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Información" sheetId="1" r:id="rId4"/>
    <sheet state="hidden" name="Cierre" sheetId="2" r:id="rId5"/>
    <sheet state="hidden" name="Capacidad Juridica" sheetId="3" r:id="rId6"/>
    <sheet state="visible" name="Capacidad Financiera CONTRATO  " sheetId="4" r:id="rId7"/>
    <sheet state="hidden" name="Experiencia" sheetId="5" r:id="rId8"/>
    <sheet state="hidden" name="Resumen Calificación" sheetId="6" r:id="rId9"/>
    <sheet state="hidden" name="LPNo 1" sheetId="7" r:id="rId10"/>
  </sheets>
  <definedNames>
    <definedName hidden="1" localSheetId="1" name="_xlnm._FilterDatabase">Cierre!$A$1:$K$149</definedName>
    <definedName hidden="1" localSheetId="4" name="_xlnm._FilterDatabase">Experiencia!$A$1:$P$90</definedName>
    <definedName hidden="1" localSheetId="6" name="_xlnm._FilterDatabase">'LPNo 1'!$A$2:$H$5</definedName>
  </definedNames>
  <calcPr/>
  <extLst>
    <ext uri="GoogleSheetsCustomDataVersion2">
      <go:sheetsCustomData xmlns:go="http://customooxmlschemas.google.com/" r:id="rId11" roundtripDataChecksum="ZQM2AbWA+JZEHoMmNFQNmlwoFPvB1A7bG5MoGpFFgX0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B7">
      <text>
        <t xml:space="preserve">======
ID#AAABTvnS0JI
Usuario    (2024-10-07 19:02:08)
esta fecha la entrega la ingeniera o la abogada</t>
      </text>
    </comment>
    <comment authorId="0" ref="D4">
      <text>
        <t xml:space="preserve">======
ID#AAABTvnS0JE
Usuario    (2024-10-07 19:02:08)
CAPITAL DE TRABAJO es el 10 % del presupuesto</t>
      </text>
    </comment>
    <comment authorId="0" ref="B10">
      <text>
        <t xml:space="preserve">======
ID#AAABTvnS0JA
Usuario    (2024-10-07 19:02:08)
Se ubica es en la matriz los datos de aca para abajo</t>
      </text>
    </comment>
  </commentList>
  <extLst>
    <ext uri="GoogleSheetsCustomDataVersion2">
      <go:sheetsCustomData xmlns:go="http://customooxmlschemas.google.com/" r:id="rId1" roundtripDataSignature="AMtx7mgqZYlm2oikdioVX09b3V0qL+5plQ=="/>
    </ext>
  </extLst>
</comments>
</file>

<file path=xl/sharedStrings.xml><?xml version="1.0" encoding="utf-8"?>
<sst xmlns="http://schemas.openxmlformats.org/spreadsheetml/2006/main" count="2263" uniqueCount="862">
  <si>
    <t>INFORMACIÓN GENERAL</t>
  </si>
  <si>
    <t>Proceso Licitatorio</t>
  </si>
  <si>
    <t xml:space="preserve"> No. LP 01</t>
  </si>
  <si>
    <t>Objeto</t>
  </si>
  <si>
    <t>klaldsjfdjdjdjh</t>
  </si>
  <si>
    <t>Presupuesto oficial</t>
  </si>
  <si>
    <t>Plazo (meses) M1</t>
  </si>
  <si>
    <t>Apertura del proceso</t>
  </si>
  <si>
    <t>Cierre del Proceso</t>
  </si>
  <si>
    <t>REQUISITOS FINANCIEROS HABILITANTES</t>
  </si>
  <si>
    <t>Liquidez
Activo corriente/Pasivo Corriente ≥ 1.25</t>
  </si>
  <si>
    <t>Nivel de endeudamiento
Pasivo Total/Activo Total ≤ 0.73</t>
  </si>
  <si>
    <t>ENDEUDA</t>
  </si>
  <si>
    <t>Razón coBertura de intereses
Utilidad operacional/gastos de intereses ≥ 1</t>
  </si>
  <si>
    <t>Capital de trabajo M1
CT = AC - PC ≥ 10% PO</t>
  </si>
  <si>
    <t>REQUISITOS ORGANIZACIONALES HABILITANTES</t>
  </si>
  <si>
    <t>Rentabilidad del patrimonio (ROE)
Utilidad operacional/Patrimonio ≥ 0%</t>
  </si>
  <si>
    <t>Rentabilidad del activo (ROA)
Utilidad operacional/Activo total ≥ 0%</t>
  </si>
  <si>
    <t>CRITERIOS DE COMPARACION Y CALIFICACIÓN DE LAS PROPUESTAS</t>
  </si>
  <si>
    <t>1 Y 2</t>
  </si>
  <si>
    <t xml:space="preserve">3 Y 4 </t>
  </si>
  <si>
    <t>5 Y 6</t>
  </si>
  <si>
    <t>Presupuesto Oficial SMMLV M1</t>
  </si>
  <si>
    <t>No.</t>
  </si>
  <si>
    <t>PROPONENTE</t>
  </si>
  <si>
    <t>REPRESENTANTE LEGAL</t>
  </si>
  <si>
    <t>CONFORMACION CONSORCIO</t>
  </si>
  <si>
    <t>%</t>
  </si>
  <si>
    <t>M1</t>
  </si>
  <si>
    <t>M2</t>
  </si>
  <si>
    <t>M3</t>
  </si>
  <si>
    <t>M4</t>
  </si>
  <si>
    <t>M5</t>
  </si>
  <si>
    <t>M6</t>
  </si>
  <si>
    <t>Abogados</t>
  </si>
  <si>
    <t>Financieros</t>
  </si>
  <si>
    <t>Técnicos</t>
  </si>
  <si>
    <t>BULLISH CONSTRUCCIONES E INGENIERÍA SAS</t>
  </si>
  <si>
    <t>FABIÁN ANDRÉS VALENCIA GIRALDO</t>
  </si>
  <si>
    <t>X</t>
  </si>
  <si>
    <t>LFT</t>
  </si>
  <si>
    <t>DDG</t>
  </si>
  <si>
    <t>CDT</t>
  </si>
  <si>
    <t>UNIÓN TEMPORAL MANIZALES 2021</t>
  </si>
  <si>
    <t>LEONARDO ANDRES TRIGOS IBAÑEZ</t>
  </si>
  <si>
    <t>CODENCO</t>
  </si>
  <si>
    <t>THECNOCONSTRUCCIONES SAS</t>
  </si>
  <si>
    <t>CONSORCIO IP MANIZALES</t>
  </si>
  <si>
    <t>LUIS FERNANDO LEGUIZAMO</t>
  </si>
  <si>
    <t>INGEACER SAS</t>
  </si>
  <si>
    <t>PRIMAVERA SAS</t>
  </si>
  <si>
    <t>UT MANIZALES 2021</t>
  </si>
  <si>
    <t>CARLOS HUMBERTO MANTILLA MONTAÑEZ</t>
  </si>
  <si>
    <t>CHMM INGENIERIA S.A.S.</t>
  </si>
  <si>
    <t>INGENIERIA VOLQUETAS Y CONSTRUCCIONES - INGEVOLCO SAS</t>
  </si>
  <si>
    <t>JUAN FELIPE DELGADO VALBUENA</t>
  </si>
  <si>
    <t>CESAR AUGUSTO GIRALDO ATEHORTUA</t>
  </si>
  <si>
    <t>CONSORCIO LM MANIZALES</t>
  </si>
  <si>
    <t>OSCAR JAVIER MARTINEZ GIL</t>
  </si>
  <si>
    <t>ASOINGENIERIA DEL ORIENTE S.A.S</t>
  </si>
  <si>
    <t>SYC – S.A.S.</t>
  </si>
  <si>
    <t>JORGE ALIRIO SILVA LÓPEZ</t>
  </si>
  <si>
    <t>JORGE ALIRIO SILVA LOPEZ</t>
  </si>
  <si>
    <t>CONCRE ACERO SAS</t>
  </si>
  <si>
    <t>JUAN MANUEL FRANCO YEPES</t>
  </si>
  <si>
    <t>JAIME ALBERTO OSORIO</t>
  </si>
  <si>
    <t>JAIME ALBERTO OSORIO GIL</t>
  </si>
  <si>
    <t>SOCOCIL S.A.S.</t>
  </si>
  <si>
    <t>ANDRÉS FELIPE RAVE ARANGO</t>
  </si>
  <si>
    <t>MONTAJES DE MARCA S.A.</t>
  </si>
  <si>
    <t>MIGUEL ANGEL RUIZ CANO</t>
  </si>
  <si>
    <t>CONSORCIO ARES</t>
  </si>
  <si>
    <t>ANGEL OSWALDO ZAPATA CARDENAS</t>
  </si>
  <si>
    <t>ALQUIMAC INGENIERIA SAS</t>
  </si>
  <si>
    <t>CONSORCIO COING</t>
  </si>
  <si>
    <t>JONNY ALEXANDER HERNÁNDEZ RODRÍGUEZ</t>
  </si>
  <si>
    <t>INDESCO</t>
  </si>
  <si>
    <t>DIEGO LEON MARTINEZ GOMEZ</t>
  </si>
  <si>
    <t>CONSTRUCTORA POLIOBRAS</t>
  </si>
  <si>
    <t>AUGUSTO MORENO MURCIA</t>
  </si>
  <si>
    <t>CONSORCIO VN</t>
  </si>
  <si>
    <t>RUBEN ANTONO NARANJO BONILLA</t>
  </si>
  <si>
    <t>HECTOR FABIO VALENCIA QUINTERO</t>
  </si>
  <si>
    <t>CONSORCIO OMEGA</t>
  </si>
  <si>
    <t>JUAN CARLOS DE LOS RIOS PINEDA</t>
  </si>
  <si>
    <t>CONSTRUCTORA 3D SAS</t>
  </si>
  <si>
    <t>ALVARO AGUIRRE MARIN</t>
  </si>
  <si>
    <t>CONSORCIO ESTADIO 21</t>
  </si>
  <si>
    <t>HECTOR MARIO SOTO BETANCOURTH</t>
  </si>
  <si>
    <t>BEATRIZ HEANO CARMONA</t>
  </si>
  <si>
    <t>GERMÁN SALAZAR MEJÍA</t>
  </si>
  <si>
    <t>CONSORCIO MANIZALES GP1</t>
  </si>
  <si>
    <t>OSCAR ENRIQUE NUÑEZ ORTEGON</t>
  </si>
  <si>
    <t>GP CONSTRUCCIONES SAS</t>
  </si>
  <si>
    <t>GP1 GROUP</t>
  </si>
  <si>
    <t>LUIS MITON ORTIZ VERGEL</t>
  </si>
  <si>
    <t>INGENIERIA CIVIL Y GEODESIA SAS – INCIGE SAS</t>
  </si>
  <si>
    <t>CESAR ARNULFO PICO HERNANDEZ</t>
  </si>
  <si>
    <t>JULIO CESAR SALGADO GALEANO</t>
  </si>
  <si>
    <t>CONSORCIO J-INGENIEROS PROSPERIDAD</t>
  </si>
  <si>
    <t>JOSE GABRIEL VARGAS CARVAJAL</t>
  </si>
  <si>
    <t>VINCOL S.A.S.</t>
  </si>
  <si>
    <t>COINOC S.A.S.</t>
  </si>
  <si>
    <t>EDWIN HERNANDO TRIGOS QUINTANA</t>
  </si>
  <si>
    <t>CONSORCIO EP MANIZALES</t>
  </si>
  <si>
    <t>ROGELIO ARDILA TORRES</t>
  </si>
  <si>
    <t>BUSINESS MILLENIUM GROUP S.A.S.</t>
  </si>
  <si>
    <t>DARCA INGENIEROS ASOCIADOS DE COLOMBIA S.A.S</t>
  </si>
  <si>
    <t>NILDO PEDRAZA PEDRAZA</t>
  </si>
  <si>
    <t>FEDERICO ESTRADA JARAMILLO</t>
  </si>
  <si>
    <t>RICAURTE VALENCIA GÓMEZ</t>
  </si>
  <si>
    <t>JAIRO ANTONIO OSSA LOPEZ</t>
  </si>
  <si>
    <t>GENERADORA DE PROYECTOS DE PUERTOS ARQUITECTURA Y VIAS SAS</t>
  </si>
  <si>
    <t>JOSE ANTONIO SENEJOA NUÑEZ</t>
  </si>
  <si>
    <t>CONSORCIO EJE CAFETERO</t>
  </si>
  <si>
    <t>JOSÉ MANUEL RENDÓN ARIAS</t>
  </si>
  <si>
    <t>OBDI S.A.S.</t>
  </si>
  <si>
    <t>JOSÉ MARIO GIRALDO ENCISO</t>
  </si>
  <si>
    <t>CONSORCIO INGEPROYECT MANIZALES</t>
  </si>
  <si>
    <t>NELSON IDARRAGA SÁNCHEZ</t>
  </si>
  <si>
    <t>NELSON ANDRÉS IDARRAGA VANEGAS</t>
  </si>
  <si>
    <t>JOHN ESNEIDER CARDONA GUTIERREZ</t>
  </si>
  <si>
    <t>CONSORCIO ZAINCO BULEVAR MANIZALES</t>
  </si>
  <si>
    <t>JOSUE ZAPATA OROZCO</t>
  </si>
  <si>
    <t>ZAINCO EJE CAFETERO SAS</t>
  </si>
  <si>
    <t>GONZALO ALBERTO TORO ARDILA</t>
  </si>
  <si>
    <t>CONSTRUCCIONES DEL ESTADO INGENIERIA S.A.S</t>
  </si>
  <si>
    <t>SEPULVEDA VERGEL NIXON YAIR</t>
  </si>
  <si>
    <t>AC2R INGENIERIA Y PROYECTOS S.A.S</t>
  </si>
  <si>
    <t>CAMILO ANDRÉS ROSARIO RUBIO</t>
  </si>
  <si>
    <t>CONSORCIO BULEVAR MANIZALES 2021</t>
  </si>
  <si>
    <t xml:space="preserve">JUAN CARLOS VILLADA CASTILLO </t>
  </si>
  <si>
    <t>JUAN CARLOS VILLADA CASTILLO</t>
  </si>
  <si>
    <t>CARLOS AUGUSTO RESTREPO SALAZAR</t>
  </si>
  <si>
    <t>SEBASTIAN CASTILLO TORO</t>
  </si>
  <si>
    <t>CONSORCIO AG3 - CALDAS</t>
  </si>
  <si>
    <t>AURELIO GUTIERREZ CASTILLO</t>
  </si>
  <si>
    <t>AG3 INGENIERIA SAS</t>
  </si>
  <si>
    <t>IVÁN ECHEVERRI OSORIO</t>
  </si>
  <si>
    <t>URIBE ARQUITECTOS CONSTRUCTORES UAC SAS</t>
  </si>
  <si>
    <t>CARLOS MIGUEL URIBE BAUTISTA</t>
  </si>
  <si>
    <t>LR AMBIENTAL S.A.S,</t>
  </si>
  <si>
    <r>
      <rPr>
        <rFont val="Arial"/>
        <color rgb="FF7030A0"/>
        <sz val="10.0"/>
      </rPr>
      <t xml:space="preserve"> </t>
    </r>
    <r>
      <rPr>
        <rFont val="Calibri"/>
        <color rgb="FF7030A0"/>
        <sz val="10.0"/>
      </rPr>
      <t>HERNAN CAÑAS ORTIZ</t>
    </r>
  </si>
  <si>
    <t xml:space="preserve">X </t>
  </si>
  <si>
    <t>VIACOL INGENIEROS CONTRATISTAS SAS</t>
  </si>
  <si>
    <t>RAGDE JOANN PEREZ VELASCO</t>
  </si>
  <si>
    <t>JAVIER DE JESUS GARCIA PAREJA</t>
  </si>
  <si>
    <t>VÍAS Y CANALES S.A.S</t>
  </si>
  <si>
    <t>DIEGO MAURICIO GALÁN ECHEVERRI</t>
  </si>
  <si>
    <t>PROFESIONALES ASOCIADOS LTDA</t>
  </si>
  <si>
    <t>JUAN MANUEL PERDOMO BONILLA</t>
  </si>
  <si>
    <t>LUIS GUILLERMO CARDENAS SANDOVAL</t>
  </si>
  <si>
    <t>GRANCONSTRUCTORA SAS</t>
  </si>
  <si>
    <t>LUZ MIREYA LOZANO M.</t>
  </si>
  <si>
    <t>CONSORCIO GIRALDO ASOCIADOS</t>
  </si>
  <si>
    <t>JOSÉ ALBER GIRALDO HENAO</t>
  </si>
  <si>
    <t>HÉCTOR JAIME GIRALDO JARAMILLO</t>
  </si>
  <si>
    <t>BROKA CONSTRUCCIONES E INTERVENTORIAS S.A.S</t>
  </si>
  <si>
    <t>HERNAN JULIO BARRIOS CASTILLO</t>
  </si>
  <si>
    <t>MAURICIO ANTONIO CORTES REINA</t>
  </si>
  <si>
    <t>JORGE HERNAN GUTIERREZ RIVERA</t>
  </si>
  <si>
    <t>GV GARCÍA VILLA INGENIEROS S.A.S.</t>
  </si>
  <si>
    <t>OTTO HARRY GARCÍA ZAMUDIO</t>
  </si>
  <si>
    <t>CONSORCIO MILGUI</t>
  </si>
  <si>
    <t>MILTON RICARDO HERRERA POSADA</t>
  </si>
  <si>
    <t>GUILLERMO BURGOS GRILLO</t>
  </si>
  <si>
    <t>CONSORCIO BULEVAR MANIZALES</t>
  </si>
  <si>
    <t>JAVIER MUÑOZ JARAMILLO</t>
  </si>
  <si>
    <t xml:space="preserve"> RICARDO ALBERTO GOMEZ C</t>
  </si>
  <si>
    <t>JOSE GILBERTO CRIOLLO CALDERON</t>
  </si>
  <si>
    <t>CONSORCIO BULEVAR RG</t>
  </si>
  <si>
    <t>MARIA AMERICA GARCIA PRIETO</t>
  </si>
  <si>
    <t>NESTOR RAMIREZ CUARTAS</t>
  </si>
  <si>
    <t>CONSORCIO SANTA MARTA 21</t>
  </si>
  <si>
    <t>JULIAN ANDRES SANTANA LEON</t>
  </si>
  <si>
    <t>PAVIMENTOS TECNICOS Y CIA LTDA</t>
  </si>
  <si>
    <t>AREAS CIVILES Y CONSTRUCCIONES LTDA</t>
  </si>
  <si>
    <t>ALFONSO PARRA DE LOS RIOS</t>
  </si>
  <si>
    <t>CONSORCIO CALDAS</t>
  </si>
  <si>
    <t>DIANASTEFANÍAPARRABOHÓRQUEZ</t>
  </si>
  <si>
    <t>ALDAVA INGENIERÍA S.A.S.</t>
  </si>
  <si>
    <t>CASIMIRO RODRIGUEZ CHINCHIA</t>
  </si>
  <si>
    <t>CONSORCIO BULEVAR CONDICO</t>
  </si>
  <si>
    <t>JORGE ANDRÉS GIRALDO GARCÉS</t>
  </si>
  <si>
    <t>TODICO S.A.S</t>
  </si>
  <si>
    <t>CONMEZCLAS S.A</t>
  </si>
  <si>
    <t>OBRAS Y PROYECTOS MJ SAS</t>
  </si>
  <si>
    <t>LUIS FELIPE RUIZ PIEDRAHITA</t>
  </si>
  <si>
    <t>CONCRECIVIL S.A.</t>
  </si>
  <si>
    <t>IVAN DARIO ORTIZ HINCAPIE</t>
  </si>
  <si>
    <t>IES INGENIEROS S A S</t>
  </si>
  <si>
    <t>OSCAR RENAN VELASQUEZ VIYOGA</t>
  </si>
  <si>
    <t>x</t>
  </si>
  <si>
    <t>CONSORCIO IPC MANIZALES 2021</t>
  </si>
  <si>
    <t>YELMAN YOHANI HERNANDEZ ROJAS</t>
  </si>
  <si>
    <t>INGPROCIVILES SAS</t>
  </si>
  <si>
    <t>HR INGENIERÍA SAS</t>
  </si>
  <si>
    <t>JUAN CARLOS BRICEÑO CHAVES</t>
  </si>
  <si>
    <t>CONSORCIO RJ8 2</t>
  </si>
  <si>
    <t>CARLOS FERNANADO JAIMES OCHOA</t>
  </si>
  <si>
    <t>R3 CONSTRUCTORES Y CONSULTORES SAS</t>
  </si>
  <si>
    <t>GRUPO J8 SAS</t>
  </si>
  <si>
    <t>CONSORCIO LA LEYENDA</t>
  </si>
  <si>
    <t>AQUILINO ALFONSO MURGAS CASTANEDA</t>
  </si>
  <si>
    <t>MURGAS &amp; MURGAS ASOCIADOS SAS</t>
  </si>
  <si>
    <t>BORNACELLI Y ASOCIADOS SAS</t>
  </si>
  <si>
    <t>CONSORCIO OBRAS MYRLA</t>
  </si>
  <si>
    <t>CESAR AUGUSTO CAMARGO CAMARGO</t>
  </si>
  <si>
    <t>LUIS ALBERTO CARVAJAL ZULUAGA</t>
  </si>
  <si>
    <t>MEDINA &amp; RIVERA INGENIEROS ASOCIADOS SOCIEDAD POR ACCIONES SIMPLIFICADA</t>
  </si>
  <si>
    <t>JORGE JULIO CARMONA GIRALDO</t>
  </si>
  <si>
    <t>CONSORCIO MANIZALES AI</t>
  </si>
  <si>
    <t>LUIS ALBERTO VILLARREAL YANET</t>
  </si>
  <si>
    <t>INVIBA S.A.S</t>
  </si>
  <si>
    <t>ALVARO RAMON MENDOZA IGLESIAS</t>
  </si>
  <si>
    <t>CONSORCIO LMDARLEV</t>
  </si>
  <si>
    <t>DANIEL HORACIO LESMES OSORIO</t>
  </si>
  <si>
    <t>ANDRES MARIN MARMOLEJO</t>
  </si>
  <si>
    <t>CONSULTORIA Y CONSTRUCCIONES DARLEV S.A.S.</t>
  </si>
  <si>
    <t>CONSORCIO TER-NE</t>
  </si>
  <si>
    <t>ELBER ZAPATA MAYA</t>
  </si>
  <si>
    <t>HUGO EVER ERASO CARDENAS</t>
  </si>
  <si>
    <t>CONSORCIO OBRAS MANIZALES - GN</t>
  </si>
  <si>
    <t>CARLOS ALBERTO GARCIA ALZATE</t>
  </si>
  <si>
    <t>ALVARO HERNANDO NARANJO OLAYA</t>
  </si>
  <si>
    <t>CONSORCIO CARRETERAS DE COLOMBIA MANIZALES</t>
  </si>
  <si>
    <t>JUAN SEBASTIAN MORALES CARDONA</t>
  </si>
  <si>
    <t>AYM CONSTRUCOL SAS</t>
  </si>
  <si>
    <t>GUILLERMO LEON ACERO</t>
  </si>
  <si>
    <t>CONSORCIO AZIMUT INGENIEROS 2021</t>
  </si>
  <si>
    <t>REINALDO GARCÍA CAMPIÑO</t>
  </si>
  <si>
    <t>CONSTRUCCIONES AZIMUT
S.A.S.</t>
  </si>
  <si>
    <t>A.S.S CONSTRUCTORA SAS</t>
  </si>
  <si>
    <t>JOSE JOEL FRANCO</t>
  </si>
  <si>
    <t>INCIVILES ASOCIADOS S.A.S</t>
  </si>
  <si>
    <t>GERMAN ANDRES DUARTE ROA</t>
  </si>
  <si>
    <t>CONSORCIO MANIZALES-2021</t>
  </si>
  <si>
    <t>MIGUEL ANDRÉS VALDERRAMA MEDINA</t>
  </si>
  <si>
    <t>CONDISCON S.A.S CONSULTORÍA DISEÑO Y CONSTRUCCIÓN SAS</t>
  </si>
  <si>
    <t>APIA PROYECTOS Y SOLUCIONES SAS</t>
  </si>
  <si>
    <t>LUIS EDUARDO ARIAS CIFUENTES</t>
  </si>
  <si>
    <t>LIZETTE CHARLOT GARCIA GONZALEZ</t>
  </si>
  <si>
    <t>CARLOS ALBERTO ROJAS PINEDA</t>
  </si>
  <si>
    <t>CLAUDIA PILAR CALDERÒN ACUÑA</t>
  </si>
  <si>
    <t>CAMPO ELIAS ALOMIA</t>
  </si>
  <si>
    <t>CONSORCIO ESPACIO PUBLICO</t>
  </si>
  <si>
    <t>JAIME ANDRES CARMONA SUAREZ</t>
  </si>
  <si>
    <t>CONSTRUCCIONES Y OBRAS DE INGENIERIA SAS</t>
  </si>
  <si>
    <t>CONSTRUYENDO PORVENIR SAS</t>
  </si>
  <si>
    <t>IRMA SERNA LONDOÑO</t>
  </si>
  <si>
    <t>CONSORCIO 2R VIAL</t>
  </si>
  <si>
    <t>MANUEL RICARDO VELASQUEZ</t>
  </si>
  <si>
    <t>INGENIEROS CONSTRUCTORES SIGNA SAS</t>
  </si>
  <si>
    <t>CENIT INGENIERIA Y GEOLOGIA SAS</t>
  </si>
  <si>
    <t>JAIRO IVAN CASTILLO CASTILLO</t>
  </si>
  <si>
    <t>CONSORCIO OBRAR GO</t>
  </si>
  <si>
    <t>JOSE DOMINGO GAITAN NAVARRETE</t>
  </si>
  <si>
    <t>OSPINA INGENIEROS SAS</t>
  </si>
  <si>
    <t>CONSORCIO BULEVAR ANDISIMARQ</t>
  </si>
  <si>
    <t>EMILIO ARENAS ROMERO</t>
  </si>
  <si>
    <t>SIMARQ SAS</t>
  </si>
  <si>
    <t>SOLUCIONES DE INGENIERIA, MOVILIDAD Y ARQUITECTURA S.A.S</t>
  </si>
  <si>
    <t>CONSTRUCTORA VMJ S.A.S</t>
  </si>
  <si>
    <t>LUIS CARLOS SANCHEZ JIMENEZ</t>
  </si>
  <si>
    <t>CONSORCIO LA ENEA S&amp;C</t>
  </si>
  <si>
    <t>JAIRO ENRIQUE RINCÓN VELANDIA</t>
  </si>
  <si>
    <t>SOLUCIONES INTEGRALES DE DISEÑO Y CONSTRUCCION DE OBRAS CIVILES SAS (SINCOC)</t>
  </si>
  <si>
    <t>CALING LIMITADA</t>
  </si>
  <si>
    <t>JHON ALEXANDER CARDONA PEÑARREDONDA</t>
  </si>
  <si>
    <t>CONSORCIO BULEVAR</t>
  </si>
  <si>
    <t>MANUEL FELIPE RAMIREZ BARON</t>
  </si>
  <si>
    <t>CONSTRUCCIONES RAMIREZ BARON SAS</t>
  </si>
  <si>
    <t>RECURSOS Y SEÑALIZADORES VIALES SAS</t>
  </si>
  <si>
    <t>CONSORCIO AMAYA-RESTREPO</t>
  </si>
  <si>
    <t>ALEXANDER RESTREPO AGUDELO</t>
  </si>
  <si>
    <t>EDUARDO SANTOS AMAYA
LÓPEZ</t>
  </si>
  <si>
    <t>GUSTAVO ADOLFO AGUDELO LOPEZ</t>
  </si>
  <si>
    <t>CONSORCIO ACTIVA GALLEGO 2021</t>
  </si>
  <si>
    <t>JOSE FERNANDO GALLEGO VALLEJO</t>
  </si>
  <si>
    <t>ACTIVA INGENIERIA EU</t>
  </si>
  <si>
    <t>CONSORCIO SAN JERONIMO</t>
  </si>
  <si>
    <t>JAIME ALBERTO LLANO GARCIA</t>
  </si>
  <si>
    <t>JUAN CARLOS LLANO GARCIA</t>
  </si>
  <si>
    <t>CARLOS ALBERTO ZULUAGA</t>
  </si>
  <si>
    <t>CONSORCIO BULEVAR CC 2021</t>
  </si>
  <si>
    <t>JOSUÉ YAMIL SÁNCHEZ CLAROS</t>
  </si>
  <si>
    <t>INVERCOL JZ LTDA</t>
  </si>
  <si>
    <t>CONINSAS</t>
  </si>
  <si>
    <t xml:space="preserve"> CONSORCIO AMOBLAMIENTO MANIZALES 2021
INCORET LTDA</t>
  </si>
  <si>
    <t>JORGE ELIECER CAJIGAS PINEDA</t>
  </si>
  <si>
    <t>INGENIERÍA CIIVL Y CONSULTORÍA AMBIENTAL</t>
  </si>
  <si>
    <t>AMERICANA CORP. S.A.S.</t>
  </si>
  <si>
    <t>CONSORCIO PANAMERICANA 35</t>
  </si>
  <si>
    <t>EDUIN MORENO SHETT</t>
  </si>
  <si>
    <t xml:space="preserve">MODEPCA SAS </t>
  </si>
  <si>
    <t xml:space="preserve">CADSA SAS </t>
  </si>
  <si>
    <t>CONSORCIO GALACTICO</t>
  </si>
  <si>
    <t>LUIS FERNANDO SALAMANCA RUIZ</t>
  </si>
  <si>
    <t xml:space="preserve">LUFSACIVIL S.A.S </t>
  </si>
  <si>
    <t>BOTERO INGENIERÌA S.A.S</t>
  </si>
  <si>
    <t>CONSORCIO JC</t>
  </si>
  <si>
    <t>JORGE WILLIAM GIRALDO BETANCUR</t>
  </si>
  <si>
    <t xml:space="preserve">JG INGENIERIA S.A.S. </t>
  </si>
  <si>
    <t>CONSTRUCTORA GILLI S.A.S</t>
  </si>
  <si>
    <t xml:space="preserve"> CONSORCIO SONERCONS</t>
  </si>
  <si>
    <t>Sonia Constanza Cristancho Medina</t>
  </si>
  <si>
    <t>ERCONS INGENIERIA &amp; ARQUITECTURA SAS</t>
  </si>
  <si>
    <t>OBECATL SAS</t>
  </si>
  <si>
    <t>WILLIAM COBOS MESA</t>
  </si>
  <si>
    <t>CONSORCIO SIKER</t>
  </si>
  <si>
    <t>EDWIN LEONARDO MIETO MARTINEZ</t>
  </si>
  <si>
    <t>CIDTEC S.A.S</t>
  </si>
  <si>
    <t>ENTRE OBRAS S.A.S</t>
  </si>
  <si>
    <t>COOTRAGUACAL CTA</t>
  </si>
  <si>
    <t>JORGE ERNESTO TOLOZA RONDON</t>
  </si>
  <si>
    <t>3S INGENIERÍA ESPECIALIZADA S.A.S.</t>
  </si>
  <si>
    <t>SERGIO SALDARRIAGA BOTERO</t>
  </si>
  <si>
    <t xml:space="preserve">SOFIA CASTRILLON ARCE </t>
  </si>
  <si>
    <t>BRAYCO SAS</t>
  </si>
  <si>
    <t>DORIS AMPARO BRAVO CASTRO</t>
  </si>
  <si>
    <t>ALIANZA MUNDIAL S.A.S</t>
  </si>
  <si>
    <t>JOHN JAIRO CEDIEL OSORNO</t>
  </si>
  <si>
    <t>HUMBERTO HURTADO NARIÑO</t>
  </si>
  <si>
    <t>CONSORCIO ST</t>
  </si>
  <si>
    <t>GUSTAVO SANCHEZ RIOS</t>
  </si>
  <si>
    <t>GERMAN TORRES SALGADO</t>
  </si>
  <si>
    <t>CARLOS EDUARDO HERNÁNDEZ VALENCIA</t>
  </si>
  <si>
    <t>CONSORCIO OBRAS PROJURO</t>
  </si>
  <si>
    <t>ROBERTO JARAMILLO CARDENAS</t>
  </si>
  <si>
    <t>JUAN CARLOS VASCO MAYA</t>
  </si>
  <si>
    <t xml:space="preserve">PROMOTORA ADOLFO HOYOS Y COMPANIA S.A.S. 
(PROAHYCO S.A.S.) </t>
  </si>
  <si>
    <t>CONSORCIO PEATONALES 2021</t>
  </si>
  <si>
    <t>JUAN ESTEBAN HOYOS DAVILA</t>
  </si>
  <si>
    <t xml:space="preserve">EUGENIO HOYOS S.A.S. </t>
  </si>
  <si>
    <t>EUGENIO ABAD HOYOS JIMENEZ</t>
  </si>
  <si>
    <t>CONSORCIO CALDAS 2021</t>
  </si>
  <si>
    <t>JUAN NIKOLAS SAAVEDRA SAAVEDRA</t>
  </si>
  <si>
    <t>INTERVENTORIAS Y GESTION INTERGES S.A.S</t>
  </si>
  <si>
    <t>CONSTRUCCIONES E INGENIERIAS STRUCTA S.A.S</t>
  </si>
  <si>
    <t>Disser Ingeniería S.A.S</t>
  </si>
  <si>
    <t>Andrés Emilio Nova García</t>
  </si>
  <si>
    <t>CONSORCIO VIAS DE CALDAS</t>
  </si>
  <si>
    <t>HAROLD EBERTO MUÑOZ MUÑOZ</t>
  </si>
  <si>
    <t>DIEGO REINEL FERNANDEZ ORDOÑEZ</t>
  </si>
  <si>
    <t>CONSTRUCTORA PAIS SAS</t>
  </si>
  <si>
    <t>JUAN CARLOS VELASQUEZ FORERO</t>
  </si>
  <si>
    <t xml:space="preserve"> CONSORCIO CLARA AURORA</t>
  </si>
  <si>
    <t>ANDREA CAROLINA TIGREROS SANCHEZ</t>
  </si>
  <si>
    <t>CIVIL CONSTRUCTOR S.A.S</t>
  </si>
  <si>
    <t>EMUNAH S.A.S</t>
  </si>
  <si>
    <t>CONSORCIO VIALES BULEVAR</t>
  </si>
  <si>
    <t>YOVANI ALBINO BUITRAGO VASCO</t>
  </si>
  <si>
    <t>JOHNNY HERNANDEZ GAVIRIA</t>
  </si>
  <si>
    <t>JOSE LUIS RESTREPO GARCIA</t>
  </si>
  <si>
    <t>CONSORCIO INGEOBRA</t>
  </si>
  <si>
    <t>Juan Carlos Ledesma Gutierrez</t>
  </si>
  <si>
    <t>Juan Carlos Ledesma Gutiérrez</t>
  </si>
  <si>
    <t>Luis Alberto Beltrán Becerra</t>
  </si>
  <si>
    <t xml:space="preserve">INGECAR S.A. </t>
  </si>
  <si>
    <t>CONSORCIO VIAS MANIZALES 2021</t>
  </si>
  <si>
    <t>ISDUAR HUMBERTO PAEZ RAMOS</t>
  </si>
  <si>
    <t xml:space="preserve">NYS CONSTRUCOL SAS </t>
  </si>
  <si>
    <t xml:space="preserve">CONSORCIO ESPACIOS ENEA AC </t>
  </si>
  <si>
    <t>CESAR LUIS GONZALEZ JIMENEZ</t>
  </si>
  <si>
    <t>ASOCIACION DE MUNICIPIOS DE LOS 
DEPARTAMENTOS DE CORDOBA Y 
SUCRE – ASODECORS</t>
  </si>
  <si>
    <t xml:space="preserve"> CONSORCIO ESPACIO PUBLICO 402</t>
  </si>
  <si>
    <t>Adriana Cristina González Cardona</t>
  </si>
  <si>
    <t>WCC GROUP S.A.S.</t>
  </si>
  <si>
    <t>CONSTRUCCIONES E INGENIERIA V&amp;G S.A.S.</t>
  </si>
  <si>
    <t>YEZITD CORNEJO OCHOA</t>
  </si>
  <si>
    <t>CONSORCIO HH1</t>
  </si>
  <si>
    <t>HENRY ACERO ROMERO</t>
  </si>
  <si>
    <t>ORGANIZACIÓN HAR SAS</t>
  </si>
  <si>
    <t>CONSORCIO IG VIAL</t>
  </si>
  <si>
    <t>Alexander Patiño Torres</t>
  </si>
  <si>
    <t xml:space="preserve">Incivilpro SAS </t>
  </si>
  <si>
    <t xml:space="preserve">Apolinar Franco Giraldo </t>
  </si>
  <si>
    <t>HUGO ALBERTO ARIAS DUQUE</t>
  </si>
  <si>
    <t>CONSORCIO CONSTRUCTURA CUCUTA S.A</t>
  </si>
  <si>
    <t>GERMAN ALBERTO BERBESI BARROSO</t>
  </si>
  <si>
    <t>CONSORCIO ENEA</t>
  </si>
  <si>
    <t>JENNIFER LLANO MORALES</t>
  </si>
  <si>
    <t>FERNANDO ARTURO ANGEL PELAEZ</t>
  </si>
  <si>
    <t>FRANCISCO JAVIER VINASCO VERGARA</t>
  </si>
  <si>
    <t>ANDRES HERNAN QUINCHANEGUA PINEDA</t>
  </si>
  <si>
    <t xml:space="preserve">REDEX SAS </t>
  </si>
  <si>
    <t>COELCI SAS</t>
  </si>
  <si>
    <t xml:space="preserve">OL INGENIERÍA DE CONSTRUCCIÓN S.A.S </t>
  </si>
  <si>
    <t>SERGIO ANDRÉS PALACIO VELÁSQUEZ</t>
  </si>
  <si>
    <t>CONSORCIO ZUME ALCALDIA</t>
  </si>
  <si>
    <t>Zume Ingeniería</t>
  </si>
  <si>
    <t>Jose Fernando Zuluaga Duque</t>
  </si>
  <si>
    <t>CONSORCIO CONSTRUCCIONES 2021</t>
  </si>
  <si>
    <t>José Rodrigo Melo Peña</t>
  </si>
  <si>
    <t>MAGNA CONSTRUCCIONES S.A.S.</t>
  </si>
  <si>
    <t>CARLOS JULIO RIVERA CORREAL</t>
  </si>
  <si>
    <t>CONSORCIO URBANO R&amp;R</t>
  </si>
  <si>
    <t>MAURICIO GARCIA RENDON</t>
  </si>
  <si>
    <t xml:space="preserve">RHINO INFRASTRUCTURE S.A.S </t>
  </si>
  <si>
    <t xml:space="preserve">RENOSTER S.A.S </t>
  </si>
  <si>
    <t>ISAIAS VARGAS GONZALEZ</t>
  </si>
  <si>
    <t>RIBAYCO SAS</t>
  </si>
  <si>
    <t>RICARDO BAEZ GARCIA</t>
  </si>
  <si>
    <t>CONSORCIO CUMANDAY 2021</t>
  </si>
  <si>
    <t>YURI MILENA LLANOS VALDES</t>
  </si>
  <si>
    <t>JPL SERVICIOS SAS</t>
  </si>
  <si>
    <t>RONALD ALEXIS GONZÁLEZ MARTINEZ</t>
  </si>
  <si>
    <t>CONSORCIO CRISTO</t>
  </si>
  <si>
    <t>CONSTRUSOCIAL SAS</t>
  </si>
  <si>
    <t>PROINGE SAS</t>
  </si>
  <si>
    <t>OBRACOL SAS CONSTRUCTORA</t>
  </si>
  <si>
    <t>PEDRO ALDEMAR MORENO LOMBANA</t>
  </si>
  <si>
    <t>CONSORCIO DIAR</t>
  </si>
  <si>
    <t xml:space="preserve">ARINKO INGENIERIA S.A.S. </t>
  </si>
  <si>
    <t>MANUEL ALEJANDRO MANZANO DIAZ</t>
  </si>
  <si>
    <t>CARLOS ALBERTO CEBALLOS CIFUENTES</t>
  </si>
  <si>
    <t>CARLOS ALBERTO MATEUS ZULUAGA</t>
  </si>
  <si>
    <t xml:space="preserve"> CONSORCIO GL 2021</t>
  </si>
  <si>
    <t>WENTZER MAURICIO LEON TORRES</t>
  </si>
  <si>
    <t>JAIME ALBERTO GALAN VILLAMIZAR</t>
  </si>
  <si>
    <t>UNIÓN TEMPORAL MANIZALES BP</t>
  </si>
  <si>
    <t>OSCAR MAURICIO BUTRON GELVEZ</t>
  </si>
  <si>
    <t>BUILDING S.A.S</t>
  </si>
  <si>
    <t>PAVIGAS S.A.S</t>
  </si>
  <si>
    <t>CONSORCIO OS</t>
  </si>
  <si>
    <t>JHON JAIRO SANDOVAL GALINDO</t>
  </si>
  <si>
    <t>JOSE ISAIS OSPINA SANCHEZ</t>
  </si>
  <si>
    <t>JEMAG INGENIERIA SAS</t>
  </si>
  <si>
    <t>LUZ MARY CASTAÑO GONZALEZ|</t>
  </si>
  <si>
    <t>CONSORCIO IM ENEA</t>
  </si>
  <si>
    <t>MARIO ALBERTO GIRALDO DIAZ</t>
  </si>
  <si>
    <t>ANDREA ISABEL CAMELO VASQUEZ</t>
  </si>
  <si>
    <t>CONSORCIO GIGA</t>
  </si>
  <si>
    <t>JOHN JAIRO GIRALDO SALAZAR</t>
  </si>
  <si>
    <t>JOHNNY ANDRES GAITAN NARANJO</t>
  </si>
  <si>
    <t>WORLDTEK SAS</t>
  </si>
  <si>
    <t>ALEJANDRO TORO MONTOYA</t>
  </si>
  <si>
    <t>GILDARDO OCAMPO MONTES</t>
  </si>
  <si>
    <t>CONSORCIO OMA MANIZALES</t>
  </si>
  <si>
    <t>GUSTAVO ADOLFO VALLEJO OLMOS</t>
  </si>
  <si>
    <t>CONSTRUCTORA OLIMPO S.A.S</t>
  </si>
  <si>
    <t>MALAMO INGENIERIA S.A.S</t>
  </si>
  <si>
    <t>ICODIN S.A.S</t>
  </si>
  <si>
    <t>FAUSTO ALONSO BEDOYA GRAJALES</t>
  </si>
  <si>
    <t>CONSORCIO GAMMA.</t>
  </si>
  <si>
    <t>PABLO FELIPE ARAQUE GÓMEZ</t>
  </si>
  <si>
    <t>CONSTRURENTAR S.A.S</t>
  </si>
  <si>
    <t>ANFER INGENIERIA SAS</t>
  </si>
  <si>
    <t>CONSORCIO MEZA</t>
  </si>
  <si>
    <t>LUIS ALBERTO MEZA GALEANO</t>
  </si>
  <si>
    <t>VALENTINA MEZA BOTERO</t>
  </si>
  <si>
    <t>CARTA PRESENTACIÓN</t>
  </si>
  <si>
    <t>CONFORMACIÓN CONSORCIAL</t>
  </si>
  <si>
    <t>CERTIFICADO DE EXISTENCIA Y REPRESENTACIÓN LEGAL</t>
  </si>
  <si>
    <t>CERTIFICADO DE INSCRIPCIÓN EN EL REGISTRO UNICO DE PROPONENTES (RUP)</t>
  </si>
  <si>
    <t>GARANTIA DE SERIEDAD DE LA OFERTA</t>
  </si>
  <si>
    <t>OTROS DOCUMENTOS</t>
  </si>
  <si>
    <t>HABIL / NO HABIL / SUBSANAR</t>
  </si>
  <si>
    <t>OBSERVACIONES</t>
  </si>
  <si>
    <t>PRESENTA</t>
  </si>
  <si>
    <t>INGENIERO QUE AVALA LA PROPUESTA
(Nombre)
Si es el mismo representante legal, repetir nombre</t>
  </si>
  <si>
    <t>MATRICULA PROFESIONAL
(No. de la Tarjeta)</t>
  </si>
  <si>
    <t>CERTIFICADO
(Presenta/no presenta)</t>
  </si>
  <si>
    <t>VIGENCIA CERTIFICADO
(Fecha Expedición)</t>
  </si>
  <si>
    <t>PRESENTA (SI/NO)</t>
  </si>
  <si>
    <t>TIPO (C/UT/I)</t>
  </si>
  <si>
    <t>DURACION
(CUMPLE / NO CUMPLE)</t>
  </si>
  <si>
    <t>NOMBRE</t>
  </si>
  <si>
    <t>% PARTICIPACIÓN</t>
  </si>
  <si>
    <t>FECHA DE EXPEDICIÓN</t>
  </si>
  <si>
    <t>DOMICILIO
(Ciudad)</t>
  </si>
  <si>
    <t>OBJETO SOCIAL</t>
  </si>
  <si>
    <t>DURACIÓN DE LA SOCIEDAD</t>
  </si>
  <si>
    <t>LIMITACIONES AL REPRESENTANTE LEGAL</t>
  </si>
  <si>
    <t>AUTORIZACIÓN DEL ORGANO SOCIAL</t>
  </si>
  <si>
    <t>FECHA DE EXPEDICIÓN
(dd/mm/aaaa)</t>
  </si>
  <si>
    <t>SANCIONES CONSIGNADAS EN EL RUP</t>
  </si>
  <si>
    <t>RENOVADO</t>
  </si>
  <si>
    <t>FIRMEZA RUP</t>
  </si>
  <si>
    <t>FORMATO A FAVOR DE ENTIDADES ESTATALES</t>
  </si>
  <si>
    <t>TOMADOR</t>
  </si>
  <si>
    <t>VIGENCIA
(HASTA)
(DD/MM/AAAA)</t>
  </si>
  <si>
    <t>VALOR
($)</t>
  </si>
  <si>
    <t>BENEFICIARIO GOBERNACIÓN</t>
  </si>
  <si>
    <t>CERTIFICADO DE ANTECEDENTES FISCALES DE LA CONTRALORIA GENERAL DE LA REPUBLICA</t>
  </si>
  <si>
    <t>CERTIFICADO DE ANTECEDENTES DISCIPLINARIOS DE LA PROCURADURIA GENERAL DE LA NACION</t>
  </si>
  <si>
    <t>CERTIFICADO DE ANTECEDENTES JUDICIALES</t>
  </si>
  <si>
    <t>CERTIFICADO DE MEDIDAS CORRECTIVAS</t>
  </si>
  <si>
    <t>CERTIFICACIÓN DE PAGOS DE SEGURIDAD SOCIAL Y APORTES PARAFISCALES</t>
  </si>
  <si>
    <t>PACTO DE TRASPARENCIA</t>
  </si>
  <si>
    <t>CEDULA PROPONENTE</t>
  </si>
  <si>
    <t>TARJETA PROFESIONAL</t>
  </si>
  <si>
    <t>COPNIA</t>
  </si>
  <si>
    <t>COPIA TARJETA PROFESIONAL CONTADOR O REVISOR FISCAL</t>
  </si>
  <si>
    <t>ANTECEDENTES DISCIPLINARIOS JCC</t>
  </si>
  <si>
    <t>CRHISTIAN COLLAZOS SANDOVAL</t>
  </si>
  <si>
    <t>IVAN ECHEVERRY OSORIO</t>
  </si>
  <si>
    <t>DYNAMICS CONSTRUCCIONES SAS</t>
  </si>
  <si>
    <t>CONSTRUCTORES E INGENIEROS UNIDOS SAS</t>
  </si>
  <si>
    <t>GRUPO QUIMBAYA SAS</t>
  </si>
  <si>
    <t>FABIAN VIVI MORALES</t>
  </si>
  <si>
    <t>CDC PRO SAS</t>
  </si>
  <si>
    <t>AC2R INGENIERIA Y PROYECTOS SAS</t>
  </si>
  <si>
    <t>INGECAR SA</t>
  </si>
  <si>
    <t>LUIS ALBERTO BELTRAN BECERRA</t>
  </si>
  <si>
    <t>HERNAN ROPERO ALZATE</t>
  </si>
  <si>
    <t>LUIS GUILERMO CARDENAS SANDOVAL</t>
  </si>
  <si>
    <t>INCIVILPRO SAS</t>
  </si>
  <si>
    <t>ECON INGENIERIA SAS</t>
  </si>
  <si>
    <t>R&amp;J INGENIERIA SAS</t>
  </si>
  <si>
    <t>MIGUEL ROBLES SAS</t>
  </si>
  <si>
    <t xml:space="preserve">ANDREA ISABEL CAMELO VASQUEZ </t>
  </si>
  <si>
    <t xml:space="preserve">SOLIDEZ E INGENIERIA </t>
  </si>
  <si>
    <t>JOSE EDMUNDO ROSERO ORTIZ</t>
  </si>
  <si>
    <t>JD PROYECTOS E INGENIERIA SAS</t>
  </si>
  <si>
    <t>JAVIER EDUARDO CORAL ROSERO</t>
  </si>
  <si>
    <t>PROTECO INGENIERIA SAS</t>
  </si>
  <si>
    <t>ICPT CONSTRUCCIÒN SAS</t>
  </si>
  <si>
    <t>GASVIAL GV SAS</t>
  </si>
  <si>
    <t>ZEAR INGENIERIA SAS</t>
  </si>
  <si>
    <t>PEDRO HERNANDO ESCUCHA BARRAGAN</t>
  </si>
  <si>
    <t>PE &amp; H PROYECTOS - CONSTRUCCIONES - INGENIERIA &amp; MINERIA SAS</t>
  </si>
  <si>
    <t>INCA SAS</t>
  </si>
  <si>
    <t>INFRAESTRUCTURA Y VIAS SAS</t>
  </si>
  <si>
    <t>PROMAQCO SAS</t>
  </si>
  <si>
    <t>EMPROYCON SAS</t>
  </si>
  <si>
    <t>SYG SAS</t>
  </si>
  <si>
    <t>DAMACA INGENIERIA SAS</t>
  </si>
  <si>
    <t>CESAR AUGUSTO TABARES RAMIREZ</t>
  </si>
  <si>
    <t>INGECL CONSTRUCCIONES SAS</t>
  </si>
  <si>
    <t>INCIVIAS SAS</t>
  </si>
  <si>
    <t xml:space="preserve">PHVA CONSTRUCTORES SAS </t>
  </si>
  <si>
    <t>3G INGENIERIA AVANZADA SAS</t>
  </si>
  <si>
    <t>LILIANA GOMEZ CANO</t>
  </si>
  <si>
    <t>HUGO RODOLFO MEJIA MONTES</t>
  </si>
  <si>
    <t>DEIVIS ANTONIO PEREZ SERPA</t>
  </si>
  <si>
    <t>ABELARDO JULIO PEREZ SERPA</t>
  </si>
  <si>
    <t>GCS CONSTRUCTORES SAS</t>
  </si>
  <si>
    <t>GONZALO CENTENO CENTENO</t>
  </si>
  <si>
    <t>WILSON EFREN
SALAZAR WILCHES</t>
  </si>
  <si>
    <t>EDBIN GUILLERMO
ÁVILA FONSECA</t>
  </si>
  <si>
    <t>WES
CONSTRUCCIONES
SAS</t>
  </si>
  <si>
    <t>CONSTRUCTORA INGEVISA SAS</t>
  </si>
  <si>
    <t>EPSILON INGENIERIA Y DESARROLLO SAS</t>
  </si>
  <si>
    <t>V&amp;M INGENIERIA SAS</t>
  </si>
  <si>
    <t>CONTECOR S.A.S</t>
  </si>
  <si>
    <t>J.R. FONSECA
INGENIERIA S.A.S.</t>
  </si>
  <si>
    <t>ALVARO JARAMILLO SIERRA</t>
  </si>
  <si>
    <t>JHOANY ALEXANDER TOBON MUÑOZ</t>
  </si>
  <si>
    <t>ADRIANA CADENA MUÑOZ</t>
  </si>
  <si>
    <t>JHON KEVIN DAZA ARIAS</t>
  </si>
  <si>
    <t>INACON SAS</t>
  </si>
  <si>
    <t>EVERTH QUINTERO PINEDA</t>
  </si>
  <si>
    <t>CONSTRUCTORA CIVILCOL</t>
  </si>
  <si>
    <t>PROCIVIN SAS</t>
  </si>
  <si>
    <t>PRONACON SAS</t>
  </si>
  <si>
    <t>CONECTA INGENIERIA SAS</t>
  </si>
  <si>
    <t>VIMOS CONSTRUCCIONES SAS</t>
  </si>
  <si>
    <t>PROYECTOS Y DESARROLLO DE COLOMBIA SAS</t>
  </si>
  <si>
    <t>JULIAN ANDRES GIRALDO GALVIS</t>
  </si>
  <si>
    <t>RHINO INFRAESTRUCTURA SAS</t>
  </si>
  <si>
    <t>RENOSTER SAS</t>
  </si>
  <si>
    <t>NIÑO CAINA CONSTRUCCIONES SA</t>
  </si>
  <si>
    <t>FREDY GIOVANNI NIÑO SUESCA</t>
  </si>
  <si>
    <t>CARLOS ALFONSO LOPEZ PEÑA</t>
  </si>
  <si>
    <t>GTS CONSTRUCCIONES SAS</t>
  </si>
  <si>
    <t>RAFAEL GUILLERMO NUÑEZ EMILIANI</t>
  </si>
  <si>
    <t>JUAN JOSE DE JESUS BAUTISTA CARDUSS</t>
  </si>
  <si>
    <t>RAFAEL ANTONIO ROBAYO CASALLAS</t>
  </si>
  <si>
    <t>AARCON SAS</t>
  </si>
  <si>
    <t>RUBEN DARIO AGUDELO MACHADO</t>
  </si>
  <si>
    <t xml:space="preserve">EMPRESA CONTRATISTA DE SERVICIOS DE INGENIERIA SAS </t>
  </si>
  <si>
    <t>MARTIN ERNESTO RIASCOS CAIPE</t>
  </si>
  <si>
    <t>INFRAESTRUCTURA CAR Y CIA SAS</t>
  </si>
  <si>
    <t>ALIANZA MUNDIAL SAS</t>
  </si>
  <si>
    <t>LUIS DANIEL LOZANO</t>
  </si>
  <si>
    <t>PEDRO JUAN NAVARRO RODRIGUEZ</t>
  </si>
  <si>
    <t>REDEX SAS</t>
  </si>
  <si>
    <t>ZUME INGENIERIA SAS</t>
  </si>
  <si>
    <t>JOSE FERNANDO ZULUAGA DUQUE</t>
  </si>
  <si>
    <t>INGEPROCC SAS</t>
  </si>
  <si>
    <t>PROCIVING  SAS</t>
  </si>
  <si>
    <t>EMPRESA DE PROYECTISTAS Y CONSTRUCTORES SAS</t>
  </si>
  <si>
    <t>BHR CONSTRUCTORES SAS</t>
  </si>
  <si>
    <t>PAVIOBRAS SAS</t>
  </si>
  <si>
    <t>AURELIO GUTIERREZ
CASTILLO</t>
  </si>
  <si>
    <t>AG3 INGENIERIA
SAS</t>
  </si>
  <si>
    <t>JAIME ALBERTO
GALAN VILLAMIZAR</t>
  </si>
  <si>
    <t>HUMBERTO
HURTADO NARIÑO</t>
  </si>
  <si>
    <t>TOTAL PHI SAS</t>
  </si>
  <si>
    <t>SILVIA GRACE BLANDON CORTES</t>
  </si>
  <si>
    <t>WILSON YUBER BLANDON CORTES</t>
  </si>
  <si>
    <t>DESARROLLADORA DE PROYECTOS ROCAFUERTE S.A.S</t>
  </si>
  <si>
    <t>MANUEL DE JESÚS DURANGO HERNANDEZ</t>
  </si>
  <si>
    <t>CAYBE SOLUCIONES EN CONSTRUCCION Y MAQUINARIA SAS.</t>
  </si>
  <si>
    <t>CALDERON INGENIEROS S.A.</t>
  </si>
  <si>
    <t>DICCO SAS</t>
  </si>
  <si>
    <t>VERDE DC S.A.</t>
  </si>
  <si>
    <t>SOLINGTEC S.A.S.</t>
  </si>
  <si>
    <t>ALFREDO ORTEGON PULIDO</t>
  </si>
  <si>
    <t>JUAN CARLOS RICO INFANTE</t>
  </si>
  <si>
    <t>VINCON S.A.S</t>
  </si>
  <si>
    <t>JOHN ALEXANDER GARCIA GIRALDO</t>
  </si>
  <si>
    <t>JUAN EDUARDO POLIANÍA LUGO</t>
  </si>
  <si>
    <t>CATALINA CALDERON ESPINOSA</t>
  </si>
  <si>
    <t>WENTZER MAURICO LEON TORRES</t>
  </si>
  <si>
    <t>JOHN ESNEIDR CARDONA G</t>
  </si>
  <si>
    <t>CLAUDIA PILAR CALDERON A</t>
  </si>
  <si>
    <t>ARIEL SERRANO GONZALEZ</t>
  </si>
  <si>
    <t>OSVALDO RUIZ CUELLAR</t>
  </si>
  <si>
    <t>MH INGENIERIA &amp; CONSTRUCCION S.A.S</t>
  </si>
  <si>
    <t>INGEVEC S.A.S</t>
  </si>
  <si>
    <t>GRUPO EMPRESARIAL PROYECTAR INGENIERIA S.A.S.</t>
  </si>
  <si>
    <t>PROCOM INGENIERIA S.A.S</t>
  </si>
  <si>
    <t>L &amp; M BULDINGS S.A.S</t>
  </si>
  <si>
    <t>JUAN CARLOS SANCHEZ G</t>
  </si>
  <si>
    <t>CONSTRUCTORA SAAVAR S.A.S</t>
  </si>
  <si>
    <t>DISTRICONS LTDA.</t>
  </si>
  <si>
    <t>IP INVERSIONES Y PROYECTOS S.A.S.</t>
  </si>
  <si>
    <t>MACROVIL S.A.S.</t>
  </si>
  <si>
    <t>Génesis Estructuras S.A.S.</t>
  </si>
  <si>
    <t>Entre Obras S.A.S.</t>
  </si>
  <si>
    <t>GUILLERMO LEONACERO CASTELLANOS</t>
  </si>
  <si>
    <t>NATHALIA ACERO</t>
  </si>
  <si>
    <t>INGEPLAQ S.A.S</t>
  </si>
  <si>
    <t>CONSTRUCTORA VMJ LTDA</t>
  </si>
  <si>
    <t>COINSO SAS</t>
  </si>
  <si>
    <t>JAMES ALBERTO OROZCO MARIN</t>
  </si>
  <si>
    <t>ERNESTO URREA GIRALDO</t>
  </si>
  <si>
    <t>S&amp;S INGENIERIA CIVIL SAS</t>
  </si>
  <si>
    <t>AYO GORKHALI INVESTMENTS SAS – ZAGINT SAS</t>
  </si>
  <si>
    <t>OSN CONSTRUCCIONES SAS</t>
  </si>
  <si>
    <t>NESTOR BAUDILIO CARDENAS BERMUDEZ</t>
  </si>
  <si>
    <t>B&amp;N INGENIERIA Y SERVICIOS SAS</t>
  </si>
  <si>
    <t>INCITECO S.A.S.</t>
  </si>
  <si>
    <t>CARLOS ANDRES MASSO VALENCIA</t>
  </si>
  <si>
    <t>Nelson Idárraga Sánchez</t>
  </si>
  <si>
    <t>Nelson Andrés Idárraga Vanegas</t>
  </si>
  <si>
    <t>PROCYTEC S.A.S.</t>
  </si>
  <si>
    <t>WILSON CASTAÑEDA BEDOYA</t>
  </si>
  <si>
    <t>Mauricio Antonio Cortes Reina</t>
  </si>
  <si>
    <t>Julian Cardona Castro</t>
  </si>
  <si>
    <t>INGENIERIA DISEÑO Y SOLUCIONES EN LA CONSTRUCCION SAS</t>
  </si>
  <si>
    <t>CONSTRUFESAMA Y JATE SAS</t>
  </si>
  <si>
    <t>CONSTRUCTORA 1A SAS</t>
  </si>
  <si>
    <t>PATRICIA HELENA MEJIA VERGEL</t>
  </si>
  <si>
    <t>PEDRO JOSE CORREDOR BECERRA</t>
  </si>
  <si>
    <t xml:space="preserve">INCORDIS SOCIEDAD POR ACCIONES SIMPLIFICADA </t>
  </si>
  <si>
    <t>FEXSA INGENIERÍA Y SERVICIOS SAS</t>
  </si>
  <si>
    <t>FARO INGENIERIA SAS</t>
  </si>
  <si>
    <t>BULLISH CONSTRUCCIONES E INGENIERIA SAS</t>
  </si>
  <si>
    <t xml:space="preserve">INGENIAR LTDA </t>
  </si>
  <si>
    <t>JUAN FELIPE GOMEZ MUÑOZ</t>
  </si>
  <si>
    <t>INNOVA PROYECTOS SAS</t>
  </si>
  <si>
    <t xml:space="preserve">GERMAN GOMEZ GONZALEZ </t>
  </si>
  <si>
    <t xml:space="preserve">ELADIO ROJAS JIMENEZ </t>
  </si>
  <si>
    <t xml:space="preserve">WILLIAM PALADINEZ CUELLAR </t>
  </si>
  <si>
    <t>EDGAR ADOLFO HOYOS GARCIA</t>
  </si>
  <si>
    <t>GEOCONSTRUCCIONES B &amp; X SAS</t>
  </si>
  <si>
    <t>ORGANIZACIÓN INTEGRAL CONSTRUCTORA COOPERATIVA SIGLA COOPEMUN</t>
  </si>
  <si>
    <t>SERVICIOS INTEGRALES EN INGENIERIA FYM SAS</t>
  </si>
  <si>
    <t xml:space="preserve">ALFONSO GOMEZ LEON </t>
  </si>
  <si>
    <t>MIGUEL ANDRES VALDERRAMA MEDINA</t>
  </si>
  <si>
    <t>CONDISCON SAS</t>
  </si>
  <si>
    <t xml:space="preserve">GERMAN VILLANUEVA CALDERON </t>
  </si>
  <si>
    <t>ZENAIDA SANTANDER BURITICA</t>
  </si>
  <si>
    <t>EDGAR ENRIQUE SALAZAR JIMENEZ</t>
  </si>
  <si>
    <t>JUAN CARLOS VALENCIA CARVAJAL</t>
  </si>
  <si>
    <t>DIEGO TAMAYO SERNA</t>
  </si>
  <si>
    <t>GABRIEL ZAPATA TABARES</t>
  </si>
  <si>
    <t>NELSON MORENO ALVAREZ</t>
  </si>
  <si>
    <t>OBRING SAS</t>
  </si>
  <si>
    <t>INVERSIONES Y CONSTRUCCIONES . DE ORIENTE SOCIEDAD LTDA</t>
  </si>
  <si>
    <t>LUIS IGNACIO CARO NlÑO</t>
  </si>
  <si>
    <t>MEDINA Y RIBERA INGENIEROS ASOCIADOS POR ACCIONES SIMPLIFICADAS</t>
  </si>
  <si>
    <t>HR INGENIERIA SAS</t>
  </si>
  <si>
    <t>DQ INVERSIONES S.A.S</t>
  </si>
  <si>
    <t>GAMA INGENIEROS ARQUITECTOS S.A.S</t>
  </si>
  <si>
    <t>FERNANDO PAEZ RESTREPO</t>
  </si>
  <si>
    <t>INCEL S.A.</t>
  </si>
  <si>
    <t>POLO INGENIERIA Y CONSTRUCCIONES S.A. - POLOINGSA</t>
  </si>
  <si>
    <t>WRUSSY INGENIEROS SAS</t>
  </si>
  <si>
    <t xml:space="preserve">Maria Paulina Sanchez G </t>
  </si>
  <si>
    <t xml:space="preserve">Gustavo Sanchez Rios </t>
  </si>
  <si>
    <t xml:space="preserve">Carlos Mario Zapata R </t>
  </si>
  <si>
    <t>MSB S.A.S</t>
  </si>
  <si>
    <t xml:space="preserve">MARCO ANTONIO POSADA HENAO </t>
  </si>
  <si>
    <t>GEINPRO SAS</t>
  </si>
  <si>
    <t>MR GROUP COL S.A.S.</t>
  </si>
  <si>
    <t>SOLUCIONES CIVILES DEL NORTE S.A.S.</t>
  </si>
  <si>
    <t xml:space="preserve">GLOBAL GROUP COL S.A.S. </t>
  </si>
  <si>
    <t>ACTIVA NGENIERIA E.U</t>
  </si>
  <si>
    <t xml:space="preserve">DECO INGENIEROS S.A.S.  </t>
  </si>
  <si>
    <t>GEODESICA INGENIERIA S.A.S</t>
  </si>
  <si>
    <t xml:space="preserve">JUAN IGNACIO PUPO GARCIA </t>
  </si>
  <si>
    <t xml:space="preserve">Benjamin Orlando Arana Osuna </t>
  </si>
  <si>
    <t xml:space="preserve">Ingeniería Alcantarillado y Acueducto SAS </t>
  </si>
  <si>
    <t xml:space="preserve">FERNANDO AUGUSTO RAMIREZ RESTREPO </t>
  </si>
  <si>
    <t xml:space="preserve">CONSTRUCCIONES RAMIREZ BARON SAS </t>
  </si>
  <si>
    <t xml:space="preserve">MAZ INTERVENTORES Y CONSULTORES S.A.S </t>
  </si>
  <si>
    <t xml:space="preserve">TITO VELASQUEZ BECERRA </t>
  </si>
  <si>
    <t>CONSULTORIA Y CONSTRUCCIONES DARLEV SAS</t>
  </si>
  <si>
    <t>PROMOTORA DE PAVIMENTOS MALAGON SAS</t>
  </si>
  <si>
    <t>FRANCO GIRALDO APOLINAR</t>
  </si>
  <si>
    <t>CFC&amp;A INGENIERIA SAS</t>
  </si>
  <si>
    <t>CESAR AUGUSTO CASTAÑO LOAIZA</t>
  </si>
  <si>
    <t>GRANDICOS S.A.S</t>
  </si>
  <si>
    <t>NELSON HERNANDO VARGAS GONZALEZ</t>
  </si>
  <si>
    <t xml:space="preserve">JESUS ENRIQUE VARGAS RODRIGUEZ </t>
  </si>
  <si>
    <t xml:space="preserve">JAIME PARRA Y CIA S.A.S. </t>
  </si>
  <si>
    <t xml:space="preserve">INTECVIAS S.A.S. </t>
  </si>
  <si>
    <t>EBM CONTRUCCIONES E INTERVENTORIAS S.A.S</t>
  </si>
  <si>
    <t>GRUPO INVERSOR G24 S.A.S</t>
  </si>
  <si>
    <t xml:space="preserve"> JORGE ALIRIO SILVA LÓPEZ</t>
  </si>
  <si>
    <t>CASTRILLÓN MANJARRÉS Y CIA S EN C</t>
  </si>
  <si>
    <t>HENRY CASTRILLÓN ARCE</t>
  </si>
  <si>
    <t>JORGE ALBERTO BOTERO CASTAÑO</t>
  </si>
  <si>
    <t>PROYECTOS Y VIAS S.A "PROVIAS"</t>
  </si>
  <si>
    <t>INGENIERÍA MONCADA GUERRERO S.A.</t>
  </si>
  <si>
    <t>ABIF INGENIEROS S.A.S</t>
  </si>
  <si>
    <t>RT ENGINEERING S.A.S.</t>
  </si>
  <si>
    <t>INGENIERIA PARA EL DESARROLLO FUTURO SAS</t>
  </si>
  <si>
    <t>CONSULTORÍA Y CONSTRUCCIÓN ESPECIALIZADA S.A.S.</t>
  </si>
  <si>
    <t>O &amp; L PROYECTOS DE INGENIERÍA S.A.S.</t>
  </si>
  <si>
    <t>ISABEL CARLINA SANTANDER BURITICÁ</t>
  </si>
  <si>
    <t>JUAN CARLOS COLLAZOS PALTA</t>
  </si>
  <si>
    <t>CIA INGENEIRIA SAS</t>
  </si>
  <si>
    <t xml:space="preserve">JOSE GUILLERMO GALÁN </t>
  </si>
  <si>
    <t>GRUCON S.A.S</t>
  </si>
  <si>
    <t>GABRIEL FERNANDO JARAMILLO MONCADA</t>
  </si>
  <si>
    <t>ISOSTATICA CONSTRUCCIONES S.A.S.</t>
  </si>
  <si>
    <t>RM INGENIEROS S.A.S.</t>
  </si>
  <si>
    <t>JOSE ALBER GIRALDO HENAO</t>
  </si>
  <si>
    <t>HECTOR JAIME GIRALDO JARAMILLO</t>
  </si>
  <si>
    <t>ASESORIA CONSULTORIA Y GESTION COLOMBIA S.A.S.</t>
  </si>
  <si>
    <t>OPEN DOOR S.A.S.</t>
  </si>
  <si>
    <t>ARIETE INGENIERIA &amp; CONSTRUCCION S.A.S</t>
  </si>
  <si>
    <t>BRACO CONSTRUCTOR S.A.S.</t>
  </si>
  <si>
    <t>INGENIEROS RECUPERADORES AMBIENTALES DE COLOMBIA SA</t>
  </si>
  <si>
    <t xml:space="preserve">CBR SOLUCIONES DE INGENIERIA SAS </t>
  </si>
  <si>
    <t>INGENIERIA Y MAQUINARIA DEL CARIBE S.A.</t>
  </si>
  <si>
    <t xml:space="preserve">INGERCONSULTA SAS </t>
  </si>
  <si>
    <t xml:space="preserve">
CARLOS FERNANDO REYES RUIZ </t>
  </si>
  <si>
    <t>O&amp;L PROYECTOS DE INGENEIRIA S.A.S</t>
  </si>
  <si>
    <t xml:space="preserve">P&amp;P INGENIERIA Y PROYECTOS SAS </t>
  </si>
  <si>
    <t xml:space="preserve">EDGAR OSWALDO PRADA QUINTANA </t>
  </si>
  <si>
    <t xml:space="preserve">PM &amp; A CONSTRUCCIONES S.A.S </t>
  </si>
  <si>
    <t>ALFONSO RAFAEL PACHECO OQUENDO</t>
  </si>
  <si>
    <t>PEDRO DIGNO NAVARRO CASTILLA</t>
  </si>
  <si>
    <t>NEPESA S.A.S</t>
  </si>
  <si>
    <t>CONSTRUTOP INGENIERIA SAS</t>
  </si>
  <si>
    <t>GERMAN VILLEGAS ESTRADA</t>
  </si>
  <si>
    <t>OBDI S.A.S</t>
  </si>
  <si>
    <t>GERMAN SALAZAR MEJIA</t>
  </si>
  <si>
    <t xml:space="preserve">WILSON JAVIER JARAMILLO HIGUERA </t>
  </si>
  <si>
    <t xml:space="preserve">RSM CIA SAS </t>
  </si>
  <si>
    <t xml:space="preserve">OPALCON SAS </t>
  </si>
  <si>
    <t xml:space="preserve">EMUNAH SAS </t>
  </si>
  <si>
    <t xml:space="preserve">ANDINA DE CONSULTORÍA Y CONSTRUCCIONES SAS </t>
  </si>
  <si>
    <t>MARIA CLARA POTES MAZUERA</t>
  </si>
  <si>
    <t>LUIS FERNANDO POTES CARO</t>
  </si>
  <si>
    <t xml:space="preserve">OBCELC SAS </t>
  </si>
  <si>
    <t xml:space="preserve">HERING S.A.S </t>
  </si>
  <si>
    <t>JAIRO ANTONIO OSSA</t>
  </si>
  <si>
    <t>BERNARDO ANCIZAR OSSA</t>
  </si>
  <si>
    <t>GYP INGENIERIA SAS</t>
  </si>
  <si>
    <t>INDECO ASOCIADOS SAS</t>
  </si>
  <si>
    <t xml:space="preserve">YOVANI ALBINO BUITRAGO VASCO </t>
  </si>
  <si>
    <t xml:space="preserve">JOSE LUIS RESTREPO GARCIA </t>
  </si>
  <si>
    <t xml:space="preserve">GUIDO REYES MEJIA </t>
  </si>
  <si>
    <t>DIEGO FERNANDO ZAMORA</t>
  </si>
  <si>
    <t>CONSTRUCCIÓN AICO LTDA</t>
  </si>
  <si>
    <t>LUIS ALFONSO NEGRETE RAMOS</t>
  </si>
  <si>
    <t>BEATRIZ HENAO CARMONA</t>
  </si>
  <si>
    <t>TÉCNICA VIAL SAS</t>
  </si>
  <si>
    <t>CI GRODCO INGENIEROS CIVILES SAS - EN REORGANIZACIÓN</t>
  </si>
  <si>
    <t xml:space="preserve">MOVITIERRA CONSTRUCCIONES S.A. </t>
  </si>
  <si>
    <t>URBAN CONSTRUCCIONES S.A.S.</t>
  </si>
  <si>
    <t>CESAR AUGUSTO VELASQUEZ TORO</t>
  </si>
  <si>
    <t>TOP INGENIERIA SAS</t>
  </si>
  <si>
    <t>ICODIN SAS</t>
  </si>
  <si>
    <t>CONSTRUCTORA &amp; FERRETERÍA LA SABANA SAS</t>
  </si>
  <si>
    <t>ACONCI CONSTRUCTORES SAS</t>
  </si>
  <si>
    <t>NICOLAS RAFAEL REDONDO MOLINA</t>
  </si>
  <si>
    <t>JAIRO LUIS SOCARRAS BONILLA</t>
  </si>
  <si>
    <t>ING CIVILES ASOCIADOS CONSTRUCCIONES SAS</t>
  </si>
  <si>
    <t>JOSÉ FERNANDO SUAREZ DUQUE</t>
  </si>
  <si>
    <t>OCTAVIO PATIÑO CARDONA</t>
  </si>
  <si>
    <t>Proponente</t>
  </si>
  <si>
    <t>Conformación consorcial</t>
  </si>
  <si>
    <t>% participación</t>
  </si>
  <si>
    <t>Informacion Financiera</t>
  </si>
  <si>
    <t>CAPACIDAD FINANCIERA</t>
  </si>
  <si>
    <t>CAPACIDAD ORGANIZACIONAL</t>
  </si>
  <si>
    <t>CAPACIDAD RESIDUAL DE CONTRATACIÓN</t>
  </si>
  <si>
    <t>Observaciones</t>
  </si>
  <si>
    <t xml:space="preserve">Balance - Estado de resultado integral firmado por contador , representante legal y revisor fiscal </t>
  </si>
  <si>
    <t>Dictamen de revisor fiscal</t>
  </si>
  <si>
    <t>Tarjeta profesional Contador  O revisor fiscal</t>
  </si>
  <si>
    <t>Antecedentes disciplinarios (Junta Contadores) contador y revisor fiscal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</si>
  <si>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</si>
  <si>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</si>
  <si>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</si>
  <si>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</si>
  <si>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</si>
  <si>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</si>
  <si>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CAPITAL DE TRABAJO</t>
  </si>
  <si>
    <t>LIQUIDEZ</t>
  </si>
  <si>
    <t>NIVEL DE ENDEUDAMIENTO</t>
  </si>
  <si>
    <t>RAZON DE COBERTURA DE INTERESES</t>
  </si>
  <si>
    <t>PATRIMONIO</t>
  </si>
  <si>
    <t>RENTABILIDAD SOBRE PATRIMONIO</t>
  </si>
  <si>
    <t>RENTABILIDAD SOBRE ACTIVOS</t>
  </si>
  <si>
    <t>CORPORACION CONSTRUYENDO FUTURO</t>
  </si>
  <si>
    <t>INDETERMINADO</t>
  </si>
  <si>
    <t>HÁBIL</t>
  </si>
  <si>
    <t>INFORMACION DEL RUP</t>
  </si>
  <si>
    <t>FUNDACION ABRIENDO CAMINOS</t>
  </si>
  <si>
    <t xml:space="preserve">FUNDACION ACCION SIN FRONTERAS </t>
  </si>
  <si>
    <t>TANQUE VM PRODUCCIONES SAS</t>
  </si>
  <si>
    <t>CONTRATANTE</t>
  </si>
  <si>
    <t>CONTRATO No.</t>
  </si>
  <si>
    <t>I, C, UT</t>
  </si>
  <si>
    <t>%
(1)</t>
  </si>
  <si>
    <t>INICIACIÓN
(DD/MM/AA)</t>
  </si>
  <si>
    <t>TERMINACIÓN
(DD/MM/AA)</t>
  </si>
  <si>
    <t>SUSPENSIÓN
(MESES)</t>
  </si>
  <si>
    <t>PLAZO DE EJECUCIÓN (MESES)
(2)</t>
  </si>
  <si>
    <t>VALOR TOTAL DEL CONTRATO INCLUIDAS SUS ADICIONES, AJUSTES Y EL IVA
(3)</t>
  </si>
  <si>
    <t>VALOR TOTAL DEL CONTRATO A CONSIDERAR COMO EXPERIENCIA
(4) = (3)*(1)</t>
  </si>
  <si>
    <t>VALOR FACTURADO ACTUALIZADO SMMLV
(VFA)</t>
  </si>
  <si>
    <t>LONGITUD DE VÍA (KM)</t>
  </si>
  <si>
    <t>PORCENTAJE MÍNIMO DE EXPERIENCIA</t>
  </si>
  <si>
    <t>Suspensión 1</t>
  </si>
  <si>
    <t>Suspensión 2</t>
  </si>
  <si>
    <t>Suspensión 3</t>
  </si>
  <si>
    <t>Suspensión 4</t>
  </si>
  <si>
    <t>Suspensión 5</t>
  </si>
  <si>
    <t>Suspensión 6</t>
  </si>
  <si>
    <t>IVAN ECHEVERRI OSORIO</t>
  </si>
  <si>
    <t>AMABLE SISTEMA ESTRATEGICO DE TRANSPORTE PUBLICO</t>
  </si>
  <si>
    <t>003-2013</t>
  </si>
  <si>
    <t>C</t>
  </si>
  <si>
    <t>N.A</t>
  </si>
  <si>
    <t>ALCALDIA DE MANIZALES</t>
  </si>
  <si>
    <t>CRISTIAN COLLAZOS SANDOVAL</t>
  </si>
  <si>
    <t xml:space="preserve">DEPARTAMENTO DE ANTIOQUIA </t>
  </si>
  <si>
    <t>4600007541 DE 2017</t>
  </si>
  <si>
    <t>CALIFICACIÓN JURIDICA</t>
  </si>
  <si>
    <t>CALIFICACIÓN FINANCIERA</t>
  </si>
  <si>
    <t>CALIFICACIÓN ORGANIZACIONAL</t>
  </si>
  <si>
    <t>CALIFICACIÓN TÉCNICA</t>
  </si>
  <si>
    <t>FACTORES DE COMPARACIÓN DE LAS PROPUESTAS</t>
  </si>
  <si>
    <t>Promoción a la industria nacional
(10%)</t>
  </si>
  <si>
    <t>Factor de Calidad
(19%)</t>
  </si>
  <si>
    <t>Acreditación personal en condición de discapacidad
(1%)</t>
  </si>
  <si>
    <t>Acreditación MIPYMES</t>
  </si>
  <si>
    <t xml:space="preserve">ANEXO - EVALUACION FINANCIERA </t>
  </si>
  <si>
    <t>CUMPLE</t>
  </si>
  <si>
    <t>NO CUMPLE</t>
  </si>
  <si>
    <t>Subsanar ya que en el formato 5 no indicó la fecha de suspensión de los contatos suspendidos</t>
  </si>
  <si>
    <t>Mario Alberto giraldo debe subsanar el dictamen y la firma del contador externo y la tarjeta profesional y el certificado de la junta central de contadores de acuerdo con los pliegos A. Capacidad de organización (CO): Numeral I y II:
Estado de resultados integral (estado de resultado o pérdida o ganancias) del año en que 
hayan obtenido el mayor ingreso operacional en los últimos cinco (5) años, debidamente 
firmado por el representante legal y el contador bajo cuya responsabilidad se han preparado 
y, por el revisor fiscal o, en caso de no haberlo, por no estar obligado a tenerlo, por contador 
público independiente, acompañados de su dictamen u opinión, de conformidad con el 
artículo 38 de la Ley 222 de 1995.
II. Copia de la tarjeta profesional y certificado de antecedentes disciplinarios vigentes de los
contadores públicos, revisores fiscales, contadores independientes (externos), quienes
suscribieron los documentos señalados en el presente literal.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</si>
</sst>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8">
    <numFmt numFmtId="164" formatCode="0.0"/>
    <numFmt numFmtId="165" formatCode="_(* #,##0.00_);_(* \(#,##0.00\);_(* &quot;-&quot;_);_(@_)"/>
    <numFmt numFmtId="166" formatCode="_-&quot;$&quot;* #,##0_-;\-&quot;$&quot;* #,##0_-;_-&quot;$&quot;* &quot;-&quot;_-;_-@"/>
    <numFmt numFmtId="167" formatCode="_(&quot;$&quot;\ * #,##0.00_);_(&quot;$&quot;\ * \(#,##0.00\);_(&quot;$&quot;\ * &quot;-&quot;??_);_(@_)"/>
    <numFmt numFmtId="168" formatCode="d/m/yyyy"/>
    <numFmt numFmtId="169" formatCode="_(&quot;$&quot;* #,##0_);_(&quot;$&quot;* \(#,##0\);_(&quot;$&quot;* &quot;-&quot;??_);_(@_)"/>
    <numFmt numFmtId="170" formatCode="_(* #,##0.00_);_(* \(#,##0.00\);_(* &quot;-&quot;??_);_(@_)"/>
    <numFmt numFmtId="171" formatCode="_-* #,##0.00_-;\-* #,##0.00_-;_-* &quot;-&quot;??_-;_-@"/>
    <numFmt numFmtId="172" formatCode="0.0%"/>
    <numFmt numFmtId="173" formatCode="dd/mm/yyyy"/>
    <numFmt numFmtId="174" formatCode="&quot;$&quot;\ #,##0.00;[Red]\-&quot;$&quot;\ #,##0.00"/>
    <numFmt numFmtId="175" formatCode="_(* #,##0_);_(* \(#,##0\);_(* &quot;-&quot;_);_(@_)"/>
    <numFmt numFmtId="176" formatCode="_-* #,##0_-;\-* #,##0_-;_-* &quot;-&quot;??_-;_-@"/>
    <numFmt numFmtId="177" formatCode="_(&quot;$&quot;\ * #,##0_);_(&quot;$&quot;\ * \(#,##0\);_(&quot;$&quot;\ * &quot;-&quot;??_);_(@_)"/>
    <numFmt numFmtId="178" formatCode="_(&quot;$&quot;\ * #,##0.0_);_(&quot;$&quot;\ * \(#,##0.0\);_(&quot;$&quot;\ * &quot;-&quot;??_);_(@_)"/>
    <numFmt numFmtId="179" formatCode="#,##0.000"/>
    <numFmt numFmtId="180" formatCode="_-* #,##0.000_-;\-* #,##0.000_-;_-* &quot;-&quot;??_-;_-@"/>
    <numFmt numFmtId="181" formatCode="0.000"/>
  </numFmts>
  <fonts count="20">
    <font>
      <sz val="10.0"/>
      <color theme="1"/>
      <name val="Arial"/>
      <scheme val="minor"/>
    </font>
    <font>
      <b/>
      <sz val="12.0"/>
      <color theme="1"/>
      <name val="Arial"/>
    </font>
    <font/>
    <font>
      <sz val="10.0"/>
      <color theme="1"/>
      <name val="Arial"/>
    </font>
    <font>
      <b/>
      <sz val="10.0"/>
      <color theme="1"/>
      <name val="Arial"/>
    </font>
    <font>
      <sz val="10.0"/>
      <color rgb="FF7030A0"/>
      <name val="Arial"/>
    </font>
    <font>
      <sz val="10.0"/>
      <color rgb="FF3B3838"/>
      <name val="CIDFont+F3"/>
    </font>
    <font>
      <sz val="10.0"/>
      <color theme="1"/>
      <name val="Arial Narrow"/>
    </font>
    <font>
      <sz val="10.0"/>
      <color rgb="FF7030A0"/>
      <name val="Arial Narrow"/>
    </font>
    <font>
      <sz val="12.0"/>
      <color theme="1"/>
      <name val="Arial"/>
    </font>
    <font>
      <sz val="11.0"/>
      <color theme="1"/>
      <name val="Arial"/>
    </font>
    <font>
      <b/>
      <sz val="8.0"/>
      <color rgb="FF000000"/>
      <name val="Arial"/>
    </font>
    <font>
      <b/>
      <sz val="8.0"/>
      <color theme="1"/>
      <name val="Arial"/>
    </font>
    <font>
      <sz val="8.0"/>
      <color theme="1"/>
      <name val="Arial"/>
    </font>
    <font>
      <sz val="8.0"/>
      <color rgb="FF000000"/>
      <name val="Arial"/>
    </font>
    <font>
      <b/>
      <sz val="10.0"/>
      <color rgb="FFFF0000"/>
      <name val="Arial"/>
    </font>
    <font>
      <sz val="10.0"/>
      <color rgb="FFFF0000"/>
      <name val="Arial"/>
    </font>
    <font>
      <sz val="10.0"/>
      <color theme="0"/>
      <name val="Arial"/>
    </font>
    <font>
      <b/>
      <sz val="9.0"/>
      <color theme="1"/>
      <name val="Arial Narrow"/>
    </font>
    <font>
      <sz val="9.0"/>
      <color theme="1"/>
      <name val="Arial Narrow"/>
    </font>
  </fonts>
  <fills count="11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EEECE1"/>
        <bgColor rgb="FFEEECE1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CCC0D9"/>
        <bgColor rgb="FFCCC0D9"/>
      </patternFill>
    </fill>
  </fills>
  <borders count="3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  <top style="thin">
        <color rgb="FF000000"/>
      </top>
      <bottom/>
    </border>
    <border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26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0" fillId="0" fontId="3" numFmtId="0" xfId="0" applyAlignment="1" applyFont="1">
      <alignment vertical="center"/>
    </xf>
    <xf borderId="3" fillId="0" fontId="4" numFmtId="0" xfId="0" applyAlignment="1" applyBorder="1" applyFont="1">
      <alignment horizontal="left" shrinkToFit="0" vertical="center" wrapText="1"/>
    </xf>
    <xf borderId="3" fillId="0" fontId="3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3" numFmtId="164" xfId="0" applyAlignment="1" applyFont="1" applyNumberFormat="1">
      <alignment vertical="center"/>
    </xf>
    <xf borderId="0" fillId="0" fontId="3" numFmtId="3" xfId="0" applyFont="1" applyNumberFormat="1"/>
    <xf borderId="3" fillId="0" fontId="3" numFmtId="165" xfId="0" applyAlignment="1" applyBorder="1" applyFont="1" applyNumberFormat="1">
      <alignment horizontal="center" vertical="center"/>
    </xf>
    <xf borderId="3" fillId="0" fontId="3" numFmtId="166" xfId="0" applyAlignment="1" applyBorder="1" applyFont="1" applyNumberFormat="1">
      <alignment vertical="center"/>
    </xf>
    <xf borderId="0" fillId="0" fontId="3" numFmtId="167" xfId="0" applyAlignment="1" applyFont="1" applyNumberFormat="1">
      <alignment vertical="center"/>
    </xf>
    <xf borderId="3" fillId="0" fontId="3" numFmtId="165" xfId="0" applyAlignment="1" applyBorder="1" applyFont="1" applyNumberFormat="1">
      <alignment horizontal="left" shrinkToFit="0" vertical="center" wrapText="1"/>
    </xf>
    <xf borderId="0" fillId="0" fontId="3" numFmtId="165" xfId="0" applyAlignment="1" applyFont="1" applyNumberFormat="1">
      <alignment horizontal="center" vertical="center"/>
    </xf>
    <xf borderId="3" fillId="0" fontId="3" numFmtId="168" xfId="0" applyAlignment="1" applyBorder="1" applyFont="1" applyNumberFormat="1">
      <alignment vertical="center"/>
    </xf>
    <xf borderId="3" fillId="0" fontId="4" numFmtId="0" xfId="0" applyAlignment="1" applyBorder="1" applyFont="1">
      <alignment shrinkToFit="0" vertical="center" wrapText="1"/>
    </xf>
    <xf borderId="3" fillId="3" fontId="3" numFmtId="2" xfId="0" applyAlignment="1" applyBorder="1" applyFill="1" applyFont="1" applyNumberFormat="1">
      <alignment vertical="center"/>
    </xf>
    <xf borderId="3" fillId="3" fontId="3" numFmtId="2" xfId="0" applyAlignment="1" applyBorder="1" applyFont="1" applyNumberFormat="1">
      <alignment horizontal="right" vertical="center"/>
    </xf>
    <xf borderId="3" fillId="0" fontId="3" numFmtId="169" xfId="0" applyAlignment="1" applyBorder="1" applyFont="1" applyNumberFormat="1">
      <alignment vertical="center"/>
    </xf>
    <xf borderId="3" fillId="3" fontId="3" numFmtId="9" xfId="0" applyAlignment="1" applyBorder="1" applyFont="1" applyNumberFormat="1">
      <alignment horizontal="right" vertical="center"/>
    </xf>
    <xf borderId="0" fillId="0" fontId="3" numFmtId="49" xfId="0" applyAlignment="1" applyFont="1" applyNumberFormat="1">
      <alignment horizontal="center" vertical="center"/>
    </xf>
    <xf borderId="0" fillId="0" fontId="3" numFmtId="0" xfId="0" applyAlignment="1" applyFont="1">
      <alignment horizontal="center" vertical="center"/>
    </xf>
    <xf borderId="3" fillId="0" fontId="3" numFmtId="170" xfId="0" applyAlignment="1" applyBorder="1" applyFont="1" applyNumberFormat="1">
      <alignment vertical="center"/>
    </xf>
    <xf borderId="3" fillId="0" fontId="3" numFmtId="165" xfId="0" applyAlignment="1" applyBorder="1" applyFont="1" applyNumberFormat="1">
      <alignment vertical="center"/>
    </xf>
    <xf borderId="0" fillId="0" fontId="3" numFmtId="171" xfId="0" applyAlignment="1" applyFont="1" applyNumberFormat="1">
      <alignment vertical="center"/>
    </xf>
    <xf borderId="4" fillId="4" fontId="4" numFmtId="0" xfId="0" applyAlignment="1" applyBorder="1" applyFill="1" applyFont="1">
      <alignment horizontal="center" shrinkToFit="0" vertical="center" wrapText="1"/>
    </xf>
    <xf borderId="5" fillId="4" fontId="4" numFmtId="0" xfId="0" applyAlignment="1" applyBorder="1" applyFont="1">
      <alignment horizontal="center" shrinkToFit="0" vertical="center" wrapText="1"/>
    </xf>
    <xf borderId="3" fillId="4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3" fillId="0" fontId="4" numFmtId="0" xfId="0" applyAlignment="1" applyBorder="1" applyFont="1">
      <alignment horizontal="center" shrinkToFit="0" vertical="center" wrapText="1"/>
    </xf>
    <xf borderId="6" fillId="0" fontId="3" numFmtId="0" xfId="0" applyAlignment="1" applyBorder="1" applyFont="1">
      <alignment horizontal="center" shrinkToFit="0" vertical="center" wrapText="1"/>
    </xf>
    <xf borderId="7" fillId="0" fontId="3" numFmtId="0" xfId="0" applyAlignment="1" applyBorder="1" applyFont="1">
      <alignment horizontal="left" shrinkToFit="0" vertical="center" wrapText="1"/>
    </xf>
    <xf borderId="7" fillId="0" fontId="3" numFmtId="0" xfId="0" applyAlignment="1" applyBorder="1" applyFont="1">
      <alignment horizontal="center" vertical="center"/>
    </xf>
    <xf borderId="7" fillId="0" fontId="3" numFmtId="9" xfId="0" applyAlignment="1" applyBorder="1" applyFont="1" applyNumberFormat="1">
      <alignment horizontal="center" vertical="center"/>
    </xf>
    <xf borderId="3" fillId="0" fontId="3" numFmtId="9" xfId="0" applyAlignment="1" applyBorder="1" applyFont="1" applyNumberFormat="1">
      <alignment horizontal="center" vertical="center"/>
    </xf>
    <xf borderId="0" fillId="0" fontId="3" numFmtId="0" xfId="0" applyAlignment="1" applyFont="1">
      <alignment horizontal="left" vertical="center"/>
    </xf>
    <xf borderId="7" fillId="0" fontId="3" numFmtId="0" xfId="0" applyAlignment="1" applyBorder="1" applyFont="1">
      <alignment horizontal="center" shrinkToFit="0" vertical="center" wrapText="1"/>
    </xf>
    <xf borderId="8" fillId="0" fontId="3" numFmtId="0" xfId="0" applyAlignment="1" applyBorder="1" applyFont="1">
      <alignment horizontal="center" shrinkToFit="0" vertical="center" wrapText="1"/>
    </xf>
    <xf borderId="9" fillId="0" fontId="3" numFmtId="0" xfId="0" applyAlignment="1" applyBorder="1" applyFont="1">
      <alignment horizontal="left" shrinkToFit="0" vertical="center" wrapText="1"/>
    </xf>
    <xf borderId="9" fillId="0" fontId="3" numFmtId="0" xfId="0" applyAlignment="1" applyBorder="1" applyFont="1">
      <alignment horizontal="center" vertical="center"/>
    </xf>
    <xf borderId="9" fillId="0" fontId="3" numFmtId="9" xfId="0" applyAlignment="1" applyBorder="1" applyFont="1" applyNumberFormat="1">
      <alignment horizontal="center" vertical="center"/>
    </xf>
    <xf borderId="9" fillId="0" fontId="2" numFmtId="0" xfId="0" applyBorder="1" applyFont="1"/>
    <xf borderId="3" fillId="0" fontId="3" numFmtId="0" xfId="0" applyAlignment="1" applyBorder="1" applyFont="1">
      <alignment vertical="center"/>
    </xf>
    <xf borderId="10" fillId="0" fontId="3" numFmtId="0" xfId="0" applyAlignment="1" applyBorder="1" applyFont="1">
      <alignment horizontal="center" shrinkToFit="0" vertical="center" wrapText="1"/>
    </xf>
    <xf borderId="3" fillId="0" fontId="3" numFmtId="0" xfId="0" applyAlignment="1" applyBorder="1" applyFont="1">
      <alignment horizontal="center" shrinkToFit="0" vertical="center" wrapText="1"/>
    </xf>
    <xf borderId="3" fillId="0" fontId="3" numFmtId="0" xfId="0" applyAlignment="1" applyBorder="1" applyFont="1">
      <alignment shrinkToFit="0" vertical="center" wrapText="1"/>
    </xf>
    <xf borderId="7" fillId="0" fontId="3" numFmtId="0" xfId="0" applyAlignment="1" applyBorder="1" applyFont="1">
      <alignment horizontal="left" vertical="center"/>
    </xf>
    <xf borderId="9" fillId="0" fontId="3" numFmtId="0" xfId="0" applyAlignment="1" applyBorder="1" applyFont="1">
      <alignment horizontal="left" vertical="center"/>
    </xf>
    <xf borderId="3" fillId="0" fontId="3" numFmtId="0" xfId="0" applyAlignment="1" applyBorder="1" applyFont="1">
      <alignment horizontal="left" vertical="center"/>
    </xf>
    <xf borderId="11" fillId="0" fontId="3" numFmtId="0" xfId="0" applyAlignment="1" applyBorder="1" applyFont="1">
      <alignment horizontal="center" shrinkToFit="0" vertical="center" wrapText="1"/>
    </xf>
    <xf borderId="12" fillId="0" fontId="3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2" fillId="0" fontId="3" numFmtId="0" xfId="0" applyAlignment="1" applyBorder="1" applyFont="1">
      <alignment horizontal="center" shrinkToFit="0" vertical="center" wrapText="1"/>
    </xf>
    <xf borderId="12" fillId="0" fontId="5" numFmtId="0" xfId="0" applyAlignment="1" applyBorder="1" applyFont="1">
      <alignment horizontal="left" shrinkToFit="0" vertical="center" wrapText="1"/>
    </xf>
    <xf borderId="0" fillId="0" fontId="6" numFmtId="0" xfId="0" applyAlignment="1" applyFont="1">
      <alignment vertical="center"/>
    </xf>
    <xf borderId="3" fillId="0" fontId="5" numFmtId="0" xfId="0" applyAlignment="1" applyBorder="1" applyFont="1">
      <alignment vertical="center"/>
    </xf>
    <xf borderId="13" fillId="0" fontId="3" numFmtId="0" xfId="0" applyAlignment="1" applyBorder="1" applyFont="1">
      <alignment horizontal="center" shrinkToFit="0" vertical="center" wrapText="1"/>
    </xf>
    <xf borderId="3" fillId="0" fontId="7" numFmtId="0" xfId="0" applyAlignment="1" applyBorder="1" applyFont="1">
      <alignment horizontal="center" vertical="center"/>
    </xf>
    <xf borderId="3" fillId="0" fontId="7" numFmtId="0" xfId="0" applyAlignment="1" applyBorder="1" applyFont="1">
      <alignment horizontal="left" shrinkToFit="0" vertical="center" wrapText="1"/>
    </xf>
    <xf borderId="3" fillId="0" fontId="7" numFmtId="9" xfId="0" applyAlignment="1" applyBorder="1" applyFont="1" applyNumberFormat="1">
      <alignment horizontal="center" vertical="center"/>
    </xf>
    <xf borderId="0" fillId="0" fontId="7" numFmtId="0" xfId="0" applyAlignment="1" applyFont="1">
      <alignment horizontal="left" vertical="center"/>
    </xf>
    <xf borderId="3" fillId="0" fontId="7" numFmtId="0" xfId="0" applyAlignment="1" applyBorder="1" applyFont="1">
      <alignment horizontal="center" shrinkToFit="0" vertical="center" wrapText="1"/>
    </xf>
    <xf borderId="7" fillId="0" fontId="7" numFmtId="0" xfId="0" applyAlignment="1" applyBorder="1" applyFont="1">
      <alignment horizontal="center" vertical="center"/>
    </xf>
    <xf borderId="7" fillId="0" fontId="7" numFmtId="0" xfId="0" applyAlignment="1" applyBorder="1" applyFont="1">
      <alignment horizontal="left" shrinkToFit="0" vertical="center" wrapText="1"/>
    </xf>
    <xf borderId="7" fillId="0" fontId="7" numFmtId="9" xfId="0" applyAlignment="1" applyBorder="1" applyFont="1" applyNumberFormat="1">
      <alignment horizontal="center" vertical="center"/>
    </xf>
    <xf borderId="12" fillId="0" fontId="7" numFmtId="0" xfId="0" applyAlignment="1" applyBorder="1" applyFont="1">
      <alignment horizontal="center" vertical="center"/>
    </xf>
    <xf borderId="9" fillId="0" fontId="7" numFmtId="0" xfId="0" applyAlignment="1" applyBorder="1" applyFont="1">
      <alignment horizontal="left" shrinkToFit="0" vertical="center" wrapText="1"/>
    </xf>
    <xf borderId="12" fillId="0" fontId="7" numFmtId="0" xfId="0" applyAlignment="1" applyBorder="1" applyFont="1">
      <alignment horizontal="left" shrinkToFit="0" vertical="center" wrapText="1"/>
    </xf>
    <xf borderId="3" fillId="0" fontId="7" numFmtId="0" xfId="0" applyAlignment="1" applyBorder="1" applyFont="1">
      <alignment horizontal="left" vertical="center"/>
    </xf>
    <xf borderId="9" fillId="0" fontId="7" numFmtId="9" xfId="0" applyAlignment="1" applyBorder="1" applyFont="1" applyNumberFormat="1">
      <alignment horizontal="center" vertical="center"/>
    </xf>
    <xf borderId="7" fillId="0" fontId="7" numFmtId="0" xfId="0" applyAlignment="1" applyBorder="1" applyFont="1">
      <alignment horizontal="center" shrinkToFit="0" vertical="center" wrapText="1"/>
    </xf>
    <xf borderId="12" fillId="0" fontId="7" numFmtId="0" xfId="0" applyAlignment="1" applyBorder="1" applyFont="1">
      <alignment horizontal="center" shrinkToFit="0" vertical="center" wrapText="1"/>
    </xf>
    <xf borderId="12" fillId="0" fontId="7" numFmtId="9" xfId="0" applyAlignment="1" applyBorder="1" applyFont="1" applyNumberFormat="1">
      <alignment horizontal="center" vertical="center"/>
    </xf>
    <xf borderId="9" fillId="0" fontId="7" numFmtId="0" xfId="0" applyAlignment="1" applyBorder="1" applyFont="1">
      <alignment horizontal="center" vertical="center"/>
    </xf>
    <xf borderId="9" fillId="0" fontId="7" numFmtId="0" xfId="0" applyAlignment="1" applyBorder="1" applyFont="1">
      <alignment horizontal="center" shrinkToFit="0" vertical="center" wrapText="1"/>
    </xf>
    <xf borderId="3" fillId="0" fontId="8" numFmtId="0" xfId="0" applyAlignment="1" applyBorder="1" applyFont="1">
      <alignment horizontal="center" shrinkToFit="0" vertical="center" wrapText="1"/>
    </xf>
    <xf borderId="3" fillId="0" fontId="8" numFmtId="0" xfId="0" applyAlignment="1" applyBorder="1" applyFont="1">
      <alignment horizontal="left" vertical="center"/>
    </xf>
    <xf borderId="3" fillId="0" fontId="8" numFmtId="0" xfId="0" applyAlignment="1" applyBorder="1" applyFont="1">
      <alignment horizontal="center" vertical="center"/>
    </xf>
    <xf borderId="7" fillId="0" fontId="9" numFmtId="9" xfId="0" applyAlignment="1" applyBorder="1" applyFont="1" applyNumberFormat="1">
      <alignment horizontal="center" vertical="center"/>
    </xf>
    <xf borderId="12" fillId="0" fontId="9" numFmtId="9" xfId="0" applyAlignment="1" applyBorder="1" applyFont="1" applyNumberFormat="1">
      <alignment horizontal="center" vertical="center"/>
    </xf>
    <xf borderId="3" fillId="0" fontId="3" numFmtId="172" xfId="0" applyAlignment="1" applyBorder="1" applyFont="1" applyNumberFormat="1">
      <alignment horizontal="center" vertical="center"/>
    </xf>
    <xf borderId="9" fillId="0" fontId="9" numFmtId="9" xfId="0" applyAlignment="1" applyBorder="1" applyFont="1" applyNumberFormat="1">
      <alignment horizontal="center" vertical="center"/>
    </xf>
    <xf borderId="3" fillId="0" fontId="9" numFmtId="9" xfId="0" applyAlignment="1" applyBorder="1" applyFont="1" applyNumberFormat="1">
      <alignment horizontal="center" vertical="center"/>
    </xf>
    <xf borderId="3" fillId="0" fontId="3" numFmtId="0" xfId="0" applyBorder="1" applyFont="1"/>
    <xf borderId="3" fillId="0" fontId="10" numFmtId="0" xfId="0" applyBorder="1" applyFont="1"/>
    <xf borderId="0" fillId="0" fontId="3" numFmtId="0" xfId="0" applyFont="1"/>
    <xf borderId="8" fillId="0" fontId="2" numFmtId="0" xfId="0" applyBorder="1" applyFont="1"/>
    <xf borderId="11" fillId="0" fontId="2" numFmtId="0" xfId="0" applyBorder="1" applyFont="1"/>
    <xf borderId="14" fillId="0" fontId="11" numFmtId="0" xfId="0" applyAlignment="1" applyBorder="1" applyFont="1">
      <alignment horizontal="center" shrinkToFit="0" vertical="center" wrapText="1"/>
    </xf>
    <xf borderId="15" fillId="0" fontId="11" numFmtId="0" xfId="0" applyAlignment="1" applyBorder="1" applyFont="1">
      <alignment horizontal="center" shrinkToFit="0" vertical="center" wrapText="1"/>
    </xf>
    <xf borderId="16" fillId="0" fontId="11" numFmtId="0" xfId="0" applyAlignment="1" applyBorder="1" applyFont="1">
      <alignment horizontal="center" shrinkToFit="0" vertical="center" wrapText="1"/>
    </xf>
    <xf borderId="17" fillId="0" fontId="2" numFmtId="0" xfId="0" applyBorder="1" applyFont="1"/>
    <xf borderId="18" fillId="0" fontId="2" numFmtId="0" xfId="0" applyBorder="1" applyFont="1"/>
    <xf borderId="16" fillId="0" fontId="11" numFmtId="0" xfId="0" applyAlignment="1" applyBorder="1" applyFont="1">
      <alignment horizontal="center" vertical="center"/>
    </xf>
    <xf borderId="14" fillId="0" fontId="12" numFmtId="0" xfId="0" applyAlignment="1" applyBorder="1" applyFont="1">
      <alignment horizontal="center" shrinkToFit="0" vertical="center" wrapText="1"/>
    </xf>
    <xf borderId="19" fillId="0" fontId="2" numFmtId="0" xfId="0" applyBorder="1" applyFont="1"/>
    <xf borderId="10" fillId="0" fontId="11" numFmtId="0" xfId="0" applyAlignment="1" applyBorder="1" applyFont="1">
      <alignment horizontal="center" shrinkToFit="0" vertical="center" wrapText="1"/>
    </xf>
    <xf borderId="3" fillId="0" fontId="11" numFmtId="0" xfId="0" applyAlignment="1" applyBorder="1" applyFont="1">
      <alignment horizontal="center" shrinkToFit="0" vertical="center" wrapText="1"/>
    </xf>
    <xf borderId="3" fillId="0" fontId="11" numFmtId="49" xfId="0" applyAlignment="1" applyBorder="1" applyFont="1" applyNumberFormat="1">
      <alignment horizontal="center" shrinkToFit="0" vertical="center" wrapText="1"/>
    </xf>
    <xf borderId="20" fillId="0" fontId="11" numFmtId="15" xfId="0" applyAlignment="1" applyBorder="1" applyFont="1" applyNumberFormat="1">
      <alignment horizontal="center" shrinkToFit="0" vertical="center" wrapText="1"/>
    </xf>
    <xf borderId="10" fillId="0" fontId="11" numFmtId="168" xfId="0" applyAlignment="1" applyBorder="1" applyFont="1" applyNumberFormat="1">
      <alignment horizontal="center" shrinkToFit="0" vertical="center" wrapText="1"/>
    </xf>
    <xf borderId="3" fillId="0" fontId="11" numFmtId="168" xfId="0" applyAlignment="1" applyBorder="1" applyFont="1" applyNumberFormat="1">
      <alignment horizontal="center" shrinkToFit="0" vertical="center" wrapText="1"/>
    </xf>
    <xf borderId="20" fillId="0" fontId="11" numFmtId="172" xfId="0" applyAlignment="1" applyBorder="1" applyFont="1" applyNumberFormat="1">
      <alignment horizontal="center" shrinkToFit="0" vertical="center" wrapText="1"/>
    </xf>
    <xf borderId="3" fillId="0" fontId="11" numFmtId="173" xfId="0" applyAlignment="1" applyBorder="1" applyFont="1" applyNumberFormat="1">
      <alignment horizontal="center" shrinkToFit="0" vertical="center" wrapText="1"/>
    </xf>
    <xf borderId="20" fillId="0" fontId="11" numFmtId="0" xfId="0" applyAlignment="1" applyBorder="1" applyFont="1">
      <alignment horizontal="center" shrinkToFit="0" vertical="center" wrapText="1"/>
    </xf>
    <xf borderId="20" fillId="0" fontId="12" numFmtId="0" xfId="0" applyAlignment="1" applyBorder="1" applyFont="1">
      <alignment horizontal="center" shrinkToFit="0" vertical="center" wrapText="1"/>
    </xf>
    <xf borderId="1" fillId="0" fontId="11" numFmtId="0" xfId="0" applyAlignment="1" applyBorder="1" applyFont="1">
      <alignment horizontal="center" shrinkToFit="0" vertical="center" wrapText="1"/>
    </xf>
    <xf borderId="21" fillId="0" fontId="12" numFmtId="0" xfId="0" applyAlignment="1" applyBorder="1" applyFont="1">
      <alignment horizontal="center" shrinkToFit="0" vertical="center" wrapText="1"/>
    </xf>
    <xf borderId="22" fillId="0" fontId="12" numFmtId="0" xfId="0" applyAlignment="1" applyBorder="1" applyFont="1">
      <alignment horizontal="center" shrinkToFit="0" vertical="center" wrapText="1"/>
    </xf>
    <xf borderId="23" fillId="0" fontId="12" numFmtId="0" xfId="0" applyAlignment="1" applyBorder="1" applyFont="1">
      <alignment horizontal="center" shrinkToFit="0" vertical="center" wrapText="1"/>
    </xf>
    <xf borderId="6" fillId="0" fontId="13" numFmtId="0" xfId="0" applyAlignment="1" applyBorder="1" applyFont="1">
      <alignment horizontal="center" shrinkToFit="0" vertical="center" wrapText="1"/>
    </xf>
    <xf borderId="24" fillId="0" fontId="13" numFmtId="0" xfId="0" applyAlignment="1" applyBorder="1" applyFont="1">
      <alignment horizontal="left" shrinkToFit="0" vertical="center" wrapText="1"/>
    </xf>
    <xf borderId="6" fillId="5" fontId="14" numFmtId="0" xfId="0" applyAlignment="1" applyBorder="1" applyFill="1" applyFont="1">
      <alignment horizontal="center" vertical="center"/>
    </xf>
    <xf borderId="7" fillId="0" fontId="14" numFmtId="0" xfId="0" applyAlignment="1" applyBorder="1" applyFont="1">
      <alignment horizontal="left" shrinkToFit="0" vertical="center" wrapText="1"/>
    </xf>
    <xf borderId="7" fillId="5" fontId="14" numFmtId="0" xfId="0" applyAlignment="1" applyBorder="1" applyFont="1">
      <alignment horizontal="center" shrinkToFit="0" vertical="center" wrapText="1"/>
    </xf>
    <xf borderId="7" fillId="5" fontId="14" numFmtId="0" xfId="0" applyAlignment="1" applyBorder="1" applyFont="1">
      <alignment horizontal="center" vertical="center"/>
    </xf>
    <xf borderId="24" fillId="5" fontId="14" numFmtId="15" xfId="0" applyAlignment="1" applyBorder="1" applyFont="1" applyNumberFormat="1">
      <alignment horizontal="center" vertical="center"/>
    </xf>
    <xf borderId="3" fillId="0" fontId="13" numFmtId="0" xfId="0" applyAlignment="1" applyBorder="1" applyFont="1">
      <alignment horizontal="left" vertical="center"/>
    </xf>
    <xf borderId="20" fillId="0" fontId="13" numFmtId="9" xfId="0" applyAlignment="1" applyBorder="1" applyFont="1" applyNumberFormat="1">
      <alignment horizontal="center" vertical="center"/>
    </xf>
    <xf borderId="10" fillId="5" fontId="14" numFmtId="0" xfId="0" applyAlignment="1" applyBorder="1" applyFont="1">
      <alignment horizontal="center" vertical="center"/>
    </xf>
    <xf borderId="3" fillId="5" fontId="14" numFmtId="173" xfId="0" applyAlignment="1" applyBorder="1" applyFont="1" applyNumberFormat="1">
      <alignment horizontal="center" vertical="center"/>
    </xf>
    <xf borderId="3" fillId="5" fontId="14" numFmtId="0" xfId="0" applyAlignment="1" applyBorder="1" applyFont="1">
      <alignment horizontal="center" vertical="center"/>
    </xf>
    <xf borderId="3" fillId="5" fontId="14" numFmtId="0" xfId="0" applyAlignment="1" applyBorder="1" applyFont="1">
      <alignment horizontal="center" shrinkToFit="0" vertical="center" wrapText="1"/>
    </xf>
    <xf borderId="20" fillId="5" fontId="13" numFmtId="0" xfId="0" applyAlignment="1" applyBorder="1" applyFont="1">
      <alignment horizontal="center" shrinkToFit="0" vertical="center" wrapText="1"/>
    </xf>
    <xf borderId="20" fillId="5" fontId="14" numFmtId="0" xfId="0" applyAlignment="1" applyBorder="1" applyFont="1">
      <alignment horizontal="center" shrinkToFit="0" vertical="center" wrapText="1"/>
    </xf>
    <xf borderId="7" fillId="5" fontId="13" numFmtId="0" xfId="0" applyAlignment="1" applyBorder="1" applyFont="1">
      <alignment horizontal="center" shrinkToFit="0" vertical="center" wrapText="1"/>
    </xf>
    <xf borderId="7" fillId="5" fontId="13" numFmtId="168" xfId="0" applyAlignment="1" applyBorder="1" applyFont="1" applyNumberFormat="1">
      <alignment horizontal="center" shrinkToFit="0" vertical="center" wrapText="1"/>
    </xf>
    <xf borderId="7" fillId="5" fontId="13" numFmtId="166" xfId="0" applyAlignment="1" applyBorder="1" applyFont="1" applyNumberFormat="1">
      <alignment horizontal="center" shrinkToFit="0" vertical="center" wrapText="1"/>
    </xf>
    <xf borderId="24" fillId="5" fontId="14" numFmtId="0" xfId="0" applyAlignment="1" applyBorder="1" applyFont="1">
      <alignment horizontal="center" vertical="center"/>
    </xf>
    <xf borderId="25" fillId="5" fontId="14" numFmtId="0" xfId="0" applyAlignment="1" applyBorder="1" applyFont="1">
      <alignment horizontal="center" shrinkToFit="0" vertical="center" wrapText="1"/>
    </xf>
    <xf borderId="26" fillId="5" fontId="14" numFmtId="0" xfId="0" applyAlignment="1" applyBorder="1" applyFont="1">
      <alignment horizontal="center" shrinkToFit="0" vertical="center" wrapText="1"/>
    </xf>
    <xf borderId="27" fillId="5" fontId="14" numFmtId="0" xfId="0" applyAlignment="1" applyBorder="1" applyFont="1">
      <alignment horizontal="center" shrinkToFit="0" vertical="center" wrapText="1"/>
    </xf>
    <xf borderId="6" fillId="0" fontId="12" numFmtId="0" xfId="0" applyAlignment="1" applyBorder="1" applyFont="1">
      <alignment horizontal="center" vertical="center"/>
    </xf>
    <xf borderId="24" fillId="0" fontId="14" numFmtId="0" xfId="0" applyAlignment="1" applyBorder="1" applyFont="1">
      <alignment horizontal="left" shrinkToFit="0" vertical="center" wrapText="1"/>
    </xf>
    <xf borderId="10" fillId="0" fontId="13" numFmtId="0" xfId="0" applyAlignment="1" applyBorder="1" applyFont="1">
      <alignment horizontal="center" shrinkToFit="0" vertical="center" wrapText="1"/>
    </xf>
    <xf borderId="20" fillId="0" fontId="13" numFmtId="0" xfId="0" applyAlignment="1" applyBorder="1" applyFont="1">
      <alignment horizontal="left" shrinkToFit="0" vertical="center" wrapText="1"/>
    </xf>
    <xf borderId="3" fillId="0" fontId="14" numFmtId="0" xfId="0" applyAlignment="1" applyBorder="1" applyFont="1">
      <alignment horizontal="left" shrinkToFit="0" vertical="center" wrapText="1"/>
    </xf>
    <xf borderId="3" fillId="5" fontId="14" numFmtId="0" xfId="0" applyAlignment="1" applyBorder="1" applyFont="1">
      <alignment horizontal="left" shrinkToFit="0" vertical="center" wrapText="1"/>
    </xf>
    <xf borderId="20" fillId="5" fontId="14" numFmtId="15" xfId="0" applyAlignment="1" applyBorder="1" applyFont="1" applyNumberFormat="1">
      <alignment horizontal="center" vertical="center"/>
    </xf>
    <xf borderId="3" fillId="5" fontId="13" numFmtId="0" xfId="0" applyAlignment="1" applyBorder="1" applyFont="1">
      <alignment horizontal="center" shrinkToFit="0" vertical="center" wrapText="1"/>
    </xf>
    <xf borderId="28" fillId="5" fontId="13" numFmtId="168" xfId="0" applyAlignment="1" applyBorder="1" applyFont="1" applyNumberFormat="1">
      <alignment horizontal="center" shrinkToFit="0" vertical="center" wrapText="1"/>
    </xf>
    <xf borderId="28" fillId="5" fontId="13" numFmtId="166" xfId="0" applyAlignment="1" applyBorder="1" applyFont="1" applyNumberFormat="1">
      <alignment horizontal="center" shrinkToFit="0" vertical="center" wrapText="1"/>
    </xf>
    <xf borderId="20" fillId="5" fontId="14" numFmtId="0" xfId="0" applyAlignment="1" applyBorder="1" applyFont="1">
      <alignment horizontal="center" vertical="center"/>
    </xf>
    <xf borderId="10" fillId="0" fontId="12" numFmtId="0" xfId="0" applyAlignment="1" applyBorder="1" applyFont="1">
      <alignment horizontal="center" vertical="center"/>
    </xf>
    <xf borderId="20" fillId="0" fontId="14" numFmtId="0" xfId="0" applyAlignment="1" applyBorder="1" applyFont="1">
      <alignment horizontal="left" shrinkToFit="0" vertical="center" wrapText="1"/>
    </xf>
    <xf borderId="29" fillId="0" fontId="2" numFmtId="0" xfId="0" applyBorder="1" applyFont="1"/>
    <xf borderId="30" fillId="5" fontId="14" numFmtId="0" xfId="0" applyAlignment="1" applyBorder="1" applyFont="1">
      <alignment horizontal="center" vertical="center"/>
    </xf>
    <xf borderId="31" fillId="5" fontId="14" numFmtId="0" xfId="0" applyAlignment="1" applyBorder="1" applyFont="1">
      <alignment horizontal="center" shrinkToFit="0" vertical="center" wrapText="1"/>
    </xf>
    <xf borderId="31" fillId="5" fontId="14" numFmtId="0" xfId="0" applyAlignment="1" applyBorder="1" applyFont="1">
      <alignment horizontal="center" vertical="center"/>
    </xf>
    <xf borderId="32" fillId="5" fontId="14" numFmtId="15" xfId="0" applyAlignment="1" applyBorder="1" applyFont="1" applyNumberFormat="1">
      <alignment horizontal="center" vertical="center"/>
    </xf>
    <xf borderId="31" fillId="5" fontId="13" numFmtId="0" xfId="0" applyAlignment="1" applyBorder="1" applyFont="1">
      <alignment horizontal="center" shrinkToFit="0" vertical="center" wrapText="1"/>
    </xf>
    <xf borderId="31" fillId="5" fontId="13" numFmtId="168" xfId="0" applyAlignment="1" applyBorder="1" applyFont="1" applyNumberFormat="1">
      <alignment horizontal="center" shrinkToFit="0" vertical="center" wrapText="1"/>
    </xf>
    <xf borderId="31" fillId="5" fontId="13" numFmtId="166" xfId="0" applyAlignment="1" applyBorder="1" applyFont="1" applyNumberFormat="1">
      <alignment horizontal="center" shrinkToFit="0" vertical="center" wrapText="1"/>
    </xf>
    <xf borderId="32" fillId="5" fontId="14" numFmtId="0" xfId="0" applyAlignment="1" applyBorder="1" applyFont="1">
      <alignment horizontal="center" vertical="center"/>
    </xf>
    <xf borderId="20" fillId="0" fontId="13" numFmtId="172" xfId="0" applyAlignment="1" applyBorder="1" applyFont="1" applyNumberFormat="1">
      <alignment horizontal="center" vertical="center"/>
    </xf>
    <xf borderId="0" fillId="0" fontId="14" numFmtId="0" xfId="0" applyAlignment="1" applyFont="1">
      <alignment horizontal="center" vertical="center"/>
    </xf>
    <xf borderId="0" fillId="0" fontId="14" numFmtId="0" xfId="0" applyAlignment="1" applyFont="1">
      <alignment horizontal="left" vertical="center"/>
    </xf>
    <xf borderId="0" fillId="0" fontId="14" numFmtId="0" xfId="0" applyAlignment="1" applyFont="1">
      <alignment horizontal="left" shrinkToFit="0" vertical="center" wrapText="1"/>
    </xf>
    <xf borderId="0" fillId="0" fontId="14" numFmtId="15" xfId="0" applyAlignment="1" applyFont="1" applyNumberFormat="1">
      <alignment horizontal="center" vertical="center"/>
    </xf>
    <xf borderId="0" fillId="0" fontId="13" numFmtId="0" xfId="0" applyAlignment="1" applyFont="1">
      <alignment horizontal="center"/>
    </xf>
    <xf borderId="0" fillId="0" fontId="14" numFmtId="172" xfId="0" applyAlignment="1" applyFont="1" applyNumberFormat="1">
      <alignment horizontal="center" vertical="center"/>
    </xf>
    <xf borderId="0" fillId="0" fontId="14" numFmtId="173" xfId="0" applyAlignment="1" applyFont="1" applyNumberFormat="1">
      <alignment horizontal="center" vertical="center"/>
    </xf>
    <xf borderId="0" fillId="0" fontId="14" numFmtId="0" xfId="0" applyAlignment="1" applyFont="1">
      <alignment horizontal="center" shrinkToFit="0" vertical="center" wrapText="1"/>
    </xf>
    <xf borderId="0" fillId="0" fontId="13" numFmtId="0" xfId="0" applyAlignment="1" applyFont="1">
      <alignment horizontal="center" vertical="center"/>
    </xf>
    <xf borderId="7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vertical="center"/>
    </xf>
    <xf borderId="33" fillId="0" fontId="2" numFmtId="0" xfId="0" applyBorder="1" applyFont="1"/>
    <xf borderId="1" fillId="6" fontId="1" numFmtId="0" xfId="0" applyAlignment="1" applyBorder="1" applyFill="1" applyFont="1">
      <alignment horizontal="center" vertical="center"/>
    </xf>
    <xf borderId="3" fillId="0" fontId="1" numFmtId="0" xfId="0" applyAlignment="1" applyBorder="1" applyFont="1">
      <alignment horizontal="center" vertical="center"/>
    </xf>
    <xf borderId="3" fillId="0" fontId="9" numFmtId="166" xfId="0" applyAlignment="1" applyBorder="1" applyFont="1" applyNumberFormat="1">
      <alignment horizontal="center" vertical="center"/>
    </xf>
    <xf borderId="1" fillId="7" fontId="1" numFmtId="0" xfId="0" applyAlignment="1" applyBorder="1" applyFill="1" applyFont="1">
      <alignment horizontal="center" shrinkToFit="0" vertical="center" wrapText="1"/>
    </xf>
    <xf borderId="7" fillId="6" fontId="1" numFmtId="0" xfId="0" applyAlignment="1" applyBorder="1" applyFont="1">
      <alignment horizontal="center" shrinkToFit="0" vertical="center" wrapText="1"/>
    </xf>
    <xf borderId="7" fillId="7" fontId="1" numFmtId="0" xfId="0" applyAlignment="1" applyBorder="1" applyFont="1">
      <alignment horizontal="center" shrinkToFit="0" vertical="center" wrapText="1"/>
    </xf>
    <xf borderId="7" fillId="0" fontId="9" numFmtId="0" xfId="0" applyAlignment="1" applyBorder="1" applyFont="1">
      <alignment horizontal="center" shrinkToFit="0" vertical="center" wrapText="1"/>
    </xf>
    <xf borderId="3" fillId="0" fontId="1" numFmtId="0" xfId="0" applyAlignment="1" applyBorder="1" applyFont="1">
      <alignment horizontal="center" shrinkToFit="0" vertical="center" wrapText="1"/>
    </xf>
    <xf borderId="3" fillId="0" fontId="1" numFmtId="172" xfId="0" applyAlignment="1" applyBorder="1" applyFont="1" applyNumberFormat="1">
      <alignment horizontal="center" shrinkToFit="0" vertical="center" wrapText="1"/>
    </xf>
    <xf borderId="3" fillId="0" fontId="9" numFmtId="0" xfId="0" applyAlignment="1" applyBorder="1" applyFont="1">
      <alignment horizontal="center" shrinkToFit="0" vertical="center" wrapText="1"/>
    </xf>
    <xf borderId="3" fillId="0" fontId="9" numFmtId="0" xfId="0" applyAlignment="1" applyBorder="1" applyFont="1">
      <alignment shrinkToFit="0" vertical="center" wrapText="1"/>
    </xf>
    <xf borderId="3" fillId="0" fontId="9" numFmtId="174" xfId="0" applyBorder="1" applyFont="1" applyNumberFormat="1"/>
    <xf borderId="3" fillId="0" fontId="9" numFmtId="171" xfId="0" applyAlignment="1" applyBorder="1" applyFont="1" applyNumberFormat="1">
      <alignment vertical="center"/>
    </xf>
    <xf borderId="3" fillId="0" fontId="9" numFmtId="10" xfId="0" applyAlignment="1" applyBorder="1" applyFont="1" applyNumberFormat="1">
      <alignment horizontal="center"/>
    </xf>
    <xf borderId="3" fillId="0" fontId="9" numFmtId="167" xfId="0" applyAlignment="1" applyBorder="1" applyFont="1" applyNumberFormat="1">
      <alignment horizontal="center" vertical="center"/>
    </xf>
    <xf borderId="3" fillId="0" fontId="9" numFmtId="2" xfId="0" applyAlignment="1" applyBorder="1" applyFont="1" applyNumberFormat="1">
      <alignment horizontal="center" shrinkToFit="0" vertical="center" wrapText="1"/>
    </xf>
    <xf borderId="3" fillId="0" fontId="9" numFmtId="171" xfId="0" applyAlignment="1" applyBorder="1" applyFont="1" applyNumberFormat="1">
      <alignment horizontal="center" vertical="center"/>
    </xf>
    <xf borderId="3" fillId="0" fontId="9" numFmtId="175" xfId="0" applyAlignment="1" applyBorder="1" applyFont="1" applyNumberFormat="1">
      <alignment horizontal="center" vertical="center"/>
    </xf>
    <xf borderId="3" fillId="0" fontId="9" numFmtId="175" xfId="0" applyAlignment="1" applyBorder="1" applyFont="1" applyNumberFormat="1">
      <alignment horizontal="center" readingOrder="0" vertical="center"/>
    </xf>
    <xf borderId="3" fillId="0" fontId="9" numFmtId="167" xfId="0" applyAlignment="1" applyBorder="1" applyFont="1" applyNumberFormat="1">
      <alignment vertical="center"/>
    </xf>
    <xf borderId="3" fillId="0" fontId="9" numFmtId="10" xfId="0" applyAlignment="1" applyBorder="1" applyFont="1" applyNumberFormat="1">
      <alignment horizontal="center" vertical="center"/>
    </xf>
    <xf borderId="7" fillId="0" fontId="9" numFmtId="0" xfId="0" applyAlignment="1" applyBorder="1" applyFont="1">
      <alignment horizontal="left" shrinkToFit="0" vertical="center" wrapText="1"/>
    </xf>
    <xf borderId="3" fillId="0" fontId="9" numFmtId="0" xfId="0" applyAlignment="1" applyBorder="1" applyFont="1">
      <alignment horizontal="left" shrinkToFit="0" vertical="center" wrapText="1"/>
    </xf>
    <xf borderId="7" fillId="0" fontId="9" numFmtId="167" xfId="0" applyAlignment="1" applyBorder="1" applyFont="1" applyNumberFormat="1">
      <alignment horizontal="center" vertical="center"/>
    </xf>
    <xf borderId="7" fillId="0" fontId="9" numFmtId="171" xfId="0" applyAlignment="1" applyBorder="1" applyFont="1" applyNumberFormat="1">
      <alignment horizontal="center" vertical="center"/>
    </xf>
    <xf borderId="7" fillId="0" fontId="9" numFmtId="10" xfId="0" applyAlignment="1" applyBorder="1" applyFont="1" applyNumberFormat="1">
      <alignment horizontal="center" vertical="center"/>
    </xf>
    <xf borderId="7" fillId="0" fontId="9" numFmtId="176" xfId="0" applyAlignment="1" applyBorder="1" applyFont="1" applyNumberFormat="1">
      <alignment horizontal="center" vertical="center"/>
    </xf>
    <xf borderId="3" fillId="0" fontId="9" numFmtId="0" xfId="0" applyAlignment="1" applyBorder="1" applyFont="1">
      <alignment horizontal="center" vertical="center"/>
    </xf>
    <xf borderId="3" fillId="0" fontId="9" numFmtId="0" xfId="0" applyBorder="1" applyFont="1"/>
    <xf borderId="3" fillId="0" fontId="9" numFmtId="177" xfId="0" applyAlignment="1" applyBorder="1" applyFont="1" applyNumberFormat="1">
      <alignment shrinkToFit="0" vertical="center" wrapText="1"/>
    </xf>
    <xf borderId="12" fillId="0" fontId="9" numFmtId="0" xfId="0" applyAlignment="1" applyBorder="1" applyFont="1">
      <alignment horizontal="center" shrinkToFit="0" vertical="center" wrapText="1"/>
    </xf>
    <xf borderId="12" fillId="0" fontId="9" numFmtId="0" xfId="0" applyAlignment="1" applyBorder="1" applyFont="1">
      <alignment horizontal="left" shrinkToFit="0" vertical="center" wrapText="1"/>
    </xf>
    <xf borderId="9" fillId="0" fontId="9" numFmtId="0" xfId="0" applyAlignment="1" applyBorder="1" applyFont="1">
      <alignment horizontal="left" shrinkToFit="0" vertical="center" wrapText="1"/>
    </xf>
    <xf borderId="9" fillId="0" fontId="9" numFmtId="174" xfId="0" applyBorder="1" applyFont="1" applyNumberFormat="1"/>
    <xf borderId="12" fillId="0" fontId="9" numFmtId="167" xfId="0" applyAlignment="1" applyBorder="1" applyFont="1" applyNumberFormat="1">
      <alignment horizontal="center" vertical="center"/>
    </xf>
    <xf borderId="12" fillId="0" fontId="9" numFmtId="171" xfId="0" applyAlignment="1" applyBorder="1" applyFont="1" applyNumberFormat="1">
      <alignment horizontal="center" vertical="center"/>
    </xf>
    <xf borderId="12" fillId="0" fontId="9" numFmtId="10" xfId="0" applyAlignment="1" applyBorder="1" applyFont="1" applyNumberFormat="1">
      <alignment horizontal="center" vertical="center"/>
    </xf>
    <xf borderId="9" fillId="0" fontId="9" numFmtId="167" xfId="0" applyAlignment="1" applyBorder="1" applyFont="1" applyNumberFormat="1">
      <alignment horizontal="center" vertical="center"/>
    </xf>
    <xf borderId="12" fillId="0" fontId="9" numFmtId="172" xfId="0" applyAlignment="1" applyBorder="1" applyFont="1" applyNumberFormat="1">
      <alignment horizontal="center" vertical="center"/>
    </xf>
    <xf borderId="9" fillId="0" fontId="9" numFmtId="175" xfId="0" applyAlignment="1" applyBorder="1" applyFont="1" applyNumberFormat="1">
      <alignment horizontal="center" vertical="center"/>
    </xf>
    <xf borderId="9" fillId="0" fontId="9" numFmtId="0" xfId="0" applyAlignment="1" applyBorder="1" applyFont="1">
      <alignment horizontal="center" vertical="center"/>
    </xf>
    <xf borderId="0" fillId="0" fontId="9" numFmtId="0" xfId="0" applyAlignment="1" applyFont="1">
      <alignment horizontal="center" vertical="center"/>
    </xf>
    <xf borderId="0" fillId="0" fontId="9" numFmtId="0" xfId="0" applyAlignment="1" applyFont="1">
      <alignment horizontal="left" vertical="center"/>
    </xf>
    <xf borderId="0" fillId="0" fontId="9" numFmtId="0" xfId="0" applyAlignment="1" applyFont="1">
      <alignment horizontal="left" shrinkToFit="0" vertical="center" wrapText="1"/>
    </xf>
    <xf borderId="0" fillId="0" fontId="9" numFmtId="178" xfId="0" applyAlignment="1" applyFont="1" applyNumberFormat="1">
      <alignment horizontal="center" vertical="center"/>
    </xf>
    <xf borderId="0" fillId="0" fontId="9" numFmtId="172" xfId="0" applyAlignment="1" applyFont="1" applyNumberFormat="1">
      <alignment horizontal="center" vertical="center"/>
    </xf>
    <xf borderId="0" fillId="0" fontId="9" numFmtId="175" xfId="0" applyAlignment="1" applyFont="1" applyNumberFormat="1">
      <alignment horizontal="center" vertical="center"/>
    </xf>
    <xf borderId="3" fillId="0" fontId="4" numFmtId="172" xfId="0" applyAlignment="1" applyBorder="1" applyFont="1" applyNumberFormat="1">
      <alignment horizontal="center" shrinkToFit="0" vertical="center" wrapText="1"/>
    </xf>
    <xf borderId="3" fillId="0" fontId="4" numFmtId="15" xfId="0" applyAlignment="1" applyBorder="1" applyFont="1" applyNumberFormat="1">
      <alignment horizontal="center" shrinkToFit="0" vertical="center" wrapText="1"/>
    </xf>
    <xf borderId="3" fillId="0" fontId="4" numFmtId="179" xfId="0" applyAlignment="1" applyBorder="1" applyFont="1" applyNumberFormat="1">
      <alignment horizontal="center" shrinkToFit="0" vertical="center" wrapText="1"/>
    </xf>
    <xf borderId="3" fillId="0" fontId="4" numFmtId="177" xfId="0" applyAlignment="1" applyBorder="1" applyFont="1" applyNumberFormat="1">
      <alignment horizontal="center" shrinkToFit="0" vertical="center" wrapText="1"/>
    </xf>
    <xf borderId="3" fillId="0" fontId="4" numFmtId="180" xfId="0" applyAlignment="1" applyBorder="1" applyFont="1" applyNumberFormat="1">
      <alignment horizontal="center" shrinkToFit="0" vertical="center" wrapText="1"/>
    </xf>
    <xf borderId="3" fillId="0" fontId="4" numFmtId="165" xfId="0" applyAlignment="1" applyBorder="1" applyFont="1" applyNumberFormat="1">
      <alignment horizontal="center" shrinkToFit="0" vertical="center" wrapText="1"/>
    </xf>
    <xf borderId="3" fillId="0" fontId="4" numFmtId="9" xfId="0" applyAlignment="1" applyBorder="1" applyFont="1" applyNumberFormat="1">
      <alignment horizontal="center" shrinkToFit="0" vertical="center" wrapText="1"/>
    </xf>
    <xf borderId="0" fillId="0" fontId="15" numFmtId="0" xfId="0" applyAlignment="1" applyFont="1">
      <alignment horizontal="center" shrinkToFit="0" vertical="center" wrapText="1"/>
    </xf>
    <xf borderId="1" fillId="0" fontId="4" numFmtId="168" xfId="0" applyAlignment="1" applyBorder="1" applyFont="1" applyNumberFormat="1">
      <alignment horizontal="center" shrinkToFit="0" vertical="center" wrapText="1"/>
    </xf>
    <xf borderId="3" fillId="0" fontId="3" numFmtId="0" xfId="0" applyAlignment="1" applyBorder="1" applyFont="1">
      <alignment horizontal="center" vertical="center"/>
    </xf>
    <xf borderId="3" fillId="5" fontId="3" numFmtId="0" xfId="0" applyAlignment="1" applyBorder="1" applyFont="1">
      <alignment horizontal="left" vertical="center"/>
    </xf>
    <xf borderId="3" fillId="0" fontId="3" numFmtId="15" xfId="0" applyAlignment="1" applyBorder="1" applyFont="1" applyNumberFormat="1">
      <alignment horizontal="center" vertical="center"/>
    </xf>
    <xf borderId="3" fillId="5" fontId="3" numFmtId="179" xfId="0" applyAlignment="1" applyBorder="1" applyFont="1" applyNumberFormat="1">
      <alignment horizontal="center" vertical="center"/>
    </xf>
    <xf borderId="3" fillId="0" fontId="3" numFmtId="177" xfId="0" applyAlignment="1" applyBorder="1" applyFont="1" applyNumberFormat="1">
      <alignment horizontal="right" shrinkToFit="0" vertical="center" wrapText="1"/>
    </xf>
    <xf borderId="3" fillId="5" fontId="3" numFmtId="177" xfId="0" applyAlignment="1" applyBorder="1" applyFont="1" applyNumberFormat="1">
      <alignment horizontal="right" shrinkToFit="0" vertical="center" wrapText="1"/>
    </xf>
    <xf borderId="3" fillId="5" fontId="3" numFmtId="180" xfId="0" applyAlignment="1" applyBorder="1" applyFont="1" applyNumberFormat="1">
      <alignment horizontal="center" shrinkToFit="0" vertical="center" wrapText="1"/>
    </xf>
    <xf borderId="3" fillId="0" fontId="3" numFmtId="165" xfId="0" applyAlignment="1" applyBorder="1" applyFont="1" applyNumberFormat="1">
      <alignment shrinkToFit="0" vertical="center" wrapText="1"/>
    </xf>
    <xf borderId="3" fillId="5" fontId="3" numFmtId="9" xfId="0" applyAlignment="1" applyBorder="1" applyFont="1" applyNumberFormat="1">
      <alignment shrinkToFit="0" vertical="center" wrapText="1"/>
    </xf>
    <xf borderId="0" fillId="0" fontId="16" numFmtId="168" xfId="0" applyAlignment="1" applyFont="1" applyNumberFormat="1">
      <alignment vertical="center"/>
    </xf>
    <xf borderId="0" fillId="0" fontId="17" numFmtId="181" xfId="0" applyAlignment="1" applyFont="1" applyNumberFormat="1">
      <alignment vertical="center"/>
    </xf>
    <xf borderId="3" fillId="0" fontId="3" numFmtId="178" xfId="0" applyAlignment="1" applyBorder="1" applyFont="1" applyNumberFormat="1">
      <alignment horizontal="right" shrinkToFit="0" vertical="center" wrapText="1"/>
    </xf>
    <xf borderId="3" fillId="0" fontId="3" numFmtId="1" xfId="0" applyAlignment="1" applyBorder="1" applyFont="1" applyNumberFormat="1">
      <alignment horizontal="center" vertical="center"/>
    </xf>
    <xf borderId="3" fillId="0" fontId="16" numFmtId="165" xfId="0" applyAlignment="1" applyBorder="1" applyFont="1" applyNumberFormat="1">
      <alignment shrinkToFit="0" vertical="center" wrapText="1"/>
    </xf>
    <xf borderId="3" fillId="0" fontId="3" numFmtId="175" xfId="0" applyAlignment="1" applyBorder="1" applyFont="1" applyNumberFormat="1">
      <alignment horizontal="left" vertical="center"/>
    </xf>
    <xf borderId="0" fillId="0" fontId="3" numFmtId="172" xfId="0" applyAlignment="1" applyFont="1" applyNumberFormat="1">
      <alignment vertical="center"/>
    </xf>
    <xf borderId="0" fillId="0" fontId="3" numFmtId="179" xfId="0" applyAlignment="1" applyFont="1" applyNumberFormat="1">
      <alignment vertical="center"/>
    </xf>
    <xf borderId="0" fillId="0" fontId="3" numFmtId="180" xfId="0" applyAlignment="1" applyFont="1" applyNumberFormat="1">
      <alignment vertical="center"/>
    </xf>
    <xf borderId="0" fillId="0" fontId="3" numFmtId="165" xfId="0" applyAlignment="1" applyFont="1" applyNumberFormat="1">
      <alignment vertical="center"/>
    </xf>
    <xf borderId="0" fillId="0" fontId="3" numFmtId="9" xfId="0" applyAlignment="1" applyFont="1" applyNumberFormat="1">
      <alignment vertical="center"/>
    </xf>
    <xf borderId="7" fillId="0" fontId="4" numFmtId="0" xfId="0" applyAlignment="1" applyBorder="1" applyFont="1">
      <alignment horizontal="center" shrinkToFit="0" vertical="center" wrapText="1"/>
    </xf>
    <xf borderId="12" fillId="0" fontId="4" numFmtId="0" xfId="0" applyAlignment="1" applyBorder="1" applyFont="1">
      <alignment horizontal="center" shrinkToFit="0" vertical="center" wrapText="1"/>
    </xf>
    <xf borderId="34" fillId="0" fontId="4" numFmtId="0" xfId="0" applyAlignment="1" applyBorder="1" applyFont="1">
      <alignment horizontal="center" shrinkToFit="0" vertical="center" wrapText="1"/>
    </xf>
    <xf borderId="35" fillId="0" fontId="2" numFmtId="0" xfId="0" applyBorder="1" applyFont="1"/>
    <xf borderId="9" fillId="0" fontId="13" numFmtId="0" xfId="0" applyAlignment="1" applyBorder="1" applyFont="1">
      <alignment horizontal="center" shrinkToFit="0" vertical="center" wrapText="1"/>
    </xf>
    <xf borderId="3" fillId="8" fontId="13" numFmtId="0" xfId="0" applyAlignment="1" applyBorder="1" applyFill="1" applyFont="1">
      <alignment shrinkToFit="0" vertical="center" wrapText="1"/>
    </xf>
    <xf borderId="9" fillId="0" fontId="13" numFmtId="171" xfId="0" applyAlignment="1" applyBorder="1" applyFont="1" applyNumberFormat="1">
      <alignment horizontal="center" shrinkToFit="0" vertical="center" wrapText="1"/>
    </xf>
    <xf borderId="9" fillId="0" fontId="13" numFmtId="9" xfId="0" applyAlignment="1" applyBorder="1" applyFont="1" applyNumberFormat="1">
      <alignment horizontal="center" shrinkToFit="0" vertical="center" wrapText="1"/>
    </xf>
    <xf borderId="3" fillId="0" fontId="13" numFmtId="0" xfId="0" applyAlignment="1" applyBorder="1" applyFont="1">
      <alignment shrinkToFit="0" vertical="center" wrapText="1"/>
    </xf>
    <xf borderId="20" fillId="0" fontId="14" numFmtId="0" xfId="0" applyAlignment="1" applyBorder="1" applyFont="1">
      <alignment horizontal="left" shrinkToFit="0" vertical="top" wrapText="1"/>
    </xf>
    <xf borderId="26" fillId="8" fontId="13" numFmtId="9" xfId="0" applyAlignment="1" applyBorder="1" applyFont="1" applyNumberFormat="1">
      <alignment horizontal="center" shrinkToFit="0" vertical="center" wrapText="1"/>
    </xf>
    <xf borderId="26" fillId="8" fontId="13" numFmtId="0" xfId="0" applyAlignment="1" applyBorder="1" applyFont="1">
      <alignment horizontal="center" shrinkToFit="0" vertical="center" wrapText="1"/>
    </xf>
    <xf borderId="1" fillId="9" fontId="18" numFmtId="0" xfId="0" applyAlignment="1" applyBorder="1" applyFill="1" applyFont="1">
      <alignment horizontal="center" shrinkToFit="0" vertical="center" wrapText="1"/>
    </xf>
    <xf borderId="0" fillId="0" fontId="19" numFmtId="0" xfId="0" applyFont="1"/>
    <xf borderId="3" fillId="4" fontId="18" numFmtId="0" xfId="0" applyAlignment="1" applyBorder="1" applyFont="1">
      <alignment horizontal="center" shrinkToFit="0" vertical="center" wrapText="1"/>
    </xf>
    <xf borderId="3" fillId="0" fontId="18" numFmtId="0" xfId="0" applyAlignment="1" applyBorder="1" applyFont="1">
      <alignment horizontal="center" shrinkToFit="0" vertical="center" wrapText="1"/>
    </xf>
    <xf borderId="3" fillId="0" fontId="19" numFmtId="0" xfId="0" applyAlignment="1" applyBorder="1" applyFont="1">
      <alignment horizontal="center" vertical="center"/>
    </xf>
    <xf borderId="3" fillId="3" fontId="19" numFmtId="0" xfId="0" applyAlignment="1" applyBorder="1" applyFont="1">
      <alignment horizontal="center" vertical="center"/>
    </xf>
    <xf borderId="3" fillId="0" fontId="19" numFmtId="0" xfId="0" applyAlignment="1" applyBorder="1" applyFont="1">
      <alignment horizontal="center" shrinkToFit="0" vertical="center" wrapText="1"/>
    </xf>
    <xf borderId="3" fillId="10" fontId="19" numFmtId="0" xfId="0" applyAlignment="1" applyBorder="1" applyFill="1" applyFont="1">
      <alignment horizontal="center" shrinkToFit="0" vertical="center" wrapText="1"/>
    </xf>
    <xf borderId="0" fillId="0" fontId="19" numFmtId="0" xfId="0" applyAlignment="1" applyFont="1">
      <alignment horizontal="center"/>
    </xf>
  </cellXfs>
  <cellStyles count="1">
    <cellStyle xfId="0" name="Normal" builtinId="0"/>
  </cellStyles>
  <dxfs count="2">
    <dxf>
      <font/>
      <fill>
        <patternFill patternType="solid">
          <fgColor rgb="FFFF0000"/>
          <bgColor rgb="FFFF000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4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0</xdr:colOff>
      <xdr:row>0</xdr:row>
      <xdr:rowOff>0</xdr:rowOff>
    </xdr:from>
    <xdr:ext cx="2800350" cy="2247900"/>
    <xdr:pic>
      <xdr:nvPicPr>
        <xdr:cNvPr id="0" name="image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0</xdr:colOff>
      <xdr:row>0</xdr:row>
      <xdr:rowOff>0</xdr:rowOff>
    </xdr:from>
    <xdr:ext cx="3305175" cy="2143125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152400</xdr:colOff>
      <xdr:row>7</xdr:row>
      <xdr:rowOff>57150</xdr:rowOff>
    </xdr:from>
    <xdr:ext cx="2076450" cy="628650"/>
    <xdr:pic>
      <xdr:nvPicPr>
        <xdr:cNvPr id="0" name="image3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590550</xdr:colOff>
      <xdr:row>9</xdr:row>
      <xdr:rowOff>428625</xdr:rowOff>
    </xdr:from>
    <xdr:ext cx="1695450" cy="695325"/>
    <xdr:pic>
      <xdr:nvPicPr>
        <xdr:cNvPr id="0" name="image1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CCC0D9"/>
    <pageSetUpPr/>
  </sheetPr>
  <sheetViews>
    <sheetView workbookViewId="0"/>
  </sheetViews>
  <sheetFormatPr customHeight="1" defaultColWidth="12.63" defaultRowHeight="15.0"/>
  <cols>
    <col customWidth="1" min="1" max="1" width="35.0"/>
    <col customWidth="1" min="2" max="2" width="87.25"/>
    <col customWidth="1" min="3" max="3" width="11.0"/>
    <col customWidth="1" min="4" max="4" width="14.13"/>
    <col customWidth="1" min="5" max="5" width="11.0"/>
    <col customWidth="1" min="6" max="6" width="17.0"/>
    <col customWidth="1" min="7" max="25" width="11.38"/>
  </cols>
  <sheetData>
    <row r="1" ht="12.75" customHeight="1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21.75" customHeight="1">
      <c r="A2" s="4" t="s">
        <v>1</v>
      </c>
      <c r="B2" s="5" t="s">
        <v>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40.5" customHeight="1">
      <c r="A3" s="4" t="s">
        <v>3</v>
      </c>
      <c r="B3" s="5" t="s">
        <v>4</v>
      </c>
      <c r="C3" s="3"/>
      <c r="D3" s="7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2.75" customHeight="1">
      <c r="A4" s="4" t="s">
        <v>5</v>
      </c>
      <c r="B4" s="8">
        <v>8.43884918E8</v>
      </c>
      <c r="C4" s="9"/>
      <c r="D4" s="10">
        <f>+B4*0.1</f>
        <v>84388491.8</v>
      </c>
      <c r="E4" s="3"/>
      <c r="F4" s="11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2.75" customHeight="1">
      <c r="A5" s="4" t="s">
        <v>6</v>
      </c>
      <c r="B5" s="12"/>
      <c r="C5" s="13"/>
      <c r="D5" s="7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2.75" customHeight="1">
      <c r="A6" s="4" t="s">
        <v>7</v>
      </c>
      <c r="B6" s="14"/>
      <c r="C6" s="3"/>
      <c r="D6" s="7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2.75" customHeight="1">
      <c r="A7" s="4" t="s">
        <v>8</v>
      </c>
      <c r="B7" s="14">
        <v>45531.0</v>
      </c>
      <c r="C7" s="3"/>
      <c r="D7" s="7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2.75" customHeight="1">
      <c r="A8" s="6"/>
      <c r="B8" s="3"/>
      <c r="C8" s="3"/>
      <c r="D8" s="7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2.75" customHeight="1">
      <c r="A9" s="1" t="s">
        <v>9</v>
      </c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37.5" customHeight="1">
      <c r="A10" s="15" t="s">
        <v>10</v>
      </c>
      <c r="B10" s="16">
        <v>1.1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37.5" customHeight="1">
      <c r="A11" s="15" t="s">
        <v>11</v>
      </c>
      <c r="B11" s="16">
        <v>0.73</v>
      </c>
      <c r="C11" s="3"/>
      <c r="D11" s="3" t="s">
        <v>12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36.0" customHeight="1">
      <c r="A12" s="15" t="s">
        <v>13</v>
      </c>
      <c r="B12" s="17">
        <v>0.0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33.75" customHeight="1">
      <c r="A13" s="15" t="s">
        <v>14</v>
      </c>
      <c r="B13" s="18">
        <f>ROUNDUP(B4*0.1,0)</f>
        <v>84388492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2.75" customHeight="1">
      <c r="A14" s="6"/>
      <c r="B14" s="3"/>
      <c r="C14" s="3"/>
      <c r="D14" s="7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2.75" customHeight="1">
      <c r="A15" s="1" t="s">
        <v>15</v>
      </c>
      <c r="B15" s="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37.5" customHeight="1">
      <c r="A16" s="15" t="s">
        <v>16</v>
      </c>
      <c r="B16" s="19">
        <v>2.0E-4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35.25" customHeight="1">
      <c r="A17" s="15" t="s">
        <v>17</v>
      </c>
      <c r="B17" s="19">
        <v>4.0E-4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2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2.75" customHeight="1">
      <c r="A19" s="1" t="s">
        <v>18</v>
      </c>
      <c r="B19" s="2"/>
      <c r="C19" s="20" t="s">
        <v>19</v>
      </c>
      <c r="D19" s="21" t="s">
        <v>20</v>
      </c>
      <c r="E19" s="21" t="s">
        <v>21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2.75" customHeight="1">
      <c r="A20" s="15" t="s">
        <v>22</v>
      </c>
      <c r="B20" s="22">
        <f>+B4/1300000</f>
        <v>649.1422446</v>
      </c>
      <c r="C20" s="23">
        <f>B20*0.75</f>
        <v>486.8566835</v>
      </c>
      <c r="D20" s="23">
        <f>B20*1.2</f>
        <v>778.9706935</v>
      </c>
      <c r="E20" s="23">
        <f>B20*1.5</f>
        <v>973.7133669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2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2.75" customHeight="1">
      <c r="A22" s="3"/>
      <c r="B22" s="3"/>
      <c r="C22" s="24">
        <f t="shared" ref="C22:E22" si="1">+C20*0.4</f>
        <v>194.7426734</v>
      </c>
      <c r="D22" s="24">
        <f t="shared" si="1"/>
        <v>311.5882774</v>
      </c>
      <c r="E22" s="24">
        <f t="shared" si="1"/>
        <v>389.4853468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2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2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2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2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2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2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2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2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2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2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2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2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2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2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2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2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2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2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2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2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2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2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2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2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2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2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2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2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2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2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2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2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2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2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2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2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2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2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2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2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2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2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2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2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2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2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2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2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2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2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2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2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2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2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2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2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2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2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2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2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2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2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2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2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2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2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2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2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2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2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2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2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2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2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2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2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2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2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2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2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2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2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2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2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2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2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2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2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2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2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2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2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2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2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2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2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2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2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2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2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2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2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2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2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2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2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2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2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2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2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2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2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2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2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2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2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2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2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2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2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2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2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2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2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2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2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2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2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2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2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2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2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2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2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2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2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2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2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2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2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2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2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2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2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2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2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2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2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2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2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2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2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2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2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2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2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2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2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2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2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2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2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2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2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2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2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2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2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2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2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2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2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2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2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2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2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2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2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2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2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2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2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2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2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2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2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2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2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2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2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2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2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2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2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2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2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2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2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2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2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B1"/>
    <mergeCell ref="A9:B9"/>
    <mergeCell ref="A15:B15"/>
    <mergeCell ref="A19:B19"/>
  </mergeCells>
  <printOptions/>
  <pageMargins bottom="0.75" footer="0.0" header="0.0" left="0.7" right="0.7" top="0.75"/>
  <pageSetup paperSize="9"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3.0" ySplit="1.0" topLeftCell="D2" activePane="bottomRight" state="frozen"/>
      <selection activeCell="D1" sqref="D1" pane="topRight"/>
      <selection activeCell="A2" sqref="A2" pane="bottomLeft"/>
      <selection activeCell="D2" sqref="D2" pane="bottomRight"/>
    </sheetView>
  </sheetViews>
  <sheetFormatPr customHeight="1" defaultColWidth="12.63" defaultRowHeight="15.0"/>
  <cols>
    <col customWidth="1" min="1" max="1" width="7.0"/>
    <col customWidth="1" min="2" max="2" width="56.0"/>
    <col customWidth="1" min="3" max="3" width="41.13"/>
    <col customWidth="1" min="4" max="4" width="47.38"/>
    <col customWidth="1" min="5" max="11" width="8.63"/>
    <col customWidth="1" min="12" max="12" width="18.0"/>
    <col customWidth="1" min="13" max="15" width="14.75"/>
    <col customWidth="1" min="16" max="26" width="11.38"/>
  </cols>
  <sheetData>
    <row r="1" ht="39.0" customHeight="1">
      <c r="A1" s="25" t="s">
        <v>23</v>
      </c>
      <c r="B1" s="26" t="s">
        <v>24</v>
      </c>
      <c r="C1" s="26" t="s">
        <v>25</v>
      </c>
      <c r="D1" s="26" t="s">
        <v>26</v>
      </c>
      <c r="E1" s="26" t="s">
        <v>27</v>
      </c>
      <c r="F1" s="27" t="s">
        <v>28</v>
      </c>
      <c r="G1" s="27" t="s">
        <v>29</v>
      </c>
      <c r="H1" s="27" t="s">
        <v>30</v>
      </c>
      <c r="I1" s="27" t="s">
        <v>31</v>
      </c>
      <c r="J1" s="27" t="s">
        <v>32</v>
      </c>
      <c r="K1" s="27" t="s">
        <v>33</v>
      </c>
      <c r="L1" s="28"/>
      <c r="M1" s="29" t="s">
        <v>34</v>
      </c>
      <c r="N1" s="29" t="s">
        <v>35</v>
      </c>
      <c r="O1" s="29" t="s">
        <v>36</v>
      </c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</row>
    <row r="2" ht="19.5" customHeight="1">
      <c r="A2" s="30">
        <v>1.0</v>
      </c>
      <c r="B2" s="31" t="s">
        <v>37</v>
      </c>
      <c r="C2" s="31" t="s">
        <v>38</v>
      </c>
      <c r="D2" s="32"/>
      <c r="E2" s="33">
        <v>1.0</v>
      </c>
      <c r="F2" s="34" t="s">
        <v>39</v>
      </c>
      <c r="G2" s="34" t="s">
        <v>39</v>
      </c>
      <c r="H2" s="34" t="s">
        <v>39</v>
      </c>
      <c r="I2" s="34" t="s">
        <v>39</v>
      </c>
      <c r="J2" s="34" t="s">
        <v>39</v>
      </c>
      <c r="K2" s="34" t="s">
        <v>39</v>
      </c>
      <c r="L2" s="35"/>
      <c r="M2" s="36" t="s">
        <v>40</v>
      </c>
      <c r="N2" s="36" t="s">
        <v>41</v>
      </c>
      <c r="O2" s="36" t="s">
        <v>42</v>
      </c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ht="19.5" customHeight="1">
      <c r="A3" s="37"/>
      <c r="B3" s="38"/>
      <c r="C3" s="38"/>
      <c r="D3" s="39"/>
      <c r="E3" s="40"/>
      <c r="F3" s="34"/>
      <c r="G3" s="34"/>
      <c r="H3" s="34"/>
      <c r="I3" s="34"/>
      <c r="J3" s="34"/>
      <c r="K3" s="34"/>
      <c r="L3" s="35"/>
      <c r="M3" s="41"/>
      <c r="N3" s="41"/>
      <c r="O3" s="41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</row>
    <row r="4" ht="19.5" customHeight="1">
      <c r="A4" s="30">
        <v>2.0</v>
      </c>
      <c r="B4" s="31" t="s">
        <v>43</v>
      </c>
      <c r="C4" s="31" t="s">
        <v>44</v>
      </c>
      <c r="D4" s="42" t="s">
        <v>45</v>
      </c>
      <c r="E4" s="34">
        <v>0.95</v>
      </c>
      <c r="F4" s="34" t="s">
        <v>39</v>
      </c>
      <c r="G4" s="34" t="s">
        <v>39</v>
      </c>
      <c r="H4" s="34" t="s">
        <v>39</v>
      </c>
      <c r="I4" s="34" t="s">
        <v>39</v>
      </c>
      <c r="J4" s="34" t="s">
        <v>39</v>
      </c>
      <c r="K4" s="34" t="s">
        <v>39</v>
      </c>
      <c r="L4" s="35"/>
      <c r="M4" s="36" t="s">
        <v>40</v>
      </c>
      <c r="N4" s="36" t="s">
        <v>41</v>
      </c>
      <c r="O4" s="36" t="s">
        <v>42</v>
      </c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</row>
    <row r="5" ht="19.5" customHeight="1">
      <c r="A5" s="37"/>
      <c r="B5" s="38"/>
      <c r="C5" s="38"/>
      <c r="D5" s="42" t="s">
        <v>46</v>
      </c>
      <c r="E5" s="34">
        <v>0.05</v>
      </c>
      <c r="F5" s="34"/>
      <c r="G5" s="34"/>
      <c r="H5" s="34"/>
      <c r="I5" s="34"/>
      <c r="J5" s="34"/>
      <c r="K5" s="34"/>
      <c r="L5" s="35"/>
      <c r="M5" s="41"/>
      <c r="N5" s="41"/>
      <c r="O5" s="41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</row>
    <row r="6" ht="19.5" customHeight="1">
      <c r="A6" s="30">
        <v>3.0</v>
      </c>
      <c r="B6" s="31" t="s">
        <v>47</v>
      </c>
      <c r="C6" s="31" t="s">
        <v>48</v>
      </c>
      <c r="D6" s="42" t="s">
        <v>49</v>
      </c>
      <c r="E6" s="34">
        <v>0.95</v>
      </c>
      <c r="F6" s="34" t="s">
        <v>39</v>
      </c>
      <c r="G6" s="34" t="s">
        <v>39</v>
      </c>
      <c r="H6" s="34" t="s">
        <v>39</v>
      </c>
      <c r="I6" s="34" t="s">
        <v>39</v>
      </c>
      <c r="J6" s="34" t="s">
        <v>39</v>
      </c>
      <c r="K6" s="34" t="s">
        <v>39</v>
      </c>
      <c r="L6" s="35"/>
      <c r="M6" s="36" t="s">
        <v>40</v>
      </c>
      <c r="N6" s="36" t="s">
        <v>41</v>
      </c>
      <c r="O6" s="36" t="s">
        <v>42</v>
      </c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ht="19.5" customHeight="1">
      <c r="A7" s="37"/>
      <c r="B7" s="38"/>
      <c r="C7" s="38"/>
      <c r="D7" s="42" t="s">
        <v>50</v>
      </c>
      <c r="E7" s="34">
        <v>0.05</v>
      </c>
      <c r="F7" s="34"/>
      <c r="G7" s="34"/>
      <c r="H7" s="34"/>
      <c r="I7" s="34"/>
      <c r="J7" s="34"/>
      <c r="K7" s="34"/>
      <c r="L7" s="35"/>
      <c r="M7" s="41"/>
      <c r="N7" s="41"/>
      <c r="O7" s="41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ht="19.5" customHeight="1">
      <c r="A8" s="30">
        <v>4.0</v>
      </c>
      <c r="B8" s="31" t="s">
        <v>51</v>
      </c>
      <c r="C8" s="31" t="s">
        <v>52</v>
      </c>
      <c r="D8" s="42" t="s">
        <v>53</v>
      </c>
      <c r="E8" s="34">
        <v>0.9</v>
      </c>
      <c r="F8" s="34" t="s">
        <v>39</v>
      </c>
      <c r="G8" s="34" t="s">
        <v>39</v>
      </c>
      <c r="H8" s="34" t="s">
        <v>39</v>
      </c>
      <c r="I8" s="34" t="s">
        <v>39</v>
      </c>
      <c r="J8" s="34" t="s">
        <v>39</v>
      </c>
      <c r="K8" s="34" t="s">
        <v>39</v>
      </c>
      <c r="L8" s="35"/>
      <c r="M8" s="36" t="s">
        <v>40</v>
      </c>
      <c r="N8" s="36" t="s">
        <v>41</v>
      </c>
      <c r="O8" s="36" t="s">
        <v>42</v>
      </c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</row>
    <row r="9" ht="19.5" customHeight="1">
      <c r="A9" s="37"/>
      <c r="B9" s="38"/>
      <c r="C9" s="38"/>
      <c r="D9" s="42" t="s">
        <v>52</v>
      </c>
      <c r="E9" s="34">
        <v>0.1</v>
      </c>
      <c r="F9" s="34"/>
      <c r="G9" s="34"/>
      <c r="H9" s="34"/>
      <c r="I9" s="34"/>
      <c r="J9" s="34"/>
      <c r="K9" s="34"/>
      <c r="L9" s="35"/>
      <c r="M9" s="41"/>
      <c r="N9" s="41"/>
      <c r="O9" s="41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</row>
    <row r="10" ht="19.5" customHeight="1">
      <c r="A10" s="30">
        <v>5.0</v>
      </c>
      <c r="B10" s="31" t="s">
        <v>54</v>
      </c>
      <c r="C10" s="31" t="s">
        <v>55</v>
      </c>
      <c r="D10" s="32"/>
      <c r="E10" s="33">
        <v>1.0</v>
      </c>
      <c r="F10" s="34" t="s">
        <v>39</v>
      </c>
      <c r="G10" s="34" t="s">
        <v>39</v>
      </c>
      <c r="H10" s="34" t="s">
        <v>39</v>
      </c>
      <c r="I10" s="34" t="s">
        <v>39</v>
      </c>
      <c r="J10" s="34" t="s">
        <v>39</v>
      </c>
      <c r="K10" s="34" t="s">
        <v>39</v>
      </c>
      <c r="L10" s="35"/>
      <c r="M10" s="36" t="s">
        <v>40</v>
      </c>
      <c r="N10" s="36" t="s">
        <v>41</v>
      </c>
      <c r="O10" s="36" t="s">
        <v>42</v>
      </c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</row>
    <row r="11" ht="19.5" customHeight="1">
      <c r="A11" s="37"/>
      <c r="B11" s="38"/>
      <c r="C11" s="38"/>
      <c r="D11" s="39"/>
      <c r="E11" s="40"/>
      <c r="F11" s="34"/>
      <c r="G11" s="34"/>
      <c r="H11" s="34"/>
      <c r="I11" s="34"/>
      <c r="J11" s="34"/>
      <c r="K11" s="34"/>
      <c r="L11" s="35"/>
      <c r="M11" s="41"/>
      <c r="N11" s="41"/>
      <c r="O11" s="41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</row>
    <row r="12" ht="19.5" customHeight="1">
      <c r="A12" s="43">
        <v>6.0</v>
      </c>
      <c r="B12" s="5" t="s">
        <v>56</v>
      </c>
      <c r="C12" s="5" t="s">
        <v>56</v>
      </c>
      <c r="D12" s="42"/>
      <c r="E12" s="34">
        <v>1.0</v>
      </c>
      <c r="F12" s="34" t="s">
        <v>39</v>
      </c>
      <c r="G12" s="34" t="s">
        <v>39</v>
      </c>
      <c r="H12" s="34" t="s">
        <v>39</v>
      </c>
      <c r="I12" s="34" t="s">
        <v>39</v>
      </c>
      <c r="J12" s="34" t="s">
        <v>39</v>
      </c>
      <c r="K12" s="34" t="s">
        <v>39</v>
      </c>
      <c r="L12" s="35"/>
      <c r="M12" s="44" t="s">
        <v>40</v>
      </c>
      <c r="N12" s="44" t="s">
        <v>41</v>
      </c>
      <c r="O12" s="44" t="s">
        <v>42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</row>
    <row r="13" ht="19.5" customHeight="1">
      <c r="A13" s="30">
        <v>7.0</v>
      </c>
      <c r="B13" s="31" t="s">
        <v>57</v>
      </c>
      <c r="C13" s="31" t="s">
        <v>58</v>
      </c>
      <c r="D13" s="45" t="s">
        <v>58</v>
      </c>
      <c r="E13" s="34">
        <v>0.05</v>
      </c>
      <c r="F13" s="34" t="s">
        <v>39</v>
      </c>
      <c r="G13" s="34" t="s">
        <v>39</v>
      </c>
      <c r="H13" s="34" t="s">
        <v>39</v>
      </c>
      <c r="I13" s="34" t="s">
        <v>39</v>
      </c>
      <c r="J13" s="34" t="s">
        <v>39</v>
      </c>
      <c r="K13" s="34" t="s">
        <v>39</v>
      </c>
      <c r="L13" s="35"/>
      <c r="M13" s="36" t="s">
        <v>40</v>
      </c>
      <c r="N13" s="36" t="s">
        <v>41</v>
      </c>
      <c r="O13" s="36" t="s">
        <v>42</v>
      </c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</row>
    <row r="14" ht="19.5" customHeight="1">
      <c r="A14" s="37"/>
      <c r="B14" s="38"/>
      <c r="C14" s="38"/>
      <c r="D14" s="42" t="s">
        <v>59</v>
      </c>
      <c r="E14" s="34">
        <v>0.95</v>
      </c>
      <c r="F14" s="34"/>
      <c r="G14" s="34"/>
      <c r="H14" s="34"/>
      <c r="I14" s="34"/>
      <c r="J14" s="34"/>
      <c r="K14" s="34"/>
      <c r="L14" s="35"/>
      <c r="M14" s="41"/>
      <c r="N14" s="41"/>
      <c r="O14" s="41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</row>
    <row r="15" ht="19.5" customHeight="1">
      <c r="A15" s="30">
        <v>8.0</v>
      </c>
      <c r="B15" s="31" t="s">
        <v>60</v>
      </c>
      <c r="C15" s="31" t="s">
        <v>61</v>
      </c>
      <c r="D15" s="46" t="s">
        <v>62</v>
      </c>
      <c r="E15" s="33">
        <v>1.0</v>
      </c>
      <c r="F15" s="34" t="s">
        <v>39</v>
      </c>
      <c r="G15" s="34" t="s">
        <v>39</v>
      </c>
      <c r="H15" s="34" t="s">
        <v>39</v>
      </c>
      <c r="I15" s="34" t="s">
        <v>39</v>
      </c>
      <c r="J15" s="34" t="s">
        <v>39</v>
      </c>
      <c r="K15" s="34" t="s">
        <v>39</v>
      </c>
      <c r="L15" s="35"/>
      <c r="M15" s="36" t="s">
        <v>40</v>
      </c>
      <c r="N15" s="36" t="s">
        <v>41</v>
      </c>
      <c r="O15" s="36" t="s">
        <v>42</v>
      </c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</row>
    <row r="16" ht="19.5" customHeight="1">
      <c r="A16" s="37"/>
      <c r="B16" s="38"/>
      <c r="C16" s="38"/>
      <c r="D16" s="47"/>
      <c r="E16" s="40"/>
      <c r="F16" s="34"/>
      <c r="G16" s="34"/>
      <c r="H16" s="34"/>
      <c r="I16" s="34"/>
      <c r="J16" s="34"/>
      <c r="K16" s="34"/>
      <c r="L16" s="35"/>
      <c r="M16" s="41"/>
      <c r="N16" s="41"/>
      <c r="O16" s="41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</row>
    <row r="17" ht="19.5" customHeight="1">
      <c r="A17" s="30">
        <v>9.0</v>
      </c>
      <c r="B17" s="31" t="s">
        <v>63</v>
      </c>
      <c r="C17" s="31" t="s">
        <v>64</v>
      </c>
      <c r="D17" s="46" t="s">
        <v>64</v>
      </c>
      <c r="E17" s="33">
        <v>1.0</v>
      </c>
      <c r="F17" s="34" t="s">
        <v>39</v>
      </c>
      <c r="G17" s="34" t="s">
        <v>39</v>
      </c>
      <c r="H17" s="34" t="s">
        <v>39</v>
      </c>
      <c r="I17" s="34" t="s">
        <v>39</v>
      </c>
      <c r="J17" s="34" t="s">
        <v>39</v>
      </c>
      <c r="K17" s="34" t="s">
        <v>39</v>
      </c>
      <c r="L17" s="35"/>
      <c r="M17" s="36" t="s">
        <v>40</v>
      </c>
      <c r="N17" s="36" t="s">
        <v>41</v>
      </c>
      <c r="O17" s="36" t="s">
        <v>42</v>
      </c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</row>
    <row r="18" ht="19.5" customHeight="1">
      <c r="A18" s="37"/>
      <c r="B18" s="38"/>
      <c r="C18" s="38"/>
      <c r="D18" s="47"/>
      <c r="E18" s="40"/>
      <c r="F18" s="34"/>
      <c r="G18" s="34"/>
      <c r="H18" s="34"/>
      <c r="I18" s="34"/>
      <c r="J18" s="34"/>
      <c r="K18" s="34"/>
      <c r="L18" s="35"/>
      <c r="M18" s="41"/>
      <c r="N18" s="41"/>
      <c r="O18" s="41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</row>
    <row r="19" ht="19.5" customHeight="1">
      <c r="A19" s="43">
        <v>10.0</v>
      </c>
      <c r="B19" s="5" t="s">
        <v>65</v>
      </c>
      <c r="C19" s="5" t="s">
        <v>66</v>
      </c>
      <c r="D19" s="42"/>
      <c r="E19" s="34">
        <v>1.0</v>
      </c>
      <c r="F19" s="34" t="s">
        <v>39</v>
      </c>
      <c r="G19" s="34" t="s">
        <v>39</v>
      </c>
      <c r="H19" s="34" t="s">
        <v>39</v>
      </c>
      <c r="I19" s="34" t="s">
        <v>39</v>
      </c>
      <c r="J19" s="34" t="s">
        <v>39</v>
      </c>
      <c r="K19" s="34" t="s">
        <v>39</v>
      </c>
      <c r="L19" s="35"/>
      <c r="M19" s="44" t="s">
        <v>40</v>
      </c>
      <c r="N19" s="44" t="s">
        <v>41</v>
      </c>
      <c r="O19" s="44" t="s">
        <v>42</v>
      </c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</row>
    <row r="20" ht="19.5" customHeight="1">
      <c r="A20" s="30">
        <v>11.0</v>
      </c>
      <c r="B20" s="31" t="s">
        <v>67</v>
      </c>
      <c r="C20" s="31" t="s">
        <v>68</v>
      </c>
      <c r="D20" s="45"/>
      <c r="E20" s="33">
        <v>1.0</v>
      </c>
      <c r="F20" s="34"/>
      <c r="G20" s="34"/>
      <c r="H20" s="34"/>
      <c r="I20" s="34"/>
      <c r="J20" s="34" t="s">
        <v>39</v>
      </c>
      <c r="K20" s="34" t="s">
        <v>39</v>
      </c>
      <c r="L20" s="35"/>
      <c r="M20" s="36" t="s">
        <v>40</v>
      </c>
      <c r="N20" s="36" t="s">
        <v>41</v>
      </c>
      <c r="O20" s="36" t="s">
        <v>42</v>
      </c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</row>
    <row r="21" ht="19.5" customHeight="1">
      <c r="A21" s="37"/>
      <c r="B21" s="38"/>
      <c r="C21" s="38"/>
      <c r="D21" s="42"/>
      <c r="E21" s="40"/>
      <c r="F21" s="34"/>
      <c r="G21" s="34"/>
      <c r="H21" s="34"/>
      <c r="I21" s="34"/>
      <c r="J21" s="34"/>
      <c r="K21" s="34"/>
      <c r="L21" s="35"/>
      <c r="M21" s="41"/>
      <c r="N21" s="41"/>
      <c r="O21" s="41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</row>
    <row r="22" ht="19.5" customHeight="1">
      <c r="A22" s="43">
        <v>12.0</v>
      </c>
      <c r="B22" s="5" t="s">
        <v>69</v>
      </c>
      <c r="C22" s="5" t="s">
        <v>70</v>
      </c>
      <c r="D22" s="42"/>
      <c r="E22" s="34">
        <v>1.0</v>
      </c>
      <c r="F22" s="34"/>
      <c r="G22" s="34" t="s">
        <v>39</v>
      </c>
      <c r="H22" s="34"/>
      <c r="I22" s="34"/>
      <c r="J22" s="34"/>
      <c r="K22" s="34"/>
      <c r="L22" s="35"/>
      <c r="M22" s="44" t="s">
        <v>40</v>
      </c>
      <c r="N22" s="44" t="s">
        <v>41</v>
      </c>
      <c r="O22" s="44" t="s">
        <v>42</v>
      </c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</row>
    <row r="23" ht="19.5" customHeight="1">
      <c r="A23" s="30">
        <v>13.0</v>
      </c>
      <c r="B23" s="31" t="s">
        <v>71</v>
      </c>
      <c r="C23" s="31" t="s">
        <v>72</v>
      </c>
      <c r="D23" s="48" t="s">
        <v>72</v>
      </c>
      <c r="E23" s="34">
        <v>0.95</v>
      </c>
      <c r="F23" s="34" t="s">
        <v>39</v>
      </c>
      <c r="G23" s="34" t="s">
        <v>39</v>
      </c>
      <c r="H23" s="34" t="s">
        <v>39</v>
      </c>
      <c r="I23" s="34" t="s">
        <v>39</v>
      </c>
      <c r="J23" s="34" t="s">
        <v>39</v>
      </c>
      <c r="K23" s="34" t="s">
        <v>39</v>
      </c>
      <c r="L23" s="35"/>
      <c r="M23" s="36" t="s">
        <v>40</v>
      </c>
      <c r="N23" s="36" t="s">
        <v>41</v>
      </c>
      <c r="O23" s="36" t="s">
        <v>42</v>
      </c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</row>
    <row r="24" ht="19.5" customHeight="1">
      <c r="A24" s="49"/>
      <c r="B24" s="50"/>
      <c r="C24" s="50"/>
      <c r="D24" s="46" t="s">
        <v>73</v>
      </c>
      <c r="E24" s="33">
        <v>0.05</v>
      </c>
      <c r="F24" s="34"/>
      <c r="G24" s="34"/>
      <c r="H24" s="34"/>
      <c r="I24" s="34"/>
      <c r="J24" s="34"/>
      <c r="K24" s="34"/>
      <c r="L24" s="35"/>
      <c r="M24" s="51"/>
      <c r="N24" s="51"/>
      <c r="O24" s="51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</row>
    <row r="25" ht="19.5" customHeight="1">
      <c r="A25" s="37"/>
      <c r="B25" s="38"/>
      <c r="C25" s="38"/>
      <c r="D25" s="47"/>
      <c r="E25" s="40"/>
      <c r="F25" s="34"/>
      <c r="G25" s="34"/>
      <c r="H25" s="34"/>
      <c r="I25" s="34"/>
      <c r="J25" s="34"/>
      <c r="K25" s="34"/>
      <c r="L25" s="35"/>
      <c r="M25" s="41"/>
      <c r="N25" s="41"/>
      <c r="O25" s="41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</row>
    <row r="26" ht="19.5" customHeight="1">
      <c r="A26" s="30">
        <v>14.0</v>
      </c>
      <c r="B26" s="31" t="s">
        <v>74</v>
      </c>
      <c r="C26" s="31" t="s">
        <v>75</v>
      </c>
      <c r="D26" s="42" t="s">
        <v>76</v>
      </c>
      <c r="E26" s="34">
        <v>0.8</v>
      </c>
      <c r="F26" s="33" t="s">
        <v>39</v>
      </c>
      <c r="G26" s="33" t="s">
        <v>39</v>
      </c>
      <c r="H26" s="33" t="s">
        <v>39</v>
      </c>
      <c r="I26" s="33" t="s">
        <v>39</v>
      </c>
      <c r="J26" s="33" t="s">
        <v>39</v>
      </c>
      <c r="K26" s="33" t="s">
        <v>39</v>
      </c>
      <c r="L26" s="35"/>
      <c r="M26" s="36" t="s">
        <v>40</v>
      </c>
      <c r="N26" s="36" t="s">
        <v>41</v>
      </c>
      <c r="O26" s="36" t="s">
        <v>42</v>
      </c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</row>
    <row r="27" ht="19.5" customHeight="1">
      <c r="A27" s="37"/>
      <c r="B27" s="38"/>
      <c r="C27" s="38"/>
      <c r="D27" s="42" t="s">
        <v>45</v>
      </c>
      <c r="E27" s="34">
        <v>0.2</v>
      </c>
      <c r="F27" s="40"/>
      <c r="G27" s="40"/>
      <c r="H27" s="40"/>
      <c r="I27" s="40"/>
      <c r="J27" s="40"/>
      <c r="K27" s="40"/>
      <c r="L27" s="35"/>
      <c r="M27" s="41"/>
      <c r="N27" s="41"/>
      <c r="O27" s="41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</row>
    <row r="28" ht="19.5" customHeight="1">
      <c r="A28" s="43">
        <v>15.0</v>
      </c>
      <c r="B28" s="5" t="s">
        <v>77</v>
      </c>
      <c r="C28" s="5" t="s">
        <v>77</v>
      </c>
      <c r="D28" s="42"/>
      <c r="E28" s="34">
        <v>1.0</v>
      </c>
      <c r="F28" s="34" t="s">
        <v>39</v>
      </c>
      <c r="G28" s="34" t="s">
        <v>39</v>
      </c>
      <c r="H28" s="34" t="s">
        <v>39</v>
      </c>
      <c r="I28" s="34" t="s">
        <v>39</v>
      </c>
      <c r="J28" s="34" t="s">
        <v>39</v>
      </c>
      <c r="K28" s="34" t="s">
        <v>39</v>
      </c>
      <c r="L28" s="35"/>
      <c r="M28" s="44" t="s">
        <v>40</v>
      </c>
      <c r="N28" s="44" t="s">
        <v>41</v>
      </c>
      <c r="O28" s="44" t="s">
        <v>42</v>
      </c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</row>
    <row r="29" ht="19.5" customHeight="1">
      <c r="A29" s="43">
        <v>16.0</v>
      </c>
      <c r="B29" s="5" t="s">
        <v>78</v>
      </c>
      <c r="C29" s="5" t="s">
        <v>79</v>
      </c>
      <c r="D29" s="42"/>
      <c r="E29" s="34">
        <v>1.0</v>
      </c>
      <c r="F29" s="34" t="s">
        <v>39</v>
      </c>
      <c r="G29" s="34" t="s">
        <v>39</v>
      </c>
      <c r="H29" s="34" t="s">
        <v>39</v>
      </c>
      <c r="I29" s="34" t="s">
        <v>39</v>
      </c>
      <c r="J29" s="34" t="s">
        <v>39</v>
      </c>
      <c r="K29" s="34" t="s">
        <v>39</v>
      </c>
      <c r="L29" s="35"/>
      <c r="M29" s="44" t="s">
        <v>40</v>
      </c>
      <c r="N29" s="44" t="s">
        <v>41</v>
      </c>
      <c r="O29" s="44" t="s">
        <v>42</v>
      </c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</row>
    <row r="30" ht="19.5" customHeight="1">
      <c r="A30" s="30">
        <v>17.0</v>
      </c>
      <c r="B30" s="31" t="s">
        <v>80</v>
      </c>
      <c r="C30" s="31" t="s">
        <v>81</v>
      </c>
      <c r="D30" s="42" t="s">
        <v>81</v>
      </c>
      <c r="E30" s="34">
        <v>0.5</v>
      </c>
      <c r="F30" s="33" t="s">
        <v>39</v>
      </c>
      <c r="G30" s="33" t="s">
        <v>39</v>
      </c>
      <c r="H30" s="33" t="s">
        <v>39</v>
      </c>
      <c r="I30" s="33" t="s">
        <v>39</v>
      </c>
      <c r="J30" s="33" t="s">
        <v>39</v>
      </c>
      <c r="K30" s="33" t="s">
        <v>39</v>
      </c>
      <c r="L30" s="35"/>
      <c r="M30" s="36" t="s">
        <v>40</v>
      </c>
      <c r="N30" s="36" t="s">
        <v>41</v>
      </c>
      <c r="O30" s="36" t="s">
        <v>42</v>
      </c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</row>
    <row r="31" ht="19.5" customHeight="1">
      <c r="A31" s="37"/>
      <c r="B31" s="38"/>
      <c r="C31" s="38"/>
      <c r="D31" s="42" t="s">
        <v>82</v>
      </c>
      <c r="E31" s="34">
        <v>0.5</v>
      </c>
      <c r="F31" s="40"/>
      <c r="G31" s="40"/>
      <c r="H31" s="40"/>
      <c r="I31" s="40"/>
      <c r="J31" s="40"/>
      <c r="K31" s="40"/>
      <c r="L31" s="35"/>
      <c r="M31" s="41"/>
      <c r="N31" s="41"/>
      <c r="O31" s="41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</row>
    <row r="32" ht="19.5" customHeight="1">
      <c r="A32" s="30">
        <v>18.0</v>
      </c>
      <c r="B32" s="31" t="s">
        <v>83</v>
      </c>
      <c r="C32" s="31" t="s">
        <v>84</v>
      </c>
      <c r="D32" s="42" t="s">
        <v>84</v>
      </c>
      <c r="E32" s="34">
        <v>0.95</v>
      </c>
      <c r="F32" s="33" t="s">
        <v>39</v>
      </c>
      <c r="G32" s="33" t="s">
        <v>39</v>
      </c>
      <c r="H32" s="33" t="s">
        <v>39</v>
      </c>
      <c r="I32" s="33" t="s">
        <v>39</v>
      </c>
      <c r="J32" s="33" t="s">
        <v>39</v>
      </c>
      <c r="K32" s="33" t="s">
        <v>39</v>
      </c>
      <c r="L32" s="35"/>
      <c r="M32" s="36" t="s">
        <v>40</v>
      </c>
      <c r="N32" s="36" t="s">
        <v>41</v>
      </c>
      <c r="O32" s="36" t="s">
        <v>42</v>
      </c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</row>
    <row r="33" ht="19.5" customHeight="1">
      <c r="A33" s="37"/>
      <c r="B33" s="38"/>
      <c r="C33" s="38"/>
      <c r="D33" s="42" t="s">
        <v>85</v>
      </c>
      <c r="E33" s="34">
        <v>0.05</v>
      </c>
      <c r="F33" s="40"/>
      <c r="G33" s="40"/>
      <c r="H33" s="40"/>
      <c r="I33" s="40"/>
      <c r="J33" s="40"/>
      <c r="K33" s="40"/>
      <c r="L33" s="35"/>
      <c r="M33" s="41"/>
      <c r="N33" s="41"/>
      <c r="O33" s="41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</row>
    <row r="34" ht="19.5" customHeight="1">
      <c r="A34" s="43">
        <v>19.0</v>
      </c>
      <c r="B34" s="5" t="s">
        <v>86</v>
      </c>
      <c r="C34" s="5" t="s">
        <v>86</v>
      </c>
      <c r="D34" s="42"/>
      <c r="E34" s="34">
        <v>1.0</v>
      </c>
      <c r="F34" s="34" t="s">
        <v>39</v>
      </c>
      <c r="G34" s="34" t="s">
        <v>39</v>
      </c>
      <c r="H34" s="34" t="s">
        <v>39</v>
      </c>
      <c r="I34" s="34" t="s">
        <v>39</v>
      </c>
      <c r="J34" s="34" t="s">
        <v>39</v>
      </c>
      <c r="K34" s="34" t="s">
        <v>39</v>
      </c>
      <c r="L34" s="35"/>
      <c r="M34" s="44" t="s">
        <v>40</v>
      </c>
      <c r="N34" s="44" t="s">
        <v>41</v>
      </c>
      <c r="O34" s="44" t="s">
        <v>42</v>
      </c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</row>
    <row r="35" ht="19.5" customHeight="1">
      <c r="A35" s="30">
        <v>20.0</v>
      </c>
      <c r="B35" s="31" t="s">
        <v>87</v>
      </c>
      <c r="C35" s="31" t="s">
        <v>88</v>
      </c>
      <c r="D35" s="42" t="s">
        <v>88</v>
      </c>
      <c r="E35" s="34">
        <v>0.5</v>
      </c>
      <c r="F35" s="33" t="s">
        <v>39</v>
      </c>
      <c r="G35" s="33" t="s">
        <v>39</v>
      </c>
      <c r="H35" s="33" t="s">
        <v>39</v>
      </c>
      <c r="I35" s="33" t="s">
        <v>39</v>
      </c>
      <c r="J35" s="33" t="s">
        <v>39</v>
      </c>
      <c r="K35" s="33" t="s">
        <v>39</v>
      </c>
      <c r="L35" s="35"/>
      <c r="M35" s="36" t="s">
        <v>40</v>
      </c>
      <c r="N35" s="36" t="s">
        <v>41</v>
      </c>
      <c r="O35" s="36" t="s">
        <v>42</v>
      </c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</row>
    <row r="36" ht="19.5" customHeight="1">
      <c r="A36" s="37"/>
      <c r="B36" s="38"/>
      <c r="C36" s="38"/>
      <c r="D36" s="42" t="s">
        <v>89</v>
      </c>
      <c r="E36" s="34">
        <v>0.5</v>
      </c>
      <c r="F36" s="40"/>
      <c r="G36" s="40"/>
      <c r="H36" s="40"/>
      <c r="I36" s="40"/>
      <c r="J36" s="40"/>
      <c r="K36" s="40"/>
      <c r="L36" s="35"/>
      <c r="M36" s="41"/>
      <c r="N36" s="41"/>
      <c r="O36" s="41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ht="19.5" customHeight="1">
      <c r="A37" s="43">
        <v>21.0</v>
      </c>
      <c r="B37" s="5" t="s">
        <v>90</v>
      </c>
      <c r="C37" s="5" t="s">
        <v>90</v>
      </c>
      <c r="D37" s="42"/>
      <c r="E37" s="34">
        <v>1.0</v>
      </c>
      <c r="F37" s="34" t="s">
        <v>39</v>
      </c>
      <c r="G37" s="34" t="s">
        <v>39</v>
      </c>
      <c r="H37" s="34" t="s">
        <v>39</v>
      </c>
      <c r="I37" s="34" t="s">
        <v>39</v>
      </c>
      <c r="J37" s="34" t="s">
        <v>39</v>
      </c>
      <c r="K37" s="34" t="s">
        <v>39</v>
      </c>
      <c r="L37" s="35"/>
      <c r="M37" s="44" t="s">
        <v>40</v>
      </c>
      <c r="N37" s="44" t="s">
        <v>41</v>
      </c>
      <c r="O37" s="44" t="s">
        <v>42</v>
      </c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ht="19.5" customHeight="1">
      <c r="A38" s="30">
        <v>22.0</v>
      </c>
      <c r="B38" s="31" t="s">
        <v>91</v>
      </c>
      <c r="C38" s="31" t="s">
        <v>92</v>
      </c>
      <c r="D38" s="42" t="s">
        <v>93</v>
      </c>
      <c r="E38" s="34">
        <v>0.05</v>
      </c>
      <c r="F38" s="33" t="s">
        <v>39</v>
      </c>
      <c r="G38" s="33" t="s">
        <v>39</v>
      </c>
      <c r="H38" s="33" t="s">
        <v>39</v>
      </c>
      <c r="I38" s="33" t="s">
        <v>39</v>
      </c>
      <c r="J38" s="33" t="s">
        <v>39</v>
      </c>
      <c r="K38" s="33" t="s">
        <v>39</v>
      </c>
      <c r="L38" s="35"/>
      <c r="M38" s="36" t="s">
        <v>40</v>
      </c>
      <c r="N38" s="36" t="s">
        <v>41</v>
      </c>
      <c r="O38" s="36" t="s">
        <v>42</v>
      </c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</row>
    <row r="39" ht="19.5" customHeight="1">
      <c r="A39" s="37"/>
      <c r="B39" s="38"/>
      <c r="C39" s="38"/>
      <c r="D39" s="42" t="s">
        <v>94</v>
      </c>
      <c r="E39" s="34">
        <v>0.95</v>
      </c>
      <c r="F39" s="40"/>
      <c r="G39" s="40"/>
      <c r="H39" s="40"/>
      <c r="I39" s="40"/>
      <c r="J39" s="40"/>
      <c r="K39" s="40"/>
      <c r="L39" s="35"/>
      <c r="M39" s="41"/>
      <c r="N39" s="41"/>
      <c r="O39" s="41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</row>
    <row r="40" ht="19.5" customHeight="1">
      <c r="A40" s="43">
        <v>23.0</v>
      </c>
      <c r="B40" s="5" t="s">
        <v>95</v>
      </c>
      <c r="C40" s="5" t="s">
        <v>95</v>
      </c>
      <c r="D40" s="42"/>
      <c r="E40" s="34">
        <v>1.0</v>
      </c>
      <c r="F40" s="34" t="s">
        <v>39</v>
      </c>
      <c r="G40" s="34" t="s">
        <v>39</v>
      </c>
      <c r="H40" s="34" t="s">
        <v>39</v>
      </c>
      <c r="I40" s="34" t="s">
        <v>39</v>
      </c>
      <c r="J40" s="34" t="s">
        <v>39</v>
      </c>
      <c r="K40" s="34" t="s">
        <v>39</v>
      </c>
      <c r="L40" s="35"/>
      <c r="M40" s="44" t="s">
        <v>40</v>
      </c>
      <c r="N40" s="44" t="s">
        <v>41</v>
      </c>
      <c r="O40" s="44" t="s">
        <v>42</v>
      </c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</row>
    <row r="41" ht="19.5" customHeight="1">
      <c r="A41" s="43">
        <v>24.0</v>
      </c>
      <c r="B41" s="5" t="s">
        <v>96</v>
      </c>
      <c r="C41" s="5" t="s">
        <v>97</v>
      </c>
      <c r="D41" s="42"/>
      <c r="E41" s="34">
        <v>1.0</v>
      </c>
      <c r="F41" s="34" t="s">
        <v>39</v>
      </c>
      <c r="G41" s="34" t="s">
        <v>39</v>
      </c>
      <c r="H41" s="34" t="s">
        <v>39</v>
      </c>
      <c r="I41" s="34" t="s">
        <v>39</v>
      </c>
      <c r="J41" s="34" t="s">
        <v>39</v>
      </c>
      <c r="K41" s="34" t="s">
        <v>39</v>
      </c>
      <c r="L41" s="35"/>
      <c r="M41" s="44" t="s">
        <v>40</v>
      </c>
      <c r="N41" s="44" t="s">
        <v>41</v>
      </c>
      <c r="O41" s="44" t="s">
        <v>42</v>
      </c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</row>
    <row r="42" ht="19.5" customHeight="1">
      <c r="A42" s="43">
        <v>25.0</v>
      </c>
      <c r="B42" s="5" t="s">
        <v>98</v>
      </c>
      <c r="C42" s="5" t="s">
        <v>98</v>
      </c>
      <c r="D42" s="42"/>
      <c r="E42" s="34">
        <v>1.0</v>
      </c>
      <c r="F42" s="34" t="s">
        <v>39</v>
      </c>
      <c r="G42" s="34" t="s">
        <v>39</v>
      </c>
      <c r="H42" s="34" t="s">
        <v>39</v>
      </c>
      <c r="I42" s="34" t="s">
        <v>39</v>
      </c>
      <c r="J42" s="34" t="s">
        <v>39</v>
      </c>
      <c r="K42" s="34" t="s">
        <v>39</v>
      </c>
      <c r="L42" s="35"/>
      <c r="M42" s="44" t="s">
        <v>40</v>
      </c>
      <c r="N42" s="44" t="s">
        <v>41</v>
      </c>
      <c r="O42" s="44" t="s">
        <v>42</v>
      </c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</row>
    <row r="43" ht="31.5" customHeight="1">
      <c r="A43" s="30">
        <v>26.0</v>
      </c>
      <c r="B43" s="31" t="s">
        <v>99</v>
      </c>
      <c r="C43" s="31" t="s">
        <v>100</v>
      </c>
      <c r="D43" s="45" t="s">
        <v>101</v>
      </c>
      <c r="E43" s="34">
        <v>0.05</v>
      </c>
      <c r="F43" s="33" t="s">
        <v>39</v>
      </c>
      <c r="G43" s="33" t="s">
        <v>39</v>
      </c>
      <c r="H43" s="33" t="s">
        <v>39</v>
      </c>
      <c r="I43" s="33" t="s">
        <v>39</v>
      </c>
      <c r="J43" s="33" t="s">
        <v>39</v>
      </c>
      <c r="K43" s="33" t="s">
        <v>39</v>
      </c>
      <c r="L43" s="35"/>
      <c r="M43" s="36" t="s">
        <v>40</v>
      </c>
      <c r="N43" s="36" t="s">
        <v>41</v>
      </c>
      <c r="O43" s="36" t="s">
        <v>42</v>
      </c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</row>
    <row r="44" ht="19.5" customHeight="1">
      <c r="A44" s="37"/>
      <c r="B44" s="38"/>
      <c r="C44" s="38"/>
      <c r="D44" s="42" t="s">
        <v>100</v>
      </c>
      <c r="E44" s="34">
        <v>0.95</v>
      </c>
      <c r="F44" s="40"/>
      <c r="G44" s="40"/>
      <c r="H44" s="40"/>
      <c r="I44" s="40"/>
      <c r="J44" s="40"/>
      <c r="K44" s="40"/>
      <c r="L44" s="35"/>
      <c r="M44" s="41"/>
      <c r="N44" s="41"/>
      <c r="O44" s="41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</row>
    <row r="45" ht="19.5" customHeight="1">
      <c r="A45" s="43">
        <v>27.0</v>
      </c>
      <c r="B45" s="5" t="s">
        <v>102</v>
      </c>
      <c r="C45" s="5" t="s">
        <v>103</v>
      </c>
      <c r="D45" s="42"/>
      <c r="E45" s="34">
        <v>1.0</v>
      </c>
      <c r="F45" s="34" t="s">
        <v>39</v>
      </c>
      <c r="G45" s="34" t="s">
        <v>39</v>
      </c>
      <c r="H45" s="34" t="s">
        <v>39</v>
      </c>
      <c r="I45" s="34" t="s">
        <v>39</v>
      </c>
      <c r="J45" s="34" t="s">
        <v>39</v>
      </c>
      <c r="K45" s="34" t="s">
        <v>39</v>
      </c>
      <c r="L45" s="35"/>
      <c r="M45" s="44" t="s">
        <v>40</v>
      </c>
      <c r="N45" s="44" t="s">
        <v>41</v>
      </c>
      <c r="O45" s="44" t="s">
        <v>42</v>
      </c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</row>
    <row r="46" ht="19.5" customHeight="1">
      <c r="A46" s="30">
        <v>28.0</v>
      </c>
      <c r="B46" s="31" t="s">
        <v>104</v>
      </c>
      <c r="C46" s="31" t="s">
        <v>105</v>
      </c>
      <c r="D46" s="42" t="s">
        <v>106</v>
      </c>
      <c r="E46" s="34">
        <v>0.95</v>
      </c>
      <c r="F46" s="33" t="s">
        <v>39</v>
      </c>
      <c r="G46" s="33" t="s">
        <v>39</v>
      </c>
      <c r="H46" s="33" t="s">
        <v>39</v>
      </c>
      <c r="I46" s="33" t="s">
        <v>39</v>
      </c>
      <c r="J46" s="33" t="s">
        <v>39</v>
      </c>
      <c r="K46" s="33" t="s">
        <v>39</v>
      </c>
      <c r="L46" s="35"/>
      <c r="M46" s="52"/>
      <c r="N46" s="36"/>
      <c r="O46" s="52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</row>
    <row r="47" ht="19.5" customHeight="1">
      <c r="A47" s="37"/>
      <c r="B47" s="38"/>
      <c r="C47" s="38"/>
      <c r="D47" s="42" t="s">
        <v>107</v>
      </c>
      <c r="E47" s="34">
        <v>0.05</v>
      </c>
      <c r="F47" s="40"/>
      <c r="G47" s="40"/>
      <c r="H47" s="40"/>
      <c r="I47" s="40"/>
      <c r="J47" s="40"/>
      <c r="K47" s="40"/>
      <c r="L47" s="35"/>
      <c r="M47" s="41"/>
      <c r="N47" s="41"/>
      <c r="O47" s="41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</row>
    <row r="48" ht="12.75" customHeight="1">
      <c r="A48" s="43">
        <v>29.0</v>
      </c>
      <c r="B48" s="5" t="s">
        <v>108</v>
      </c>
      <c r="C48" s="5" t="s">
        <v>108</v>
      </c>
      <c r="D48" s="42"/>
      <c r="E48" s="34">
        <v>1.0</v>
      </c>
      <c r="F48" s="34" t="s">
        <v>39</v>
      </c>
      <c r="G48" s="34"/>
      <c r="H48" s="34" t="s">
        <v>39</v>
      </c>
      <c r="I48" s="34"/>
      <c r="J48" s="34"/>
      <c r="K48" s="34" t="s">
        <v>39</v>
      </c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</row>
    <row r="49" ht="12.75" customHeight="1">
      <c r="A49" s="43">
        <v>30.0</v>
      </c>
      <c r="B49" s="5" t="s">
        <v>109</v>
      </c>
      <c r="C49" s="5" t="s">
        <v>109</v>
      </c>
      <c r="D49" s="42"/>
      <c r="E49" s="34">
        <v>1.0</v>
      </c>
      <c r="F49" s="34"/>
      <c r="G49" s="34"/>
      <c r="H49" s="34"/>
      <c r="I49" s="34" t="s">
        <v>39</v>
      </c>
      <c r="J49" s="34"/>
      <c r="K49" s="34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</row>
    <row r="50" ht="12.75" customHeight="1">
      <c r="A50" s="43">
        <v>31.0</v>
      </c>
      <c r="B50" s="5" t="s">
        <v>110</v>
      </c>
      <c r="C50" s="5" t="s">
        <v>110</v>
      </c>
      <c r="D50" s="42"/>
      <c r="E50" s="34">
        <v>1.0</v>
      </c>
      <c r="F50" s="34"/>
      <c r="G50" s="34"/>
      <c r="H50" s="34"/>
      <c r="I50" s="34" t="s">
        <v>39</v>
      </c>
      <c r="J50" s="34"/>
      <c r="K50" s="34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</row>
    <row r="51" ht="12.75" customHeight="1">
      <c r="A51" s="43">
        <v>32.0</v>
      </c>
      <c r="B51" s="5" t="s">
        <v>111</v>
      </c>
      <c r="C51" s="5" t="s">
        <v>111</v>
      </c>
      <c r="D51" s="42"/>
      <c r="E51" s="34">
        <v>1.0</v>
      </c>
      <c r="F51" s="34" t="s">
        <v>39</v>
      </c>
      <c r="G51" s="34" t="s">
        <v>39</v>
      </c>
      <c r="H51" s="34" t="s">
        <v>39</v>
      </c>
      <c r="I51" s="34" t="s">
        <v>39</v>
      </c>
      <c r="J51" s="34" t="s">
        <v>39</v>
      </c>
      <c r="K51" s="34" t="s">
        <v>39</v>
      </c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</row>
    <row r="52" ht="12.75" customHeight="1">
      <c r="A52" s="43">
        <v>33.0</v>
      </c>
      <c r="B52" s="5" t="s">
        <v>112</v>
      </c>
      <c r="C52" s="5" t="s">
        <v>113</v>
      </c>
      <c r="D52" s="42"/>
      <c r="E52" s="34">
        <v>1.0</v>
      </c>
      <c r="F52" s="34" t="s">
        <v>39</v>
      </c>
      <c r="G52" s="34" t="s">
        <v>39</v>
      </c>
      <c r="H52" s="34" t="s">
        <v>39</v>
      </c>
      <c r="I52" s="34" t="s">
        <v>39</v>
      </c>
      <c r="J52" s="34" t="s">
        <v>39</v>
      </c>
      <c r="K52" s="34" t="s">
        <v>39</v>
      </c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</row>
    <row r="53" ht="12.75" customHeight="1">
      <c r="A53" s="30">
        <v>34.0</v>
      </c>
      <c r="B53" s="31" t="s">
        <v>114</v>
      </c>
      <c r="C53" s="31" t="s">
        <v>115</v>
      </c>
      <c r="D53" s="42" t="s">
        <v>116</v>
      </c>
      <c r="E53" s="34">
        <v>0.05</v>
      </c>
      <c r="F53" s="34" t="s">
        <v>39</v>
      </c>
      <c r="G53" s="34" t="s">
        <v>39</v>
      </c>
      <c r="H53" s="34" t="s">
        <v>39</v>
      </c>
      <c r="I53" s="34" t="s">
        <v>39</v>
      </c>
      <c r="J53" s="34" t="s">
        <v>39</v>
      </c>
      <c r="K53" s="34" t="s">
        <v>39</v>
      </c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</row>
    <row r="54" ht="12.75" customHeight="1">
      <c r="A54" s="37"/>
      <c r="B54" s="38"/>
      <c r="C54" s="38"/>
      <c r="D54" s="42" t="s">
        <v>117</v>
      </c>
      <c r="E54" s="34">
        <v>0.95</v>
      </c>
      <c r="F54" s="34"/>
      <c r="G54" s="34"/>
      <c r="H54" s="34"/>
      <c r="I54" s="34"/>
      <c r="J54" s="34"/>
      <c r="K54" s="34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</row>
    <row r="55" ht="12.75" customHeight="1">
      <c r="A55" s="30">
        <v>35.0</v>
      </c>
      <c r="B55" s="31" t="s">
        <v>118</v>
      </c>
      <c r="C55" s="31" t="s">
        <v>119</v>
      </c>
      <c r="D55" s="42" t="s">
        <v>119</v>
      </c>
      <c r="E55" s="34">
        <v>0.5</v>
      </c>
      <c r="F55" s="34" t="s">
        <v>39</v>
      </c>
      <c r="G55" s="34" t="s">
        <v>39</v>
      </c>
      <c r="H55" s="34" t="s">
        <v>39</v>
      </c>
      <c r="I55" s="34" t="s">
        <v>39</v>
      </c>
      <c r="J55" s="34" t="s">
        <v>39</v>
      </c>
      <c r="K55" s="34" t="s">
        <v>39</v>
      </c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</row>
    <row r="56" ht="12.75" customHeight="1">
      <c r="A56" s="37"/>
      <c r="B56" s="38"/>
      <c r="C56" s="38"/>
      <c r="D56" s="42" t="s">
        <v>120</v>
      </c>
      <c r="E56" s="34">
        <v>0.5</v>
      </c>
      <c r="F56" s="34"/>
      <c r="G56" s="34"/>
      <c r="H56" s="34"/>
      <c r="I56" s="34"/>
      <c r="J56" s="34"/>
      <c r="K56" s="34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</row>
    <row r="57" ht="12.75" customHeight="1">
      <c r="A57" s="43">
        <v>36.0</v>
      </c>
      <c r="B57" s="5" t="s">
        <v>121</v>
      </c>
      <c r="C57" s="5" t="s">
        <v>121</v>
      </c>
      <c r="D57" s="42"/>
      <c r="E57" s="34">
        <v>1.0</v>
      </c>
      <c r="F57" s="34" t="s">
        <v>39</v>
      </c>
      <c r="G57" s="34" t="s">
        <v>39</v>
      </c>
      <c r="H57" s="34" t="s">
        <v>39</v>
      </c>
      <c r="I57" s="34" t="s">
        <v>39</v>
      </c>
      <c r="J57" s="34" t="s">
        <v>39</v>
      </c>
      <c r="K57" s="34" t="s">
        <v>39</v>
      </c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ht="12.75" customHeight="1">
      <c r="A58" s="30">
        <v>37.0</v>
      </c>
      <c r="B58" s="31" t="s">
        <v>122</v>
      </c>
      <c r="C58" s="31" t="s">
        <v>123</v>
      </c>
      <c r="D58" s="48" t="s">
        <v>123</v>
      </c>
      <c r="E58" s="34">
        <v>0.34</v>
      </c>
      <c r="F58" s="34" t="s">
        <v>39</v>
      </c>
      <c r="G58" s="34" t="s">
        <v>39</v>
      </c>
      <c r="H58" s="34" t="s">
        <v>39</v>
      </c>
      <c r="I58" s="34" t="s">
        <v>39</v>
      </c>
      <c r="J58" s="34" t="s">
        <v>39</v>
      </c>
      <c r="K58" s="34" t="s">
        <v>39</v>
      </c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</row>
    <row r="59" ht="12.75" customHeight="1">
      <c r="A59" s="49"/>
      <c r="B59" s="50"/>
      <c r="C59" s="50"/>
      <c r="D59" s="48" t="s">
        <v>124</v>
      </c>
      <c r="E59" s="34">
        <v>0.33</v>
      </c>
      <c r="F59" s="34"/>
      <c r="G59" s="34"/>
      <c r="H59" s="34"/>
      <c r="I59" s="34"/>
      <c r="J59" s="34"/>
      <c r="K59" s="34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</row>
    <row r="60" ht="12.75" customHeight="1">
      <c r="A60" s="37"/>
      <c r="B60" s="38"/>
      <c r="C60" s="38"/>
      <c r="D60" s="48" t="s">
        <v>125</v>
      </c>
      <c r="E60" s="34">
        <v>0.33</v>
      </c>
      <c r="F60" s="34"/>
      <c r="G60" s="34"/>
      <c r="H60" s="34"/>
      <c r="I60" s="34"/>
      <c r="J60" s="34"/>
      <c r="K60" s="34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</row>
    <row r="61" ht="19.5" customHeight="1">
      <c r="A61" s="43">
        <v>38.0</v>
      </c>
      <c r="B61" s="5" t="s">
        <v>126</v>
      </c>
      <c r="C61" s="5" t="s">
        <v>127</v>
      </c>
      <c r="D61" s="42"/>
      <c r="E61" s="34">
        <v>1.0</v>
      </c>
      <c r="F61" s="34" t="s">
        <v>39</v>
      </c>
      <c r="G61" s="34" t="s">
        <v>39</v>
      </c>
      <c r="H61" s="34" t="s">
        <v>39</v>
      </c>
      <c r="I61" s="34"/>
      <c r="J61" s="34"/>
      <c r="K61" s="34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</row>
    <row r="62" ht="21.75" customHeight="1">
      <c r="A62" s="43">
        <v>39.0</v>
      </c>
      <c r="B62" s="5" t="s">
        <v>128</v>
      </c>
      <c r="C62" s="5" t="s">
        <v>129</v>
      </c>
      <c r="D62" s="42"/>
      <c r="E62" s="34">
        <v>1.0</v>
      </c>
      <c r="F62" s="34" t="s">
        <v>39</v>
      </c>
      <c r="G62" s="34"/>
      <c r="H62" s="34" t="s">
        <v>39</v>
      </c>
      <c r="I62" s="34"/>
      <c r="J62" s="34" t="s">
        <v>39</v>
      </c>
      <c r="K62" s="34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</row>
    <row r="63" ht="19.5" customHeight="1">
      <c r="A63" s="30">
        <v>40.0</v>
      </c>
      <c r="B63" s="31" t="s">
        <v>130</v>
      </c>
      <c r="C63" s="31" t="s">
        <v>131</v>
      </c>
      <c r="D63" s="48" t="s">
        <v>132</v>
      </c>
      <c r="E63" s="34">
        <v>0.34</v>
      </c>
      <c r="F63" s="34" t="s">
        <v>39</v>
      </c>
      <c r="G63" s="34" t="s">
        <v>39</v>
      </c>
      <c r="H63" s="34" t="s">
        <v>39</v>
      </c>
      <c r="I63" s="34" t="s">
        <v>39</v>
      </c>
      <c r="J63" s="34" t="s">
        <v>39</v>
      </c>
      <c r="K63" s="34" t="s">
        <v>39</v>
      </c>
      <c r="L63" s="35"/>
      <c r="M63" s="36" t="s">
        <v>40</v>
      </c>
      <c r="N63" s="36" t="s">
        <v>41</v>
      </c>
      <c r="O63" s="36" t="s">
        <v>42</v>
      </c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</row>
    <row r="64" ht="19.5" customHeight="1">
      <c r="A64" s="49"/>
      <c r="B64" s="50"/>
      <c r="C64" s="50"/>
      <c r="D64" s="48" t="s">
        <v>133</v>
      </c>
      <c r="E64" s="34">
        <v>0.33</v>
      </c>
      <c r="F64" s="34"/>
      <c r="G64" s="34"/>
      <c r="H64" s="34"/>
      <c r="I64" s="34"/>
      <c r="J64" s="34"/>
      <c r="K64" s="34"/>
      <c r="L64" s="35"/>
      <c r="M64" s="51"/>
      <c r="N64" s="51"/>
      <c r="O64" s="51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</row>
    <row r="65" ht="19.5" customHeight="1">
      <c r="A65" s="37"/>
      <c r="B65" s="38"/>
      <c r="C65" s="38"/>
      <c r="D65" s="48" t="s">
        <v>134</v>
      </c>
      <c r="E65" s="34">
        <v>0.33</v>
      </c>
      <c r="F65" s="34"/>
      <c r="G65" s="34"/>
      <c r="H65" s="34"/>
      <c r="I65" s="34"/>
      <c r="J65" s="34"/>
      <c r="K65" s="34"/>
      <c r="L65" s="35"/>
      <c r="M65" s="41"/>
      <c r="N65" s="41"/>
      <c r="O65" s="41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</row>
    <row r="66" ht="19.5" customHeight="1">
      <c r="A66" s="30">
        <v>41.0</v>
      </c>
      <c r="B66" s="31" t="s">
        <v>135</v>
      </c>
      <c r="C66" s="31" t="s">
        <v>136</v>
      </c>
      <c r="D66" s="42" t="s">
        <v>136</v>
      </c>
      <c r="E66" s="34">
        <v>0.95</v>
      </c>
      <c r="F66" s="34" t="s">
        <v>39</v>
      </c>
      <c r="G66" s="34" t="s">
        <v>39</v>
      </c>
      <c r="H66" s="34" t="s">
        <v>39</v>
      </c>
      <c r="I66" s="34"/>
      <c r="J66" s="34"/>
      <c r="K66" s="34"/>
      <c r="L66" s="35"/>
      <c r="M66" s="36" t="s">
        <v>40</v>
      </c>
      <c r="N66" s="36" t="s">
        <v>41</v>
      </c>
      <c r="O66" s="36" t="s">
        <v>42</v>
      </c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</row>
    <row r="67" ht="19.5" customHeight="1">
      <c r="A67" s="37"/>
      <c r="B67" s="38"/>
      <c r="C67" s="38"/>
      <c r="D67" s="42" t="s">
        <v>137</v>
      </c>
      <c r="E67" s="34">
        <v>0.05</v>
      </c>
      <c r="F67" s="34"/>
      <c r="G67" s="34"/>
      <c r="H67" s="34"/>
      <c r="I67" s="34"/>
      <c r="J67" s="34"/>
      <c r="K67" s="34"/>
      <c r="L67" s="35"/>
      <c r="M67" s="41"/>
      <c r="N67" s="41"/>
      <c r="O67" s="41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</row>
    <row r="68" ht="19.5" customHeight="1">
      <c r="A68" s="43">
        <v>42.0</v>
      </c>
      <c r="B68" s="5" t="s">
        <v>138</v>
      </c>
      <c r="C68" s="5"/>
      <c r="D68" s="42"/>
      <c r="E68" s="34">
        <v>1.0</v>
      </c>
      <c r="F68" s="34" t="s">
        <v>39</v>
      </c>
      <c r="G68" s="34" t="s">
        <v>39</v>
      </c>
      <c r="H68" s="34" t="s">
        <v>39</v>
      </c>
      <c r="I68" s="34" t="s">
        <v>39</v>
      </c>
      <c r="J68" s="34" t="s">
        <v>39</v>
      </c>
      <c r="K68" s="34" t="s">
        <v>39</v>
      </c>
      <c r="L68" s="35"/>
      <c r="M68" s="44" t="s">
        <v>40</v>
      </c>
      <c r="N68" s="44" t="s">
        <v>41</v>
      </c>
      <c r="O68" s="44" t="s">
        <v>42</v>
      </c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</row>
    <row r="69" ht="19.5" customHeight="1">
      <c r="A69" s="43">
        <v>43.0</v>
      </c>
      <c r="B69" s="5" t="s">
        <v>139</v>
      </c>
      <c r="C69" s="5" t="s">
        <v>140</v>
      </c>
      <c r="D69" s="42"/>
      <c r="E69" s="34">
        <v>1.0</v>
      </c>
      <c r="F69" s="34" t="s">
        <v>39</v>
      </c>
      <c r="G69" s="34" t="s">
        <v>39</v>
      </c>
      <c r="H69" s="34" t="s">
        <v>39</v>
      </c>
      <c r="I69" s="34" t="s">
        <v>39</v>
      </c>
      <c r="J69" s="34" t="s">
        <v>39</v>
      </c>
      <c r="K69" s="34" t="s">
        <v>39</v>
      </c>
      <c r="L69" s="35"/>
      <c r="M69" s="44" t="s">
        <v>40</v>
      </c>
      <c r="N69" s="44" t="s">
        <v>41</v>
      </c>
      <c r="O69" s="44" t="s">
        <v>42</v>
      </c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</row>
    <row r="70" ht="19.5" customHeight="1">
      <c r="A70" s="30">
        <v>44.0</v>
      </c>
      <c r="B70" s="31" t="s">
        <v>141</v>
      </c>
      <c r="C70" s="53" t="s">
        <v>142</v>
      </c>
      <c r="D70" s="42"/>
      <c r="E70" s="34">
        <v>1.0</v>
      </c>
      <c r="F70" s="34" t="s">
        <v>39</v>
      </c>
      <c r="G70" s="34" t="s">
        <v>39</v>
      </c>
      <c r="H70" s="34" t="s">
        <v>39</v>
      </c>
      <c r="I70" s="34" t="s">
        <v>39</v>
      </c>
      <c r="J70" s="34" t="s">
        <v>39</v>
      </c>
      <c r="K70" s="34" t="s">
        <v>143</v>
      </c>
      <c r="L70" s="35"/>
      <c r="M70" s="36"/>
      <c r="N70" s="44"/>
      <c r="O70" s="36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</row>
    <row r="71" ht="19.5" customHeight="1">
      <c r="A71" s="43">
        <v>45.0</v>
      </c>
      <c r="B71" s="5" t="s">
        <v>144</v>
      </c>
      <c r="C71" s="5" t="s">
        <v>145</v>
      </c>
      <c r="D71" s="42"/>
      <c r="E71" s="34">
        <v>1.0</v>
      </c>
      <c r="F71" s="34" t="s">
        <v>39</v>
      </c>
      <c r="G71" s="34" t="s">
        <v>39</v>
      </c>
      <c r="H71" s="34" t="s">
        <v>39</v>
      </c>
      <c r="I71" s="34" t="s">
        <v>39</v>
      </c>
      <c r="J71" s="34" t="s">
        <v>39</v>
      </c>
      <c r="K71" s="34" t="s">
        <v>39</v>
      </c>
      <c r="L71" s="35"/>
      <c r="M71" s="44" t="s">
        <v>40</v>
      </c>
      <c r="N71" s="44" t="s">
        <v>41</v>
      </c>
      <c r="O71" s="44" t="s">
        <v>42</v>
      </c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ht="19.5" customHeight="1">
      <c r="A72" s="43">
        <v>46.0</v>
      </c>
      <c r="B72" s="5" t="s">
        <v>146</v>
      </c>
      <c r="C72" s="5" t="s">
        <v>146</v>
      </c>
      <c r="D72" s="42"/>
      <c r="E72" s="34">
        <v>1.0</v>
      </c>
      <c r="F72" s="34" t="s">
        <v>39</v>
      </c>
      <c r="G72" s="34" t="s">
        <v>39</v>
      </c>
      <c r="H72" s="34" t="s">
        <v>39</v>
      </c>
      <c r="I72" s="34" t="s">
        <v>39</v>
      </c>
      <c r="J72" s="34" t="s">
        <v>39</v>
      </c>
      <c r="K72" s="34" t="s">
        <v>39</v>
      </c>
      <c r="L72" s="35"/>
      <c r="M72" s="44" t="s">
        <v>40</v>
      </c>
      <c r="N72" s="44" t="s">
        <v>41</v>
      </c>
      <c r="O72" s="44" t="s">
        <v>42</v>
      </c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</row>
    <row r="73" ht="19.5" customHeight="1">
      <c r="A73" s="30">
        <v>47.0</v>
      </c>
      <c r="B73" s="54" t="s">
        <v>147</v>
      </c>
      <c r="C73" s="54" t="s">
        <v>148</v>
      </c>
      <c r="D73" s="55"/>
      <c r="E73" s="34">
        <v>1.0</v>
      </c>
      <c r="F73" s="34" t="s">
        <v>39</v>
      </c>
      <c r="G73" s="34" t="s">
        <v>39</v>
      </c>
      <c r="H73" s="34" t="s">
        <v>39</v>
      </c>
      <c r="I73" s="34" t="s">
        <v>39</v>
      </c>
      <c r="J73" s="34" t="s">
        <v>39</v>
      </c>
      <c r="K73" s="34" t="s">
        <v>39</v>
      </c>
      <c r="L73" s="35"/>
      <c r="M73" s="36"/>
      <c r="N73" s="44"/>
      <c r="O73" s="36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</row>
    <row r="74" ht="19.5" customHeight="1">
      <c r="A74" s="49">
        <v>48.0</v>
      </c>
      <c r="B74" s="50" t="s">
        <v>149</v>
      </c>
      <c r="C74" s="50" t="s">
        <v>150</v>
      </c>
      <c r="D74" s="42"/>
      <c r="E74" s="34">
        <v>1.0</v>
      </c>
      <c r="F74" s="34" t="s">
        <v>39</v>
      </c>
      <c r="G74" s="34" t="s">
        <v>39</v>
      </c>
      <c r="H74" s="34" t="s">
        <v>39</v>
      </c>
      <c r="I74" s="34" t="s">
        <v>39</v>
      </c>
      <c r="J74" s="34" t="s">
        <v>39</v>
      </c>
      <c r="K74" s="34" t="s">
        <v>39</v>
      </c>
      <c r="L74" s="35"/>
      <c r="M74" s="52"/>
      <c r="N74" s="44"/>
      <c r="O74" s="52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</row>
    <row r="75" ht="19.5" customHeight="1">
      <c r="A75" s="49">
        <v>49.0</v>
      </c>
      <c r="B75" s="50" t="s">
        <v>151</v>
      </c>
      <c r="C75" s="50"/>
      <c r="D75" s="42"/>
      <c r="E75" s="34">
        <v>1.0</v>
      </c>
      <c r="F75" s="34" t="s">
        <v>39</v>
      </c>
      <c r="G75" s="34" t="s">
        <v>39</v>
      </c>
      <c r="H75" s="34" t="s">
        <v>39</v>
      </c>
      <c r="I75" s="34" t="s">
        <v>39</v>
      </c>
      <c r="J75" s="34" t="s">
        <v>39</v>
      </c>
      <c r="K75" s="34" t="s">
        <v>39</v>
      </c>
      <c r="L75" s="35"/>
      <c r="M75" s="52"/>
      <c r="N75" s="44"/>
      <c r="O75" s="52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</row>
    <row r="76" ht="19.5" customHeight="1">
      <c r="A76" s="44">
        <v>50.0</v>
      </c>
      <c r="B76" s="5" t="s">
        <v>152</v>
      </c>
      <c r="C76" s="5" t="s">
        <v>153</v>
      </c>
      <c r="D76" s="42"/>
      <c r="E76" s="34">
        <v>1.0</v>
      </c>
      <c r="F76" s="34" t="s">
        <v>39</v>
      </c>
      <c r="G76" s="34" t="s">
        <v>39</v>
      </c>
      <c r="H76" s="34" t="s">
        <v>39</v>
      </c>
      <c r="I76" s="34" t="s">
        <v>39</v>
      </c>
      <c r="J76" s="34" t="s">
        <v>39</v>
      </c>
      <c r="K76" s="34" t="s">
        <v>39</v>
      </c>
      <c r="L76" s="35"/>
      <c r="M76" s="52"/>
      <c r="N76" s="44"/>
      <c r="O76" s="52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ht="18.75" customHeight="1">
      <c r="A77" s="30">
        <v>51.0</v>
      </c>
      <c r="B77" s="31" t="s">
        <v>154</v>
      </c>
      <c r="C77" s="31" t="s">
        <v>155</v>
      </c>
      <c r="D77" s="48" t="s">
        <v>155</v>
      </c>
      <c r="E77" s="34">
        <v>0.5</v>
      </c>
      <c r="F77" s="34" t="s">
        <v>39</v>
      </c>
      <c r="G77" s="34" t="s">
        <v>39</v>
      </c>
      <c r="H77" s="34" t="s">
        <v>39</v>
      </c>
      <c r="I77" s="34"/>
      <c r="J77" s="34"/>
      <c r="K77" s="34"/>
      <c r="L77" s="35"/>
      <c r="M77" s="36" t="s">
        <v>40</v>
      </c>
      <c r="N77" s="36" t="s">
        <v>41</v>
      </c>
      <c r="O77" s="36" t="s">
        <v>42</v>
      </c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</row>
    <row r="78" ht="19.5" customHeight="1">
      <c r="A78" s="49"/>
      <c r="B78" s="50"/>
      <c r="C78" s="50"/>
      <c r="D78" s="48" t="s">
        <v>156</v>
      </c>
      <c r="E78" s="34">
        <v>0.5</v>
      </c>
      <c r="F78" s="34"/>
      <c r="G78" s="34"/>
      <c r="H78" s="34"/>
      <c r="I78" s="34"/>
      <c r="J78" s="34"/>
      <c r="K78" s="34"/>
      <c r="L78" s="35"/>
      <c r="M78" s="51"/>
      <c r="N78" s="41"/>
      <c r="O78" s="51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</row>
    <row r="79" ht="19.5" customHeight="1">
      <c r="A79" s="44">
        <v>52.0</v>
      </c>
      <c r="B79" s="5" t="s">
        <v>157</v>
      </c>
      <c r="C79" s="5" t="s">
        <v>158</v>
      </c>
      <c r="D79" s="42"/>
      <c r="E79" s="34">
        <v>1.0</v>
      </c>
      <c r="F79" s="34" t="s">
        <v>39</v>
      </c>
      <c r="G79" s="34" t="s">
        <v>39</v>
      </c>
      <c r="H79" s="34"/>
      <c r="I79" s="34"/>
      <c r="J79" s="34"/>
      <c r="K79" s="34"/>
      <c r="L79" s="35"/>
      <c r="M79" s="52"/>
      <c r="N79" s="44"/>
      <c r="O79" s="52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</row>
    <row r="80" ht="19.5" customHeight="1">
      <c r="A80" s="56">
        <v>53.0</v>
      </c>
      <c r="B80" s="31" t="s">
        <v>159</v>
      </c>
      <c r="C80" s="31"/>
      <c r="D80" s="42"/>
      <c r="E80" s="34">
        <v>1.0</v>
      </c>
      <c r="F80" s="34" t="s">
        <v>39</v>
      </c>
      <c r="G80" s="34" t="s">
        <v>39</v>
      </c>
      <c r="H80" s="34" t="s">
        <v>39</v>
      </c>
      <c r="I80" s="34" t="s">
        <v>39</v>
      </c>
      <c r="J80" s="34" t="s">
        <v>39</v>
      </c>
      <c r="K80" s="34" t="s">
        <v>39</v>
      </c>
      <c r="L80" s="35"/>
      <c r="M80" s="52"/>
      <c r="N80" s="44"/>
      <c r="O80" s="52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</row>
    <row r="81" ht="19.5" customHeight="1">
      <c r="A81" s="56">
        <v>54.0</v>
      </c>
      <c r="B81" s="31" t="s">
        <v>160</v>
      </c>
      <c r="C81" s="31" t="s">
        <v>160</v>
      </c>
      <c r="D81" s="42"/>
      <c r="E81" s="34">
        <v>1.0</v>
      </c>
      <c r="F81" s="34"/>
      <c r="G81" s="34"/>
      <c r="H81" s="34"/>
      <c r="I81" s="34" t="s">
        <v>39</v>
      </c>
      <c r="J81" s="34" t="s">
        <v>39</v>
      </c>
      <c r="K81" s="34"/>
      <c r="L81" s="35"/>
      <c r="M81" s="52"/>
      <c r="N81" s="44"/>
      <c r="O81" s="52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</row>
    <row r="82" ht="19.5" customHeight="1">
      <c r="A82" s="57">
        <v>55.0</v>
      </c>
      <c r="B82" s="58" t="s">
        <v>161</v>
      </c>
      <c r="C82" s="58" t="s">
        <v>162</v>
      </c>
      <c r="D82" s="57"/>
      <c r="E82" s="59">
        <v>1.0</v>
      </c>
      <c r="F82" s="59" t="s">
        <v>39</v>
      </c>
      <c r="G82" s="59" t="s">
        <v>39</v>
      </c>
      <c r="H82" s="59" t="s">
        <v>39</v>
      </c>
      <c r="I82" s="59" t="s">
        <v>39</v>
      </c>
      <c r="J82" s="59" t="s">
        <v>39</v>
      </c>
      <c r="K82" s="59" t="s">
        <v>39</v>
      </c>
      <c r="L82" s="60"/>
      <c r="M82" s="61"/>
      <c r="N82" s="61"/>
      <c r="O82" s="61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</row>
    <row r="83" ht="19.5" customHeight="1">
      <c r="A83" s="62">
        <v>56.0</v>
      </c>
      <c r="B83" s="63" t="s">
        <v>163</v>
      </c>
      <c r="C83" s="63" t="s">
        <v>164</v>
      </c>
      <c r="D83" s="58" t="s">
        <v>164</v>
      </c>
      <c r="E83" s="59">
        <v>0.5</v>
      </c>
      <c r="F83" s="64" t="s">
        <v>39</v>
      </c>
      <c r="G83" s="64" t="s">
        <v>39</v>
      </c>
      <c r="H83" s="64" t="s">
        <v>39</v>
      </c>
      <c r="I83" s="64" t="s">
        <v>39</v>
      </c>
      <c r="J83" s="64" t="s">
        <v>39</v>
      </c>
      <c r="K83" s="64" t="s">
        <v>39</v>
      </c>
      <c r="L83" s="60"/>
      <c r="M83" s="61"/>
      <c r="N83" s="61"/>
      <c r="O83" s="61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</row>
    <row r="84" ht="19.5" customHeight="1">
      <c r="A84" s="65"/>
      <c r="B84" s="66"/>
      <c r="C84" s="67"/>
      <c r="D84" s="68" t="s">
        <v>165</v>
      </c>
      <c r="E84" s="59">
        <v>0.5</v>
      </c>
      <c r="F84" s="69"/>
      <c r="G84" s="69" t="s">
        <v>39</v>
      </c>
      <c r="H84" s="69" t="s">
        <v>39</v>
      </c>
      <c r="I84" s="69" t="s">
        <v>39</v>
      </c>
      <c r="J84" s="69" t="s">
        <v>39</v>
      </c>
      <c r="K84" s="69" t="s">
        <v>39</v>
      </c>
      <c r="L84" s="60"/>
      <c r="M84" s="61"/>
      <c r="N84" s="61"/>
      <c r="O84" s="61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</row>
    <row r="85" ht="19.5" customHeight="1">
      <c r="A85" s="62">
        <v>57.0</v>
      </c>
      <c r="B85" s="63" t="s">
        <v>166</v>
      </c>
      <c r="C85" s="70" t="s">
        <v>167</v>
      </c>
      <c r="D85" s="68" t="s">
        <v>167</v>
      </c>
      <c r="E85" s="59">
        <v>0.4</v>
      </c>
      <c r="F85" s="64" t="s">
        <v>39</v>
      </c>
      <c r="G85" s="64" t="s">
        <v>39</v>
      </c>
      <c r="H85" s="64" t="s">
        <v>39</v>
      </c>
      <c r="I85" s="64" t="s">
        <v>39</v>
      </c>
      <c r="J85" s="64" t="s">
        <v>39</v>
      </c>
      <c r="K85" s="64" t="s">
        <v>39</v>
      </c>
      <c r="L85" s="60"/>
      <c r="M85" s="61"/>
      <c r="N85" s="61"/>
      <c r="O85" s="61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</row>
    <row r="86" ht="19.5" customHeight="1">
      <c r="A86" s="65"/>
      <c r="B86" s="67"/>
      <c r="C86" s="71"/>
      <c r="D86" s="68" t="s">
        <v>168</v>
      </c>
      <c r="E86" s="59">
        <v>0.4</v>
      </c>
      <c r="F86" s="72"/>
      <c r="G86" s="72"/>
      <c r="H86" s="72"/>
      <c r="I86" s="72"/>
      <c r="J86" s="72"/>
      <c r="K86" s="72"/>
      <c r="L86" s="60"/>
      <c r="M86" s="61"/>
      <c r="N86" s="61"/>
      <c r="O86" s="61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</row>
    <row r="87" ht="19.5" customHeight="1">
      <c r="A87" s="73"/>
      <c r="B87" s="66"/>
      <c r="C87" s="74"/>
      <c r="D87" s="68" t="s">
        <v>169</v>
      </c>
      <c r="E87" s="59">
        <v>0.2</v>
      </c>
      <c r="F87" s="69"/>
      <c r="G87" s="69"/>
      <c r="H87" s="69"/>
      <c r="I87" s="69"/>
      <c r="J87" s="69"/>
      <c r="K87" s="69"/>
      <c r="L87" s="60"/>
      <c r="M87" s="61"/>
      <c r="N87" s="61"/>
      <c r="O87" s="61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</row>
    <row r="88" ht="19.5" customHeight="1">
      <c r="A88" s="62">
        <v>58.0</v>
      </c>
      <c r="B88" s="63" t="s">
        <v>170</v>
      </c>
      <c r="C88" s="70" t="s">
        <v>171</v>
      </c>
      <c r="D88" s="68" t="s">
        <v>171</v>
      </c>
      <c r="E88" s="59">
        <v>0.5</v>
      </c>
      <c r="F88" s="64" t="s">
        <v>39</v>
      </c>
      <c r="G88" s="64" t="s">
        <v>39</v>
      </c>
      <c r="H88" s="64" t="s">
        <v>39</v>
      </c>
      <c r="I88" s="64" t="s">
        <v>39</v>
      </c>
      <c r="J88" s="64" t="s">
        <v>39</v>
      </c>
      <c r="K88" s="64" t="s">
        <v>39</v>
      </c>
      <c r="L88" s="60"/>
      <c r="M88" s="61"/>
      <c r="N88" s="61"/>
      <c r="O88" s="61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</row>
    <row r="89" ht="19.5" customHeight="1">
      <c r="A89" s="73"/>
      <c r="B89" s="66"/>
      <c r="C89" s="74"/>
      <c r="D89" s="68" t="s">
        <v>172</v>
      </c>
      <c r="E89" s="59">
        <v>0.5</v>
      </c>
      <c r="F89" s="69"/>
      <c r="G89" s="69"/>
      <c r="H89" s="69"/>
      <c r="I89" s="69"/>
      <c r="J89" s="69"/>
      <c r="K89" s="69"/>
      <c r="L89" s="60"/>
      <c r="M89" s="61"/>
      <c r="N89" s="61"/>
      <c r="O89" s="61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</row>
    <row r="90" ht="19.5" customHeight="1">
      <c r="A90" s="62">
        <v>59.0</v>
      </c>
      <c r="B90" s="63" t="s">
        <v>173</v>
      </c>
      <c r="C90" s="70" t="s">
        <v>174</v>
      </c>
      <c r="D90" s="68" t="s">
        <v>175</v>
      </c>
      <c r="E90" s="59">
        <v>0.5</v>
      </c>
      <c r="F90" s="64" t="s">
        <v>39</v>
      </c>
      <c r="G90" s="64" t="s">
        <v>39</v>
      </c>
      <c r="H90" s="64" t="s">
        <v>39</v>
      </c>
      <c r="I90" s="64" t="s">
        <v>39</v>
      </c>
      <c r="J90" s="64" t="s">
        <v>39</v>
      </c>
      <c r="K90" s="64" t="s">
        <v>39</v>
      </c>
      <c r="L90" s="60"/>
      <c r="M90" s="61"/>
      <c r="N90" s="61"/>
      <c r="O90" s="61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</row>
    <row r="91" ht="19.5" customHeight="1">
      <c r="A91" s="73"/>
      <c r="B91" s="66"/>
      <c r="C91" s="74"/>
      <c r="D91" s="68" t="s">
        <v>176</v>
      </c>
      <c r="E91" s="59">
        <v>0.5</v>
      </c>
      <c r="F91" s="69"/>
      <c r="G91" s="69"/>
      <c r="H91" s="69"/>
      <c r="I91" s="69"/>
      <c r="J91" s="69"/>
      <c r="K91" s="69"/>
      <c r="L91" s="60"/>
      <c r="M91" s="61"/>
      <c r="N91" s="61"/>
      <c r="O91" s="61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</row>
    <row r="92" ht="19.5" customHeight="1">
      <c r="A92" s="57">
        <v>60.0</v>
      </c>
      <c r="B92" s="58" t="s">
        <v>177</v>
      </c>
      <c r="C92" s="75"/>
      <c r="D92" s="76"/>
      <c r="E92" s="59">
        <v>1.0</v>
      </c>
      <c r="F92" s="59" t="s">
        <v>39</v>
      </c>
      <c r="G92" s="59" t="s">
        <v>39</v>
      </c>
      <c r="H92" s="59" t="s">
        <v>39</v>
      </c>
      <c r="I92" s="59" t="s">
        <v>39</v>
      </c>
      <c r="J92" s="59" t="s">
        <v>39</v>
      </c>
      <c r="K92" s="59" t="s">
        <v>39</v>
      </c>
      <c r="L92" s="60"/>
      <c r="M92" s="61"/>
      <c r="N92" s="61"/>
      <c r="O92" s="61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</row>
    <row r="93" ht="19.5" customHeight="1">
      <c r="A93" s="62">
        <v>61.0</v>
      </c>
      <c r="B93" s="63" t="s">
        <v>178</v>
      </c>
      <c r="C93" s="63" t="s">
        <v>179</v>
      </c>
      <c r="D93" s="68" t="s">
        <v>180</v>
      </c>
      <c r="E93" s="59">
        <v>0.7</v>
      </c>
      <c r="F93" s="64" t="s">
        <v>39</v>
      </c>
      <c r="G93" s="64" t="s">
        <v>39</v>
      </c>
      <c r="H93" s="64" t="s">
        <v>39</v>
      </c>
      <c r="I93" s="64" t="s">
        <v>39</v>
      </c>
      <c r="J93" s="64" t="s">
        <v>39</v>
      </c>
      <c r="K93" s="64" t="s">
        <v>39</v>
      </c>
      <c r="L93" s="60"/>
      <c r="M93" s="61"/>
      <c r="N93" s="61"/>
      <c r="O93" s="61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</row>
    <row r="94" ht="19.5" customHeight="1">
      <c r="A94" s="73"/>
      <c r="B94" s="66"/>
      <c r="C94" s="66"/>
      <c r="D94" s="68" t="s">
        <v>181</v>
      </c>
      <c r="E94" s="59">
        <v>0.3</v>
      </c>
      <c r="F94" s="69"/>
      <c r="G94" s="69"/>
      <c r="H94" s="69"/>
      <c r="I94" s="69"/>
      <c r="J94" s="69"/>
      <c r="K94" s="69"/>
      <c r="L94" s="60"/>
      <c r="M94" s="61"/>
      <c r="N94" s="61"/>
      <c r="O94" s="61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</row>
    <row r="95" ht="19.5" customHeight="1">
      <c r="A95" s="62">
        <v>62.0</v>
      </c>
      <c r="B95" s="63" t="s">
        <v>182</v>
      </c>
      <c r="C95" s="63" t="s">
        <v>183</v>
      </c>
      <c r="D95" s="68" t="s">
        <v>184</v>
      </c>
      <c r="E95" s="59">
        <v>0.9</v>
      </c>
      <c r="F95" s="59" t="s">
        <v>39</v>
      </c>
      <c r="G95" s="59" t="s">
        <v>39</v>
      </c>
      <c r="H95" s="59" t="s">
        <v>39</v>
      </c>
      <c r="I95" s="59" t="s">
        <v>39</v>
      </c>
      <c r="J95" s="59" t="s">
        <v>39</v>
      </c>
      <c r="K95" s="59" t="s">
        <v>39</v>
      </c>
      <c r="L95" s="60"/>
      <c r="M95" s="61"/>
      <c r="N95" s="61"/>
      <c r="O95" s="61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</row>
    <row r="96" ht="19.5" customHeight="1">
      <c r="A96" s="73"/>
      <c r="B96" s="66"/>
      <c r="C96" s="66"/>
      <c r="D96" s="68" t="s">
        <v>185</v>
      </c>
      <c r="E96" s="59">
        <v>0.1</v>
      </c>
      <c r="F96" s="59" t="s">
        <v>39</v>
      </c>
      <c r="G96" s="59" t="s">
        <v>39</v>
      </c>
      <c r="H96" s="59" t="s">
        <v>39</v>
      </c>
      <c r="I96" s="59" t="s">
        <v>39</v>
      </c>
      <c r="J96" s="59" t="s">
        <v>39</v>
      </c>
      <c r="K96" s="59" t="s">
        <v>39</v>
      </c>
      <c r="L96" s="60"/>
      <c r="M96" s="61"/>
      <c r="N96" s="61"/>
      <c r="O96" s="61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</row>
    <row r="97" ht="19.5" customHeight="1">
      <c r="A97" s="57">
        <v>63.0</v>
      </c>
      <c r="B97" s="58" t="s">
        <v>186</v>
      </c>
      <c r="C97" s="58" t="s">
        <v>187</v>
      </c>
      <c r="D97" s="77"/>
      <c r="E97" s="59">
        <v>1.0</v>
      </c>
      <c r="F97" s="59" t="s">
        <v>39</v>
      </c>
      <c r="G97" s="59" t="s">
        <v>39</v>
      </c>
      <c r="H97" s="59" t="s">
        <v>39</v>
      </c>
      <c r="I97" s="59" t="s">
        <v>39</v>
      </c>
      <c r="J97" s="59" t="s">
        <v>39</v>
      </c>
      <c r="K97" s="59" t="s">
        <v>39</v>
      </c>
      <c r="L97" s="60"/>
      <c r="M97" s="61"/>
      <c r="N97" s="61"/>
      <c r="O97" s="61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</row>
    <row r="98" ht="19.5" customHeight="1">
      <c r="A98" s="43">
        <v>64.0</v>
      </c>
      <c r="B98" s="5" t="s">
        <v>188</v>
      </c>
      <c r="C98" s="5" t="s">
        <v>189</v>
      </c>
      <c r="D98" s="55"/>
      <c r="E98" s="34">
        <v>1.0</v>
      </c>
      <c r="F98" s="34" t="s">
        <v>39</v>
      </c>
      <c r="G98" s="34" t="s">
        <v>39</v>
      </c>
      <c r="H98" s="34" t="s">
        <v>39</v>
      </c>
      <c r="I98" s="34" t="s">
        <v>39</v>
      </c>
      <c r="J98" s="34" t="s">
        <v>39</v>
      </c>
      <c r="K98" s="34" t="s">
        <v>39</v>
      </c>
      <c r="L98" s="35"/>
      <c r="M98" s="44" t="s">
        <v>40</v>
      </c>
      <c r="N98" s="44" t="s">
        <v>41</v>
      </c>
      <c r="O98" s="44" t="s">
        <v>42</v>
      </c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</row>
    <row r="99" ht="19.5" customHeight="1">
      <c r="A99" s="30">
        <v>65.0</v>
      </c>
      <c r="B99" s="31" t="s">
        <v>190</v>
      </c>
      <c r="C99" s="31" t="s">
        <v>191</v>
      </c>
      <c r="D99" s="48"/>
      <c r="E99" s="34">
        <v>1.0</v>
      </c>
      <c r="F99" s="78" t="s">
        <v>192</v>
      </c>
      <c r="G99" s="78" t="s">
        <v>192</v>
      </c>
      <c r="H99" s="78" t="s">
        <v>192</v>
      </c>
      <c r="I99" s="78" t="s">
        <v>192</v>
      </c>
      <c r="J99" s="78" t="s">
        <v>192</v>
      </c>
      <c r="K99" s="78" t="s">
        <v>192</v>
      </c>
      <c r="L99" s="35"/>
      <c r="M99" s="44" t="s">
        <v>40</v>
      </c>
      <c r="N99" s="44" t="s">
        <v>41</v>
      </c>
      <c r="O99" s="44" t="s">
        <v>42</v>
      </c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</row>
    <row r="100" ht="19.5" customHeight="1">
      <c r="A100" s="30">
        <v>66.0</v>
      </c>
      <c r="B100" s="31" t="s">
        <v>193</v>
      </c>
      <c r="C100" s="31" t="s">
        <v>194</v>
      </c>
      <c r="D100" s="48" t="s">
        <v>195</v>
      </c>
      <c r="E100" s="34">
        <v>0.99</v>
      </c>
      <c r="F100" s="78" t="s">
        <v>192</v>
      </c>
      <c r="G100" s="78" t="s">
        <v>192</v>
      </c>
      <c r="H100" s="78" t="s">
        <v>192</v>
      </c>
      <c r="I100" s="78" t="s">
        <v>192</v>
      </c>
      <c r="J100" s="78" t="s">
        <v>192</v>
      </c>
      <c r="K100" s="78" t="s">
        <v>192</v>
      </c>
      <c r="L100" s="35"/>
      <c r="M100" s="36" t="s">
        <v>40</v>
      </c>
      <c r="N100" s="36" t="s">
        <v>41</v>
      </c>
      <c r="O100" s="36" t="s">
        <v>42</v>
      </c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</row>
    <row r="101" ht="19.5" customHeight="1">
      <c r="A101" s="37"/>
      <c r="B101" s="50"/>
      <c r="C101" s="50"/>
      <c r="D101" s="48" t="s">
        <v>196</v>
      </c>
      <c r="E101" s="34">
        <v>0.01</v>
      </c>
      <c r="F101" s="79"/>
      <c r="G101" s="79"/>
      <c r="H101" s="79"/>
      <c r="I101" s="79"/>
      <c r="J101" s="79"/>
      <c r="K101" s="79"/>
      <c r="L101" s="35"/>
      <c r="M101" s="41"/>
      <c r="N101" s="41"/>
      <c r="O101" s="41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</row>
    <row r="102" ht="19.5" customHeight="1">
      <c r="A102" s="30">
        <v>67.0</v>
      </c>
      <c r="B102" s="31" t="s">
        <v>197</v>
      </c>
      <c r="C102" s="31" t="s">
        <v>197</v>
      </c>
      <c r="D102" s="48"/>
      <c r="E102" s="34">
        <v>1.0</v>
      </c>
      <c r="F102" s="78" t="s">
        <v>192</v>
      </c>
      <c r="G102" s="78"/>
      <c r="H102" s="78"/>
      <c r="I102" s="78"/>
      <c r="J102" s="78"/>
      <c r="K102" s="78"/>
      <c r="L102" s="35"/>
      <c r="M102" s="44" t="s">
        <v>40</v>
      </c>
      <c r="N102" s="44" t="s">
        <v>41</v>
      </c>
      <c r="O102" s="44" t="s">
        <v>42</v>
      </c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</row>
    <row r="103" ht="19.5" customHeight="1">
      <c r="A103" s="30">
        <v>68.0</v>
      </c>
      <c r="B103" s="31" t="s">
        <v>198</v>
      </c>
      <c r="C103" s="31" t="s">
        <v>199</v>
      </c>
      <c r="D103" s="48" t="s">
        <v>200</v>
      </c>
      <c r="E103" s="34">
        <v>0.95</v>
      </c>
      <c r="F103" s="78" t="s">
        <v>192</v>
      </c>
      <c r="G103" s="78" t="s">
        <v>192</v>
      </c>
      <c r="H103" s="78" t="s">
        <v>192</v>
      </c>
      <c r="I103" s="78" t="s">
        <v>192</v>
      </c>
      <c r="J103" s="78" t="s">
        <v>192</v>
      </c>
      <c r="K103" s="78" t="s">
        <v>192</v>
      </c>
      <c r="L103" s="35"/>
      <c r="M103" s="36" t="s">
        <v>40</v>
      </c>
      <c r="N103" s="36" t="s">
        <v>41</v>
      </c>
      <c r="O103" s="36" t="s">
        <v>42</v>
      </c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</row>
    <row r="104" ht="19.5" customHeight="1">
      <c r="A104" s="37"/>
      <c r="B104" s="50"/>
      <c r="C104" s="50"/>
      <c r="D104" s="48" t="s">
        <v>201</v>
      </c>
      <c r="E104" s="34">
        <v>0.05</v>
      </c>
      <c r="F104" s="79"/>
      <c r="G104" s="79"/>
      <c r="H104" s="79"/>
      <c r="I104" s="79"/>
      <c r="J104" s="79"/>
      <c r="K104" s="79"/>
      <c r="L104" s="35"/>
      <c r="M104" s="41"/>
      <c r="N104" s="41"/>
      <c r="O104" s="41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</row>
    <row r="105" ht="19.5" customHeight="1">
      <c r="A105" s="30">
        <v>69.0</v>
      </c>
      <c r="B105" s="31" t="s">
        <v>202</v>
      </c>
      <c r="C105" s="31" t="s">
        <v>203</v>
      </c>
      <c r="D105" s="48" t="s">
        <v>204</v>
      </c>
      <c r="E105" s="34">
        <v>0.5</v>
      </c>
      <c r="F105" s="78"/>
      <c r="G105" s="78"/>
      <c r="H105" s="78"/>
      <c r="I105" s="78" t="s">
        <v>192</v>
      </c>
      <c r="J105" s="78" t="s">
        <v>192</v>
      </c>
      <c r="K105" s="78" t="s">
        <v>192</v>
      </c>
      <c r="L105" s="35"/>
      <c r="M105" s="36" t="s">
        <v>40</v>
      </c>
      <c r="N105" s="36" t="s">
        <v>41</v>
      </c>
      <c r="O105" s="36" t="s">
        <v>42</v>
      </c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</row>
    <row r="106" ht="19.5" customHeight="1">
      <c r="A106" s="37"/>
      <c r="B106" s="50"/>
      <c r="C106" s="50"/>
      <c r="D106" s="48" t="s">
        <v>205</v>
      </c>
      <c r="E106" s="34">
        <v>0.5</v>
      </c>
      <c r="F106" s="79"/>
      <c r="G106" s="79"/>
      <c r="H106" s="79"/>
      <c r="I106" s="79"/>
      <c r="J106" s="79"/>
      <c r="K106" s="79"/>
      <c r="L106" s="35"/>
      <c r="M106" s="41"/>
      <c r="N106" s="41"/>
      <c r="O106" s="41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</row>
    <row r="107" ht="19.5" customHeight="1">
      <c r="A107" s="30">
        <v>70.0</v>
      </c>
      <c r="B107" s="31" t="s">
        <v>206</v>
      </c>
      <c r="C107" s="31" t="s">
        <v>207</v>
      </c>
      <c r="D107" s="48" t="s">
        <v>208</v>
      </c>
      <c r="E107" s="34">
        <v>0.5</v>
      </c>
      <c r="F107" s="78" t="s">
        <v>192</v>
      </c>
      <c r="G107" s="78" t="s">
        <v>192</v>
      </c>
      <c r="H107" s="78" t="s">
        <v>192</v>
      </c>
      <c r="I107" s="78" t="s">
        <v>192</v>
      </c>
      <c r="J107" s="78" t="s">
        <v>192</v>
      </c>
      <c r="K107" s="78" t="s">
        <v>192</v>
      </c>
      <c r="L107" s="35"/>
      <c r="M107" s="36" t="s">
        <v>40</v>
      </c>
      <c r="N107" s="36" t="s">
        <v>41</v>
      </c>
      <c r="O107" s="36" t="s">
        <v>42</v>
      </c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</row>
    <row r="108" ht="19.5" customHeight="1">
      <c r="A108" s="37"/>
      <c r="B108" s="50"/>
      <c r="C108" s="50"/>
      <c r="D108" s="48" t="s">
        <v>209</v>
      </c>
      <c r="E108" s="34">
        <v>0.5</v>
      </c>
      <c r="F108" s="79"/>
      <c r="G108" s="79"/>
      <c r="H108" s="79"/>
      <c r="I108" s="79"/>
      <c r="J108" s="79"/>
      <c r="K108" s="79"/>
      <c r="L108" s="35"/>
      <c r="M108" s="41"/>
      <c r="N108" s="41"/>
      <c r="O108" s="41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</row>
    <row r="109" ht="19.5" customHeight="1">
      <c r="A109" s="30">
        <v>71.0</v>
      </c>
      <c r="B109" s="31" t="s">
        <v>210</v>
      </c>
      <c r="C109" s="31" t="s">
        <v>210</v>
      </c>
      <c r="D109" s="48"/>
      <c r="E109" s="34">
        <v>1.0</v>
      </c>
      <c r="F109" s="78" t="s">
        <v>192</v>
      </c>
      <c r="G109" s="78" t="s">
        <v>192</v>
      </c>
      <c r="H109" s="78" t="s">
        <v>192</v>
      </c>
      <c r="I109" s="78" t="s">
        <v>192</v>
      </c>
      <c r="J109" s="78" t="s">
        <v>192</v>
      </c>
      <c r="K109" s="78" t="s">
        <v>192</v>
      </c>
      <c r="L109" s="35"/>
      <c r="M109" s="44" t="s">
        <v>40</v>
      </c>
      <c r="N109" s="44" t="s">
        <v>41</v>
      </c>
      <c r="O109" s="44" t="s">
        <v>42</v>
      </c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</row>
    <row r="110" ht="19.5" customHeight="1">
      <c r="A110" s="30">
        <v>72.0</v>
      </c>
      <c r="B110" s="31" t="s">
        <v>211</v>
      </c>
      <c r="C110" s="31" t="s">
        <v>212</v>
      </c>
      <c r="D110" s="48" t="s">
        <v>213</v>
      </c>
      <c r="E110" s="34">
        <v>0.05</v>
      </c>
      <c r="F110" s="78" t="s">
        <v>192</v>
      </c>
      <c r="G110" s="78" t="s">
        <v>192</v>
      </c>
      <c r="H110" s="78" t="s">
        <v>192</v>
      </c>
      <c r="I110" s="78" t="s">
        <v>192</v>
      </c>
      <c r="J110" s="78" t="s">
        <v>192</v>
      </c>
      <c r="K110" s="78" t="s">
        <v>192</v>
      </c>
      <c r="L110" s="35"/>
      <c r="M110" s="36" t="s">
        <v>40</v>
      </c>
      <c r="N110" s="36" t="s">
        <v>41</v>
      </c>
      <c r="O110" s="36" t="s">
        <v>42</v>
      </c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</row>
    <row r="111" ht="19.5" customHeight="1">
      <c r="A111" s="37"/>
      <c r="B111" s="50"/>
      <c r="C111" s="50"/>
      <c r="D111" s="48" t="s">
        <v>214</v>
      </c>
      <c r="E111" s="34">
        <v>0.95</v>
      </c>
      <c r="F111" s="79"/>
      <c r="G111" s="79"/>
      <c r="H111" s="79"/>
      <c r="I111" s="79"/>
      <c r="J111" s="79"/>
      <c r="K111" s="79"/>
      <c r="L111" s="35"/>
      <c r="M111" s="41"/>
      <c r="N111" s="41"/>
      <c r="O111" s="41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</row>
    <row r="112" ht="19.5" customHeight="1">
      <c r="A112" s="30">
        <v>73.0</v>
      </c>
      <c r="B112" s="31" t="s">
        <v>215</v>
      </c>
      <c r="C112" s="31" t="s">
        <v>216</v>
      </c>
      <c r="D112" s="48" t="s">
        <v>216</v>
      </c>
      <c r="E112" s="80">
        <v>0.45</v>
      </c>
      <c r="F112" s="78" t="s">
        <v>192</v>
      </c>
      <c r="G112" s="78" t="s">
        <v>192</v>
      </c>
      <c r="H112" s="78" t="s">
        <v>192</v>
      </c>
      <c r="I112" s="78" t="s">
        <v>192</v>
      </c>
      <c r="J112" s="78" t="s">
        <v>192</v>
      </c>
      <c r="K112" s="78" t="s">
        <v>192</v>
      </c>
      <c r="L112" s="35"/>
      <c r="M112" s="36" t="s">
        <v>40</v>
      </c>
      <c r="N112" s="36" t="s">
        <v>41</v>
      </c>
      <c r="O112" s="36" t="s">
        <v>42</v>
      </c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</row>
    <row r="113" ht="19.5" customHeight="1">
      <c r="A113" s="49"/>
      <c r="B113" s="50"/>
      <c r="C113" s="50"/>
      <c r="D113" s="48" t="s">
        <v>217</v>
      </c>
      <c r="E113" s="80">
        <v>0.1</v>
      </c>
      <c r="F113" s="79"/>
      <c r="G113" s="79"/>
      <c r="H113" s="79"/>
      <c r="I113" s="79"/>
      <c r="J113" s="79"/>
      <c r="K113" s="79"/>
      <c r="L113" s="35"/>
      <c r="M113" s="51"/>
      <c r="N113" s="51"/>
      <c r="O113" s="51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</row>
    <row r="114" ht="19.5" customHeight="1">
      <c r="A114" s="37"/>
      <c r="B114" s="38"/>
      <c r="C114" s="38"/>
      <c r="D114" s="48" t="s">
        <v>218</v>
      </c>
      <c r="E114" s="80">
        <v>0.45</v>
      </c>
      <c r="F114" s="81"/>
      <c r="G114" s="81"/>
      <c r="H114" s="81"/>
      <c r="I114" s="81"/>
      <c r="J114" s="81"/>
      <c r="K114" s="81"/>
      <c r="L114" s="35"/>
      <c r="M114" s="41"/>
      <c r="N114" s="41"/>
      <c r="O114" s="41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</row>
    <row r="115" ht="19.5" customHeight="1">
      <c r="A115" s="30">
        <v>74.0</v>
      </c>
      <c r="B115" s="31" t="s">
        <v>219</v>
      </c>
      <c r="C115" s="31" t="s">
        <v>220</v>
      </c>
      <c r="D115" s="48" t="s">
        <v>220</v>
      </c>
      <c r="E115" s="34">
        <v>0.5</v>
      </c>
      <c r="F115" s="78" t="s">
        <v>192</v>
      </c>
      <c r="G115" s="78" t="s">
        <v>192</v>
      </c>
      <c r="H115" s="78" t="s">
        <v>192</v>
      </c>
      <c r="I115" s="78" t="s">
        <v>192</v>
      </c>
      <c r="J115" s="78" t="s">
        <v>192</v>
      </c>
      <c r="K115" s="78" t="s">
        <v>192</v>
      </c>
      <c r="L115" s="35"/>
      <c r="M115" s="36" t="s">
        <v>40</v>
      </c>
      <c r="N115" s="36" t="s">
        <v>41</v>
      </c>
      <c r="O115" s="36" t="s">
        <v>42</v>
      </c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</row>
    <row r="116" ht="19.5" customHeight="1">
      <c r="A116" s="37"/>
      <c r="B116" s="50"/>
      <c r="C116" s="50"/>
      <c r="D116" s="48" t="s">
        <v>221</v>
      </c>
      <c r="E116" s="34">
        <v>0.5</v>
      </c>
      <c r="F116" s="79"/>
      <c r="G116" s="79"/>
      <c r="H116" s="79"/>
      <c r="I116" s="79"/>
      <c r="J116" s="79"/>
      <c r="K116" s="79"/>
      <c r="L116" s="35"/>
      <c r="M116" s="41"/>
      <c r="N116" s="41"/>
      <c r="O116" s="41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</row>
    <row r="117" ht="19.5" customHeight="1">
      <c r="A117" s="30">
        <v>75.0</v>
      </c>
      <c r="B117" s="31" t="s">
        <v>222</v>
      </c>
      <c r="C117" s="31" t="s">
        <v>223</v>
      </c>
      <c r="D117" s="48" t="s">
        <v>223</v>
      </c>
      <c r="E117" s="34">
        <v>0.5</v>
      </c>
      <c r="F117" s="78" t="s">
        <v>192</v>
      </c>
      <c r="G117" s="78" t="s">
        <v>192</v>
      </c>
      <c r="H117" s="78" t="s">
        <v>192</v>
      </c>
      <c r="I117" s="78" t="s">
        <v>192</v>
      </c>
      <c r="J117" s="78" t="s">
        <v>192</v>
      </c>
      <c r="K117" s="78" t="s">
        <v>192</v>
      </c>
      <c r="L117" s="35"/>
      <c r="M117" s="36" t="s">
        <v>40</v>
      </c>
      <c r="N117" s="36" t="s">
        <v>41</v>
      </c>
      <c r="O117" s="36" t="s">
        <v>42</v>
      </c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</row>
    <row r="118" ht="19.5" customHeight="1">
      <c r="A118" s="37"/>
      <c r="B118" s="50"/>
      <c r="C118" s="50"/>
      <c r="D118" s="48" t="s">
        <v>224</v>
      </c>
      <c r="E118" s="34">
        <v>0.5</v>
      </c>
      <c r="F118" s="79"/>
      <c r="G118" s="79"/>
      <c r="H118" s="79"/>
      <c r="I118" s="79"/>
      <c r="J118" s="79"/>
      <c r="K118" s="79"/>
      <c r="L118" s="35"/>
      <c r="M118" s="41"/>
      <c r="N118" s="41"/>
      <c r="O118" s="41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</row>
    <row r="119" ht="19.5" customHeight="1">
      <c r="A119" s="30">
        <v>76.0</v>
      </c>
      <c r="B119" s="31" t="s">
        <v>225</v>
      </c>
      <c r="C119" s="31" t="s">
        <v>226</v>
      </c>
      <c r="D119" s="48" t="s">
        <v>227</v>
      </c>
      <c r="E119" s="34">
        <v>0.7</v>
      </c>
      <c r="F119" s="78" t="s">
        <v>192</v>
      </c>
      <c r="G119" s="78" t="s">
        <v>192</v>
      </c>
      <c r="H119" s="78" t="s">
        <v>192</v>
      </c>
      <c r="I119" s="78" t="s">
        <v>192</v>
      </c>
      <c r="J119" s="78" t="s">
        <v>192</v>
      </c>
      <c r="K119" s="78" t="s">
        <v>192</v>
      </c>
      <c r="L119" s="35"/>
      <c r="M119" s="36" t="s">
        <v>40</v>
      </c>
      <c r="N119" s="36" t="s">
        <v>41</v>
      </c>
      <c r="O119" s="36" t="s">
        <v>42</v>
      </c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</row>
    <row r="120" ht="19.5" customHeight="1">
      <c r="A120" s="37"/>
      <c r="B120" s="50"/>
      <c r="C120" s="50"/>
      <c r="D120" s="48" t="s">
        <v>228</v>
      </c>
      <c r="E120" s="34">
        <v>0.3</v>
      </c>
      <c r="F120" s="79"/>
      <c r="G120" s="79"/>
      <c r="H120" s="79"/>
      <c r="I120" s="79"/>
      <c r="J120" s="79"/>
      <c r="K120" s="79"/>
      <c r="L120" s="35"/>
      <c r="M120" s="41"/>
      <c r="N120" s="41"/>
      <c r="O120" s="41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</row>
    <row r="121" ht="19.5" customHeight="1">
      <c r="A121" s="30">
        <v>77.0</v>
      </c>
      <c r="B121" s="31" t="s">
        <v>229</v>
      </c>
      <c r="C121" s="31" t="s">
        <v>230</v>
      </c>
      <c r="D121" s="48" t="s">
        <v>230</v>
      </c>
      <c r="E121" s="34">
        <v>0.6</v>
      </c>
      <c r="F121" s="78" t="s">
        <v>192</v>
      </c>
      <c r="G121" s="78" t="s">
        <v>192</v>
      </c>
      <c r="H121" s="78" t="s">
        <v>192</v>
      </c>
      <c r="I121" s="78" t="s">
        <v>192</v>
      </c>
      <c r="J121" s="78" t="s">
        <v>192</v>
      </c>
      <c r="K121" s="78" t="s">
        <v>192</v>
      </c>
      <c r="L121" s="35"/>
      <c r="M121" s="36" t="s">
        <v>40</v>
      </c>
      <c r="N121" s="36" t="s">
        <v>41</v>
      </c>
      <c r="O121" s="36" t="s">
        <v>42</v>
      </c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</row>
    <row r="122" ht="19.5" customHeight="1">
      <c r="A122" s="37"/>
      <c r="B122" s="50"/>
      <c r="C122" s="50"/>
      <c r="D122" s="48" t="s">
        <v>231</v>
      </c>
      <c r="E122" s="34">
        <v>0.4</v>
      </c>
      <c r="F122" s="79"/>
      <c r="G122" s="79"/>
      <c r="H122" s="79"/>
      <c r="I122" s="79"/>
      <c r="J122" s="79"/>
      <c r="K122" s="79"/>
      <c r="L122" s="35"/>
      <c r="M122" s="41"/>
      <c r="N122" s="41"/>
      <c r="O122" s="41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</row>
    <row r="123" ht="19.5" customHeight="1">
      <c r="A123" s="30">
        <v>78.0</v>
      </c>
      <c r="B123" s="31" t="s">
        <v>232</v>
      </c>
      <c r="C123" s="31" t="s">
        <v>233</v>
      </c>
      <c r="D123" s="48"/>
      <c r="E123" s="34">
        <v>1.0</v>
      </c>
      <c r="F123" s="78" t="s">
        <v>192</v>
      </c>
      <c r="G123" s="78" t="s">
        <v>192</v>
      </c>
      <c r="H123" s="78" t="s">
        <v>192</v>
      </c>
      <c r="I123" s="78" t="s">
        <v>192</v>
      </c>
      <c r="J123" s="78" t="s">
        <v>192</v>
      </c>
      <c r="K123" s="78" t="s">
        <v>192</v>
      </c>
      <c r="L123" s="35"/>
      <c r="M123" s="44" t="s">
        <v>40</v>
      </c>
      <c r="N123" s="44" t="s">
        <v>41</v>
      </c>
      <c r="O123" s="44" t="s">
        <v>42</v>
      </c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</row>
    <row r="124" ht="19.5" customHeight="1">
      <c r="A124" s="44">
        <v>79.0</v>
      </c>
      <c r="B124" s="5" t="s">
        <v>234</v>
      </c>
      <c r="C124" s="5" t="s">
        <v>235</v>
      </c>
      <c r="D124" s="48"/>
      <c r="E124" s="34">
        <v>1.0</v>
      </c>
      <c r="F124" s="82" t="s">
        <v>192</v>
      </c>
      <c r="G124" s="82" t="s">
        <v>192</v>
      </c>
      <c r="H124" s="82" t="s">
        <v>192</v>
      </c>
      <c r="I124" s="82" t="s">
        <v>192</v>
      </c>
      <c r="J124" s="82" t="s">
        <v>192</v>
      </c>
      <c r="K124" s="82" t="s">
        <v>192</v>
      </c>
      <c r="L124" s="35"/>
      <c r="M124" s="44" t="s">
        <v>40</v>
      </c>
      <c r="N124" s="44" t="s">
        <v>41</v>
      </c>
      <c r="O124" s="44" t="s">
        <v>42</v>
      </c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</row>
    <row r="125" ht="19.5" customHeight="1">
      <c r="A125" s="30">
        <v>80.0</v>
      </c>
      <c r="B125" s="31" t="s">
        <v>236</v>
      </c>
      <c r="C125" s="31" t="s">
        <v>237</v>
      </c>
      <c r="D125" s="42" t="s">
        <v>237</v>
      </c>
      <c r="E125" s="34">
        <v>0.95</v>
      </c>
      <c r="F125" s="34" t="s">
        <v>39</v>
      </c>
      <c r="G125" s="34" t="s">
        <v>39</v>
      </c>
      <c r="H125" s="34" t="s">
        <v>39</v>
      </c>
      <c r="I125" s="34" t="s">
        <v>39</v>
      </c>
      <c r="J125" s="34" t="s">
        <v>39</v>
      </c>
      <c r="K125" s="34" t="s">
        <v>39</v>
      </c>
      <c r="L125" s="35"/>
      <c r="M125" s="36" t="s">
        <v>40</v>
      </c>
      <c r="N125" s="36" t="s">
        <v>41</v>
      </c>
      <c r="O125" s="36" t="s">
        <v>42</v>
      </c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</row>
    <row r="126" ht="19.5" customHeight="1">
      <c r="A126" s="37"/>
      <c r="B126" s="38"/>
      <c r="C126" s="38"/>
      <c r="D126" s="45" t="s">
        <v>238</v>
      </c>
      <c r="E126" s="34">
        <v>0.05</v>
      </c>
      <c r="F126" s="34"/>
      <c r="G126" s="34"/>
      <c r="H126" s="34"/>
      <c r="I126" s="34"/>
      <c r="J126" s="34"/>
      <c r="K126" s="34"/>
      <c r="L126" s="35"/>
      <c r="M126" s="41"/>
      <c r="N126" s="41"/>
      <c r="O126" s="41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</row>
    <row r="127" ht="19.5" customHeight="1">
      <c r="A127" s="43">
        <v>81.0</v>
      </c>
      <c r="B127" s="42" t="s">
        <v>239</v>
      </c>
      <c r="C127" s="42" t="s">
        <v>240</v>
      </c>
      <c r="D127" s="83"/>
      <c r="E127" s="34">
        <v>1.0</v>
      </c>
      <c r="F127" s="34" t="s">
        <v>39</v>
      </c>
      <c r="G127" s="34" t="s">
        <v>39</v>
      </c>
      <c r="H127" s="34" t="s">
        <v>39</v>
      </c>
      <c r="I127" s="34" t="s">
        <v>39</v>
      </c>
      <c r="J127" s="34" t="s">
        <v>39</v>
      </c>
      <c r="K127" s="34" t="s">
        <v>39</v>
      </c>
      <c r="L127" s="35"/>
      <c r="M127" s="44" t="s">
        <v>40</v>
      </c>
      <c r="N127" s="44" t="s">
        <v>41</v>
      </c>
      <c r="O127" s="44" t="s">
        <v>42</v>
      </c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</row>
    <row r="128" ht="19.5" customHeight="1">
      <c r="A128" s="43">
        <v>82.0</v>
      </c>
      <c r="B128" s="3" t="s">
        <v>241</v>
      </c>
      <c r="C128" s="42" t="s">
        <v>241</v>
      </c>
      <c r="D128" s="84"/>
      <c r="E128" s="34">
        <v>1.0</v>
      </c>
      <c r="F128" s="34" t="s">
        <v>39</v>
      </c>
      <c r="G128" s="34" t="s">
        <v>39</v>
      </c>
      <c r="H128" s="34" t="s">
        <v>39</v>
      </c>
      <c r="I128" s="34" t="s">
        <v>39</v>
      </c>
      <c r="J128" s="34" t="s">
        <v>39</v>
      </c>
      <c r="K128" s="34" t="s">
        <v>39</v>
      </c>
      <c r="L128" s="35"/>
      <c r="M128" s="44" t="s">
        <v>40</v>
      </c>
      <c r="N128" s="44" t="s">
        <v>41</v>
      </c>
      <c r="O128" s="44" t="s">
        <v>42</v>
      </c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</row>
    <row r="129" ht="19.5" customHeight="1">
      <c r="A129" s="43">
        <v>83.0</v>
      </c>
      <c r="B129" s="42" t="s">
        <v>242</v>
      </c>
      <c r="C129" s="42" t="s">
        <v>242</v>
      </c>
      <c r="D129" s="84"/>
      <c r="E129" s="34">
        <v>1.0</v>
      </c>
      <c r="F129" s="34"/>
      <c r="G129" s="34"/>
      <c r="H129" s="34" t="s">
        <v>39</v>
      </c>
      <c r="I129" s="34" t="s">
        <v>39</v>
      </c>
      <c r="J129" s="34" t="s">
        <v>39</v>
      </c>
      <c r="K129" s="34" t="s">
        <v>39</v>
      </c>
      <c r="L129" s="35"/>
      <c r="M129" s="44" t="s">
        <v>40</v>
      </c>
      <c r="N129" s="44" t="s">
        <v>41</v>
      </c>
      <c r="O129" s="44" t="s">
        <v>42</v>
      </c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</row>
    <row r="130" ht="19.5" customHeight="1">
      <c r="A130" s="43">
        <v>84.0</v>
      </c>
      <c r="B130" s="42" t="s">
        <v>243</v>
      </c>
      <c r="C130" s="42" t="s">
        <v>243</v>
      </c>
      <c r="D130" s="84"/>
      <c r="E130" s="34">
        <v>1.0</v>
      </c>
      <c r="F130" s="34" t="s">
        <v>39</v>
      </c>
      <c r="G130" s="34" t="s">
        <v>39</v>
      </c>
      <c r="H130" s="34" t="s">
        <v>39</v>
      </c>
      <c r="I130" s="34" t="s">
        <v>39</v>
      </c>
      <c r="J130" s="34" t="s">
        <v>39</v>
      </c>
      <c r="K130" s="34" t="s">
        <v>39</v>
      </c>
      <c r="L130" s="35"/>
      <c r="M130" s="44" t="s">
        <v>40</v>
      </c>
      <c r="N130" s="44" t="s">
        <v>41</v>
      </c>
      <c r="O130" s="44" t="s">
        <v>42</v>
      </c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</row>
    <row r="131" ht="19.5" customHeight="1">
      <c r="A131" s="43">
        <v>85.0</v>
      </c>
      <c r="B131" s="42" t="s">
        <v>244</v>
      </c>
      <c r="C131" s="42" t="s">
        <v>244</v>
      </c>
      <c r="D131" s="84"/>
      <c r="E131" s="34">
        <v>1.0</v>
      </c>
      <c r="F131" s="34" t="s">
        <v>39</v>
      </c>
      <c r="G131" s="34" t="s">
        <v>39</v>
      </c>
      <c r="H131" s="34" t="s">
        <v>39</v>
      </c>
      <c r="I131" s="34" t="s">
        <v>39</v>
      </c>
      <c r="J131" s="34" t="s">
        <v>39</v>
      </c>
      <c r="K131" s="34" t="s">
        <v>39</v>
      </c>
      <c r="L131" s="35"/>
      <c r="M131" s="44" t="s">
        <v>40</v>
      </c>
      <c r="N131" s="44" t="s">
        <v>41</v>
      </c>
      <c r="O131" s="44" t="s">
        <v>42</v>
      </c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</row>
    <row r="132" ht="19.5" customHeight="1">
      <c r="A132" s="30">
        <v>86.0</v>
      </c>
      <c r="B132" s="31" t="s">
        <v>245</v>
      </c>
      <c r="C132" s="31" t="s">
        <v>246</v>
      </c>
      <c r="D132" s="42" t="s">
        <v>247</v>
      </c>
      <c r="E132" s="34">
        <v>0.7</v>
      </c>
      <c r="F132" s="34" t="s">
        <v>39</v>
      </c>
      <c r="G132" s="34" t="s">
        <v>39</v>
      </c>
      <c r="H132" s="34" t="s">
        <v>39</v>
      </c>
      <c r="I132" s="34" t="s">
        <v>39</v>
      </c>
      <c r="J132" s="34" t="s">
        <v>39</v>
      </c>
      <c r="K132" s="34" t="s">
        <v>39</v>
      </c>
      <c r="L132" s="35"/>
      <c r="M132" s="36" t="s">
        <v>40</v>
      </c>
      <c r="N132" s="36" t="s">
        <v>41</v>
      </c>
      <c r="O132" s="36" t="s">
        <v>42</v>
      </c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</row>
    <row r="133" ht="19.5" customHeight="1">
      <c r="A133" s="37"/>
      <c r="B133" s="38"/>
      <c r="C133" s="38"/>
      <c r="D133" s="42" t="s">
        <v>248</v>
      </c>
      <c r="E133" s="34">
        <v>0.3</v>
      </c>
      <c r="F133" s="34"/>
      <c r="G133" s="34"/>
      <c r="H133" s="34"/>
      <c r="I133" s="34"/>
      <c r="J133" s="34"/>
      <c r="K133" s="34"/>
      <c r="L133" s="35"/>
      <c r="M133" s="41"/>
      <c r="N133" s="41"/>
      <c r="O133" s="41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</row>
    <row r="134" ht="19.5" customHeight="1">
      <c r="A134" s="43">
        <v>87.0</v>
      </c>
      <c r="B134" s="85" t="s">
        <v>249</v>
      </c>
      <c r="C134" s="83"/>
      <c r="D134" s="84"/>
      <c r="E134" s="34">
        <v>1.0</v>
      </c>
      <c r="F134" s="34" t="s">
        <v>39</v>
      </c>
      <c r="G134" s="34" t="s">
        <v>39</v>
      </c>
      <c r="H134" s="34" t="s">
        <v>39</v>
      </c>
      <c r="I134" s="34" t="s">
        <v>39</v>
      </c>
      <c r="J134" s="34" t="s">
        <v>39</v>
      </c>
      <c r="K134" s="34" t="s">
        <v>39</v>
      </c>
      <c r="L134" s="35"/>
      <c r="M134" s="44" t="s">
        <v>40</v>
      </c>
      <c r="N134" s="44" t="s">
        <v>41</v>
      </c>
      <c r="O134" s="44" t="s">
        <v>42</v>
      </c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</row>
    <row r="135" ht="19.5" customHeight="1">
      <c r="A135" s="30">
        <v>88.0</v>
      </c>
      <c r="B135" s="31" t="s">
        <v>250</v>
      </c>
      <c r="C135" s="31" t="s">
        <v>251</v>
      </c>
      <c r="D135" s="42" t="s">
        <v>252</v>
      </c>
      <c r="E135" s="34">
        <v>0.95</v>
      </c>
      <c r="F135" s="34" t="s">
        <v>39</v>
      </c>
      <c r="G135" s="34" t="s">
        <v>39</v>
      </c>
      <c r="H135" s="34" t="s">
        <v>39</v>
      </c>
      <c r="I135" s="34" t="s">
        <v>39</v>
      </c>
      <c r="J135" s="34" t="s">
        <v>39</v>
      </c>
      <c r="K135" s="34" t="s">
        <v>39</v>
      </c>
      <c r="L135" s="35"/>
      <c r="M135" s="36" t="s">
        <v>40</v>
      </c>
      <c r="N135" s="36" t="s">
        <v>41</v>
      </c>
      <c r="O135" s="36" t="s">
        <v>42</v>
      </c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</row>
    <row r="136" ht="19.5" customHeight="1">
      <c r="A136" s="37"/>
      <c r="B136" s="38"/>
      <c r="C136" s="38"/>
      <c r="D136" s="42" t="s">
        <v>253</v>
      </c>
      <c r="E136" s="34">
        <v>0.05</v>
      </c>
      <c r="F136" s="34"/>
      <c r="G136" s="34"/>
      <c r="H136" s="34"/>
      <c r="I136" s="34"/>
      <c r="J136" s="34"/>
      <c r="K136" s="34"/>
      <c r="L136" s="35"/>
      <c r="M136" s="41"/>
      <c r="N136" s="41"/>
      <c r="O136" s="41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</row>
    <row r="137" ht="19.5" customHeight="1">
      <c r="A137" s="43">
        <v>89.0</v>
      </c>
      <c r="B137" s="42" t="s">
        <v>254</v>
      </c>
      <c r="C137" s="42"/>
      <c r="D137" s="84"/>
      <c r="E137" s="34">
        <v>1.0</v>
      </c>
      <c r="F137" s="34"/>
      <c r="G137" s="34"/>
      <c r="H137" s="34"/>
      <c r="I137" s="34"/>
      <c r="J137" s="34" t="s">
        <v>39</v>
      </c>
      <c r="K137" s="34" t="s">
        <v>39</v>
      </c>
      <c r="L137" s="35"/>
      <c r="M137" s="44" t="s">
        <v>40</v>
      </c>
      <c r="N137" s="44" t="s">
        <v>41</v>
      </c>
      <c r="O137" s="44" t="s">
        <v>42</v>
      </c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</row>
    <row r="138" ht="19.5" customHeight="1">
      <c r="A138" s="30">
        <v>90.0</v>
      </c>
      <c r="B138" s="31" t="s">
        <v>255</v>
      </c>
      <c r="C138" s="31" t="s">
        <v>256</v>
      </c>
      <c r="D138" s="42" t="s">
        <v>256</v>
      </c>
      <c r="E138" s="34">
        <v>0.5</v>
      </c>
      <c r="F138" s="34" t="s">
        <v>39</v>
      </c>
      <c r="G138" s="34" t="s">
        <v>39</v>
      </c>
      <c r="H138" s="34" t="s">
        <v>39</v>
      </c>
      <c r="I138" s="34" t="s">
        <v>39</v>
      </c>
      <c r="J138" s="34" t="s">
        <v>39</v>
      </c>
      <c r="K138" s="34" t="s">
        <v>39</v>
      </c>
      <c r="L138" s="35"/>
      <c r="M138" s="36" t="s">
        <v>40</v>
      </c>
      <c r="N138" s="36" t="s">
        <v>41</v>
      </c>
      <c r="O138" s="36" t="s">
        <v>42</v>
      </c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</row>
    <row r="139" ht="19.5" customHeight="1">
      <c r="A139" s="37"/>
      <c r="B139" s="38"/>
      <c r="C139" s="38"/>
      <c r="D139" s="42" t="s">
        <v>257</v>
      </c>
      <c r="E139" s="34">
        <v>0.5</v>
      </c>
      <c r="F139" s="34"/>
      <c r="G139" s="34"/>
      <c r="H139" s="34"/>
      <c r="I139" s="34"/>
      <c r="J139" s="34"/>
      <c r="K139" s="34"/>
      <c r="L139" s="35"/>
      <c r="M139" s="41"/>
      <c r="N139" s="41"/>
      <c r="O139" s="41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</row>
    <row r="140" ht="19.5" customHeight="1">
      <c r="A140" s="30">
        <v>91.0</v>
      </c>
      <c r="B140" s="31" t="s">
        <v>258</v>
      </c>
      <c r="C140" s="31" t="s">
        <v>259</v>
      </c>
      <c r="D140" s="42" t="s">
        <v>260</v>
      </c>
      <c r="E140" s="34">
        <v>0.7</v>
      </c>
      <c r="F140" s="34" t="s">
        <v>39</v>
      </c>
      <c r="G140" s="34" t="s">
        <v>39</v>
      </c>
      <c r="H140" s="34" t="s">
        <v>39</v>
      </c>
      <c r="I140" s="34" t="s">
        <v>39</v>
      </c>
      <c r="J140" s="34" t="s">
        <v>39</v>
      </c>
      <c r="K140" s="34" t="s">
        <v>39</v>
      </c>
      <c r="L140" s="35"/>
      <c r="M140" s="36" t="s">
        <v>40</v>
      </c>
      <c r="N140" s="36" t="s">
        <v>41</v>
      </c>
      <c r="O140" s="36" t="s">
        <v>42</v>
      </c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</row>
    <row r="141" ht="19.5" customHeight="1">
      <c r="A141" s="37"/>
      <c r="B141" s="38"/>
      <c r="C141" s="38"/>
      <c r="D141" s="42" t="s">
        <v>261</v>
      </c>
      <c r="E141" s="34">
        <v>0.3</v>
      </c>
      <c r="F141" s="34"/>
      <c r="G141" s="34"/>
      <c r="H141" s="34"/>
      <c r="I141" s="34"/>
      <c r="J141" s="34"/>
      <c r="K141" s="34"/>
      <c r="L141" s="35"/>
      <c r="M141" s="41"/>
      <c r="N141" s="41"/>
      <c r="O141" s="41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</row>
    <row r="142" ht="19.5" customHeight="1">
      <c r="A142" s="43">
        <v>92.0</v>
      </c>
      <c r="B142" s="83" t="s">
        <v>262</v>
      </c>
      <c r="C142" s="85" t="s">
        <v>263</v>
      </c>
      <c r="D142" s="84"/>
      <c r="E142" s="34">
        <v>1.0</v>
      </c>
      <c r="F142" s="34" t="s">
        <v>39</v>
      </c>
      <c r="G142" s="34" t="s">
        <v>39</v>
      </c>
      <c r="H142" s="34" t="s">
        <v>39</v>
      </c>
      <c r="I142" s="34" t="s">
        <v>39</v>
      </c>
      <c r="J142" s="34" t="s">
        <v>39</v>
      </c>
      <c r="K142" s="34" t="s">
        <v>39</v>
      </c>
      <c r="L142" s="35"/>
      <c r="M142" s="44" t="s">
        <v>40</v>
      </c>
      <c r="N142" s="44" t="s">
        <v>41</v>
      </c>
      <c r="O142" s="44" t="s">
        <v>42</v>
      </c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</row>
    <row r="143" ht="19.5" customHeight="1">
      <c r="A143" s="30">
        <v>93.0</v>
      </c>
      <c r="B143" s="31" t="s">
        <v>264</v>
      </c>
      <c r="C143" s="31" t="s">
        <v>265</v>
      </c>
      <c r="D143" s="42" t="s">
        <v>266</v>
      </c>
      <c r="E143" s="34">
        <v>0.7</v>
      </c>
      <c r="F143" s="34" t="s">
        <v>39</v>
      </c>
      <c r="G143" s="34" t="s">
        <v>39</v>
      </c>
      <c r="H143" s="34" t="s">
        <v>39</v>
      </c>
      <c r="I143" s="34" t="s">
        <v>39</v>
      </c>
      <c r="J143" s="34" t="s">
        <v>39</v>
      </c>
      <c r="K143" s="34" t="s">
        <v>39</v>
      </c>
      <c r="L143" s="35"/>
      <c r="M143" s="36" t="s">
        <v>40</v>
      </c>
      <c r="N143" s="36" t="s">
        <v>41</v>
      </c>
      <c r="O143" s="36" t="s">
        <v>42</v>
      </c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</row>
    <row r="144" ht="19.5" customHeight="1">
      <c r="A144" s="37"/>
      <c r="B144" s="38"/>
      <c r="C144" s="38"/>
      <c r="D144" s="42" t="s">
        <v>267</v>
      </c>
      <c r="E144" s="34">
        <v>0.3</v>
      </c>
      <c r="F144" s="34"/>
      <c r="G144" s="34"/>
      <c r="H144" s="34"/>
      <c r="I144" s="34"/>
      <c r="J144" s="34"/>
      <c r="K144" s="34"/>
      <c r="L144" s="35"/>
      <c r="M144" s="41"/>
      <c r="N144" s="41"/>
      <c r="O144" s="41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</row>
    <row r="145" ht="19.5" customHeight="1">
      <c r="A145" s="43">
        <v>94.0</v>
      </c>
      <c r="B145" s="83" t="s">
        <v>268</v>
      </c>
      <c r="C145" s="83"/>
      <c r="D145" s="84"/>
      <c r="E145" s="34">
        <v>1.0</v>
      </c>
      <c r="F145" s="34" t="s">
        <v>39</v>
      </c>
      <c r="G145" s="34" t="s">
        <v>39</v>
      </c>
      <c r="H145" s="34" t="s">
        <v>39</v>
      </c>
      <c r="I145" s="34" t="s">
        <v>39</v>
      </c>
      <c r="J145" s="34" t="s">
        <v>39</v>
      </c>
      <c r="K145" s="34" t="s">
        <v>39</v>
      </c>
      <c r="L145" s="35"/>
      <c r="M145" s="44" t="s">
        <v>40</v>
      </c>
      <c r="N145" s="44" t="s">
        <v>41</v>
      </c>
      <c r="O145" s="44" t="s">
        <v>42</v>
      </c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</row>
    <row r="146" ht="19.5" customHeight="1">
      <c r="A146" s="30">
        <v>95.0</v>
      </c>
      <c r="B146" s="31" t="s">
        <v>269</v>
      </c>
      <c r="C146" s="31" t="s">
        <v>270</v>
      </c>
      <c r="D146" s="42" t="s">
        <v>271</v>
      </c>
      <c r="E146" s="34">
        <v>0.5</v>
      </c>
      <c r="F146" s="34" t="s">
        <v>39</v>
      </c>
      <c r="G146" s="34" t="s">
        <v>39</v>
      </c>
      <c r="H146" s="34" t="s">
        <v>39</v>
      </c>
      <c r="I146" s="34" t="s">
        <v>39</v>
      </c>
      <c r="J146" s="34" t="s">
        <v>39</v>
      </c>
      <c r="K146" s="34" t="s">
        <v>39</v>
      </c>
      <c r="L146" s="35"/>
      <c r="M146" s="36" t="s">
        <v>40</v>
      </c>
      <c r="N146" s="36" t="s">
        <v>41</v>
      </c>
      <c r="O146" s="36" t="s">
        <v>42</v>
      </c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</row>
    <row r="147" ht="19.5" customHeight="1">
      <c r="A147" s="37"/>
      <c r="B147" s="38"/>
      <c r="C147" s="38"/>
      <c r="D147" s="42" t="s">
        <v>272</v>
      </c>
      <c r="E147" s="34">
        <v>0.5</v>
      </c>
      <c r="F147" s="34"/>
      <c r="G147" s="34"/>
      <c r="H147" s="34"/>
      <c r="I147" s="34"/>
      <c r="J147" s="34"/>
      <c r="K147" s="34"/>
      <c r="L147" s="35"/>
      <c r="M147" s="41"/>
      <c r="N147" s="41"/>
      <c r="O147" s="41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</row>
    <row r="148" ht="19.5" customHeight="1">
      <c r="A148" s="30">
        <v>96.0</v>
      </c>
      <c r="B148" s="31" t="s">
        <v>273</v>
      </c>
      <c r="C148" s="31" t="s">
        <v>274</v>
      </c>
      <c r="D148" s="42" t="s">
        <v>274</v>
      </c>
      <c r="E148" s="34">
        <v>0.5</v>
      </c>
      <c r="F148" s="34" t="s">
        <v>39</v>
      </c>
      <c r="G148" s="34" t="s">
        <v>39</v>
      </c>
      <c r="H148" s="34" t="s">
        <v>39</v>
      </c>
      <c r="I148" s="34" t="s">
        <v>39</v>
      </c>
      <c r="J148" s="34" t="s">
        <v>39</v>
      </c>
      <c r="K148" s="34" t="s">
        <v>39</v>
      </c>
      <c r="L148" s="35"/>
      <c r="M148" s="36" t="s">
        <v>40</v>
      </c>
      <c r="N148" s="36" t="s">
        <v>41</v>
      </c>
      <c r="O148" s="36" t="s">
        <v>42</v>
      </c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</row>
    <row r="149" ht="19.5" customHeight="1">
      <c r="A149" s="37"/>
      <c r="B149" s="38"/>
      <c r="C149" s="38"/>
      <c r="D149" s="42" t="s">
        <v>275</v>
      </c>
      <c r="E149" s="34">
        <v>0.5</v>
      </c>
      <c r="F149" s="34"/>
      <c r="G149" s="34"/>
      <c r="H149" s="34"/>
      <c r="I149" s="34"/>
      <c r="J149" s="34"/>
      <c r="K149" s="34"/>
      <c r="L149" s="35"/>
      <c r="M149" s="41"/>
      <c r="N149" s="41"/>
      <c r="O149" s="41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</row>
    <row r="150" ht="19.5" customHeight="1">
      <c r="A150" s="30">
        <v>97.0</v>
      </c>
      <c r="B150" s="31" t="s">
        <v>276</v>
      </c>
      <c r="C150" s="31"/>
      <c r="D150" s="32"/>
      <c r="E150" s="33">
        <v>1.0</v>
      </c>
      <c r="F150" s="33" t="s">
        <v>39</v>
      </c>
      <c r="G150" s="33" t="s">
        <v>39</v>
      </c>
      <c r="H150" s="33" t="s">
        <v>39</v>
      </c>
      <c r="I150" s="33" t="s">
        <v>39</v>
      </c>
      <c r="J150" s="33" t="s">
        <v>39</v>
      </c>
      <c r="K150" s="33" t="s">
        <v>39</v>
      </c>
      <c r="L150" s="35"/>
      <c r="M150" s="36" t="s">
        <v>40</v>
      </c>
      <c r="N150" s="36" t="s">
        <v>41</v>
      </c>
      <c r="O150" s="36" t="s">
        <v>42</v>
      </c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</row>
    <row r="151" ht="19.5" customHeight="1">
      <c r="A151" s="86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35"/>
      <c r="M151" s="41"/>
      <c r="N151" s="41"/>
      <c r="O151" s="41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</row>
    <row r="152" ht="19.5" customHeight="1">
      <c r="A152" s="30">
        <v>98.0</v>
      </c>
      <c r="B152" s="31" t="s">
        <v>277</v>
      </c>
      <c r="C152" s="31" t="s">
        <v>278</v>
      </c>
      <c r="D152" s="42" t="s">
        <v>279</v>
      </c>
      <c r="E152" s="34">
        <v>0.5</v>
      </c>
      <c r="F152" s="33" t="s">
        <v>39</v>
      </c>
      <c r="G152" s="33" t="s">
        <v>39</v>
      </c>
      <c r="H152" s="33" t="s">
        <v>39</v>
      </c>
      <c r="I152" s="33" t="s">
        <v>39</v>
      </c>
      <c r="J152" s="33" t="s">
        <v>39</v>
      </c>
      <c r="K152" s="33" t="s">
        <v>39</v>
      </c>
      <c r="L152" s="35"/>
      <c r="M152" s="36" t="s">
        <v>40</v>
      </c>
      <c r="N152" s="36" t="s">
        <v>41</v>
      </c>
      <c r="O152" s="36" t="s">
        <v>42</v>
      </c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</row>
    <row r="153" ht="19.5" customHeight="1">
      <c r="A153" s="86"/>
      <c r="B153" s="41"/>
      <c r="C153" s="41"/>
      <c r="D153" s="42" t="s">
        <v>278</v>
      </c>
      <c r="E153" s="34">
        <v>0.5</v>
      </c>
      <c r="F153" s="41"/>
      <c r="G153" s="41"/>
      <c r="H153" s="41"/>
      <c r="I153" s="41"/>
      <c r="J153" s="41"/>
      <c r="K153" s="41"/>
      <c r="L153" s="35"/>
      <c r="M153" s="41"/>
      <c r="N153" s="41"/>
      <c r="O153" s="41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</row>
    <row r="154" ht="19.5" customHeight="1">
      <c r="A154" s="30">
        <v>99.0</v>
      </c>
      <c r="B154" s="31" t="s">
        <v>280</v>
      </c>
      <c r="C154" s="31" t="s">
        <v>281</v>
      </c>
      <c r="D154" s="42" t="s">
        <v>281</v>
      </c>
      <c r="E154" s="34">
        <v>0.5</v>
      </c>
      <c r="F154" s="33" t="s">
        <v>39</v>
      </c>
      <c r="G154" s="33" t="s">
        <v>39</v>
      </c>
      <c r="H154" s="33" t="s">
        <v>39</v>
      </c>
      <c r="I154" s="33" t="s">
        <v>39</v>
      </c>
      <c r="J154" s="33" t="s">
        <v>39</v>
      </c>
      <c r="K154" s="33" t="s">
        <v>39</v>
      </c>
      <c r="L154" s="35"/>
      <c r="M154" s="36" t="s">
        <v>40</v>
      </c>
      <c r="N154" s="36" t="s">
        <v>41</v>
      </c>
      <c r="O154" s="36" t="s">
        <v>42</v>
      </c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</row>
    <row r="155" ht="19.5" customHeight="1">
      <c r="A155" s="86"/>
      <c r="B155" s="41"/>
      <c r="C155" s="41"/>
      <c r="D155" s="42" t="s">
        <v>282</v>
      </c>
      <c r="E155" s="34">
        <v>0.5</v>
      </c>
      <c r="F155" s="41"/>
      <c r="G155" s="41"/>
      <c r="H155" s="41"/>
      <c r="I155" s="41"/>
      <c r="J155" s="41"/>
      <c r="K155" s="41"/>
      <c r="L155" s="35"/>
      <c r="M155" s="41"/>
      <c r="N155" s="41"/>
      <c r="O155" s="41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</row>
    <row r="156" ht="19.5" customHeight="1">
      <c r="A156" s="30">
        <v>100.0</v>
      </c>
      <c r="B156" s="31" t="s">
        <v>283</v>
      </c>
      <c r="C156" s="31"/>
      <c r="D156" s="32"/>
      <c r="E156" s="33">
        <v>1.0</v>
      </c>
      <c r="F156" s="33" t="s">
        <v>39</v>
      </c>
      <c r="G156" s="33" t="s">
        <v>39</v>
      </c>
      <c r="H156" s="33" t="s">
        <v>39</v>
      </c>
      <c r="I156" s="33" t="s">
        <v>39</v>
      </c>
      <c r="J156" s="33" t="s">
        <v>39</v>
      </c>
      <c r="K156" s="33" t="s">
        <v>39</v>
      </c>
      <c r="L156" s="35"/>
      <c r="M156" s="36" t="s">
        <v>40</v>
      </c>
      <c r="N156" s="36" t="s">
        <v>41</v>
      </c>
      <c r="O156" s="36" t="s">
        <v>42</v>
      </c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</row>
    <row r="157" ht="19.5" customHeight="1">
      <c r="A157" s="86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35"/>
      <c r="M157" s="41"/>
      <c r="N157" s="41"/>
      <c r="O157" s="41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</row>
    <row r="158" ht="19.5" customHeight="1">
      <c r="A158" s="30">
        <v>101.0</v>
      </c>
      <c r="B158" s="31" t="s">
        <v>284</v>
      </c>
      <c r="C158" s="31" t="s">
        <v>285</v>
      </c>
      <c r="D158" s="45" t="s">
        <v>286</v>
      </c>
      <c r="E158" s="34">
        <v>0.05</v>
      </c>
      <c r="F158" s="33" t="s">
        <v>39</v>
      </c>
      <c r="G158" s="33" t="s">
        <v>39</v>
      </c>
      <c r="H158" s="33" t="s">
        <v>39</v>
      </c>
      <c r="I158" s="33" t="s">
        <v>39</v>
      </c>
      <c r="J158" s="33" t="s">
        <v>39</v>
      </c>
      <c r="K158" s="33" t="s">
        <v>39</v>
      </c>
      <c r="L158" s="35"/>
      <c r="M158" s="36" t="s">
        <v>40</v>
      </c>
      <c r="N158" s="36" t="s">
        <v>41</v>
      </c>
      <c r="O158" s="36" t="s">
        <v>42</v>
      </c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</row>
    <row r="159" ht="19.5" customHeight="1">
      <c r="A159" s="86"/>
      <c r="B159" s="41"/>
      <c r="C159" s="41"/>
      <c r="D159" s="42" t="s">
        <v>287</v>
      </c>
      <c r="E159" s="34">
        <v>0.95</v>
      </c>
      <c r="F159" s="41"/>
      <c r="G159" s="41"/>
      <c r="H159" s="41"/>
      <c r="I159" s="41"/>
      <c r="J159" s="41"/>
      <c r="K159" s="41"/>
      <c r="L159" s="35"/>
      <c r="M159" s="41"/>
      <c r="N159" s="41"/>
      <c r="O159" s="41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</row>
    <row r="160" ht="19.5" customHeight="1">
      <c r="A160" s="30">
        <v>102.0</v>
      </c>
      <c r="B160" s="31" t="s">
        <v>288</v>
      </c>
      <c r="C160" s="31" t="s">
        <v>289</v>
      </c>
      <c r="D160" s="48" t="s">
        <v>290</v>
      </c>
      <c r="E160" s="34">
        <v>0.05</v>
      </c>
      <c r="F160" s="33" t="s">
        <v>39</v>
      </c>
      <c r="G160" s="33" t="s">
        <v>39</v>
      </c>
      <c r="H160" s="33" t="s">
        <v>39</v>
      </c>
      <c r="I160" s="33" t="s">
        <v>39</v>
      </c>
      <c r="J160" s="33" t="s">
        <v>39</v>
      </c>
      <c r="K160" s="33" t="s">
        <v>39</v>
      </c>
      <c r="L160" s="35"/>
      <c r="M160" s="36" t="s">
        <v>40</v>
      </c>
      <c r="N160" s="36" t="s">
        <v>41</v>
      </c>
      <c r="O160" s="36" t="s">
        <v>42</v>
      </c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</row>
    <row r="161" ht="19.5" customHeight="1">
      <c r="A161" s="87"/>
      <c r="B161" s="51"/>
      <c r="C161" s="51"/>
      <c r="D161" s="46" t="s">
        <v>291</v>
      </c>
      <c r="E161" s="33">
        <v>0.95</v>
      </c>
      <c r="F161" s="51"/>
      <c r="G161" s="51"/>
      <c r="H161" s="51"/>
      <c r="I161" s="51"/>
      <c r="J161" s="51"/>
      <c r="K161" s="51"/>
      <c r="L161" s="35"/>
      <c r="M161" s="51"/>
      <c r="N161" s="51"/>
      <c r="O161" s="51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</row>
    <row r="162" ht="19.5" customHeight="1">
      <c r="A162" s="86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35"/>
      <c r="M162" s="41"/>
      <c r="N162" s="41"/>
      <c r="O162" s="41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</row>
    <row r="163" ht="19.5" customHeight="1">
      <c r="A163" s="30">
        <v>103.0</v>
      </c>
      <c r="B163" s="31" t="s">
        <v>292</v>
      </c>
      <c r="C163" s="31" t="s">
        <v>293</v>
      </c>
      <c r="D163" s="42" t="s">
        <v>294</v>
      </c>
      <c r="E163" s="34">
        <v>0.5</v>
      </c>
      <c r="F163" s="33" t="s">
        <v>39</v>
      </c>
      <c r="G163" s="33" t="s">
        <v>39</v>
      </c>
      <c r="H163" s="33" t="s">
        <v>39</v>
      </c>
      <c r="I163" s="33" t="s">
        <v>39</v>
      </c>
      <c r="J163" s="33" t="s">
        <v>39</v>
      </c>
      <c r="K163" s="33" t="s">
        <v>39</v>
      </c>
      <c r="L163" s="35"/>
      <c r="M163" s="36" t="s">
        <v>40</v>
      </c>
      <c r="N163" s="36" t="s">
        <v>41</v>
      </c>
      <c r="O163" s="36" t="s">
        <v>42</v>
      </c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</row>
    <row r="164" ht="19.5" customHeight="1">
      <c r="A164" s="86"/>
      <c r="B164" s="41"/>
      <c r="C164" s="41"/>
      <c r="D164" s="42" t="s">
        <v>295</v>
      </c>
      <c r="E164" s="34">
        <v>0.5</v>
      </c>
      <c r="F164" s="41"/>
      <c r="G164" s="41"/>
      <c r="H164" s="41"/>
      <c r="I164" s="41"/>
      <c r="J164" s="41"/>
      <c r="K164" s="41"/>
      <c r="L164" s="35"/>
      <c r="M164" s="41"/>
      <c r="N164" s="41"/>
      <c r="O164" s="41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</row>
    <row r="165" ht="19.5" customHeight="1">
      <c r="A165" s="30">
        <v>104.0</v>
      </c>
      <c r="B165" s="31" t="s">
        <v>296</v>
      </c>
      <c r="C165" s="31" t="s">
        <v>297</v>
      </c>
      <c r="D165" s="42" t="s">
        <v>298</v>
      </c>
      <c r="E165" s="34">
        <v>0.5</v>
      </c>
      <c r="F165" s="33" t="s">
        <v>39</v>
      </c>
      <c r="G165" s="33" t="s">
        <v>39</v>
      </c>
      <c r="H165" s="33" t="s">
        <v>39</v>
      </c>
      <c r="I165" s="33" t="s">
        <v>39</v>
      </c>
      <c r="J165" s="33" t="s">
        <v>39</v>
      </c>
      <c r="K165" s="33" t="s">
        <v>39</v>
      </c>
      <c r="L165" s="35"/>
      <c r="M165" s="36" t="s">
        <v>40</v>
      </c>
      <c r="N165" s="36" t="s">
        <v>41</v>
      </c>
      <c r="O165" s="36" t="s">
        <v>42</v>
      </c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</row>
    <row r="166" ht="19.5" customHeight="1">
      <c r="A166" s="86"/>
      <c r="B166" s="41"/>
      <c r="C166" s="41"/>
      <c r="D166" s="42" t="s">
        <v>299</v>
      </c>
      <c r="E166" s="34">
        <v>0.5</v>
      </c>
      <c r="F166" s="41"/>
      <c r="G166" s="41"/>
      <c r="H166" s="41"/>
      <c r="I166" s="41"/>
      <c r="J166" s="41"/>
      <c r="K166" s="41"/>
      <c r="L166" s="35"/>
      <c r="M166" s="41"/>
      <c r="N166" s="41"/>
      <c r="O166" s="41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</row>
    <row r="167" ht="19.5" customHeight="1">
      <c r="A167" s="30">
        <v>105.0</v>
      </c>
      <c r="B167" s="31" t="s">
        <v>300</v>
      </c>
      <c r="C167" s="31" t="s">
        <v>301</v>
      </c>
      <c r="D167" s="42" t="s">
        <v>302</v>
      </c>
      <c r="E167" s="34">
        <v>0.5</v>
      </c>
      <c r="F167" s="33" t="s">
        <v>39</v>
      </c>
      <c r="G167" s="33" t="s">
        <v>39</v>
      </c>
      <c r="H167" s="33" t="s">
        <v>39</v>
      </c>
      <c r="I167" s="33" t="s">
        <v>39</v>
      </c>
      <c r="J167" s="33" t="s">
        <v>39</v>
      </c>
      <c r="K167" s="33" t="s">
        <v>39</v>
      </c>
      <c r="L167" s="35"/>
      <c r="M167" s="36" t="s">
        <v>40</v>
      </c>
      <c r="N167" s="36" t="s">
        <v>41</v>
      </c>
      <c r="O167" s="36" t="s">
        <v>42</v>
      </c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</row>
    <row r="168" ht="19.5" customHeight="1">
      <c r="A168" s="86"/>
      <c r="B168" s="41"/>
      <c r="C168" s="41"/>
      <c r="D168" s="42" t="s">
        <v>303</v>
      </c>
      <c r="E168" s="34">
        <v>0.5</v>
      </c>
      <c r="F168" s="41"/>
      <c r="G168" s="41"/>
      <c r="H168" s="41"/>
      <c r="I168" s="41"/>
      <c r="J168" s="41"/>
      <c r="K168" s="41"/>
      <c r="L168" s="35"/>
      <c r="M168" s="41"/>
      <c r="N168" s="41"/>
      <c r="O168" s="41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</row>
    <row r="169" ht="19.5" customHeight="1">
      <c r="A169" s="30">
        <v>106.0</v>
      </c>
      <c r="B169" s="31" t="s">
        <v>304</v>
      </c>
      <c r="C169" s="31" t="s">
        <v>305</v>
      </c>
      <c r="D169" s="45" t="s">
        <v>306</v>
      </c>
      <c r="E169" s="34">
        <v>0.5</v>
      </c>
      <c r="F169" s="33" t="s">
        <v>39</v>
      </c>
      <c r="G169" s="33" t="s">
        <v>39</v>
      </c>
      <c r="H169" s="33" t="s">
        <v>39</v>
      </c>
      <c r="I169" s="33" t="s">
        <v>39</v>
      </c>
      <c r="J169" s="33" t="s">
        <v>39</v>
      </c>
      <c r="K169" s="33" t="s">
        <v>39</v>
      </c>
      <c r="L169" s="35"/>
      <c r="M169" s="36" t="s">
        <v>40</v>
      </c>
      <c r="N169" s="36" t="s">
        <v>41</v>
      </c>
      <c r="O169" s="36" t="s">
        <v>42</v>
      </c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</row>
    <row r="170" ht="19.5" customHeight="1">
      <c r="A170" s="86"/>
      <c r="B170" s="41"/>
      <c r="C170" s="41"/>
      <c r="D170" s="42" t="s">
        <v>305</v>
      </c>
      <c r="E170" s="34">
        <v>0.5</v>
      </c>
      <c r="F170" s="41"/>
      <c r="G170" s="41"/>
      <c r="H170" s="41"/>
      <c r="I170" s="41"/>
      <c r="J170" s="41"/>
      <c r="K170" s="41"/>
      <c r="L170" s="35"/>
      <c r="M170" s="41"/>
      <c r="N170" s="41"/>
      <c r="O170" s="41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</row>
    <row r="171" ht="19.5" customHeight="1">
      <c r="A171" s="43">
        <v>107.0</v>
      </c>
      <c r="B171" s="5" t="s">
        <v>307</v>
      </c>
      <c r="C171" s="5" t="s">
        <v>308</v>
      </c>
      <c r="D171" s="42"/>
      <c r="E171" s="34">
        <v>1.0</v>
      </c>
      <c r="F171" s="34" t="s">
        <v>39</v>
      </c>
      <c r="G171" s="34" t="s">
        <v>39</v>
      </c>
      <c r="H171" s="34" t="s">
        <v>39</v>
      </c>
      <c r="I171" s="34" t="s">
        <v>39</v>
      </c>
      <c r="J171" s="34" t="s">
        <v>39</v>
      </c>
      <c r="K171" s="34" t="s">
        <v>39</v>
      </c>
      <c r="L171" s="35"/>
      <c r="M171" s="44" t="s">
        <v>40</v>
      </c>
      <c r="N171" s="44" t="s">
        <v>41</v>
      </c>
      <c r="O171" s="44" t="s">
        <v>42</v>
      </c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</row>
    <row r="172" ht="19.5" customHeight="1">
      <c r="A172" s="30">
        <v>108.0</v>
      </c>
      <c r="B172" s="31" t="s">
        <v>309</v>
      </c>
      <c r="C172" s="31" t="s">
        <v>310</v>
      </c>
      <c r="D172" s="42" t="s">
        <v>311</v>
      </c>
      <c r="E172" s="34">
        <v>0.5</v>
      </c>
      <c r="F172" s="33" t="s">
        <v>39</v>
      </c>
      <c r="G172" s="33" t="s">
        <v>39</v>
      </c>
      <c r="H172" s="33" t="s">
        <v>39</v>
      </c>
      <c r="I172" s="33" t="s">
        <v>39</v>
      </c>
      <c r="J172" s="33" t="s">
        <v>39</v>
      </c>
      <c r="K172" s="33" t="s">
        <v>39</v>
      </c>
      <c r="L172" s="35"/>
      <c r="M172" s="36" t="s">
        <v>40</v>
      </c>
      <c r="N172" s="36" t="s">
        <v>41</v>
      </c>
      <c r="O172" s="36" t="s">
        <v>42</v>
      </c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</row>
    <row r="173" ht="19.5" customHeight="1">
      <c r="A173" s="86"/>
      <c r="B173" s="41"/>
      <c r="C173" s="41"/>
      <c r="D173" s="42" t="s">
        <v>312</v>
      </c>
      <c r="E173" s="34">
        <v>0.5</v>
      </c>
      <c r="F173" s="41"/>
      <c r="G173" s="41"/>
      <c r="H173" s="41"/>
      <c r="I173" s="41"/>
      <c r="J173" s="41"/>
      <c r="K173" s="41"/>
      <c r="L173" s="35"/>
      <c r="M173" s="41"/>
      <c r="N173" s="41"/>
      <c r="O173" s="41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</row>
    <row r="174" ht="19.5" customHeight="1">
      <c r="A174" s="43">
        <v>109.0</v>
      </c>
      <c r="B174" s="5" t="s">
        <v>313</v>
      </c>
      <c r="C174" s="5" t="s">
        <v>314</v>
      </c>
      <c r="D174" s="42"/>
      <c r="E174" s="34">
        <v>1.0</v>
      </c>
      <c r="F174" s="34" t="s">
        <v>39</v>
      </c>
      <c r="G174" s="34" t="s">
        <v>39</v>
      </c>
      <c r="H174" s="34" t="s">
        <v>39</v>
      </c>
      <c r="I174" s="34" t="s">
        <v>39</v>
      </c>
      <c r="J174" s="34" t="s">
        <v>39</v>
      </c>
      <c r="K174" s="34" t="s">
        <v>39</v>
      </c>
      <c r="L174" s="35"/>
      <c r="M174" s="44" t="s">
        <v>40</v>
      </c>
      <c r="N174" s="44" t="s">
        <v>41</v>
      </c>
      <c r="O174" s="44" t="s">
        <v>42</v>
      </c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</row>
    <row r="175" ht="19.5" customHeight="1">
      <c r="A175" s="43">
        <v>110.0</v>
      </c>
      <c r="B175" s="5" t="s">
        <v>315</v>
      </c>
      <c r="C175" s="5" t="s">
        <v>316</v>
      </c>
      <c r="D175" s="42"/>
      <c r="E175" s="34">
        <v>1.0</v>
      </c>
      <c r="F175" s="34" t="s">
        <v>39</v>
      </c>
      <c r="G175" s="34" t="s">
        <v>39</v>
      </c>
      <c r="H175" s="34" t="s">
        <v>39</v>
      </c>
      <c r="I175" s="34" t="s">
        <v>39</v>
      </c>
      <c r="J175" s="34" t="s">
        <v>39</v>
      </c>
      <c r="K175" s="34" t="s">
        <v>39</v>
      </c>
      <c r="L175" s="35"/>
      <c r="M175" s="44" t="s">
        <v>40</v>
      </c>
      <c r="N175" s="44" t="s">
        <v>41</v>
      </c>
      <c r="O175" s="44" t="s">
        <v>42</v>
      </c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</row>
    <row r="176" ht="19.5" customHeight="1">
      <c r="A176" s="43">
        <v>111.0</v>
      </c>
      <c r="B176" s="5" t="s">
        <v>317</v>
      </c>
      <c r="C176" s="5" t="s">
        <v>317</v>
      </c>
      <c r="D176" s="42"/>
      <c r="E176" s="34">
        <v>1.0</v>
      </c>
      <c r="F176" s="34" t="s">
        <v>39</v>
      </c>
      <c r="G176" s="34" t="s">
        <v>39</v>
      </c>
      <c r="H176" s="34" t="s">
        <v>39</v>
      </c>
      <c r="I176" s="34" t="s">
        <v>39</v>
      </c>
      <c r="J176" s="34" t="s">
        <v>39</v>
      </c>
      <c r="K176" s="34" t="s">
        <v>39</v>
      </c>
      <c r="L176" s="35"/>
      <c r="M176" s="44" t="s">
        <v>40</v>
      </c>
      <c r="N176" s="44" t="s">
        <v>41</v>
      </c>
      <c r="O176" s="44" t="s">
        <v>42</v>
      </c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</row>
    <row r="177" ht="19.5" customHeight="1">
      <c r="A177" s="43">
        <v>112.0</v>
      </c>
      <c r="B177" s="5" t="s">
        <v>318</v>
      </c>
      <c r="C177" s="5" t="s">
        <v>319</v>
      </c>
      <c r="D177" s="42"/>
      <c r="E177" s="34">
        <v>1.0</v>
      </c>
      <c r="F177" s="34" t="s">
        <v>39</v>
      </c>
      <c r="G177" s="34" t="s">
        <v>39</v>
      </c>
      <c r="H177" s="34" t="s">
        <v>39</v>
      </c>
      <c r="I177" s="34" t="s">
        <v>39</v>
      </c>
      <c r="J177" s="34" t="s">
        <v>39</v>
      </c>
      <c r="K177" s="34" t="s">
        <v>39</v>
      </c>
      <c r="L177" s="35"/>
      <c r="M177" s="44" t="s">
        <v>40</v>
      </c>
      <c r="N177" s="44" t="s">
        <v>41</v>
      </c>
      <c r="O177" s="44" t="s">
        <v>42</v>
      </c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</row>
    <row r="178" ht="12.75" customHeight="1">
      <c r="A178" s="43">
        <v>113.0</v>
      </c>
      <c r="B178" s="5" t="s">
        <v>320</v>
      </c>
      <c r="C178" s="5" t="s">
        <v>321</v>
      </c>
      <c r="D178" s="42"/>
      <c r="E178" s="34">
        <v>1.0</v>
      </c>
      <c r="F178" s="34" t="s">
        <v>39</v>
      </c>
      <c r="G178" s="34"/>
      <c r="H178" s="34" t="s">
        <v>39</v>
      </c>
      <c r="I178" s="34"/>
      <c r="J178" s="34"/>
      <c r="K178" s="34" t="s">
        <v>39</v>
      </c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</row>
    <row r="179" ht="12.75" customHeight="1">
      <c r="A179" s="43">
        <v>114.0</v>
      </c>
      <c r="B179" s="5" t="s">
        <v>322</v>
      </c>
      <c r="C179" s="5" t="s">
        <v>322</v>
      </c>
      <c r="D179" s="42"/>
      <c r="E179" s="34">
        <v>1.0</v>
      </c>
      <c r="F179" s="34"/>
      <c r="G179" s="34"/>
      <c r="H179" s="34"/>
      <c r="I179" s="34" t="s">
        <v>39</v>
      </c>
      <c r="J179" s="34"/>
      <c r="K179" s="34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</row>
    <row r="180" ht="12.75" customHeight="1">
      <c r="A180" s="30">
        <v>115.0</v>
      </c>
      <c r="B180" s="31" t="s">
        <v>323</v>
      </c>
      <c r="C180" s="31" t="s">
        <v>324</v>
      </c>
      <c r="D180" s="42" t="s">
        <v>324</v>
      </c>
      <c r="E180" s="34">
        <v>0.5</v>
      </c>
      <c r="F180" s="33" t="s">
        <v>39</v>
      </c>
      <c r="G180" s="33" t="s">
        <v>39</v>
      </c>
      <c r="H180" s="33" t="s">
        <v>39</v>
      </c>
      <c r="I180" s="33" t="s">
        <v>39</v>
      </c>
      <c r="J180" s="33" t="s">
        <v>39</v>
      </c>
      <c r="K180" s="33" t="s">
        <v>39</v>
      </c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</row>
    <row r="181" ht="12.75" customHeight="1">
      <c r="A181" s="86"/>
      <c r="B181" s="41"/>
      <c r="C181" s="41"/>
      <c r="D181" s="42" t="s">
        <v>325</v>
      </c>
      <c r="E181" s="34">
        <v>0.5</v>
      </c>
      <c r="F181" s="41"/>
      <c r="G181" s="41"/>
      <c r="H181" s="41"/>
      <c r="I181" s="41"/>
      <c r="J181" s="41"/>
      <c r="K181" s="41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</row>
    <row r="182" ht="21.0" customHeight="1">
      <c r="A182" s="43">
        <v>116.0</v>
      </c>
      <c r="B182" s="5" t="s">
        <v>326</v>
      </c>
      <c r="C182" s="5" t="s">
        <v>326</v>
      </c>
      <c r="D182" s="42"/>
      <c r="E182" s="34">
        <v>1.0</v>
      </c>
      <c r="F182" s="34" t="s">
        <v>39</v>
      </c>
      <c r="G182" s="34" t="s">
        <v>39</v>
      </c>
      <c r="H182" s="34" t="s">
        <v>39</v>
      </c>
      <c r="I182" s="34" t="s">
        <v>39</v>
      </c>
      <c r="J182" s="34" t="s">
        <v>39</v>
      </c>
      <c r="K182" s="34" t="s">
        <v>39</v>
      </c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</row>
    <row r="183" ht="12.75" customHeight="1">
      <c r="A183" s="30">
        <v>117.0</v>
      </c>
      <c r="B183" s="31" t="s">
        <v>327</v>
      </c>
      <c r="C183" s="31" t="s">
        <v>328</v>
      </c>
      <c r="D183" s="48" t="s">
        <v>328</v>
      </c>
      <c r="E183" s="34">
        <v>0.4</v>
      </c>
      <c r="F183" s="33" t="s">
        <v>39</v>
      </c>
      <c r="G183" s="33" t="s">
        <v>39</v>
      </c>
      <c r="H183" s="33" t="s">
        <v>39</v>
      </c>
      <c r="I183" s="33" t="s">
        <v>39</v>
      </c>
      <c r="J183" s="33" t="s">
        <v>39</v>
      </c>
      <c r="K183" s="33" t="s">
        <v>39</v>
      </c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</row>
    <row r="184" ht="12.75" customHeight="1">
      <c r="A184" s="87"/>
      <c r="B184" s="51"/>
      <c r="C184" s="51"/>
      <c r="D184" s="85" t="s">
        <v>329</v>
      </c>
      <c r="E184" s="34">
        <v>0.2</v>
      </c>
      <c r="F184" s="51"/>
      <c r="G184" s="51"/>
      <c r="H184" s="51"/>
      <c r="I184" s="51"/>
      <c r="J184" s="51"/>
      <c r="K184" s="51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</row>
    <row r="185" ht="12.75" customHeight="1">
      <c r="A185" s="86"/>
      <c r="B185" s="41"/>
      <c r="C185" s="41"/>
      <c r="D185" s="5" t="s">
        <v>330</v>
      </c>
      <c r="E185" s="34">
        <v>0.4</v>
      </c>
      <c r="F185" s="41"/>
      <c r="G185" s="41"/>
      <c r="H185" s="41"/>
      <c r="I185" s="41"/>
      <c r="J185" s="41"/>
      <c r="K185" s="41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</row>
    <row r="186" ht="19.5" customHeight="1">
      <c r="A186" s="30">
        <v>118.0</v>
      </c>
      <c r="B186" s="31" t="s">
        <v>331</v>
      </c>
      <c r="C186" s="31" t="s">
        <v>332</v>
      </c>
      <c r="D186" s="42" t="s">
        <v>333</v>
      </c>
      <c r="E186" s="34">
        <v>0.95</v>
      </c>
      <c r="F186" s="33" t="s">
        <v>39</v>
      </c>
      <c r="G186" s="33" t="s">
        <v>39</v>
      </c>
      <c r="H186" s="33" t="s">
        <v>39</v>
      </c>
      <c r="I186" s="33"/>
      <c r="J186" s="33"/>
      <c r="K186" s="33"/>
      <c r="L186" s="35"/>
      <c r="M186" s="36" t="s">
        <v>40</v>
      </c>
      <c r="N186" s="36" t="s">
        <v>41</v>
      </c>
      <c r="O186" s="36" t="s">
        <v>42</v>
      </c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</row>
    <row r="187" ht="19.5" customHeight="1">
      <c r="A187" s="86"/>
      <c r="B187" s="41"/>
      <c r="C187" s="41"/>
      <c r="D187" s="42" t="s">
        <v>334</v>
      </c>
      <c r="E187" s="34">
        <v>0.05</v>
      </c>
      <c r="F187" s="41"/>
      <c r="G187" s="41"/>
      <c r="H187" s="41"/>
      <c r="I187" s="41"/>
      <c r="J187" s="41"/>
      <c r="K187" s="41"/>
      <c r="L187" s="35"/>
      <c r="M187" s="41"/>
      <c r="N187" s="41"/>
      <c r="O187" s="41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</row>
    <row r="188" ht="18.75" customHeight="1">
      <c r="A188" s="30">
        <v>119.0</v>
      </c>
      <c r="B188" s="31" t="s">
        <v>335</v>
      </c>
      <c r="C188" s="31" t="s">
        <v>336</v>
      </c>
      <c r="D188" s="48" t="s">
        <v>337</v>
      </c>
      <c r="E188" s="34">
        <v>0.05</v>
      </c>
      <c r="F188" s="33" t="s">
        <v>39</v>
      </c>
      <c r="G188" s="33" t="s">
        <v>39</v>
      </c>
      <c r="H188" s="33" t="s">
        <v>39</v>
      </c>
      <c r="I188" s="33"/>
      <c r="J188" s="33"/>
      <c r="K188" s="33"/>
      <c r="L188" s="35"/>
      <c r="M188" s="36" t="s">
        <v>40</v>
      </c>
      <c r="N188" s="36" t="s">
        <v>41</v>
      </c>
      <c r="O188" s="36" t="s">
        <v>42</v>
      </c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</row>
    <row r="189" ht="19.5" customHeight="1">
      <c r="A189" s="87"/>
      <c r="B189" s="51"/>
      <c r="C189" s="51"/>
      <c r="D189" s="48" t="s">
        <v>338</v>
      </c>
      <c r="E189" s="34">
        <v>0.95</v>
      </c>
      <c r="F189" s="41"/>
      <c r="G189" s="41"/>
      <c r="H189" s="41"/>
      <c r="I189" s="41"/>
      <c r="J189" s="41"/>
      <c r="K189" s="41"/>
      <c r="L189" s="35"/>
      <c r="M189" s="51"/>
      <c r="N189" s="41"/>
      <c r="O189" s="51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</row>
    <row r="190" ht="19.5" customHeight="1">
      <c r="A190" s="44">
        <v>120.0</v>
      </c>
      <c r="B190" s="5" t="s">
        <v>339</v>
      </c>
      <c r="C190" s="5" t="s">
        <v>340</v>
      </c>
      <c r="D190" s="42"/>
      <c r="E190" s="34">
        <v>1.0</v>
      </c>
      <c r="F190" s="34" t="s">
        <v>39</v>
      </c>
      <c r="G190" s="34" t="s">
        <v>39</v>
      </c>
      <c r="H190" s="34"/>
      <c r="I190" s="34"/>
      <c r="J190" s="34"/>
      <c r="K190" s="34"/>
      <c r="L190" s="35"/>
      <c r="M190" s="52"/>
      <c r="N190" s="44"/>
      <c r="O190" s="52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</row>
    <row r="191" ht="19.5" customHeight="1">
      <c r="A191" s="62">
        <v>121.0</v>
      </c>
      <c r="B191" s="63" t="s">
        <v>341</v>
      </c>
      <c r="C191" s="63" t="s">
        <v>342</v>
      </c>
      <c r="D191" s="58" t="s">
        <v>343</v>
      </c>
      <c r="E191" s="59">
        <v>0.5</v>
      </c>
      <c r="F191" s="64" t="s">
        <v>39</v>
      </c>
      <c r="G191" s="64" t="s">
        <v>39</v>
      </c>
      <c r="H191" s="64" t="s">
        <v>39</v>
      </c>
      <c r="I191" s="64" t="s">
        <v>39</v>
      </c>
      <c r="J191" s="64" t="s">
        <v>39</v>
      </c>
      <c r="K191" s="64" t="s">
        <v>39</v>
      </c>
      <c r="L191" s="60"/>
      <c r="M191" s="61"/>
      <c r="N191" s="61"/>
      <c r="O191" s="61"/>
      <c r="P191" s="60"/>
      <c r="Q191" s="60"/>
      <c r="R191" s="60"/>
      <c r="S191" s="60"/>
      <c r="T191" s="60"/>
      <c r="U191" s="60"/>
      <c r="V191" s="60"/>
      <c r="W191" s="60"/>
      <c r="X191" s="60"/>
      <c r="Y191" s="60"/>
      <c r="Z191" s="60"/>
    </row>
    <row r="192" ht="19.5" customHeight="1">
      <c r="A192" s="51"/>
      <c r="B192" s="41"/>
      <c r="C192" s="51"/>
      <c r="D192" s="68" t="s">
        <v>342</v>
      </c>
      <c r="E192" s="59">
        <v>0.5</v>
      </c>
      <c r="F192" s="41"/>
      <c r="G192" s="41"/>
      <c r="H192" s="41"/>
      <c r="I192" s="41"/>
      <c r="J192" s="41"/>
      <c r="K192" s="41"/>
      <c r="L192" s="60"/>
      <c r="M192" s="61"/>
      <c r="N192" s="61"/>
      <c r="O192" s="61"/>
      <c r="P192" s="60"/>
      <c r="Q192" s="60"/>
      <c r="R192" s="60"/>
      <c r="S192" s="60"/>
      <c r="T192" s="60"/>
      <c r="U192" s="60"/>
      <c r="V192" s="60"/>
      <c r="W192" s="60"/>
      <c r="X192" s="60"/>
      <c r="Y192" s="60"/>
      <c r="Z192" s="60"/>
    </row>
    <row r="193" ht="19.5" customHeight="1">
      <c r="A193" s="57">
        <v>122.0</v>
      </c>
      <c r="B193" s="58" t="s">
        <v>344</v>
      </c>
      <c r="C193" s="5" t="s">
        <v>345</v>
      </c>
      <c r="D193" s="68"/>
      <c r="E193" s="59">
        <v>1.0</v>
      </c>
      <c r="F193" s="59" t="s">
        <v>39</v>
      </c>
      <c r="G193" s="59" t="s">
        <v>39</v>
      </c>
      <c r="H193" s="59" t="s">
        <v>39</v>
      </c>
      <c r="I193" s="59" t="s">
        <v>39</v>
      </c>
      <c r="J193" s="59" t="s">
        <v>39</v>
      </c>
      <c r="K193" s="59" t="s">
        <v>39</v>
      </c>
      <c r="L193" s="60"/>
      <c r="M193" s="61"/>
      <c r="N193" s="61"/>
      <c r="O193" s="61"/>
      <c r="P193" s="60"/>
      <c r="Q193" s="60"/>
      <c r="R193" s="60"/>
      <c r="S193" s="60"/>
      <c r="T193" s="60"/>
      <c r="U193" s="60"/>
      <c r="V193" s="60"/>
      <c r="W193" s="60"/>
      <c r="X193" s="60"/>
      <c r="Y193" s="60"/>
      <c r="Z193" s="60"/>
    </row>
    <row r="194" ht="19.5" customHeight="1">
      <c r="A194" s="62">
        <v>123.0</v>
      </c>
      <c r="B194" s="63" t="s">
        <v>346</v>
      </c>
      <c r="C194" s="63" t="s">
        <v>347</v>
      </c>
      <c r="D194" s="68" t="s">
        <v>348</v>
      </c>
      <c r="E194" s="59">
        <v>0.95</v>
      </c>
      <c r="F194" s="64" t="s">
        <v>39</v>
      </c>
      <c r="G194" s="64" t="s">
        <v>39</v>
      </c>
      <c r="H194" s="64" t="s">
        <v>39</v>
      </c>
      <c r="I194" s="64" t="s">
        <v>39</v>
      </c>
      <c r="J194" s="64" t="s">
        <v>39</v>
      </c>
      <c r="K194" s="64" t="s">
        <v>39</v>
      </c>
      <c r="L194" s="60"/>
      <c r="M194" s="61"/>
      <c r="N194" s="61"/>
      <c r="O194" s="61"/>
      <c r="P194" s="60"/>
      <c r="Q194" s="60"/>
      <c r="R194" s="60"/>
      <c r="S194" s="60"/>
      <c r="T194" s="60"/>
      <c r="U194" s="60"/>
      <c r="V194" s="60"/>
      <c r="W194" s="60"/>
      <c r="X194" s="60"/>
      <c r="Y194" s="60"/>
      <c r="Z194" s="60"/>
    </row>
    <row r="195" ht="19.5" customHeight="1">
      <c r="A195" s="41"/>
      <c r="B195" s="41"/>
      <c r="C195" s="41"/>
      <c r="D195" s="68" t="s">
        <v>349</v>
      </c>
      <c r="E195" s="59">
        <v>0.05</v>
      </c>
      <c r="F195" s="41"/>
      <c r="G195" s="41"/>
      <c r="H195" s="41"/>
      <c r="I195" s="41"/>
      <c r="J195" s="41"/>
      <c r="K195" s="41"/>
      <c r="L195" s="60"/>
      <c r="M195" s="61"/>
      <c r="N195" s="61"/>
      <c r="O195" s="61"/>
      <c r="P195" s="60"/>
      <c r="Q195" s="60"/>
      <c r="R195" s="60"/>
      <c r="S195" s="60"/>
      <c r="T195" s="60"/>
      <c r="U195" s="60"/>
      <c r="V195" s="60"/>
      <c r="W195" s="60"/>
      <c r="X195" s="60"/>
      <c r="Y195" s="60"/>
      <c r="Z195" s="60"/>
    </row>
    <row r="196" ht="19.5" customHeight="1">
      <c r="A196" s="30">
        <v>124.0</v>
      </c>
      <c r="B196" s="31" t="s">
        <v>350</v>
      </c>
      <c r="C196" s="31" t="s">
        <v>351</v>
      </c>
      <c r="D196" s="48" t="s">
        <v>352</v>
      </c>
      <c r="E196" s="80">
        <v>0.34</v>
      </c>
      <c r="F196" s="78" t="s">
        <v>192</v>
      </c>
      <c r="G196" s="78" t="s">
        <v>192</v>
      </c>
      <c r="H196" s="78" t="s">
        <v>192</v>
      </c>
      <c r="I196" s="78" t="s">
        <v>192</v>
      </c>
      <c r="J196" s="78" t="s">
        <v>192</v>
      </c>
      <c r="K196" s="78" t="s">
        <v>192</v>
      </c>
      <c r="L196" s="35"/>
      <c r="M196" s="36" t="s">
        <v>40</v>
      </c>
      <c r="N196" s="36" t="s">
        <v>41</v>
      </c>
      <c r="O196" s="36" t="s">
        <v>42</v>
      </c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</row>
    <row r="197" ht="19.5" customHeight="1">
      <c r="A197" s="87"/>
      <c r="B197" s="51"/>
      <c r="C197" s="51"/>
      <c r="D197" s="48" t="s">
        <v>351</v>
      </c>
      <c r="E197" s="80">
        <v>0.33</v>
      </c>
      <c r="F197" s="51"/>
      <c r="G197" s="51"/>
      <c r="H197" s="51"/>
      <c r="I197" s="51"/>
      <c r="J197" s="51"/>
      <c r="K197" s="51"/>
      <c r="L197" s="35"/>
      <c r="M197" s="51"/>
      <c r="N197" s="51"/>
      <c r="O197" s="51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</row>
    <row r="198" ht="19.5" customHeight="1">
      <c r="A198" s="86"/>
      <c r="B198" s="41"/>
      <c r="C198" s="41"/>
      <c r="D198" s="48" t="s">
        <v>353</v>
      </c>
      <c r="E198" s="80">
        <v>0.33</v>
      </c>
      <c r="F198" s="41"/>
      <c r="G198" s="41"/>
      <c r="H198" s="41"/>
      <c r="I198" s="41"/>
      <c r="J198" s="41"/>
      <c r="K198" s="41"/>
      <c r="L198" s="35"/>
      <c r="M198" s="41"/>
      <c r="N198" s="41"/>
      <c r="O198" s="41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</row>
    <row r="199" ht="19.5" customHeight="1">
      <c r="A199" s="30">
        <v>125.0</v>
      </c>
      <c r="B199" s="31" t="s">
        <v>354</v>
      </c>
      <c r="C199" s="31" t="s">
        <v>355</v>
      </c>
      <c r="D199" s="48" t="s">
        <v>356</v>
      </c>
      <c r="E199" s="34">
        <v>0.5</v>
      </c>
      <c r="F199" s="33" t="s">
        <v>39</v>
      </c>
      <c r="G199" s="33" t="s">
        <v>39</v>
      </c>
      <c r="H199" s="33" t="s">
        <v>39</v>
      </c>
      <c r="I199" s="33" t="s">
        <v>39</v>
      </c>
      <c r="J199" s="33" t="s">
        <v>39</v>
      </c>
      <c r="K199" s="33" t="s">
        <v>39</v>
      </c>
      <c r="L199" s="35"/>
      <c r="M199" s="36" t="s">
        <v>40</v>
      </c>
      <c r="N199" s="36" t="s">
        <v>41</v>
      </c>
      <c r="O199" s="36" t="s">
        <v>42</v>
      </c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</row>
    <row r="200" ht="19.5" customHeight="1">
      <c r="A200" s="87"/>
      <c r="B200" s="51"/>
      <c r="C200" s="51"/>
      <c r="D200" s="48" t="s">
        <v>357</v>
      </c>
      <c r="E200" s="34">
        <v>0.45</v>
      </c>
      <c r="F200" s="51"/>
      <c r="G200" s="51"/>
      <c r="H200" s="51"/>
      <c r="I200" s="51"/>
      <c r="J200" s="51"/>
      <c r="K200" s="51"/>
      <c r="L200" s="35"/>
      <c r="M200" s="51"/>
      <c r="N200" s="51"/>
      <c r="O200" s="51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</row>
    <row r="201" ht="19.5" customHeight="1">
      <c r="A201" s="86"/>
      <c r="B201" s="41"/>
      <c r="C201" s="41"/>
      <c r="D201" s="48" t="s">
        <v>358</v>
      </c>
      <c r="E201" s="34">
        <v>0.05</v>
      </c>
      <c r="F201" s="41"/>
      <c r="G201" s="41"/>
      <c r="H201" s="41"/>
      <c r="I201" s="41"/>
      <c r="J201" s="41"/>
      <c r="K201" s="41"/>
      <c r="L201" s="35"/>
      <c r="M201" s="41"/>
      <c r="N201" s="41"/>
      <c r="O201" s="41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</row>
    <row r="202" ht="19.5" customHeight="1">
      <c r="A202" s="30">
        <v>126.0</v>
      </c>
      <c r="B202" s="31" t="s">
        <v>359</v>
      </c>
      <c r="C202" s="31" t="s">
        <v>360</v>
      </c>
      <c r="D202" s="42" t="s">
        <v>360</v>
      </c>
      <c r="E202" s="34">
        <v>0.05</v>
      </c>
      <c r="F202" s="33" t="s">
        <v>39</v>
      </c>
      <c r="G202" s="33" t="s">
        <v>39</v>
      </c>
      <c r="H202" s="33" t="s">
        <v>39</v>
      </c>
      <c r="I202" s="33"/>
      <c r="J202" s="33"/>
      <c r="K202" s="33"/>
      <c r="L202" s="35"/>
      <c r="M202" s="36" t="s">
        <v>40</v>
      </c>
      <c r="N202" s="36" t="s">
        <v>41</v>
      </c>
      <c r="O202" s="36" t="s">
        <v>42</v>
      </c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</row>
    <row r="203" ht="19.5" customHeight="1">
      <c r="A203" s="86"/>
      <c r="B203" s="41"/>
      <c r="C203" s="41"/>
      <c r="D203" s="42" t="s">
        <v>361</v>
      </c>
      <c r="E203" s="34">
        <v>0.95</v>
      </c>
      <c r="F203" s="41"/>
      <c r="G203" s="41"/>
      <c r="H203" s="41"/>
      <c r="I203" s="41"/>
      <c r="J203" s="41"/>
      <c r="K203" s="41"/>
      <c r="L203" s="35"/>
      <c r="M203" s="41"/>
      <c r="N203" s="41"/>
      <c r="O203" s="41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</row>
    <row r="204" ht="18.75" customHeight="1">
      <c r="A204" s="30">
        <v>127.0</v>
      </c>
      <c r="B204" s="31" t="s">
        <v>362</v>
      </c>
      <c r="C204" s="31" t="s">
        <v>363</v>
      </c>
      <c r="D204" s="5" t="s">
        <v>364</v>
      </c>
      <c r="E204" s="34">
        <v>0.95</v>
      </c>
      <c r="F204" s="33" t="s">
        <v>39</v>
      </c>
      <c r="G204" s="33" t="s">
        <v>39</v>
      </c>
      <c r="H204" s="33" t="s">
        <v>39</v>
      </c>
      <c r="I204" s="33"/>
      <c r="J204" s="33"/>
      <c r="K204" s="33"/>
      <c r="L204" s="35"/>
      <c r="M204" s="36" t="s">
        <v>40</v>
      </c>
      <c r="N204" s="36" t="s">
        <v>41</v>
      </c>
      <c r="O204" s="36" t="s">
        <v>42</v>
      </c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</row>
    <row r="205" ht="19.5" customHeight="1">
      <c r="A205" s="87"/>
      <c r="B205" s="51"/>
      <c r="C205" s="51"/>
      <c r="D205" s="48" t="s">
        <v>363</v>
      </c>
      <c r="E205" s="34">
        <v>0.05</v>
      </c>
      <c r="F205" s="41"/>
      <c r="G205" s="41"/>
      <c r="H205" s="41"/>
      <c r="I205" s="41"/>
      <c r="J205" s="41"/>
      <c r="K205" s="41"/>
      <c r="L205" s="35"/>
      <c r="M205" s="51"/>
      <c r="N205" s="41"/>
      <c r="O205" s="51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</row>
    <row r="206" ht="19.5" customHeight="1">
      <c r="A206" s="62">
        <v>128.0</v>
      </c>
      <c r="B206" s="63" t="s">
        <v>365</v>
      </c>
      <c r="C206" s="63" t="s">
        <v>366</v>
      </c>
      <c r="D206" s="68" t="s">
        <v>367</v>
      </c>
      <c r="E206" s="59">
        <v>0.33</v>
      </c>
      <c r="F206" s="64" t="s">
        <v>39</v>
      </c>
      <c r="G206" s="64" t="s">
        <v>39</v>
      </c>
      <c r="H206" s="64" t="s">
        <v>39</v>
      </c>
      <c r="I206" s="64" t="s">
        <v>39</v>
      </c>
      <c r="J206" s="64" t="s">
        <v>39</v>
      </c>
      <c r="K206" s="64" t="s">
        <v>39</v>
      </c>
      <c r="L206" s="60"/>
      <c r="M206" s="61"/>
      <c r="N206" s="61"/>
      <c r="O206" s="61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</row>
    <row r="207" ht="19.5" customHeight="1">
      <c r="A207" s="51"/>
      <c r="B207" s="51"/>
      <c r="C207" s="51"/>
      <c r="D207" s="68" t="s">
        <v>368</v>
      </c>
      <c r="E207" s="59">
        <v>0.33</v>
      </c>
      <c r="F207" s="51"/>
      <c r="G207" s="51"/>
      <c r="H207" s="51"/>
      <c r="I207" s="51"/>
      <c r="J207" s="51"/>
      <c r="K207" s="51"/>
      <c r="L207" s="60"/>
      <c r="M207" s="61"/>
      <c r="N207" s="61"/>
      <c r="O207" s="61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</row>
    <row r="208" ht="19.5" customHeight="1">
      <c r="A208" s="41"/>
      <c r="B208" s="41"/>
      <c r="C208" s="41"/>
      <c r="D208" s="68" t="s">
        <v>369</v>
      </c>
      <c r="E208" s="59">
        <v>0.34</v>
      </c>
      <c r="F208" s="41"/>
      <c r="G208" s="41"/>
      <c r="H208" s="41"/>
      <c r="I208" s="41"/>
      <c r="J208" s="41"/>
      <c r="K208" s="41"/>
      <c r="L208" s="60"/>
      <c r="M208" s="61"/>
      <c r="N208" s="61"/>
      <c r="O208" s="61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</row>
    <row r="209" ht="19.5" customHeight="1">
      <c r="A209" s="62">
        <v>129.0</v>
      </c>
      <c r="B209" s="63" t="s">
        <v>370</v>
      </c>
      <c r="C209" s="63" t="s">
        <v>371</v>
      </c>
      <c r="D209" s="68" t="s">
        <v>372</v>
      </c>
      <c r="E209" s="59">
        <v>0.9</v>
      </c>
      <c r="F209" s="64" t="s">
        <v>39</v>
      </c>
      <c r="G209" s="64" t="s">
        <v>39</v>
      </c>
      <c r="H209" s="64" t="s">
        <v>39</v>
      </c>
      <c r="I209" s="64" t="s">
        <v>39</v>
      </c>
      <c r="J209" s="64" t="s">
        <v>39</v>
      </c>
      <c r="K209" s="64" t="s">
        <v>39</v>
      </c>
      <c r="L209" s="60"/>
      <c r="M209" s="61"/>
      <c r="N209" s="61"/>
      <c r="O209" s="61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</row>
    <row r="210" ht="19.5" customHeight="1">
      <c r="A210" s="41"/>
      <c r="B210" s="41"/>
      <c r="C210" s="41"/>
      <c r="D210" s="68" t="s">
        <v>371</v>
      </c>
      <c r="E210" s="59">
        <v>0.1</v>
      </c>
      <c r="F210" s="41"/>
      <c r="G210" s="41"/>
      <c r="H210" s="41"/>
      <c r="I210" s="41"/>
      <c r="J210" s="41"/>
      <c r="K210" s="41"/>
      <c r="L210" s="60"/>
      <c r="M210" s="61"/>
      <c r="N210" s="61"/>
      <c r="O210" s="61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</row>
    <row r="211" ht="19.5" customHeight="1">
      <c r="A211" s="62">
        <v>130.0</v>
      </c>
      <c r="B211" s="63" t="s">
        <v>373</v>
      </c>
      <c r="C211" s="63" t="s">
        <v>374</v>
      </c>
      <c r="D211" s="42" t="s">
        <v>375</v>
      </c>
      <c r="E211" s="59">
        <v>0.5</v>
      </c>
      <c r="F211" s="64" t="s">
        <v>39</v>
      </c>
      <c r="G211" s="64" t="s">
        <v>39</v>
      </c>
      <c r="H211" s="64" t="s">
        <v>39</v>
      </c>
      <c r="I211" s="64" t="s">
        <v>39</v>
      </c>
      <c r="J211" s="64" t="s">
        <v>39</v>
      </c>
      <c r="K211" s="64" t="s">
        <v>39</v>
      </c>
      <c r="L211" s="60"/>
      <c r="M211" s="61"/>
      <c r="N211" s="61"/>
      <c r="O211" s="61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</row>
    <row r="212" ht="19.5" customHeight="1">
      <c r="A212" s="41"/>
      <c r="B212" s="41"/>
      <c r="C212" s="41"/>
      <c r="D212" s="42" t="s">
        <v>376</v>
      </c>
      <c r="E212" s="59">
        <v>0.5</v>
      </c>
      <c r="F212" s="41"/>
      <c r="G212" s="41"/>
      <c r="H212" s="41"/>
      <c r="I212" s="41"/>
      <c r="J212" s="41"/>
      <c r="K212" s="41"/>
      <c r="L212" s="60"/>
      <c r="M212" s="61"/>
      <c r="N212" s="61"/>
      <c r="O212" s="61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</row>
    <row r="213" ht="19.5" customHeight="1">
      <c r="A213" s="57">
        <v>131.0</v>
      </c>
      <c r="B213" s="58" t="s">
        <v>377</v>
      </c>
      <c r="C213" s="61"/>
      <c r="D213" s="68"/>
      <c r="E213" s="59">
        <v>1.0</v>
      </c>
      <c r="F213" s="59" t="s">
        <v>39</v>
      </c>
      <c r="G213" s="59" t="s">
        <v>39</v>
      </c>
      <c r="H213" s="59" t="s">
        <v>39</v>
      </c>
      <c r="I213" s="59" t="s">
        <v>39</v>
      </c>
      <c r="J213" s="59" t="s">
        <v>39</v>
      </c>
      <c r="K213" s="59" t="s">
        <v>39</v>
      </c>
      <c r="L213" s="60"/>
      <c r="M213" s="61"/>
      <c r="N213" s="61"/>
      <c r="O213" s="61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</row>
    <row r="214" ht="19.5" customHeight="1">
      <c r="A214" s="57">
        <v>132.0</v>
      </c>
      <c r="B214" s="58" t="s">
        <v>378</v>
      </c>
      <c r="C214" s="58" t="s">
        <v>379</v>
      </c>
      <c r="D214" s="57"/>
      <c r="E214" s="59">
        <v>1.0</v>
      </c>
      <c r="F214" s="59" t="s">
        <v>39</v>
      </c>
      <c r="G214" s="59" t="s">
        <v>39</v>
      </c>
      <c r="H214" s="59" t="s">
        <v>39</v>
      </c>
      <c r="I214" s="59" t="s">
        <v>39</v>
      </c>
      <c r="J214" s="59" t="s">
        <v>39</v>
      </c>
      <c r="K214" s="59" t="s">
        <v>39</v>
      </c>
      <c r="L214" s="60"/>
      <c r="M214" s="61"/>
      <c r="N214" s="61"/>
      <c r="O214" s="61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</row>
    <row r="215" ht="19.5" customHeight="1">
      <c r="A215" s="30">
        <v>133.0</v>
      </c>
      <c r="B215" s="31" t="s">
        <v>380</v>
      </c>
      <c r="C215" s="31" t="s">
        <v>381</v>
      </c>
      <c r="D215" s="48" t="s">
        <v>381</v>
      </c>
      <c r="E215" s="34">
        <v>0.05</v>
      </c>
      <c r="F215" s="78" t="s">
        <v>192</v>
      </c>
      <c r="G215" s="78" t="s">
        <v>192</v>
      </c>
      <c r="H215" s="78" t="s">
        <v>192</v>
      </c>
      <c r="I215" s="78" t="s">
        <v>192</v>
      </c>
      <c r="J215" s="78" t="s">
        <v>192</v>
      </c>
      <c r="K215" s="78" t="s">
        <v>192</v>
      </c>
      <c r="L215" s="35"/>
      <c r="M215" s="36" t="s">
        <v>40</v>
      </c>
      <c r="N215" s="36" t="s">
        <v>41</v>
      </c>
      <c r="O215" s="36" t="s">
        <v>42</v>
      </c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</row>
    <row r="216" ht="19.5" customHeight="1">
      <c r="A216" s="86"/>
      <c r="B216" s="51"/>
      <c r="C216" s="51"/>
      <c r="D216" s="5" t="s">
        <v>382</v>
      </c>
      <c r="E216" s="34">
        <v>0.95</v>
      </c>
      <c r="F216" s="51"/>
      <c r="G216" s="51"/>
      <c r="H216" s="51"/>
      <c r="I216" s="51"/>
      <c r="J216" s="51"/>
      <c r="K216" s="51"/>
      <c r="L216" s="35"/>
      <c r="M216" s="41"/>
      <c r="N216" s="41"/>
      <c r="O216" s="41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</row>
    <row r="217" ht="19.5" customHeight="1">
      <c r="A217" s="30">
        <v>134.0</v>
      </c>
      <c r="B217" s="31" t="s">
        <v>383</v>
      </c>
      <c r="C217" s="31"/>
      <c r="D217" s="48"/>
      <c r="E217" s="34">
        <v>1.0</v>
      </c>
      <c r="F217" s="78" t="s">
        <v>192</v>
      </c>
      <c r="G217" s="78"/>
      <c r="H217" s="78"/>
      <c r="I217" s="78"/>
      <c r="J217" s="78"/>
      <c r="K217" s="78"/>
      <c r="L217" s="35"/>
      <c r="M217" s="44" t="s">
        <v>40</v>
      </c>
      <c r="N217" s="44" t="s">
        <v>41</v>
      </c>
      <c r="O217" s="44" t="s">
        <v>42</v>
      </c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</row>
    <row r="218" ht="19.5" customHeight="1">
      <c r="A218" s="30">
        <v>135.0</v>
      </c>
      <c r="B218" s="31" t="s">
        <v>335</v>
      </c>
      <c r="C218" s="31" t="s">
        <v>384</v>
      </c>
      <c r="D218" s="48" t="s">
        <v>385</v>
      </c>
      <c r="E218" s="34">
        <v>0.9</v>
      </c>
      <c r="F218" s="78" t="s">
        <v>192</v>
      </c>
      <c r="G218" s="78" t="s">
        <v>192</v>
      </c>
      <c r="H218" s="78" t="s">
        <v>192</v>
      </c>
      <c r="I218" s="78" t="s">
        <v>192</v>
      </c>
      <c r="J218" s="78" t="s">
        <v>192</v>
      </c>
      <c r="K218" s="78" t="s">
        <v>192</v>
      </c>
      <c r="L218" s="35"/>
      <c r="M218" s="36" t="s">
        <v>40</v>
      </c>
      <c r="N218" s="36" t="s">
        <v>41</v>
      </c>
      <c r="O218" s="36" t="s">
        <v>42</v>
      </c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</row>
    <row r="219" ht="19.5" customHeight="1">
      <c r="A219" s="86"/>
      <c r="B219" s="51"/>
      <c r="C219" s="51"/>
      <c r="D219" s="48" t="s">
        <v>386</v>
      </c>
      <c r="E219" s="34">
        <v>0.1</v>
      </c>
      <c r="F219" s="51"/>
      <c r="G219" s="51"/>
      <c r="H219" s="51"/>
      <c r="I219" s="51"/>
      <c r="J219" s="51"/>
      <c r="K219" s="51"/>
      <c r="L219" s="35"/>
      <c r="M219" s="41"/>
      <c r="N219" s="41"/>
      <c r="O219" s="41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</row>
    <row r="220" ht="19.5" customHeight="1">
      <c r="A220" s="30">
        <v>136.0</v>
      </c>
      <c r="B220" s="31" t="s">
        <v>387</v>
      </c>
      <c r="C220" s="31" t="s">
        <v>388</v>
      </c>
      <c r="D220" s="48"/>
      <c r="E220" s="34">
        <v>1.0</v>
      </c>
      <c r="F220" s="78" t="s">
        <v>192</v>
      </c>
      <c r="G220" s="78" t="s">
        <v>192</v>
      </c>
      <c r="H220" s="78" t="s">
        <v>192</v>
      </c>
      <c r="I220" s="78" t="s">
        <v>192</v>
      </c>
      <c r="J220" s="78" t="s">
        <v>192</v>
      </c>
      <c r="K220" s="78" t="s">
        <v>192</v>
      </c>
      <c r="L220" s="35"/>
      <c r="M220" s="44" t="s">
        <v>40</v>
      </c>
      <c r="N220" s="44" t="s">
        <v>41</v>
      </c>
      <c r="O220" s="44" t="s">
        <v>42</v>
      </c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</row>
    <row r="221" ht="19.5" customHeight="1">
      <c r="A221" s="30">
        <v>137.0</v>
      </c>
      <c r="B221" s="31" t="s">
        <v>389</v>
      </c>
      <c r="C221" s="31"/>
      <c r="D221" s="48" t="s">
        <v>390</v>
      </c>
      <c r="E221" s="34">
        <v>0.5</v>
      </c>
      <c r="F221" s="78" t="s">
        <v>192</v>
      </c>
      <c r="G221" s="78" t="s">
        <v>192</v>
      </c>
      <c r="H221" s="78" t="s">
        <v>192</v>
      </c>
      <c r="I221" s="78" t="s">
        <v>192</v>
      </c>
      <c r="J221" s="78" t="s">
        <v>192</v>
      </c>
      <c r="K221" s="78" t="s">
        <v>192</v>
      </c>
      <c r="L221" s="35"/>
      <c r="M221" s="36" t="s">
        <v>40</v>
      </c>
      <c r="N221" s="36" t="s">
        <v>41</v>
      </c>
      <c r="O221" s="36" t="s">
        <v>42</v>
      </c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</row>
    <row r="222" ht="19.5" customHeight="1">
      <c r="A222" s="86"/>
      <c r="B222" s="51"/>
      <c r="C222" s="51"/>
      <c r="D222" s="5" t="s">
        <v>391</v>
      </c>
      <c r="E222" s="34">
        <v>0.5</v>
      </c>
      <c r="F222" s="51"/>
      <c r="G222" s="51"/>
      <c r="H222" s="51"/>
      <c r="I222" s="51"/>
      <c r="J222" s="51"/>
      <c r="K222" s="51"/>
      <c r="L222" s="35"/>
      <c r="M222" s="41"/>
      <c r="N222" s="41"/>
      <c r="O222" s="41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</row>
    <row r="223" ht="19.5" customHeight="1">
      <c r="A223" s="30">
        <v>138.0</v>
      </c>
      <c r="B223" s="31" t="s">
        <v>392</v>
      </c>
      <c r="C223" s="31" t="s">
        <v>393</v>
      </c>
      <c r="D223" s="5" t="s">
        <v>394</v>
      </c>
      <c r="E223" s="34">
        <v>0.5</v>
      </c>
      <c r="F223" s="78" t="s">
        <v>192</v>
      </c>
      <c r="G223" s="78" t="s">
        <v>192</v>
      </c>
      <c r="H223" s="78" t="s">
        <v>192</v>
      </c>
      <c r="I223" s="78" t="s">
        <v>192</v>
      </c>
      <c r="J223" s="78" t="s">
        <v>192</v>
      </c>
      <c r="K223" s="78" t="s">
        <v>192</v>
      </c>
      <c r="L223" s="35"/>
      <c r="M223" s="36" t="s">
        <v>40</v>
      </c>
      <c r="N223" s="36" t="s">
        <v>41</v>
      </c>
      <c r="O223" s="36" t="s">
        <v>42</v>
      </c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</row>
    <row r="224" ht="19.5" customHeight="1">
      <c r="A224" s="86"/>
      <c r="B224" s="51"/>
      <c r="C224" s="51"/>
      <c r="D224" s="48" t="s">
        <v>395</v>
      </c>
      <c r="E224" s="34">
        <v>0.5</v>
      </c>
      <c r="F224" s="51"/>
      <c r="G224" s="51"/>
      <c r="H224" s="51"/>
      <c r="I224" s="51"/>
      <c r="J224" s="51"/>
      <c r="K224" s="51"/>
      <c r="L224" s="35"/>
      <c r="M224" s="41"/>
      <c r="N224" s="41"/>
      <c r="O224" s="41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</row>
    <row r="225" ht="19.5" customHeight="1">
      <c r="A225" s="30">
        <v>139.0</v>
      </c>
      <c r="B225" s="31" t="s">
        <v>396</v>
      </c>
      <c r="C225" s="31" t="s">
        <v>397</v>
      </c>
      <c r="D225" s="48" t="s">
        <v>398</v>
      </c>
      <c r="E225" s="34">
        <v>0.05</v>
      </c>
      <c r="F225" s="78" t="s">
        <v>192</v>
      </c>
      <c r="G225" s="78" t="s">
        <v>192</v>
      </c>
      <c r="H225" s="78" t="s">
        <v>192</v>
      </c>
      <c r="I225" s="78" t="s">
        <v>192</v>
      </c>
      <c r="J225" s="78" t="s">
        <v>192</v>
      </c>
      <c r="K225" s="78" t="s">
        <v>192</v>
      </c>
      <c r="L225" s="35"/>
      <c r="M225" s="36" t="s">
        <v>40</v>
      </c>
      <c r="N225" s="36" t="s">
        <v>41</v>
      </c>
      <c r="O225" s="36" t="s">
        <v>42</v>
      </c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</row>
    <row r="226" ht="19.5" customHeight="1">
      <c r="A226" s="86"/>
      <c r="B226" s="51"/>
      <c r="C226" s="51"/>
      <c r="D226" s="48" t="s">
        <v>399</v>
      </c>
      <c r="E226" s="34">
        <v>0.95</v>
      </c>
      <c r="F226" s="51"/>
      <c r="G226" s="51"/>
      <c r="H226" s="51"/>
      <c r="I226" s="51"/>
      <c r="J226" s="51"/>
      <c r="K226" s="51"/>
      <c r="L226" s="35"/>
      <c r="M226" s="41"/>
      <c r="N226" s="41"/>
      <c r="O226" s="41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</row>
    <row r="227" ht="19.5" customHeight="1">
      <c r="A227" s="30">
        <v>140.0</v>
      </c>
      <c r="B227" s="31" t="s">
        <v>400</v>
      </c>
      <c r="C227" s="31"/>
      <c r="D227" s="48"/>
      <c r="E227" s="34">
        <v>1.0</v>
      </c>
      <c r="F227" s="78" t="s">
        <v>192</v>
      </c>
      <c r="G227" s="78" t="s">
        <v>192</v>
      </c>
      <c r="H227" s="78" t="s">
        <v>192</v>
      </c>
      <c r="I227" s="78" t="s">
        <v>192</v>
      </c>
      <c r="J227" s="78" t="s">
        <v>192</v>
      </c>
      <c r="K227" s="78" t="s">
        <v>192</v>
      </c>
      <c r="L227" s="35"/>
      <c r="M227" s="44" t="s">
        <v>40</v>
      </c>
      <c r="N227" s="44" t="s">
        <v>41</v>
      </c>
      <c r="O227" s="44" t="s">
        <v>42</v>
      </c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</row>
    <row r="228" ht="19.5" customHeight="1">
      <c r="A228" s="44">
        <v>141.0</v>
      </c>
      <c r="B228" s="5" t="s">
        <v>401</v>
      </c>
      <c r="C228" s="5" t="s">
        <v>402</v>
      </c>
      <c r="D228" s="48"/>
      <c r="E228" s="34">
        <v>1.0</v>
      </c>
      <c r="F228" s="82" t="s">
        <v>192</v>
      </c>
      <c r="G228" s="82" t="s">
        <v>192</v>
      </c>
      <c r="H228" s="82" t="s">
        <v>192</v>
      </c>
      <c r="I228" s="82" t="s">
        <v>192</v>
      </c>
      <c r="J228" s="82" t="s">
        <v>192</v>
      </c>
      <c r="K228" s="82" t="s">
        <v>192</v>
      </c>
      <c r="L228" s="35"/>
      <c r="M228" s="44" t="s">
        <v>40</v>
      </c>
      <c r="N228" s="44" t="s">
        <v>41</v>
      </c>
      <c r="O228" s="44" t="s">
        <v>42</v>
      </c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</row>
    <row r="229" ht="19.5" customHeight="1">
      <c r="A229" s="30">
        <v>142.0</v>
      </c>
      <c r="B229" s="31" t="s">
        <v>403</v>
      </c>
      <c r="C229" s="31" t="s">
        <v>404</v>
      </c>
      <c r="D229" s="42" t="s">
        <v>405</v>
      </c>
      <c r="E229" s="34">
        <v>0.05</v>
      </c>
      <c r="F229" s="33" t="s">
        <v>39</v>
      </c>
      <c r="G229" s="33" t="s">
        <v>39</v>
      </c>
      <c r="H229" s="33" t="s">
        <v>39</v>
      </c>
      <c r="I229" s="33" t="s">
        <v>39</v>
      </c>
      <c r="J229" s="33" t="s">
        <v>39</v>
      </c>
      <c r="K229" s="33" t="s">
        <v>39</v>
      </c>
      <c r="L229" s="35"/>
      <c r="M229" s="36" t="s">
        <v>40</v>
      </c>
      <c r="N229" s="36" t="s">
        <v>41</v>
      </c>
      <c r="O229" s="36" t="s">
        <v>42</v>
      </c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</row>
    <row r="230" ht="19.5" customHeight="1">
      <c r="A230" s="86"/>
      <c r="B230" s="41"/>
      <c r="C230" s="41"/>
      <c r="D230" s="45" t="s">
        <v>406</v>
      </c>
      <c r="E230" s="34">
        <v>0.95</v>
      </c>
      <c r="F230" s="41"/>
      <c r="G230" s="41"/>
      <c r="H230" s="41"/>
      <c r="I230" s="41"/>
      <c r="J230" s="41"/>
      <c r="K230" s="41"/>
      <c r="L230" s="35"/>
      <c r="M230" s="41"/>
      <c r="N230" s="41"/>
      <c r="O230" s="41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</row>
    <row r="231" ht="19.5" customHeight="1">
      <c r="A231" s="30">
        <v>143.0</v>
      </c>
      <c r="B231" s="31" t="s">
        <v>407</v>
      </c>
      <c r="C231" s="31"/>
      <c r="D231" s="42" t="s">
        <v>408</v>
      </c>
      <c r="E231" s="34">
        <v>0.5</v>
      </c>
      <c r="F231" s="33" t="s">
        <v>39</v>
      </c>
      <c r="G231" s="33" t="s">
        <v>39</v>
      </c>
      <c r="H231" s="33" t="s">
        <v>39</v>
      </c>
      <c r="I231" s="33" t="s">
        <v>39</v>
      </c>
      <c r="J231" s="33" t="s">
        <v>39</v>
      </c>
      <c r="K231" s="33" t="s">
        <v>39</v>
      </c>
      <c r="L231" s="35"/>
      <c r="M231" s="36" t="s">
        <v>40</v>
      </c>
      <c r="N231" s="36" t="s">
        <v>41</v>
      </c>
      <c r="O231" s="36" t="s">
        <v>42</v>
      </c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</row>
    <row r="232" ht="19.5" customHeight="1">
      <c r="A232" s="86"/>
      <c r="B232" s="41"/>
      <c r="C232" s="41"/>
      <c r="D232" s="42" t="s">
        <v>409</v>
      </c>
      <c r="E232" s="34">
        <v>0.5</v>
      </c>
      <c r="F232" s="41"/>
      <c r="G232" s="41"/>
      <c r="H232" s="41"/>
      <c r="I232" s="41"/>
      <c r="J232" s="41"/>
      <c r="K232" s="41"/>
      <c r="L232" s="35"/>
      <c r="M232" s="41"/>
      <c r="N232" s="41"/>
      <c r="O232" s="41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</row>
    <row r="233" ht="19.5" customHeight="1">
      <c r="A233" s="43">
        <v>144.0</v>
      </c>
      <c r="B233" s="85" t="s">
        <v>410</v>
      </c>
      <c r="C233" s="83" t="s">
        <v>411</v>
      </c>
      <c r="D233" s="84"/>
      <c r="E233" s="34">
        <v>1.0</v>
      </c>
      <c r="F233" s="34" t="s">
        <v>39</v>
      </c>
      <c r="G233" s="34" t="s">
        <v>39</v>
      </c>
      <c r="H233" s="34" t="s">
        <v>39</v>
      </c>
      <c r="I233" s="34" t="s">
        <v>39</v>
      </c>
      <c r="J233" s="34" t="s">
        <v>39</v>
      </c>
      <c r="K233" s="34" t="s">
        <v>39</v>
      </c>
      <c r="L233" s="35"/>
      <c r="M233" s="44" t="s">
        <v>40</v>
      </c>
      <c r="N233" s="44" t="s">
        <v>41</v>
      </c>
      <c r="O233" s="44" t="s">
        <v>42</v>
      </c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</row>
    <row r="234" ht="19.5" customHeight="1">
      <c r="A234" s="30">
        <v>145.0</v>
      </c>
      <c r="B234" s="31" t="s">
        <v>412</v>
      </c>
      <c r="C234" s="31"/>
      <c r="D234" s="42" t="s">
        <v>413</v>
      </c>
      <c r="E234" s="34">
        <v>0.6</v>
      </c>
      <c r="F234" s="33" t="s">
        <v>39</v>
      </c>
      <c r="G234" s="33" t="s">
        <v>39</v>
      </c>
      <c r="H234" s="33" t="s">
        <v>39</v>
      </c>
      <c r="I234" s="33" t="s">
        <v>39</v>
      </c>
      <c r="J234" s="33" t="s">
        <v>39</v>
      </c>
      <c r="K234" s="33" t="s">
        <v>39</v>
      </c>
      <c r="L234" s="35"/>
      <c r="M234" s="36" t="s">
        <v>40</v>
      </c>
      <c r="N234" s="36" t="s">
        <v>41</v>
      </c>
      <c r="O234" s="36" t="s">
        <v>42</v>
      </c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</row>
    <row r="235" ht="19.5" customHeight="1">
      <c r="A235" s="86"/>
      <c r="B235" s="41"/>
      <c r="C235" s="41"/>
      <c r="D235" s="42" t="s">
        <v>414</v>
      </c>
      <c r="E235" s="34">
        <v>0.4</v>
      </c>
      <c r="F235" s="41"/>
      <c r="G235" s="41"/>
      <c r="H235" s="41"/>
      <c r="I235" s="41"/>
      <c r="J235" s="41"/>
      <c r="K235" s="41"/>
      <c r="L235" s="35"/>
      <c r="M235" s="41"/>
      <c r="N235" s="41"/>
      <c r="O235" s="41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</row>
    <row r="236" ht="19.5" customHeight="1">
      <c r="A236" s="43">
        <v>146.0</v>
      </c>
      <c r="B236" s="42" t="s">
        <v>415</v>
      </c>
      <c r="C236" s="42"/>
      <c r="D236" s="84"/>
      <c r="E236" s="34">
        <v>1.0</v>
      </c>
      <c r="F236" s="34"/>
      <c r="G236" s="34"/>
      <c r="H236" s="34"/>
      <c r="I236" s="34"/>
      <c r="J236" s="34" t="s">
        <v>39</v>
      </c>
      <c r="K236" s="34" t="s">
        <v>39</v>
      </c>
      <c r="L236" s="35"/>
      <c r="M236" s="44" t="s">
        <v>40</v>
      </c>
      <c r="N236" s="44" t="s">
        <v>41</v>
      </c>
      <c r="O236" s="44" t="s">
        <v>42</v>
      </c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</row>
    <row r="237" ht="19.5" customHeight="1">
      <c r="A237" s="43">
        <v>147.0</v>
      </c>
      <c r="B237" s="83" t="s">
        <v>416</v>
      </c>
      <c r="C237" s="85"/>
      <c r="D237" s="84"/>
      <c r="E237" s="34">
        <v>1.0</v>
      </c>
      <c r="F237" s="34" t="s">
        <v>39</v>
      </c>
      <c r="G237" s="34" t="s">
        <v>39</v>
      </c>
      <c r="H237" s="34" t="s">
        <v>39</v>
      </c>
      <c r="I237" s="34" t="s">
        <v>39</v>
      </c>
      <c r="J237" s="34" t="s">
        <v>39</v>
      </c>
      <c r="K237" s="34" t="s">
        <v>39</v>
      </c>
      <c r="L237" s="35"/>
      <c r="M237" s="44" t="s">
        <v>40</v>
      </c>
      <c r="N237" s="44" t="s">
        <v>41</v>
      </c>
      <c r="O237" s="44" t="s">
        <v>42</v>
      </c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</row>
    <row r="238" ht="19.5" customHeight="1">
      <c r="A238" s="30">
        <v>148.0</v>
      </c>
      <c r="B238" s="31" t="s">
        <v>417</v>
      </c>
      <c r="C238" s="31" t="s">
        <v>418</v>
      </c>
      <c r="D238" s="42" t="s">
        <v>418</v>
      </c>
      <c r="E238" s="34">
        <v>0.9</v>
      </c>
      <c r="F238" s="33" t="s">
        <v>39</v>
      </c>
      <c r="G238" s="33" t="s">
        <v>39</v>
      </c>
      <c r="H238" s="33" t="s">
        <v>39</v>
      </c>
      <c r="I238" s="33" t="s">
        <v>39</v>
      </c>
      <c r="J238" s="33" t="s">
        <v>39</v>
      </c>
      <c r="K238" s="33" t="s">
        <v>39</v>
      </c>
      <c r="L238" s="35"/>
      <c r="M238" s="36" t="s">
        <v>40</v>
      </c>
      <c r="N238" s="36" t="s">
        <v>41</v>
      </c>
      <c r="O238" s="36" t="s">
        <v>42</v>
      </c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</row>
    <row r="239" ht="19.5" customHeight="1">
      <c r="A239" s="86"/>
      <c r="B239" s="41"/>
      <c r="C239" s="41"/>
      <c r="D239" s="42" t="s">
        <v>419</v>
      </c>
      <c r="E239" s="34">
        <v>0.1</v>
      </c>
      <c r="F239" s="41"/>
      <c r="G239" s="41"/>
      <c r="H239" s="41"/>
      <c r="I239" s="41"/>
      <c r="J239" s="41"/>
      <c r="K239" s="41"/>
      <c r="L239" s="35"/>
      <c r="M239" s="41"/>
      <c r="N239" s="41"/>
      <c r="O239" s="41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</row>
    <row r="240" ht="19.5" customHeight="1">
      <c r="A240" s="30">
        <v>149.0</v>
      </c>
      <c r="B240" s="31" t="s">
        <v>420</v>
      </c>
      <c r="C240" s="31" t="s">
        <v>421</v>
      </c>
      <c r="D240" s="42" t="s">
        <v>422</v>
      </c>
      <c r="E240" s="34">
        <v>0.8</v>
      </c>
      <c r="F240" s="33" t="s">
        <v>39</v>
      </c>
      <c r="G240" s="33" t="s">
        <v>39</v>
      </c>
      <c r="H240" s="33" t="s">
        <v>39</v>
      </c>
      <c r="I240" s="33" t="s">
        <v>39</v>
      </c>
      <c r="J240" s="33" t="s">
        <v>39</v>
      </c>
      <c r="K240" s="33" t="s">
        <v>39</v>
      </c>
      <c r="L240" s="35"/>
      <c r="M240" s="36" t="s">
        <v>40</v>
      </c>
      <c r="N240" s="36" t="s">
        <v>41</v>
      </c>
      <c r="O240" s="36" t="s">
        <v>42</v>
      </c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</row>
    <row r="241" ht="19.5" customHeight="1">
      <c r="A241" s="86"/>
      <c r="B241" s="41"/>
      <c r="C241" s="41"/>
      <c r="D241" s="42" t="s">
        <v>423</v>
      </c>
      <c r="E241" s="34">
        <v>0.2</v>
      </c>
      <c r="F241" s="41"/>
      <c r="G241" s="41"/>
      <c r="H241" s="41"/>
      <c r="I241" s="41"/>
      <c r="J241" s="41"/>
      <c r="K241" s="41"/>
      <c r="L241" s="35"/>
      <c r="M241" s="41"/>
      <c r="N241" s="41"/>
      <c r="O241" s="41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</row>
    <row r="242" ht="19.5" customHeight="1">
      <c r="A242" s="30">
        <v>150.0</v>
      </c>
      <c r="B242" s="31" t="s">
        <v>424</v>
      </c>
      <c r="C242" s="31" t="s">
        <v>425</v>
      </c>
      <c r="D242" s="42" t="s">
        <v>425</v>
      </c>
      <c r="E242" s="34">
        <v>0.5</v>
      </c>
      <c r="F242" s="33" t="s">
        <v>39</v>
      </c>
      <c r="G242" s="33" t="s">
        <v>39</v>
      </c>
      <c r="H242" s="33" t="s">
        <v>39</v>
      </c>
      <c r="I242" s="33" t="s">
        <v>39</v>
      </c>
      <c r="J242" s="33" t="s">
        <v>39</v>
      </c>
      <c r="K242" s="33" t="s">
        <v>39</v>
      </c>
      <c r="L242" s="35"/>
      <c r="M242" s="36" t="s">
        <v>40</v>
      </c>
      <c r="N242" s="36" t="s">
        <v>41</v>
      </c>
      <c r="O242" s="36" t="s">
        <v>42</v>
      </c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</row>
    <row r="243" ht="19.5" customHeight="1">
      <c r="A243" s="86"/>
      <c r="B243" s="41"/>
      <c r="C243" s="41"/>
      <c r="D243" s="42" t="s">
        <v>426</v>
      </c>
      <c r="E243" s="34">
        <v>0.5</v>
      </c>
      <c r="F243" s="41"/>
      <c r="G243" s="41"/>
      <c r="H243" s="41"/>
      <c r="I243" s="41"/>
      <c r="J243" s="41"/>
      <c r="K243" s="41"/>
      <c r="L243" s="35"/>
      <c r="M243" s="41"/>
      <c r="N243" s="41"/>
      <c r="O243" s="41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</row>
    <row r="244" ht="19.5" customHeight="1">
      <c r="A244" s="43">
        <v>151.0</v>
      </c>
      <c r="B244" s="42" t="s">
        <v>427</v>
      </c>
      <c r="C244" s="42" t="s">
        <v>428</v>
      </c>
      <c r="D244" s="83"/>
      <c r="E244" s="34">
        <v>1.0</v>
      </c>
      <c r="F244" s="34" t="s">
        <v>39</v>
      </c>
      <c r="G244" s="34" t="s">
        <v>39</v>
      </c>
      <c r="H244" s="34" t="s">
        <v>39</v>
      </c>
      <c r="I244" s="34" t="s">
        <v>39</v>
      </c>
      <c r="J244" s="34" t="s">
        <v>39</v>
      </c>
      <c r="K244" s="34" t="s">
        <v>39</v>
      </c>
      <c r="L244" s="35"/>
      <c r="M244" s="44" t="s">
        <v>40</v>
      </c>
      <c r="N244" s="44" t="s">
        <v>41</v>
      </c>
      <c r="O244" s="44" t="s">
        <v>42</v>
      </c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</row>
    <row r="245" ht="19.5" customHeight="1">
      <c r="A245" s="30">
        <v>152.0</v>
      </c>
      <c r="B245" s="31" t="s">
        <v>429</v>
      </c>
      <c r="C245" s="31" t="s">
        <v>430</v>
      </c>
      <c r="D245" s="45" t="s">
        <v>430</v>
      </c>
      <c r="E245" s="34">
        <v>0.5</v>
      </c>
      <c r="F245" s="33" t="s">
        <v>39</v>
      </c>
      <c r="G245" s="33" t="s">
        <v>39</v>
      </c>
      <c r="H245" s="33" t="s">
        <v>39</v>
      </c>
      <c r="I245" s="33" t="s">
        <v>39</v>
      </c>
      <c r="J245" s="33" t="s">
        <v>39</v>
      </c>
      <c r="K245" s="33" t="s">
        <v>39</v>
      </c>
      <c r="L245" s="35"/>
      <c r="M245" s="36" t="s">
        <v>40</v>
      </c>
      <c r="N245" s="36" t="s">
        <v>41</v>
      </c>
      <c r="O245" s="36" t="s">
        <v>42</v>
      </c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</row>
    <row r="246" ht="19.5" customHeight="1">
      <c r="A246" s="86"/>
      <c r="B246" s="41"/>
      <c r="C246" s="41"/>
      <c r="D246" s="42" t="s">
        <v>431</v>
      </c>
      <c r="E246" s="34">
        <v>0.5</v>
      </c>
      <c r="F246" s="41"/>
      <c r="G246" s="41"/>
      <c r="H246" s="41"/>
      <c r="I246" s="41"/>
      <c r="J246" s="41"/>
      <c r="K246" s="41"/>
      <c r="L246" s="35"/>
      <c r="M246" s="41"/>
      <c r="N246" s="41"/>
      <c r="O246" s="41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</row>
    <row r="247" ht="19.5" customHeight="1">
      <c r="A247" s="30">
        <v>153.0</v>
      </c>
      <c r="B247" s="31" t="s">
        <v>432</v>
      </c>
      <c r="C247" s="31" t="s">
        <v>433</v>
      </c>
      <c r="D247" s="42" t="s">
        <v>434</v>
      </c>
      <c r="E247" s="34">
        <v>0.5</v>
      </c>
      <c r="F247" s="33" t="s">
        <v>39</v>
      </c>
      <c r="G247" s="33" t="s">
        <v>39</v>
      </c>
      <c r="H247" s="33" t="s">
        <v>39</v>
      </c>
      <c r="I247" s="33" t="s">
        <v>39</v>
      </c>
      <c r="J247" s="33" t="s">
        <v>39</v>
      </c>
      <c r="K247" s="33" t="s">
        <v>39</v>
      </c>
      <c r="L247" s="35"/>
      <c r="M247" s="36" t="s">
        <v>40</v>
      </c>
      <c r="N247" s="36" t="s">
        <v>41</v>
      </c>
      <c r="O247" s="36" t="s">
        <v>42</v>
      </c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</row>
    <row r="248" ht="19.5" customHeight="1">
      <c r="A248" s="86"/>
      <c r="B248" s="41"/>
      <c r="C248" s="41"/>
      <c r="D248" s="42" t="s">
        <v>433</v>
      </c>
      <c r="E248" s="34">
        <v>0.5</v>
      </c>
      <c r="F248" s="41"/>
      <c r="G248" s="41"/>
      <c r="H248" s="41"/>
      <c r="I248" s="41"/>
      <c r="J248" s="41"/>
      <c r="K248" s="41"/>
      <c r="L248" s="35"/>
      <c r="M248" s="41"/>
      <c r="N248" s="41"/>
      <c r="O248" s="41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</row>
    <row r="249" ht="19.5" customHeight="1">
      <c r="A249" s="43">
        <v>154.0</v>
      </c>
      <c r="B249" s="42" t="s">
        <v>435</v>
      </c>
      <c r="C249" s="42" t="s">
        <v>436</v>
      </c>
      <c r="D249" s="84"/>
      <c r="E249" s="34">
        <v>1.0</v>
      </c>
      <c r="F249" s="34"/>
      <c r="G249" s="34"/>
      <c r="H249" s="34"/>
      <c r="I249" s="34"/>
      <c r="J249" s="34" t="s">
        <v>39</v>
      </c>
      <c r="K249" s="34" t="s">
        <v>39</v>
      </c>
      <c r="L249" s="35"/>
      <c r="M249" s="44" t="s">
        <v>40</v>
      </c>
      <c r="N249" s="44" t="s">
        <v>41</v>
      </c>
      <c r="O249" s="44" t="s">
        <v>42</v>
      </c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</row>
    <row r="250" ht="19.5" customHeight="1">
      <c r="A250" s="43">
        <v>155.0</v>
      </c>
      <c r="B250" s="83" t="s">
        <v>437</v>
      </c>
      <c r="C250" s="85"/>
      <c r="D250" s="84"/>
      <c r="E250" s="34">
        <v>1.0</v>
      </c>
      <c r="F250" s="34" t="s">
        <v>39</v>
      </c>
      <c r="G250" s="34" t="s">
        <v>39</v>
      </c>
      <c r="H250" s="34" t="s">
        <v>39</v>
      </c>
      <c r="I250" s="34" t="s">
        <v>39</v>
      </c>
      <c r="J250" s="34" t="s">
        <v>39</v>
      </c>
      <c r="K250" s="34" t="s">
        <v>39</v>
      </c>
      <c r="L250" s="35"/>
      <c r="M250" s="44" t="s">
        <v>40</v>
      </c>
      <c r="N250" s="44" t="s">
        <v>41</v>
      </c>
      <c r="O250" s="44" t="s">
        <v>42</v>
      </c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</row>
    <row r="251" ht="19.5" customHeight="1">
      <c r="A251" s="30">
        <v>156.0</v>
      </c>
      <c r="B251" s="31" t="s">
        <v>438</v>
      </c>
      <c r="C251" s="31" t="s">
        <v>439</v>
      </c>
      <c r="D251" s="45" t="s">
        <v>440</v>
      </c>
      <c r="E251" s="34">
        <v>0.05</v>
      </c>
      <c r="F251" s="33" t="s">
        <v>39</v>
      </c>
      <c r="G251" s="33" t="s">
        <v>39</v>
      </c>
      <c r="H251" s="33" t="s">
        <v>39</v>
      </c>
      <c r="I251" s="33" t="s">
        <v>39</v>
      </c>
      <c r="J251" s="33" t="s">
        <v>39</v>
      </c>
      <c r="K251" s="33" t="s">
        <v>39</v>
      </c>
      <c r="L251" s="35"/>
      <c r="M251" s="36" t="s">
        <v>40</v>
      </c>
      <c r="N251" s="36" t="s">
        <v>41</v>
      </c>
      <c r="O251" s="36" t="s">
        <v>42</v>
      </c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</row>
    <row r="252" ht="19.5" customHeight="1">
      <c r="A252" s="86"/>
      <c r="B252" s="41"/>
      <c r="C252" s="41"/>
      <c r="D252" s="42" t="s">
        <v>441</v>
      </c>
      <c r="E252" s="34">
        <v>0.95</v>
      </c>
      <c r="F252" s="41"/>
      <c r="G252" s="41"/>
      <c r="H252" s="41"/>
      <c r="I252" s="41"/>
      <c r="J252" s="41"/>
      <c r="K252" s="41"/>
      <c r="L252" s="35"/>
      <c r="M252" s="41"/>
      <c r="N252" s="41"/>
      <c r="O252" s="41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</row>
    <row r="253" ht="19.5" customHeight="1">
      <c r="A253" s="43">
        <v>157.0</v>
      </c>
      <c r="B253" s="83" t="s">
        <v>442</v>
      </c>
      <c r="C253" s="83" t="s">
        <v>443</v>
      </c>
      <c r="D253" s="84"/>
      <c r="E253" s="34">
        <v>1.0</v>
      </c>
      <c r="F253" s="34" t="s">
        <v>39</v>
      </c>
      <c r="G253" s="34" t="s">
        <v>39</v>
      </c>
      <c r="H253" s="34" t="s">
        <v>39</v>
      </c>
      <c r="I253" s="34" t="s">
        <v>39</v>
      </c>
      <c r="J253" s="34" t="s">
        <v>39</v>
      </c>
      <c r="K253" s="34" t="s">
        <v>39</v>
      </c>
      <c r="L253" s="35"/>
      <c r="M253" s="44" t="s">
        <v>40</v>
      </c>
      <c r="N253" s="44" t="s">
        <v>41</v>
      </c>
      <c r="O253" s="44" t="s">
        <v>42</v>
      </c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</row>
    <row r="254" ht="19.5" customHeight="1">
      <c r="A254" s="30">
        <v>158.0</v>
      </c>
      <c r="B254" s="31" t="s">
        <v>444</v>
      </c>
      <c r="C254" s="31" t="s">
        <v>445</v>
      </c>
      <c r="D254" s="42" t="s">
        <v>446</v>
      </c>
      <c r="E254" s="34">
        <v>0.5</v>
      </c>
      <c r="F254" s="33" t="s">
        <v>39</v>
      </c>
      <c r="G254" s="33" t="s">
        <v>39</v>
      </c>
      <c r="H254" s="33" t="s">
        <v>39</v>
      </c>
      <c r="I254" s="33" t="s">
        <v>39</v>
      </c>
      <c r="J254" s="33" t="s">
        <v>39</v>
      </c>
      <c r="K254" s="33" t="s">
        <v>39</v>
      </c>
      <c r="L254" s="35"/>
      <c r="M254" s="36" t="s">
        <v>40</v>
      </c>
      <c r="N254" s="36" t="s">
        <v>41</v>
      </c>
      <c r="O254" s="36" t="s">
        <v>42</v>
      </c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</row>
    <row r="255" ht="19.5" customHeight="1">
      <c r="A255" s="86"/>
      <c r="B255" s="41"/>
      <c r="C255" s="41"/>
      <c r="D255" s="42" t="s">
        <v>445</v>
      </c>
      <c r="E255" s="34">
        <v>0.5</v>
      </c>
      <c r="F255" s="41"/>
      <c r="G255" s="41"/>
      <c r="H255" s="41"/>
      <c r="I255" s="41"/>
      <c r="J255" s="41"/>
      <c r="K255" s="41"/>
      <c r="L255" s="35"/>
      <c r="M255" s="41"/>
      <c r="N255" s="41"/>
      <c r="O255" s="41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</row>
    <row r="256" ht="19.5" customHeight="1">
      <c r="A256" s="43">
        <v>159.0</v>
      </c>
      <c r="B256" s="42" t="s">
        <v>447</v>
      </c>
      <c r="C256" s="42" t="s">
        <v>436</v>
      </c>
      <c r="D256" s="84"/>
      <c r="E256" s="34">
        <v>1.0</v>
      </c>
      <c r="F256" s="34"/>
      <c r="G256" s="34"/>
      <c r="H256" s="34"/>
      <c r="I256" s="34"/>
      <c r="J256" s="34" t="s">
        <v>39</v>
      </c>
      <c r="K256" s="34" t="s">
        <v>39</v>
      </c>
      <c r="L256" s="35"/>
      <c r="M256" s="44" t="s">
        <v>40</v>
      </c>
      <c r="N256" s="44" t="s">
        <v>41</v>
      </c>
      <c r="O256" s="44" t="s">
        <v>42</v>
      </c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</row>
    <row r="257" ht="19.5" customHeight="1">
      <c r="A257" s="30">
        <v>160.0</v>
      </c>
      <c r="B257" s="31" t="s">
        <v>448</v>
      </c>
      <c r="C257" s="31" t="s">
        <v>449</v>
      </c>
      <c r="D257" s="45" t="s">
        <v>449</v>
      </c>
      <c r="E257" s="34">
        <v>0.95</v>
      </c>
      <c r="F257" s="33" t="s">
        <v>39</v>
      </c>
      <c r="G257" s="33" t="s">
        <v>39</v>
      </c>
      <c r="H257" s="33" t="s">
        <v>39</v>
      </c>
      <c r="I257" s="33" t="s">
        <v>39</v>
      </c>
      <c r="J257" s="33" t="s">
        <v>39</v>
      </c>
      <c r="K257" s="33" t="s">
        <v>39</v>
      </c>
      <c r="L257" s="35"/>
      <c r="M257" s="36" t="s">
        <v>40</v>
      </c>
      <c r="N257" s="36" t="s">
        <v>41</v>
      </c>
      <c r="O257" s="36" t="s">
        <v>42</v>
      </c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</row>
    <row r="258" ht="19.5" customHeight="1">
      <c r="A258" s="86"/>
      <c r="B258" s="41"/>
      <c r="C258" s="41"/>
      <c r="D258" s="42" t="s">
        <v>450</v>
      </c>
      <c r="E258" s="34">
        <v>0.05</v>
      </c>
      <c r="F258" s="41"/>
      <c r="G258" s="41"/>
      <c r="H258" s="41"/>
      <c r="I258" s="41"/>
      <c r="J258" s="41"/>
      <c r="K258" s="41"/>
      <c r="L258" s="35"/>
      <c r="M258" s="41"/>
      <c r="N258" s="41"/>
      <c r="O258" s="41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</row>
    <row r="259" ht="12.75" customHeight="1">
      <c r="A259" s="21"/>
      <c r="B259" s="35"/>
      <c r="C259" s="35"/>
      <c r="D259" s="21"/>
      <c r="E259" s="21"/>
      <c r="F259" s="21"/>
      <c r="G259" s="21"/>
      <c r="H259" s="21"/>
      <c r="I259" s="21"/>
      <c r="J259" s="21"/>
      <c r="K259" s="21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</row>
    <row r="260" ht="12.75" customHeight="1">
      <c r="A260" s="21"/>
      <c r="B260" s="35"/>
      <c r="C260" s="35"/>
      <c r="D260" s="21"/>
      <c r="E260" s="21"/>
      <c r="F260" s="21"/>
      <c r="G260" s="21"/>
      <c r="H260" s="21"/>
      <c r="I260" s="21"/>
      <c r="J260" s="21"/>
      <c r="K260" s="21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</row>
    <row r="261" ht="12.75" customHeight="1">
      <c r="A261" s="21"/>
      <c r="B261" s="35"/>
      <c r="C261" s="35"/>
      <c r="D261" s="21"/>
      <c r="E261" s="21"/>
      <c r="F261" s="21"/>
      <c r="G261" s="21"/>
      <c r="H261" s="21"/>
      <c r="I261" s="21"/>
      <c r="J261" s="21"/>
      <c r="K261" s="21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</row>
    <row r="262" ht="12.75" customHeight="1">
      <c r="A262" s="21"/>
      <c r="B262" s="35"/>
      <c r="C262" s="35"/>
      <c r="D262" s="21"/>
      <c r="E262" s="21"/>
      <c r="F262" s="21"/>
      <c r="G262" s="21"/>
      <c r="H262" s="21"/>
      <c r="I262" s="21"/>
      <c r="J262" s="21"/>
      <c r="K262" s="21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</row>
    <row r="263" ht="12.75" customHeight="1">
      <c r="A263" s="21"/>
      <c r="B263" s="35"/>
      <c r="C263" s="35"/>
      <c r="D263" s="21"/>
      <c r="E263" s="21"/>
      <c r="F263" s="21"/>
      <c r="G263" s="21"/>
      <c r="H263" s="21"/>
      <c r="I263" s="21"/>
      <c r="J263" s="21"/>
      <c r="K263" s="21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</row>
    <row r="264" ht="12.75" customHeight="1">
      <c r="A264" s="21"/>
      <c r="B264" s="35"/>
      <c r="C264" s="35"/>
      <c r="D264" s="21"/>
      <c r="E264" s="21"/>
      <c r="F264" s="21"/>
      <c r="G264" s="21"/>
      <c r="H264" s="21"/>
      <c r="I264" s="21"/>
      <c r="J264" s="21"/>
      <c r="K264" s="21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</row>
    <row r="265" ht="12.75" customHeight="1">
      <c r="A265" s="21"/>
      <c r="B265" s="35"/>
      <c r="C265" s="35"/>
      <c r="D265" s="21"/>
      <c r="E265" s="21"/>
      <c r="F265" s="21"/>
      <c r="G265" s="21"/>
      <c r="H265" s="21"/>
      <c r="I265" s="21"/>
      <c r="J265" s="21"/>
      <c r="K265" s="21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</row>
    <row r="266" ht="12.75" customHeight="1">
      <c r="A266" s="21"/>
      <c r="B266" s="35"/>
      <c r="C266" s="35"/>
      <c r="D266" s="21"/>
      <c r="E266" s="21"/>
      <c r="F266" s="21"/>
      <c r="G266" s="21"/>
      <c r="H266" s="21"/>
      <c r="I266" s="21"/>
      <c r="J266" s="21"/>
      <c r="K266" s="21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</row>
    <row r="267" ht="12.75" customHeight="1">
      <c r="A267" s="21"/>
      <c r="B267" s="35"/>
      <c r="C267" s="35"/>
      <c r="D267" s="21"/>
      <c r="E267" s="21"/>
      <c r="F267" s="21"/>
      <c r="G267" s="21"/>
      <c r="H267" s="21"/>
      <c r="I267" s="21"/>
      <c r="J267" s="21"/>
      <c r="K267" s="21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</row>
    <row r="268" ht="12.75" customHeight="1">
      <c r="A268" s="21"/>
      <c r="B268" s="35"/>
      <c r="C268" s="35"/>
      <c r="D268" s="21"/>
      <c r="E268" s="21"/>
      <c r="F268" s="21"/>
      <c r="G268" s="21"/>
      <c r="H268" s="21"/>
      <c r="I268" s="21"/>
      <c r="J268" s="21"/>
      <c r="K268" s="21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</row>
    <row r="269" ht="12.75" customHeight="1">
      <c r="A269" s="21"/>
      <c r="B269" s="35"/>
      <c r="C269" s="35"/>
      <c r="D269" s="21"/>
      <c r="E269" s="21"/>
      <c r="F269" s="21"/>
      <c r="G269" s="21"/>
      <c r="H269" s="21"/>
      <c r="I269" s="21"/>
      <c r="J269" s="21"/>
      <c r="K269" s="21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</row>
    <row r="270" ht="12.75" customHeight="1">
      <c r="A270" s="21"/>
      <c r="B270" s="35"/>
      <c r="C270" s="35"/>
      <c r="D270" s="21"/>
      <c r="E270" s="21"/>
      <c r="F270" s="21"/>
      <c r="G270" s="21"/>
      <c r="H270" s="21"/>
      <c r="I270" s="21"/>
      <c r="J270" s="21"/>
      <c r="K270" s="21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</row>
    <row r="271" ht="12.75" customHeight="1">
      <c r="A271" s="21"/>
      <c r="B271" s="35"/>
      <c r="C271" s="35"/>
      <c r="D271" s="21"/>
      <c r="E271" s="21"/>
      <c r="F271" s="21"/>
      <c r="G271" s="21"/>
      <c r="H271" s="21"/>
      <c r="I271" s="21"/>
      <c r="J271" s="21"/>
      <c r="K271" s="21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</row>
    <row r="272" ht="12.75" customHeight="1">
      <c r="A272" s="21"/>
      <c r="B272" s="35"/>
      <c r="C272" s="35"/>
      <c r="D272" s="21"/>
      <c r="E272" s="21"/>
      <c r="F272" s="21"/>
      <c r="G272" s="21"/>
      <c r="H272" s="21"/>
      <c r="I272" s="21"/>
      <c r="J272" s="21"/>
      <c r="K272" s="21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</row>
    <row r="273" ht="12.75" customHeight="1">
      <c r="A273" s="21"/>
      <c r="B273" s="35"/>
      <c r="C273" s="35"/>
      <c r="D273" s="21"/>
      <c r="E273" s="21"/>
      <c r="F273" s="21"/>
      <c r="G273" s="21"/>
      <c r="H273" s="21"/>
      <c r="I273" s="21"/>
      <c r="J273" s="21"/>
      <c r="K273" s="21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</row>
    <row r="274" ht="12.75" customHeight="1">
      <c r="A274" s="21"/>
      <c r="B274" s="35"/>
      <c r="C274" s="35"/>
      <c r="D274" s="21"/>
      <c r="E274" s="21"/>
      <c r="F274" s="21"/>
      <c r="G274" s="21"/>
      <c r="H274" s="21"/>
      <c r="I274" s="21"/>
      <c r="J274" s="21"/>
      <c r="K274" s="21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</row>
    <row r="275" ht="12.75" customHeight="1">
      <c r="A275" s="21"/>
      <c r="B275" s="35"/>
      <c r="C275" s="35"/>
      <c r="D275" s="21"/>
      <c r="E275" s="21"/>
      <c r="F275" s="21"/>
      <c r="G275" s="21"/>
      <c r="H275" s="21"/>
      <c r="I275" s="21"/>
      <c r="J275" s="21"/>
      <c r="K275" s="21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</row>
    <row r="276" ht="12.75" customHeight="1">
      <c r="A276" s="21"/>
      <c r="B276" s="35"/>
      <c r="C276" s="35"/>
      <c r="D276" s="21"/>
      <c r="E276" s="21"/>
      <c r="F276" s="21"/>
      <c r="G276" s="21"/>
      <c r="H276" s="21"/>
      <c r="I276" s="21"/>
      <c r="J276" s="21"/>
      <c r="K276" s="21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</row>
    <row r="277" ht="12.75" customHeight="1">
      <c r="A277" s="21"/>
      <c r="B277" s="35"/>
      <c r="C277" s="35"/>
      <c r="D277" s="21"/>
      <c r="E277" s="21"/>
      <c r="F277" s="21"/>
      <c r="G277" s="21"/>
      <c r="H277" s="21"/>
      <c r="I277" s="21"/>
      <c r="J277" s="21"/>
      <c r="K277" s="21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</row>
    <row r="278" ht="12.75" customHeight="1">
      <c r="A278" s="21"/>
      <c r="B278" s="35"/>
      <c r="C278" s="35"/>
      <c r="D278" s="21"/>
      <c r="E278" s="21"/>
      <c r="F278" s="21"/>
      <c r="G278" s="21"/>
      <c r="H278" s="21"/>
      <c r="I278" s="21"/>
      <c r="J278" s="21"/>
      <c r="K278" s="21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</row>
    <row r="279" ht="12.75" customHeight="1">
      <c r="A279" s="21"/>
      <c r="B279" s="35"/>
      <c r="C279" s="35"/>
      <c r="D279" s="21"/>
      <c r="E279" s="21"/>
      <c r="F279" s="21"/>
      <c r="G279" s="21"/>
      <c r="H279" s="21"/>
      <c r="I279" s="21"/>
      <c r="J279" s="21"/>
      <c r="K279" s="21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</row>
    <row r="280" ht="12.75" customHeight="1">
      <c r="A280" s="21"/>
      <c r="B280" s="35"/>
      <c r="C280" s="35"/>
      <c r="D280" s="21"/>
      <c r="E280" s="21"/>
      <c r="F280" s="21"/>
      <c r="G280" s="21"/>
      <c r="H280" s="21"/>
      <c r="I280" s="21"/>
      <c r="J280" s="21"/>
      <c r="K280" s="21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</row>
    <row r="281" ht="12.75" customHeight="1">
      <c r="A281" s="21"/>
      <c r="B281" s="35"/>
      <c r="C281" s="35"/>
      <c r="D281" s="21"/>
      <c r="E281" s="21"/>
      <c r="F281" s="21"/>
      <c r="G281" s="21"/>
      <c r="H281" s="21"/>
      <c r="I281" s="21"/>
      <c r="J281" s="21"/>
      <c r="K281" s="21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</row>
    <row r="282" ht="12.75" customHeight="1">
      <c r="A282" s="21"/>
      <c r="B282" s="35"/>
      <c r="C282" s="35"/>
      <c r="D282" s="21"/>
      <c r="E282" s="21"/>
      <c r="F282" s="21"/>
      <c r="G282" s="21"/>
      <c r="H282" s="21"/>
      <c r="I282" s="21"/>
      <c r="J282" s="21"/>
      <c r="K282" s="21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</row>
    <row r="283" ht="12.75" customHeight="1">
      <c r="A283" s="21"/>
      <c r="B283" s="35"/>
      <c r="C283" s="35"/>
      <c r="D283" s="21"/>
      <c r="E283" s="21"/>
      <c r="F283" s="21"/>
      <c r="G283" s="21"/>
      <c r="H283" s="21"/>
      <c r="I283" s="21"/>
      <c r="J283" s="21"/>
      <c r="K283" s="21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</row>
    <row r="284" ht="12.75" customHeight="1">
      <c r="A284" s="21"/>
      <c r="B284" s="35"/>
      <c r="C284" s="35"/>
      <c r="D284" s="21"/>
      <c r="E284" s="21"/>
      <c r="F284" s="21"/>
      <c r="G284" s="21"/>
      <c r="H284" s="21"/>
      <c r="I284" s="21"/>
      <c r="J284" s="21"/>
      <c r="K284" s="21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</row>
    <row r="285" ht="12.75" customHeight="1">
      <c r="A285" s="21"/>
      <c r="B285" s="35"/>
      <c r="C285" s="35"/>
      <c r="D285" s="21"/>
      <c r="E285" s="21"/>
      <c r="F285" s="21"/>
      <c r="G285" s="21"/>
      <c r="H285" s="21"/>
      <c r="I285" s="21"/>
      <c r="J285" s="21"/>
      <c r="K285" s="21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</row>
    <row r="286" ht="12.75" customHeight="1">
      <c r="A286" s="21"/>
      <c r="B286" s="35"/>
      <c r="C286" s="35"/>
      <c r="D286" s="21"/>
      <c r="E286" s="21"/>
      <c r="F286" s="21"/>
      <c r="G286" s="21"/>
      <c r="H286" s="21"/>
      <c r="I286" s="21"/>
      <c r="J286" s="21"/>
      <c r="K286" s="21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</row>
    <row r="287" ht="12.75" customHeight="1">
      <c r="A287" s="21"/>
      <c r="B287" s="35"/>
      <c r="C287" s="35"/>
      <c r="D287" s="21"/>
      <c r="E287" s="21"/>
      <c r="F287" s="21"/>
      <c r="G287" s="21"/>
      <c r="H287" s="21"/>
      <c r="I287" s="21"/>
      <c r="J287" s="21"/>
      <c r="K287" s="21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</row>
    <row r="288" ht="12.75" customHeight="1">
      <c r="A288" s="21"/>
      <c r="B288" s="35"/>
      <c r="C288" s="35"/>
      <c r="D288" s="21"/>
      <c r="E288" s="21"/>
      <c r="F288" s="21"/>
      <c r="G288" s="21"/>
      <c r="H288" s="21"/>
      <c r="I288" s="21"/>
      <c r="J288" s="21"/>
      <c r="K288" s="21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</row>
    <row r="289" ht="12.75" customHeight="1">
      <c r="A289" s="21"/>
      <c r="B289" s="35"/>
      <c r="C289" s="35"/>
      <c r="D289" s="21"/>
      <c r="E289" s="21"/>
      <c r="F289" s="21"/>
      <c r="G289" s="21"/>
      <c r="H289" s="21"/>
      <c r="I289" s="21"/>
      <c r="J289" s="21"/>
      <c r="K289" s="21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</row>
    <row r="290" ht="12.75" customHeight="1">
      <c r="A290" s="21"/>
      <c r="B290" s="35"/>
      <c r="C290" s="35"/>
      <c r="D290" s="21"/>
      <c r="E290" s="21"/>
      <c r="F290" s="21"/>
      <c r="G290" s="21"/>
      <c r="H290" s="21"/>
      <c r="I290" s="21"/>
      <c r="J290" s="21"/>
      <c r="K290" s="21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</row>
    <row r="291" ht="12.75" customHeight="1">
      <c r="A291" s="21"/>
      <c r="B291" s="35"/>
      <c r="C291" s="35"/>
      <c r="D291" s="21"/>
      <c r="E291" s="21"/>
      <c r="F291" s="21"/>
      <c r="G291" s="21"/>
      <c r="H291" s="21"/>
      <c r="I291" s="21"/>
      <c r="J291" s="21"/>
      <c r="K291" s="21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</row>
    <row r="292" ht="12.75" customHeight="1">
      <c r="A292" s="21"/>
      <c r="B292" s="35"/>
      <c r="C292" s="35"/>
      <c r="D292" s="21"/>
      <c r="E292" s="21"/>
      <c r="F292" s="21"/>
      <c r="G292" s="21"/>
      <c r="H292" s="21"/>
      <c r="I292" s="21"/>
      <c r="J292" s="21"/>
      <c r="K292" s="21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</row>
    <row r="293" ht="12.75" customHeight="1">
      <c r="A293" s="21"/>
      <c r="B293" s="35"/>
      <c r="C293" s="35"/>
      <c r="D293" s="21"/>
      <c r="E293" s="21"/>
      <c r="F293" s="21"/>
      <c r="G293" s="21"/>
      <c r="H293" s="21"/>
      <c r="I293" s="21"/>
      <c r="J293" s="21"/>
      <c r="K293" s="21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</row>
    <row r="294" ht="12.75" customHeight="1">
      <c r="A294" s="21"/>
      <c r="B294" s="35"/>
      <c r="C294" s="35"/>
      <c r="D294" s="21"/>
      <c r="E294" s="21"/>
      <c r="F294" s="21"/>
      <c r="G294" s="21"/>
      <c r="H294" s="21"/>
      <c r="I294" s="21"/>
      <c r="J294" s="21"/>
      <c r="K294" s="21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</row>
    <row r="295" ht="12.75" customHeight="1">
      <c r="A295" s="21"/>
      <c r="B295" s="35"/>
      <c r="C295" s="35"/>
      <c r="D295" s="21"/>
      <c r="E295" s="21"/>
      <c r="F295" s="21"/>
      <c r="G295" s="21"/>
      <c r="H295" s="21"/>
      <c r="I295" s="21"/>
      <c r="J295" s="21"/>
      <c r="K295" s="21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</row>
    <row r="296" ht="12.75" customHeight="1">
      <c r="A296" s="21"/>
      <c r="B296" s="35"/>
      <c r="C296" s="35"/>
      <c r="D296" s="21"/>
      <c r="E296" s="21"/>
      <c r="F296" s="21"/>
      <c r="G296" s="21"/>
      <c r="H296" s="21"/>
      <c r="I296" s="21"/>
      <c r="J296" s="21"/>
      <c r="K296" s="21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</row>
    <row r="297" ht="12.75" customHeight="1">
      <c r="A297" s="21"/>
      <c r="B297" s="35"/>
      <c r="C297" s="35"/>
      <c r="D297" s="21"/>
      <c r="E297" s="21"/>
      <c r="F297" s="21"/>
      <c r="G297" s="21"/>
      <c r="H297" s="21"/>
      <c r="I297" s="21"/>
      <c r="J297" s="21"/>
      <c r="K297" s="21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</row>
    <row r="298" ht="12.75" customHeight="1">
      <c r="A298" s="21"/>
      <c r="B298" s="35"/>
      <c r="C298" s="35"/>
      <c r="D298" s="21"/>
      <c r="E298" s="21"/>
      <c r="F298" s="21"/>
      <c r="G298" s="21"/>
      <c r="H298" s="21"/>
      <c r="I298" s="21"/>
      <c r="J298" s="21"/>
      <c r="K298" s="21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</row>
    <row r="299" ht="12.75" customHeight="1">
      <c r="A299" s="21"/>
      <c r="B299" s="35"/>
      <c r="C299" s="35"/>
      <c r="D299" s="21"/>
      <c r="E299" s="21"/>
      <c r="F299" s="21"/>
      <c r="G299" s="21"/>
      <c r="H299" s="21"/>
      <c r="I299" s="21"/>
      <c r="J299" s="21"/>
      <c r="K299" s="21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</row>
    <row r="300" ht="12.75" customHeight="1">
      <c r="A300" s="21"/>
      <c r="B300" s="35"/>
      <c r="C300" s="35"/>
      <c r="D300" s="21"/>
      <c r="E300" s="21"/>
      <c r="F300" s="21"/>
      <c r="G300" s="21"/>
      <c r="H300" s="21"/>
      <c r="I300" s="21"/>
      <c r="J300" s="21"/>
      <c r="K300" s="21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</row>
    <row r="301" ht="12.75" customHeight="1">
      <c r="A301" s="21"/>
      <c r="B301" s="35"/>
      <c r="C301" s="35"/>
      <c r="D301" s="21"/>
      <c r="E301" s="21"/>
      <c r="F301" s="21"/>
      <c r="G301" s="21"/>
      <c r="H301" s="21"/>
      <c r="I301" s="21"/>
      <c r="J301" s="21"/>
      <c r="K301" s="21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</row>
    <row r="302" ht="12.75" customHeight="1">
      <c r="A302" s="21"/>
      <c r="B302" s="35"/>
      <c r="C302" s="35"/>
      <c r="D302" s="21"/>
      <c r="E302" s="21"/>
      <c r="F302" s="21"/>
      <c r="G302" s="21"/>
      <c r="H302" s="21"/>
      <c r="I302" s="21"/>
      <c r="J302" s="21"/>
      <c r="K302" s="21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</row>
    <row r="303" ht="12.75" customHeight="1">
      <c r="A303" s="21"/>
      <c r="B303" s="35"/>
      <c r="C303" s="35"/>
      <c r="D303" s="21"/>
      <c r="E303" s="21"/>
      <c r="F303" s="21"/>
      <c r="G303" s="21"/>
      <c r="H303" s="21"/>
      <c r="I303" s="21"/>
      <c r="J303" s="21"/>
      <c r="K303" s="21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</row>
    <row r="304" ht="12.75" customHeight="1">
      <c r="A304" s="21"/>
      <c r="B304" s="35"/>
      <c r="C304" s="35"/>
      <c r="D304" s="21"/>
      <c r="E304" s="21"/>
      <c r="F304" s="21"/>
      <c r="G304" s="21"/>
      <c r="H304" s="21"/>
      <c r="I304" s="21"/>
      <c r="J304" s="21"/>
      <c r="K304" s="21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</row>
    <row r="305" ht="12.75" customHeight="1">
      <c r="A305" s="21"/>
      <c r="B305" s="35"/>
      <c r="C305" s="35"/>
      <c r="D305" s="21"/>
      <c r="E305" s="21"/>
      <c r="F305" s="21"/>
      <c r="G305" s="21"/>
      <c r="H305" s="21"/>
      <c r="I305" s="21"/>
      <c r="J305" s="21"/>
      <c r="K305" s="21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</row>
    <row r="306" ht="12.75" customHeight="1">
      <c r="A306" s="21"/>
      <c r="B306" s="35"/>
      <c r="C306" s="35"/>
      <c r="D306" s="21"/>
      <c r="E306" s="21"/>
      <c r="F306" s="21"/>
      <c r="G306" s="21"/>
      <c r="H306" s="21"/>
      <c r="I306" s="21"/>
      <c r="J306" s="21"/>
      <c r="K306" s="21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</row>
    <row r="307" ht="12.75" customHeight="1">
      <c r="A307" s="21"/>
      <c r="B307" s="35"/>
      <c r="C307" s="35"/>
      <c r="D307" s="21"/>
      <c r="E307" s="21"/>
      <c r="F307" s="21"/>
      <c r="G307" s="21"/>
      <c r="H307" s="21"/>
      <c r="I307" s="21"/>
      <c r="J307" s="21"/>
      <c r="K307" s="21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</row>
    <row r="308" ht="12.75" customHeight="1">
      <c r="A308" s="21"/>
      <c r="B308" s="35"/>
      <c r="C308" s="35"/>
      <c r="D308" s="21"/>
      <c r="E308" s="21"/>
      <c r="F308" s="21"/>
      <c r="G308" s="21"/>
      <c r="H308" s="21"/>
      <c r="I308" s="21"/>
      <c r="J308" s="21"/>
      <c r="K308" s="21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</row>
    <row r="309" ht="12.75" customHeight="1">
      <c r="A309" s="21"/>
      <c r="B309" s="35"/>
      <c r="C309" s="35"/>
      <c r="D309" s="21"/>
      <c r="E309" s="21"/>
      <c r="F309" s="21"/>
      <c r="G309" s="21"/>
      <c r="H309" s="21"/>
      <c r="I309" s="21"/>
      <c r="J309" s="21"/>
      <c r="K309" s="21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</row>
    <row r="310" ht="12.75" customHeight="1">
      <c r="A310" s="21"/>
      <c r="B310" s="35"/>
      <c r="C310" s="35"/>
      <c r="D310" s="21"/>
      <c r="E310" s="21"/>
      <c r="F310" s="21"/>
      <c r="G310" s="21"/>
      <c r="H310" s="21"/>
      <c r="I310" s="21"/>
      <c r="J310" s="21"/>
      <c r="K310" s="21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</row>
    <row r="311" ht="12.75" customHeight="1">
      <c r="A311" s="21"/>
      <c r="B311" s="35"/>
      <c r="C311" s="35"/>
      <c r="D311" s="21"/>
      <c r="E311" s="21"/>
      <c r="F311" s="21"/>
      <c r="G311" s="21"/>
      <c r="H311" s="21"/>
      <c r="I311" s="21"/>
      <c r="J311" s="21"/>
      <c r="K311" s="21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</row>
    <row r="312" ht="12.75" customHeight="1">
      <c r="A312" s="21"/>
      <c r="B312" s="35"/>
      <c r="C312" s="35"/>
      <c r="D312" s="21"/>
      <c r="E312" s="21"/>
      <c r="F312" s="21"/>
      <c r="G312" s="21"/>
      <c r="H312" s="21"/>
      <c r="I312" s="21"/>
      <c r="J312" s="21"/>
      <c r="K312" s="21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</row>
    <row r="313" ht="12.75" customHeight="1">
      <c r="A313" s="21"/>
      <c r="B313" s="35"/>
      <c r="C313" s="35"/>
      <c r="D313" s="21"/>
      <c r="E313" s="21"/>
      <c r="F313" s="21"/>
      <c r="G313" s="21"/>
      <c r="H313" s="21"/>
      <c r="I313" s="21"/>
      <c r="J313" s="21"/>
      <c r="K313" s="21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</row>
    <row r="314" ht="12.75" customHeight="1">
      <c r="A314" s="21"/>
      <c r="B314" s="35"/>
      <c r="C314" s="35"/>
      <c r="D314" s="21"/>
      <c r="E314" s="21"/>
      <c r="F314" s="21"/>
      <c r="G314" s="21"/>
      <c r="H314" s="21"/>
      <c r="I314" s="21"/>
      <c r="J314" s="21"/>
      <c r="K314" s="21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</row>
    <row r="315" ht="12.75" customHeight="1">
      <c r="A315" s="21"/>
      <c r="B315" s="35"/>
      <c r="C315" s="35"/>
      <c r="D315" s="21"/>
      <c r="E315" s="21"/>
      <c r="F315" s="21"/>
      <c r="G315" s="21"/>
      <c r="H315" s="21"/>
      <c r="I315" s="21"/>
      <c r="J315" s="21"/>
      <c r="K315" s="21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</row>
    <row r="316" ht="12.75" customHeight="1">
      <c r="A316" s="21"/>
      <c r="B316" s="35"/>
      <c r="C316" s="35"/>
      <c r="D316" s="21"/>
      <c r="E316" s="21"/>
      <c r="F316" s="21"/>
      <c r="G316" s="21"/>
      <c r="H316" s="21"/>
      <c r="I316" s="21"/>
      <c r="J316" s="21"/>
      <c r="K316" s="21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</row>
    <row r="317" ht="12.75" customHeight="1">
      <c r="A317" s="21"/>
      <c r="B317" s="35"/>
      <c r="C317" s="35"/>
      <c r="D317" s="21"/>
      <c r="E317" s="21"/>
      <c r="F317" s="21"/>
      <c r="G317" s="21"/>
      <c r="H317" s="21"/>
      <c r="I317" s="21"/>
      <c r="J317" s="21"/>
      <c r="K317" s="21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</row>
    <row r="318" ht="12.75" customHeight="1">
      <c r="A318" s="21"/>
      <c r="B318" s="35"/>
      <c r="C318" s="35"/>
      <c r="D318" s="21"/>
      <c r="E318" s="21"/>
      <c r="F318" s="21"/>
      <c r="G318" s="21"/>
      <c r="H318" s="21"/>
      <c r="I318" s="21"/>
      <c r="J318" s="21"/>
      <c r="K318" s="21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</row>
    <row r="319" ht="12.75" customHeight="1">
      <c r="A319" s="21"/>
      <c r="B319" s="35"/>
      <c r="C319" s="35"/>
      <c r="D319" s="21"/>
      <c r="E319" s="21"/>
      <c r="F319" s="21"/>
      <c r="G319" s="21"/>
      <c r="H319" s="21"/>
      <c r="I319" s="21"/>
      <c r="J319" s="21"/>
      <c r="K319" s="21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</row>
    <row r="320" ht="12.75" customHeight="1">
      <c r="A320" s="21"/>
      <c r="B320" s="35"/>
      <c r="C320" s="35"/>
      <c r="D320" s="21"/>
      <c r="E320" s="21"/>
      <c r="F320" s="21"/>
      <c r="G320" s="21"/>
      <c r="H320" s="21"/>
      <c r="I320" s="21"/>
      <c r="J320" s="21"/>
      <c r="K320" s="21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</row>
    <row r="321" ht="12.75" customHeight="1">
      <c r="A321" s="21"/>
      <c r="B321" s="35"/>
      <c r="C321" s="35"/>
      <c r="D321" s="21"/>
      <c r="E321" s="21"/>
      <c r="F321" s="21"/>
      <c r="G321" s="21"/>
      <c r="H321" s="21"/>
      <c r="I321" s="21"/>
      <c r="J321" s="21"/>
      <c r="K321" s="21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</row>
    <row r="322" ht="12.75" customHeight="1">
      <c r="A322" s="21"/>
      <c r="B322" s="35"/>
      <c r="C322" s="35"/>
      <c r="D322" s="21"/>
      <c r="E322" s="21"/>
      <c r="F322" s="21"/>
      <c r="G322" s="21"/>
      <c r="H322" s="21"/>
      <c r="I322" s="21"/>
      <c r="J322" s="21"/>
      <c r="K322" s="21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</row>
    <row r="323" ht="12.75" customHeight="1">
      <c r="A323" s="21"/>
      <c r="B323" s="35"/>
      <c r="C323" s="35"/>
      <c r="D323" s="21"/>
      <c r="E323" s="21"/>
      <c r="F323" s="21"/>
      <c r="G323" s="21"/>
      <c r="H323" s="21"/>
      <c r="I323" s="21"/>
      <c r="J323" s="21"/>
      <c r="K323" s="21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</row>
    <row r="324" ht="12.75" customHeight="1">
      <c r="A324" s="21"/>
      <c r="B324" s="35"/>
      <c r="C324" s="35"/>
      <c r="D324" s="21"/>
      <c r="E324" s="21"/>
      <c r="F324" s="21"/>
      <c r="G324" s="21"/>
      <c r="H324" s="21"/>
      <c r="I324" s="21"/>
      <c r="J324" s="21"/>
      <c r="K324" s="21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</row>
    <row r="325" ht="12.75" customHeight="1">
      <c r="A325" s="21"/>
      <c r="B325" s="35"/>
      <c r="C325" s="35"/>
      <c r="D325" s="21"/>
      <c r="E325" s="21"/>
      <c r="F325" s="21"/>
      <c r="G325" s="21"/>
      <c r="H325" s="21"/>
      <c r="I325" s="21"/>
      <c r="J325" s="21"/>
      <c r="K325" s="21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</row>
    <row r="326" ht="12.75" customHeight="1">
      <c r="A326" s="21"/>
      <c r="B326" s="35"/>
      <c r="C326" s="35"/>
      <c r="D326" s="21"/>
      <c r="E326" s="21"/>
      <c r="F326" s="21"/>
      <c r="G326" s="21"/>
      <c r="H326" s="21"/>
      <c r="I326" s="21"/>
      <c r="J326" s="21"/>
      <c r="K326" s="21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</row>
    <row r="327" ht="12.75" customHeight="1">
      <c r="A327" s="21"/>
      <c r="B327" s="35"/>
      <c r="C327" s="35"/>
      <c r="D327" s="21"/>
      <c r="E327" s="21"/>
      <c r="F327" s="21"/>
      <c r="G327" s="21"/>
      <c r="H327" s="21"/>
      <c r="I327" s="21"/>
      <c r="J327" s="21"/>
      <c r="K327" s="21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</row>
    <row r="328" ht="12.75" customHeight="1">
      <c r="A328" s="21"/>
      <c r="B328" s="35"/>
      <c r="C328" s="35"/>
      <c r="D328" s="21"/>
      <c r="E328" s="21"/>
      <c r="F328" s="21"/>
      <c r="G328" s="21"/>
      <c r="H328" s="21"/>
      <c r="I328" s="21"/>
      <c r="J328" s="21"/>
      <c r="K328" s="21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</row>
    <row r="329" ht="12.75" customHeight="1">
      <c r="A329" s="21"/>
      <c r="B329" s="35"/>
      <c r="C329" s="35"/>
      <c r="D329" s="21"/>
      <c r="E329" s="21"/>
      <c r="F329" s="21"/>
      <c r="G329" s="21"/>
      <c r="H329" s="21"/>
      <c r="I329" s="21"/>
      <c r="J329" s="21"/>
      <c r="K329" s="21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</row>
    <row r="330" ht="12.75" customHeight="1">
      <c r="A330" s="21"/>
      <c r="B330" s="35"/>
      <c r="C330" s="35"/>
      <c r="D330" s="21"/>
      <c r="E330" s="21"/>
      <c r="F330" s="21"/>
      <c r="G330" s="21"/>
      <c r="H330" s="21"/>
      <c r="I330" s="21"/>
      <c r="J330" s="21"/>
      <c r="K330" s="21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</row>
    <row r="331" ht="12.75" customHeight="1">
      <c r="A331" s="21"/>
      <c r="B331" s="35"/>
      <c r="C331" s="35"/>
      <c r="D331" s="21"/>
      <c r="E331" s="21"/>
      <c r="F331" s="21"/>
      <c r="G331" s="21"/>
      <c r="H331" s="21"/>
      <c r="I331" s="21"/>
      <c r="J331" s="21"/>
      <c r="K331" s="21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</row>
    <row r="332" ht="12.75" customHeight="1">
      <c r="A332" s="21"/>
      <c r="B332" s="35"/>
      <c r="C332" s="35"/>
      <c r="D332" s="21"/>
      <c r="E332" s="21"/>
      <c r="F332" s="21"/>
      <c r="G332" s="21"/>
      <c r="H332" s="21"/>
      <c r="I332" s="21"/>
      <c r="J332" s="21"/>
      <c r="K332" s="21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</row>
    <row r="333" ht="12.75" customHeight="1">
      <c r="A333" s="21"/>
      <c r="B333" s="35"/>
      <c r="C333" s="35"/>
      <c r="D333" s="21"/>
      <c r="E333" s="21"/>
      <c r="F333" s="21"/>
      <c r="G333" s="21"/>
      <c r="H333" s="21"/>
      <c r="I333" s="21"/>
      <c r="J333" s="21"/>
      <c r="K333" s="21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</row>
    <row r="334" ht="12.75" customHeight="1">
      <c r="A334" s="21"/>
      <c r="B334" s="35"/>
      <c r="C334" s="35"/>
      <c r="D334" s="21"/>
      <c r="E334" s="21"/>
      <c r="F334" s="21"/>
      <c r="G334" s="21"/>
      <c r="H334" s="21"/>
      <c r="I334" s="21"/>
      <c r="J334" s="21"/>
      <c r="K334" s="21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</row>
    <row r="335" ht="12.75" customHeight="1">
      <c r="A335" s="21"/>
      <c r="B335" s="35"/>
      <c r="C335" s="35"/>
      <c r="D335" s="21"/>
      <c r="E335" s="21"/>
      <c r="F335" s="21"/>
      <c r="G335" s="21"/>
      <c r="H335" s="21"/>
      <c r="I335" s="21"/>
      <c r="J335" s="21"/>
      <c r="K335" s="21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</row>
    <row r="336" ht="12.75" customHeight="1">
      <c r="A336" s="21"/>
      <c r="B336" s="35"/>
      <c r="C336" s="35"/>
      <c r="D336" s="21"/>
      <c r="E336" s="21"/>
      <c r="F336" s="21"/>
      <c r="G336" s="21"/>
      <c r="H336" s="21"/>
      <c r="I336" s="21"/>
      <c r="J336" s="21"/>
      <c r="K336" s="21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</row>
    <row r="337" ht="12.75" customHeight="1">
      <c r="A337" s="21"/>
      <c r="B337" s="35"/>
      <c r="C337" s="35"/>
      <c r="D337" s="21"/>
      <c r="E337" s="21"/>
      <c r="F337" s="21"/>
      <c r="G337" s="21"/>
      <c r="H337" s="21"/>
      <c r="I337" s="21"/>
      <c r="J337" s="21"/>
      <c r="K337" s="21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</row>
    <row r="338" ht="12.75" customHeight="1">
      <c r="A338" s="21"/>
      <c r="B338" s="35"/>
      <c r="C338" s="35"/>
      <c r="D338" s="21"/>
      <c r="E338" s="21"/>
      <c r="F338" s="21"/>
      <c r="G338" s="21"/>
      <c r="H338" s="21"/>
      <c r="I338" s="21"/>
      <c r="J338" s="21"/>
      <c r="K338" s="21"/>
      <c r="L338" s="35"/>
      <c r="M338" s="35"/>
      <c r="N338" s="35"/>
      <c r="O338" s="35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</row>
    <row r="339" ht="12.75" customHeight="1">
      <c r="A339" s="21"/>
      <c r="B339" s="35"/>
      <c r="C339" s="35"/>
      <c r="D339" s="21"/>
      <c r="E339" s="21"/>
      <c r="F339" s="21"/>
      <c r="G339" s="21"/>
      <c r="H339" s="21"/>
      <c r="I339" s="21"/>
      <c r="J339" s="21"/>
      <c r="K339" s="21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</row>
    <row r="340" ht="12.75" customHeight="1">
      <c r="A340" s="21"/>
      <c r="B340" s="35"/>
      <c r="C340" s="35"/>
      <c r="D340" s="21"/>
      <c r="E340" s="21"/>
      <c r="F340" s="21"/>
      <c r="G340" s="21"/>
      <c r="H340" s="21"/>
      <c r="I340" s="21"/>
      <c r="J340" s="21"/>
      <c r="K340" s="21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</row>
    <row r="341" ht="12.75" customHeight="1">
      <c r="A341" s="21"/>
      <c r="B341" s="35"/>
      <c r="C341" s="35"/>
      <c r="D341" s="21"/>
      <c r="E341" s="21"/>
      <c r="F341" s="21"/>
      <c r="G341" s="21"/>
      <c r="H341" s="21"/>
      <c r="I341" s="21"/>
      <c r="J341" s="21"/>
      <c r="K341" s="21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</row>
    <row r="342" ht="12.75" customHeight="1">
      <c r="A342" s="21"/>
      <c r="B342" s="35"/>
      <c r="C342" s="35"/>
      <c r="D342" s="21"/>
      <c r="E342" s="21"/>
      <c r="F342" s="21"/>
      <c r="G342" s="21"/>
      <c r="H342" s="21"/>
      <c r="I342" s="21"/>
      <c r="J342" s="21"/>
      <c r="K342" s="21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</row>
    <row r="343" ht="12.75" customHeight="1">
      <c r="A343" s="21"/>
      <c r="B343" s="35"/>
      <c r="C343" s="35"/>
      <c r="D343" s="21"/>
      <c r="E343" s="21"/>
      <c r="F343" s="21"/>
      <c r="G343" s="21"/>
      <c r="H343" s="21"/>
      <c r="I343" s="21"/>
      <c r="J343" s="21"/>
      <c r="K343" s="21"/>
      <c r="L343" s="35"/>
      <c r="M343" s="35"/>
      <c r="N343" s="35"/>
      <c r="O343" s="35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</row>
    <row r="344" ht="12.75" customHeight="1">
      <c r="A344" s="21"/>
      <c r="B344" s="35"/>
      <c r="C344" s="35"/>
      <c r="D344" s="21"/>
      <c r="E344" s="21"/>
      <c r="F344" s="21"/>
      <c r="G344" s="21"/>
      <c r="H344" s="21"/>
      <c r="I344" s="21"/>
      <c r="J344" s="21"/>
      <c r="K344" s="21"/>
      <c r="L344" s="35"/>
      <c r="M344" s="35"/>
      <c r="N344" s="35"/>
      <c r="O344" s="35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</row>
    <row r="345" ht="12.75" customHeight="1">
      <c r="A345" s="21"/>
      <c r="B345" s="35"/>
      <c r="C345" s="35"/>
      <c r="D345" s="21"/>
      <c r="E345" s="21"/>
      <c r="F345" s="21"/>
      <c r="G345" s="21"/>
      <c r="H345" s="21"/>
      <c r="I345" s="21"/>
      <c r="J345" s="21"/>
      <c r="K345" s="21"/>
      <c r="L345" s="35"/>
      <c r="M345" s="35"/>
      <c r="N345" s="35"/>
      <c r="O345" s="35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</row>
    <row r="346" ht="12.75" customHeight="1">
      <c r="A346" s="21"/>
      <c r="B346" s="35"/>
      <c r="C346" s="35"/>
      <c r="D346" s="21"/>
      <c r="E346" s="21"/>
      <c r="F346" s="21"/>
      <c r="G346" s="21"/>
      <c r="H346" s="21"/>
      <c r="I346" s="21"/>
      <c r="J346" s="21"/>
      <c r="K346" s="21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</row>
    <row r="347" ht="12.75" customHeight="1">
      <c r="A347" s="21"/>
      <c r="B347" s="35"/>
      <c r="C347" s="35"/>
      <c r="D347" s="21"/>
      <c r="E347" s="21"/>
      <c r="F347" s="21"/>
      <c r="G347" s="21"/>
      <c r="H347" s="21"/>
      <c r="I347" s="21"/>
      <c r="J347" s="21"/>
      <c r="K347" s="21"/>
      <c r="L347" s="35"/>
      <c r="M347" s="35"/>
      <c r="N347" s="35"/>
      <c r="O347" s="35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</row>
    <row r="348" ht="12.75" customHeight="1">
      <c r="A348" s="21"/>
      <c r="B348" s="35"/>
      <c r="C348" s="35"/>
      <c r="D348" s="21"/>
      <c r="E348" s="21"/>
      <c r="F348" s="21"/>
      <c r="G348" s="21"/>
      <c r="H348" s="21"/>
      <c r="I348" s="21"/>
      <c r="J348" s="21"/>
      <c r="K348" s="21"/>
      <c r="L348" s="35"/>
      <c r="M348" s="35"/>
      <c r="N348" s="35"/>
      <c r="O348" s="35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</row>
    <row r="349" ht="12.75" customHeight="1">
      <c r="A349" s="21"/>
      <c r="B349" s="35"/>
      <c r="C349" s="35"/>
      <c r="D349" s="21"/>
      <c r="E349" s="21"/>
      <c r="F349" s="21"/>
      <c r="G349" s="21"/>
      <c r="H349" s="21"/>
      <c r="I349" s="21"/>
      <c r="J349" s="21"/>
      <c r="K349" s="21"/>
      <c r="L349" s="35"/>
      <c r="M349" s="35"/>
      <c r="N349" s="35"/>
      <c r="O349" s="35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</row>
    <row r="350" ht="12.75" customHeight="1">
      <c r="A350" s="21"/>
      <c r="B350" s="35"/>
      <c r="C350" s="35"/>
      <c r="D350" s="21"/>
      <c r="E350" s="21"/>
      <c r="F350" s="21"/>
      <c r="G350" s="21"/>
      <c r="H350" s="21"/>
      <c r="I350" s="21"/>
      <c r="J350" s="21"/>
      <c r="K350" s="21"/>
      <c r="L350" s="35"/>
      <c r="M350" s="35"/>
      <c r="N350" s="35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</row>
    <row r="351" ht="12.75" customHeight="1">
      <c r="A351" s="21"/>
      <c r="B351" s="35"/>
      <c r="C351" s="35"/>
      <c r="D351" s="21"/>
      <c r="E351" s="21"/>
      <c r="F351" s="21"/>
      <c r="G351" s="21"/>
      <c r="H351" s="21"/>
      <c r="I351" s="21"/>
      <c r="J351" s="21"/>
      <c r="K351" s="21"/>
      <c r="L351" s="35"/>
      <c r="M351" s="35"/>
      <c r="N351" s="35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</row>
    <row r="352" ht="12.75" customHeight="1">
      <c r="A352" s="21"/>
      <c r="B352" s="35"/>
      <c r="C352" s="35"/>
      <c r="D352" s="21"/>
      <c r="E352" s="21"/>
      <c r="F352" s="21"/>
      <c r="G352" s="21"/>
      <c r="H352" s="21"/>
      <c r="I352" s="21"/>
      <c r="J352" s="21"/>
      <c r="K352" s="21"/>
      <c r="L352" s="35"/>
      <c r="M352" s="35"/>
      <c r="N352" s="35"/>
      <c r="O352" s="35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</row>
    <row r="353" ht="12.75" customHeight="1">
      <c r="A353" s="21"/>
      <c r="B353" s="35"/>
      <c r="C353" s="35"/>
      <c r="D353" s="21"/>
      <c r="E353" s="21"/>
      <c r="F353" s="21"/>
      <c r="G353" s="21"/>
      <c r="H353" s="21"/>
      <c r="I353" s="21"/>
      <c r="J353" s="21"/>
      <c r="K353" s="21"/>
      <c r="L353" s="35"/>
      <c r="M353" s="35"/>
      <c r="N353" s="35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</row>
    <row r="354" ht="12.75" customHeight="1">
      <c r="A354" s="21"/>
      <c r="B354" s="35"/>
      <c r="C354" s="35"/>
      <c r="D354" s="21"/>
      <c r="E354" s="21"/>
      <c r="F354" s="21"/>
      <c r="G354" s="21"/>
      <c r="H354" s="21"/>
      <c r="I354" s="21"/>
      <c r="J354" s="21"/>
      <c r="K354" s="21"/>
      <c r="L354" s="35"/>
      <c r="M354" s="35"/>
      <c r="N354" s="35"/>
      <c r="O354" s="35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</row>
    <row r="355" ht="12.75" customHeight="1">
      <c r="A355" s="21"/>
      <c r="B355" s="35"/>
      <c r="C355" s="35"/>
      <c r="D355" s="21"/>
      <c r="E355" s="21"/>
      <c r="F355" s="21"/>
      <c r="G355" s="21"/>
      <c r="H355" s="21"/>
      <c r="I355" s="21"/>
      <c r="J355" s="21"/>
      <c r="K355" s="21"/>
      <c r="L355" s="35"/>
      <c r="M355" s="35"/>
      <c r="N355" s="35"/>
      <c r="O355" s="35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</row>
    <row r="356" ht="12.75" customHeight="1">
      <c r="A356" s="21"/>
      <c r="B356" s="35"/>
      <c r="C356" s="35"/>
      <c r="D356" s="21"/>
      <c r="E356" s="21"/>
      <c r="F356" s="21"/>
      <c r="G356" s="21"/>
      <c r="H356" s="21"/>
      <c r="I356" s="21"/>
      <c r="J356" s="21"/>
      <c r="K356" s="21"/>
      <c r="L356" s="35"/>
      <c r="M356" s="35"/>
      <c r="N356" s="35"/>
      <c r="O356" s="35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</row>
    <row r="357" ht="12.75" customHeight="1">
      <c r="A357" s="21"/>
      <c r="B357" s="35"/>
      <c r="C357" s="35"/>
      <c r="D357" s="21"/>
      <c r="E357" s="21"/>
      <c r="F357" s="21"/>
      <c r="G357" s="21"/>
      <c r="H357" s="21"/>
      <c r="I357" s="21"/>
      <c r="J357" s="21"/>
      <c r="K357" s="21"/>
      <c r="L357" s="35"/>
      <c r="M357" s="35"/>
      <c r="N357" s="35"/>
      <c r="O357" s="35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</row>
    <row r="358" ht="12.75" customHeight="1">
      <c r="A358" s="21"/>
      <c r="B358" s="35"/>
      <c r="C358" s="35"/>
      <c r="D358" s="21"/>
      <c r="E358" s="21"/>
      <c r="F358" s="21"/>
      <c r="G358" s="21"/>
      <c r="H358" s="21"/>
      <c r="I358" s="21"/>
      <c r="J358" s="21"/>
      <c r="K358" s="21"/>
      <c r="L358" s="35"/>
      <c r="M358" s="35"/>
      <c r="N358" s="35"/>
      <c r="O358" s="35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</row>
    <row r="359" ht="12.75" customHeight="1">
      <c r="A359" s="21"/>
      <c r="B359" s="35"/>
      <c r="C359" s="35"/>
      <c r="D359" s="21"/>
      <c r="E359" s="21"/>
      <c r="F359" s="21"/>
      <c r="G359" s="21"/>
      <c r="H359" s="21"/>
      <c r="I359" s="21"/>
      <c r="J359" s="21"/>
      <c r="K359" s="21"/>
      <c r="L359" s="35"/>
      <c r="M359" s="35"/>
      <c r="N359" s="35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</row>
    <row r="360" ht="12.75" customHeight="1">
      <c r="A360" s="21"/>
      <c r="B360" s="35"/>
      <c r="C360" s="35"/>
      <c r="D360" s="21"/>
      <c r="E360" s="21"/>
      <c r="F360" s="21"/>
      <c r="G360" s="21"/>
      <c r="H360" s="21"/>
      <c r="I360" s="21"/>
      <c r="J360" s="21"/>
      <c r="K360" s="21"/>
      <c r="L360" s="35"/>
      <c r="M360" s="35"/>
      <c r="N360" s="35"/>
      <c r="O360" s="35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</row>
    <row r="361" ht="12.75" customHeight="1">
      <c r="A361" s="21"/>
      <c r="B361" s="35"/>
      <c r="C361" s="35"/>
      <c r="D361" s="21"/>
      <c r="E361" s="21"/>
      <c r="F361" s="21"/>
      <c r="G361" s="21"/>
      <c r="H361" s="21"/>
      <c r="I361" s="21"/>
      <c r="J361" s="21"/>
      <c r="K361" s="21"/>
      <c r="L361" s="35"/>
      <c r="M361" s="35"/>
      <c r="N361" s="35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</row>
    <row r="362" ht="12.75" customHeight="1">
      <c r="A362" s="21"/>
      <c r="B362" s="35"/>
      <c r="C362" s="35"/>
      <c r="D362" s="21"/>
      <c r="E362" s="21"/>
      <c r="F362" s="21"/>
      <c r="G362" s="21"/>
      <c r="H362" s="21"/>
      <c r="I362" s="21"/>
      <c r="J362" s="21"/>
      <c r="K362" s="21"/>
      <c r="L362" s="35"/>
      <c r="M362" s="35"/>
      <c r="N362" s="35"/>
      <c r="O362" s="35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</row>
    <row r="363" ht="12.75" customHeight="1">
      <c r="A363" s="21"/>
      <c r="B363" s="35"/>
      <c r="C363" s="35"/>
      <c r="D363" s="21"/>
      <c r="E363" s="21"/>
      <c r="F363" s="21"/>
      <c r="G363" s="21"/>
      <c r="H363" s="21"/>
      <c r="I363" s="21"/>
      <c r="J363" s="21"/>
      <c r="K363" s="21"/>
      <c r="L363" s="35"/>
      <c r="M363" s="35"/>
      <c r="N363" s="35"/>
      <c r="O363" s="35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</row>
    <row r="364" ht="12.75" customHeight="1">
      <c r="A364" s="21"/>
      <c r="B364" s="35"/>
      <c r="C364" s="35"/>
      <c r="D364" s="21"/>
      <c r="E364" s="21"/>
      <c r="F364" s="21"/>
      <c r="G364" s="21"/>
      <c r="H364" s="21"/>
      <c r="I364" s="21"/>
      <c r="J364" s="21"/>
      <c r="K364" s="21"/>
      <c r="L364" s="35"/>
      <c r="M364" s="35"/>
      <c r="N364" s="35"/>
      <c r="O364" s="35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</row>
    <row r="365" ht="12.75" customHeight="1">
      <c r="A365" s="21"/>
      <c r="B365" s="35"/>
      <c r="C365" s="35"/>
      <c r="D365" s="21"/>
      <c r="E365" s="21"/>
      <c r="F365" s="21"/>
      <c r="G365" s="21"/>
      <c r="H365" s="21"/>
      <c r="I365" s="21"/>
      <c r="J365" s="21"/>
      <c r="K365" s="21"/>
      <c r="L365" s="35"/>
      <c r="M365" s="35"/>
      <c r="N365" s="35"/>
      <c r="O365" s="35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</row>
    <row r="366" ht="12.75" customHeight="1">
      <c r="A366" s="21"/>
      <c r="B366" s="35"/>
      <c r="C366" s="35"/>
      <c r="D366" s="21"/>
      <c r="E366" s="21"/>
      <c r="F366" s="21"/>
      <c r="G366" s="21"/>
      <c r="H366" s="21"/>
      <c r="I366" s="21"/>
      <c r="J366" s="21"/>
      <c r="K366" s="21"/>
      <c r="L366" s="35"/>
      <c r="M366" s="35"/>
      <c r="N366" s="35"/>
      <c r="O366" s="35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</row>
    <row r="367" ht="12.75" customHeight="1">
      <c r="A367" s="21"/>
      <c r="B367" s="35"/>
      <c r="C367" s="35"/>
      <c r="D367" s="21"/>
      <c r="E367" s="21"/>
      <c r="F367" s="21"/>
      <c r="G367" s="21"/>
      <c r="H367" s="21"/>
      <c r="I367" s="21"/>
      <c r="J367" s="21"/>
      <c r="K367" s="21"/>
      <c r="L367" s="35"/>
      <c r="M367" s="35"/>
      <c r="N367" s="35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</row>
    <row r="368" ht="12.75" customHeight="1">
      <c r="A368" s="21"/>
      <c r="B368" s="35"/>
      <c r="C368" s="35"/>
      <c r="D368" s="21"/>
      <c r="E368" s="21"/>
      <c r="F368" s="21"/>
      <c r="G368" s="21"/>
      <c r="H368" s="21"/>
      <c r="I368" s="21"/>
      <c r="J368" s="21"/>
      <c r="K368" s="21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</row>
    <row r="369" ht="12.75" customHeight="1">
      <c r="A369" s="21"/>
      <c r="B369" s="35"/>
      <c r="C369" s="35"/>
      <c r="D369" s="21"/>
      <c r="E369" s="21"/>
      <c r="F369" s="21"/>
      <c r="G369" s="21"/>
      <c r="H369" s="21"/>
      <c r="I369" s="21"/>
      <c r="J369" s="21"/>
      <c r="K369" s="21"/>
      <c r="L369" s="35"/>
      <c r="M369" s="35"/>
      <c r="N369" s="35"/>
      <c r="O369" s="35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</row>
    <row r="370" ht="12.75" customHeight="1">
      <c r="A370" s="21"/>
      <c r="B370" s="35"/>
      <c r="C370" s="35"/>
      <c r="D370" s="21"/>
      <c r="E370" s="21"/>
      <c r="F370" s="21"/>
      <c r="G370" s="21"/>
      <c r="H370" s="21"/>
      <c r="I370" s="21"/>
      <c r="J370" s="21"/>
      <c r="K370" s="21"/>
      <c r="L370" s="35"/>
      <c r="M370" s="35"/>
      <c r="N370" s="35"/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</row>
    <row r="371" ht="12.75" customHeight="1">
      <c r="A371" s="21"/>
      <c r="B371" s="35"/>
      <c r="C371" s="35"/>
      <c r="D371" s="21"/>
      <c r="E371" s="21"/>
      <c r="F371" s="21"/>
      <c r="G371" s="21"/>
      <c r="H371" s="21"/>
      <c r="I371" s="21"/>
      <c r="J371" s="21"/>
      <c r="K371" s="21"/>
      <c r="L371" s="35"/>
      <c r="M371" s="35"/>
      <c r="N371" s="35"/>
      <c r="O371" s="35"/>
      <c r="P371" s="35"/>
      <c r="Q371" s="35"/>
      <c r="R371" s="35"/>
      <c r="S371" s="35"/>
      <c r="T371" s="35"/>
      <c r="U371" s="35"/>
      <c r="V371" s="35"/>
      <c r="W371" s="35"/>
      <c r="X371" s="35"/>
      <c r="Y371" s="35"/>
      <c r="Z371" s="35"/>
    </row>
    <row r="372" ht="12.75" customHeight="1">
      <c r="A372" s="21"/>
      <c r="B372" s="35"/>
      <c r="C372" s="35"/>
      <c r="D372" s="21"/>
      <c r="E372" s="21"/>
      <c r="F372" s="21"/>
      <c r="G372" s="21"/>
      <c r="H372" s="21"/>
      <c r="I372" s="21"/>
      <c r="J372" s="21"/>
      <c r="K372" s="21"/>
      <c r="L372" s="35"/>
      <c r="M372" s="35"/>
      <c r="N372" s="35"/>
      <c r="O372" s="35"/>
      <c r="P372" s="35"/>
      <c r="Q372" s="35"/>
      <c r="R372" s="35"/>
      <c r="S372" s="35"/>
      <c r="T372" s="35"/>
      <c r="U372" s="35"/>
      <c r="V372" s="35"/>
      <c r="W372" s="35"/>
      <c r="X372" s="35"/>
      <c r="Y372" s="35"/>
      <c r="Z372" s="35"/>
    </row>
    <row r="373" ht="12.75" customHeight="1">
      <c r="A373" s="21"/>
      <c r="B373" s="35"/>
      <c r="C373" s="35"/>
      <c r="D373" s="21"/>
      <c r="E373" s="21"/>
      <c r="F373" s="21"/>
      <c r="G373" s="21"/>
      <c r="H373" s="21"/>
      <c r="I373" s="21"/>
      <c r="J373" s="21"/>
      <c r="K373" s="21"/>
      <c r="L373" s="35"/>
      <c r="M373" s="35"/>
      <c r="N373" s="35"/>
      <c r="O373" s="35"/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</row>
    <row r="374" ht="12.75" customHeight="1">
      <c r="A374" s="21"/>
      <c r="B374" s="35"/>
      <c r="C374" s="35"/>
      <c r="D374" s="21"/>
      <c r="E374" s="21"/>
      <c r="F374" s="21"/>
      <c r="G374" s="21"/>
      <c r="H374" s="21"/>
      <c r="I374" s="21"/>
      <c r="J374" s="21"/>
      <c r="K374" s="21"/>
      <c r="L374" s="35"/>
      <c r="M374" s="35"/>
      <c r="N374" s="35"/>
      <c r="O374" s="35"/>
      <c r="P374" s="35"/>
      <c r="Q374" s="35"/>
      <c r="R374" s="35"/>
      <c r="S374" s="35"/>
      <c r="T374" s="35"/>
      <c r="U374" s="35"/>
      <c r="V374" s="35"/>
      <c r="W374" s="35"/>
      <c r="X374" s="35"/>
      <c r="Y374" s="35"/>
      <c r="Z374" s="35"/>
    </row>
    <row r="375" ht="12.75" customHeight="1">
      <c r="A375" s="21"/>
      <c r="B375" s="35"/>
      <c r="C375" s="35"/>
      <c r="D375" s="21"/>
      <c r="E375" s="21"/>
      <c r="F375" s="21"/>
      <c r="G375" s="21"/>
      <c r="H375" s="21"/>
      <c r="I375" s="21"/>
      <c r="J375" s="21"/>
      <c r="K375" s="21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5"/>
      <c r="Y375" s="35"/>
      <c r="Z375" s="35"/>
    </row>
    <row r="376" ht="12.75" customHeight="1">
      <c r="A376" s="21"/>
      <c r="B376" s="35"/>
      <c r="C376" s="35"/>
      <c r="D376" s="21"/>
      <c r="E376" s="21"/>
      <c r="F376" s="21"/>
      <c r="G376" s="21"/>
      <c r="H376" s="21"/>
      <c r="I376" s="21"/>
      <c r="J376" s="21"/>
      <c r="K376" s="21"/>
      <c r="L376" s="35"/>
      <c r="M376" s="35"/>
      <c r="N376" s="35"/>
      <c r="O376" s="35"/>
      <c r="P376" s="35"/>
      <c r="Q376" s="35"/>
      <c r="R376" s="35"/>
      <c r="S376" s="35"/>
      <c r="T376" s="35"/>
      <c r="U376" s="35"/>
      <c r="V376" s="35"/>
      <c r="W376" s="35"/>
      <c r="X376" s="35"/>
      <c r="Y376" s="35"/>
      <c r="Z376" s="35"/>
    </row>
    <row r="377" ht="12.75" customHeight="1">
      <c r="A377" s="21"/>
      <c r="B377" s="35"/>
      <c r="C377" s="35"/>
      <c r="D377" s="21"/>
      <c r="E377" s="21"/>
      <c r="F377" s="21"/>
      <c r="G377" s="21"/>
      <c r="H377" s="21"/>
      <c r="I377" s="21"/>
      <c r="J377" s="21"/>
      <c r="K377" s="21"/>
      <c r="L377" s="35"/>
      <c r="M377" s="35"/>
      <c r="N377" s="35"/>
      <c r="O377" s="35"/>
      <c r="P377" s="35"/>
      <c r="Q377" s="35"/>
      <c r="R377" s="35"/>
      <c r="S377" s="35"/>
      <c r="T377" s="35"/>
      <c r="U377" s="35"/>
      <c r="V377" s="35"/>
      <c r="W377" s="35"/>
      <c r="X377" s="35"/>
      <c r="Y377" s="35"/>
      <c r="Z377" s="35"/>
    </row>
    <row r="378" ht="12.75" customHeight="1">
      <c r="A378" s="21"/>
      <c r="B378" s="35"/>
      <c r="C378" s="35"/>
      <c r="D378" s="21"/>
      <c r="E378" s="21"/>
      <c r="F378" s="21"/>
      <c r="G378" s="21"/>
      <c r="H378" s="21"/>
      <c r="I378" s="21"/>
      <c r="J378" s="21"/>
      <c r="K378" s="21"/>
      <c r="L378" s="35"/>
      <c r="M378" s="35"/>
      <c r="N378" s="35"/>
      <c r="O378" s="35"/>
      <c r="P378" s="35"/>
      <c r="Q378" s="35"/>
      <c r="R378" s="35"/>
      <c r="S378" s="35"/>
      <c r="T378" s="35"/>
      <c r="U378" s="35"/>
      <c r="V378" s="35"/>
      <c r="W378" s="35"/>
      <c r="X378" s="35"/>
      <c r="Y378" s="35"/>
      <c r="Z378" s="35"/>
    </row>
    <row r="379" ht="12.75" customHeight="1">
      <c r="A379" s="21"/>
      <c r="B379" s="35"/>
      <c r="C379" s="35"/>
      <c r="D379" s="21"/>
      <c r="E379" s="21"/>
      <c r="F379" s="21"/>
      <c r="G379" s="21"/>
      <c r="H379" s="21"/>
      <c r="I379" s="21"/>
      <c r="J379" s="21"/>
      <c r="K379" s="21"/>
      <c r="L379" s="35"/>
      <c r="M379" s="35"/>
      <c r="N379" s="35"/>
      <c r="O379" s="35"/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</row>
    <row r="380" ht="12.75" customHeight="1">
      <c r="A380" s="21"/>
      <c r="B380" s="35"/>
      <c r="C380" s="35"/>
      <c r="D380" s="21"/>
      <c r="E380" s="21"/>
      <c r="F380" s="21"/>
      <c r="G380" s="21"/>
      <c r="H380" s="21"/>
      <c r="I380" s="21"/>
      <c r="J380" s="21"/>
      <c r="K380" s="21"/>
      <c r="L380" s="35"/>
      <c r="M380" s="35"/>
      <c r="N380" s="35"/>
      <c r="O380" s="35"/>
      <c r="P380" s="35"/>
      <c r="Q380" s="35"/>
      <c r="R380" s="35"/>
      <c r="S380" s="35"/>
      <c r="T380" s="35"/>
      <c r="U380" s="35"/>
      <c r="V380" s="35"/>
      <c r="W380" s="35"/>
      <c r="X380" s="35"/>
      <c r="Y380" s="35"/>
      <c r="Z380" s="35"/>
    </row>
    <row r="381" ht="12.75" customHeight="1">
      <c r="A381" s="21"/>
      <c r="B381" s="35"/>
      <c r="C381" s="35"/>
      <c r="D381" s="21"/>
      <c r="E381" s="21"/>
      <c r="F381" s="21"/>
      <c r="G381" s="21"/>
      <c r="H381" s="21"/>
      <c r="I381" s="21"/>
      <c r="J381" s="21"/>
      <c r="K381" s="21"/>
      <c r="L381" s="35"/>
      <c r="M381" s="35"/>
      <c r="N381" s="35"/>
      <c r="O381" s="35"/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</row>
    <row r="382" ht="12.75" customHeight="1">
      <c r="A382" s="21"/>
      <c r="B382" s="35"/>
      <c r="C382" s="35"/>
      <c r="D382" s="21"/>
      <c r="E382" s="21"/>
      <c r="F382" s="21"/>
      <c r="G382" s="21"/>
      <c r="H382" s="21"/>
      <c r="I382" s="21"/>
      <c r="J382" s="21"/>
      <c r="K382" s="21"/>
      <c r="L382" s="35"/>
      <c r="M382" s="35"/>
      <c r="N382" s="35"/>
      <c r="O382" s="35"/>
      <c r="P382" s="35"/>
      <c r="Q382" s="35"/>
      <c r="R382" s="35"/>
      <c r="S382" s="35"/>
      <c r="T382" s="35"/>
      <c r="U382" s="35"/>
      <c r="V382" s="35"/>
      <c r="W382" s="35"/>
      <c r="X382" s="35"/>
      <c r="Y382" s="35"/>
      <c r="Z382" s="35"/>
    </row>
    <row r="383" ht="12.75" customHeight="1">
      <c r="A383" s="21"/>
      <c r="B383" s="35"/>
      <c r="C383" s="35"/>
      <c r="D383" s="21"/>
      <c r="E383" s="21"/>
      <c r="F383" s="21"/>
      <c r="G383" s="21"/>
      <c r="H383" s="21"/>
      <c r="I383" s="21"/>
      <c r="J383" s="21"/>
      <c r="K383" s="21"/>
      <c r="L383" s="35"/>
      <c r="M383" s="35"/>
      <c r="N383" s="35"/>
      <c r="O383" s="35"/>
      <c r="P383" s="35"/>
      <c r="Q383" s="35"/>
      <c r="R383" s="35"/>
      <c r="S383" s="35"/>
      <c r="T383" s="35"/>
      <c r="U383" s="35"/>
      <c r="V383" s="35"/>
      <c r="W383" s="35"/>
      <c r="X383" s="35"/>
      <c r="Y383" s="35"/>
      <c r="Z383" s="35"/>
    </row>
    <row r="384" ht="12.75" customHeight="1">
      <c r="A384" s="21"/>
      <c r="B384" s="35"/>
      <c r="C384" s="35"/>
      <c r="D384" s="21"/>
      <c r="E384" s="21"/>
      <c r="F384" s="21"/>
      <c r="G384" s="21"/>
      <c r="H384" s="21"/>
      <c r="I384" s="21"/>
      <c r="J384" s="21"/>
      <c r="K384" s="21"/>
      <c r="L384" s="35"/>
      <c r="M384" s="35"/>
      <c r="N384" s="35"/>
      <c r="O384" s="35"/>
      <c r="P384" s="35"/>
      <c r="Q384" s="35"/>
      <c r="R384" s="35"/>
      <c r="S384" s="35"/>
      <c r="T384" s="35"/>
      <c r="U384" s="35"/>
      <c r="V384" s="35"/>
      <c r="W384" s="35"/>
      <c r="X384" s="35"/>
      <c r="Y384" s="35"/>
      <c r="Z384" s="35"/>
    </row>
    <row r="385" ht="12.75" customHeight="1">
      <c r="A385" s="21"/>
      <c r="B385" s="35"/>
      <c r="C385" s="35"/>
      <c r="D385" s="21"/>
      <c r="E385" s="21"/>
      <c r="F385" s="21"/>
      <c r="G385" s="21"/>
      <c r="H385" s="21"/>
      <c r="I385" s="21"/>
      <c r="J385" s="21"/>
      <c r="K385" s="21"/>
      <c r="L385" s="35"/>
      <c r="M385" s="35"/>
      <c r="N385" s="35"/>
      <c r="O385" s="35"/>
      <c r="P385" s="35"/>
      <c r="Q385" s="35"/>
      <c r="R385" s="35"/>
      <c r="S385" s="35"/>
      <c r="T385" s="35"/>
      <c r="U385" s="35"/>
      <c r="V385" s="35"/>
      <c r="W385" s="35"/>
      <c r="X385" s="35"/>
      <c r="Y385" s="35"/>
      <c r="Z385" s="35"/>
    </row>
    <row r="386" ht="12.75" customHeight="1">
      <c r="A386" s="21"/>
      <c r="B386" s="35"/>
      <c r="C386" s="35"/>
      <c r="D386" s="21"/>
      <c r="E386" s="21"/>
      <c r="F386" s="21"/>
      <c r="G386" s="21"/>
      <c r="H386" s="21"/>
      <c r="I386" s="21"/>
      <c r="J386" s="21"/>
      <c r="K386" s="21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V386" s="35"/>
      <c r="W386" s="35"/>
      <c r="X386" s="35"/>
      <c r="Y386" s="35"/>
      <c r="Z386" s="35"/>
    </row>
    <row r="387" ht="12.75" customHeight="1">
      <c r="A387" s="21"/>
      <c r="B387" s="35"/>
      <c r="C387" s="35"/>
      <c r="D387" s="21"/>
      <c r="E387" s="21"/>
      <c r="F387" s="21"/>
      <c r="G387" s="21"/>
      <c r="H387" s="21"/>
      <c r="I387" s="21"/>
      <c r="J387" s="21"/>
      <c r="K387" s="21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</row>
    <row r="388" ht="12.75" customHeight="1">
      <c r="A388" s="21"/>
      <c r="B388" s="35"/>
      <c r="C388" s="35"/>
      <c r="D388" s="21"/>
      <c r="E388" s="21"/>
      <c r="F388" s="21"/>
      <c r="G388" s="21"/>
      <c r="H388" s="21"/>
      <c r="I388" s="21"/>
      <c r="J388" s="21"/>
      <c r="K388" s="21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V388" s="35"/>
      <c r="W388" s="35"/>
      <c r="X388" s="35"/>
      <c r="Y388" s="35"/>
      <c r="Z388" s="35"/>
    </row>
    <row r="389" ht="12.75" customHeight="1">
      <c r="A389" s="21"/>
      <c r="B389" s="35"/>
      <c r="C389" s="35"/>
      <c r="D389" s="21"/>
      <c r="E389" s="21"/>
      <c r="F389" s="21"/>
      <c r="G389" s="21"/>
      <c r="H389" s="21"/>
      <c r="I389" s="21"/>
      <c r="J389" s="21"/>
      <c r="K389" s="21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</row>
    <row r="390" ht="12.75" customHeight="1">
      <c r="A390" s="21"/>
      <c r="B390" s="35"/>
      <c r="C390" s="35"/>
      <c r="D390" s="21"/>
      <c r="E390" s="21"/>
      <c r="F390" s="21"/>
      <c r="G390" s="21"/>
      <c r="H390" s="21"/>
      <c r="I390" s="21"/>
      <c r="J390" s="21"/>
      <c r="K390" s="21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V390" s="35"/>
      <c r="W390" s="35"/>
      <c r="X390" s="35"/>
      <c r="Y390" s="35"/>
      <c r="Z390" s="35"/>
    </row>
    <row r="391" ht="12.75" customHeight="1">
      <c r="A391" s="21"/>
      <c r="B391" s="35"/>
      <c r="C391" s="35"/>
      <c r="D391" s="21"/>
      <c r="E391" s="21"/>
      <c r="F391" s="21"/>
      <c r="G391" s="21"/>
      <c r="H391" s="21"/>
      <c r="I391" s="21"/>
      <c r="J391" s="21"/>
      <c r="K391" s="21"/>
      <c r="L391" s="35"/>
      <c r="M391" s="35"/>
      <c r="N391" s="35"/>
      <c r="O391" s="35"/>
      <c r="P391" s="35"/>
      <c r="Q391" s="35"/>
      <c r="R391" s="35"/>
      <c r="S391" s="35"/>
      <c r="T391" s="35"/>
      <c r="U391" s="35"/>
      <c r="V391" s="35"/>
      <c r="W391" s="35"/>
      <c r="X391" s="35"/>
      <c r="Y391" s="35"/>
      <c r="Z391" s="35"/>
    </row>
    <row r="392" ht="12.75" customHeight="1">
      <c r="A392" s="21"/>
      <c r="B392" s="35"/>
      <c r="C392" s="35"/>
      <c r="D392" s="21"/>
      <c r="E392" s="21"/>
      <c r="F392" s="21"/>
      <c r="G392" s="21"/>
      <c r="H392" s="21"/>
      <c r="I392" s="21"/>
      <c r="J392" s="21"/>
      <c r="K392" s="21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5"/>
      <c r="Y392" s="35"/>
      <c r="Z392" s="35"/>
    </row>
    <row r="393" ht="12.75" customHeight="1">
      <c r="A393" s="21"/>
      <c r="B393" s="35"/>
      <c r="C393" s="35"/>
      <c r="D393" s="21"/>
      <c r="E393" s="21"/>
      <c r="F393" s="21"/>
      <c r="G393" s="21"/>
      <c r="H393" s="21"/>
      <c r="I393" s="21"/>
      <c r="J393" s="21"/>
      <c r="K393" s="21"/>
      <c r="L393" s="35"/>
      <c r="M393" s="35"/>
      <c r="N393" s="35"/>
      <c r="O393" s="35"/>
      <c r="P393" s="35"/>
      <c r="Q393" s="35"/>
      <c r="R393" s="35"/>
      <c r="S393" s="35"/>
      <c r="T393" s="35"/>
      <c r="U393" s="35"/>
      <c r="V393" s="35"/>
      <c r="W393" s="35"/>
      <c r="X393" s="35"/>
      <c r="Y393" s="35"/>
      <c r="Z393" s="35"/>
    </row>
    <row r="394" ht="12.75" customHeight="1">
      <c r="A394" s="21"/>
      <c r="B394" s="35"/>
      <c r="C394" s="35"/>
      <c r="D394" s="21"/>
      <c r="E394" s="21"/>
      <c r="F394" s="21"/>
      <c r="G394" s="21"/>
      <c r="H394" s="21"/>
      <c r="I394" s="21"/>
      <c r="J394" s="21"/>
      <c r="K394" s="21"/>
      <c r="L394" s="35"/>
      <c r="M394" s="35"/>
      <c r="N394" s="35"/>
      <c r="O394" s="35"/>
      <c r="P394" s="35"/>
      <c r="Q394" s="35"/>
      <c r="R394" s="35"/>
      <c r="S394" s="35"/>
      <c r="T394" s="35"/>
      <c r="U394" s="35"/>
      <c r="V394" s="35"/>
      <c r="W394" s="35"/>
      <c r="X394" s="35"/>
      <c r="Y394" s="35"/>
      <c r="Z394" s="35"/>
    </row>
    <row r="395" ht="12.75" customHeight="1">
      <c r="A395" s="21"/>
      <c r="B395" s="35"/>
      <c r="C395" s="35"/>
      <c r="D395" s="21"/>
      <c r="E395" s="21"/>
      <c r="F395" s="21"/>
      <c r="G395" s="21"/>
      <c r="H395" s="21"/>
      <c r="I395" s="21"/>
      <c r="J395" s="21"/>
      <c r="K395" s="21"/>
      <c r="L395" s="35"/>
      <c r="M395" s="35"/>
      <c r="N395" s="35"/>
      <c r="O395" s="35"/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</row>
    <row r="396" ht="12.75" customHeight="1">
      <c r="A396" s="21"/>
      <c r="B396" s="35"/>
      <c r="C396" s="35"/>
      <c r="D396" s="21"/>
      <c r="E396" s="21"/>
      <c r="F396" s="21"/>
      <c r="G396" s="21"/>
      <c r="H396" s="21"/>
      <c r="I396" s="21"/>
      <c r="J396" s="21"/>
      <c r="K396" s="21"/>
      <c r="L396" s="35"/>
      <c r="M396" s="35"/>
      <c r="N396" s="35"/>
      <c r="O396" s="35"/>
      <c r="P396" s="35"/>
      <c r="Q396" s="35"/>
      <c r="R396" s="35"/>
      <c r="S396" s="35"/>
      <c r="T396" s="35"/>
      <c r="U396" s="35"/>
      <c r="V396" s="35"/>
      <c r="W396" s="35"/>
      <c r="X396" s="35"/>
      <c r="Y396" s="35"/>
      <c r="Z396" s="35"/>
    </row>
    <row r="397" ht="12.75" customHeight="1">
      <c r="A397" s="21"/>
      <c r="B397" s="35"/>
      <c r="C397" s="35"/>
      <c r="D397" s="21"/>
      <c r="E397" s="21"/>
      <c r="F397" s="21"/>
      <c r="G397" s="21"/>
      <c r="H397" s="21"/>
      <c r="I397" s="21"/>
      <c r="J397" s="21"/>
      <c r="K397" s="21"/>
      <c r="L397" s="35"/>
      <c r="M397" s="35"/>
      <c r="N397" s="35"/>
      <c r="O397" s="35"/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</row>
    <row r="398" ht="12.75" customHeight="1">
      <c r="A398" s="21"/>
      <c r="B398" s="35"/>
      <c r="C398" s="35"/>
      <c r="D398" s="21"/>
      <c r="E398" s="21"/>
      <c r="F398" s="21"/>
      <c r="G398" s="21"/>
      <c r="H398" s="21"/>
      <c r="I398" s="21"/>
      <c r="J398" s="21"/>
      <c r="K398" s="21"/>
      <c r="L398" s="35"/>
      <c r="M398" s="35"/>
      <c r="N398" s="35"/>
      <c r="O398" s="35"/>
      <c r="P398" s="35"/>
      <c r="Q398" s="35"/>
      <c r="R398" s="35"/>
      <c r="S398" s="35"/>
      <c r="T398" s="35"/>
      <c r="U398" s="35"/>
      <c r="V398" s="35"/>
      <c r="W398" s="35"/>
      <c r="X398" s="35"/>
      <c r="Y398" s="35"/>
      <c r="Z398" s="35"/>
    </row>
    <row r="399" ht="12.75" customHeight="1">
      <c r="A399" s="21"/>
      <c r="B399" s="35"/>
      <c r="C399" s="35"/>
      <c r="D399" s="21"/>
      <c r="E399" s="21"/>
      <c r="F399" s="21"/>
      <c r="G399" s="21"/>
      <c r="H399" s="21"/>
      <c r="I399" s="21"/>
      <c r="J399" s="21"/>
      <c r="K399" s="21"/>
      <c r="L399" s="35"/>
      <c r="M399" s="35"/>
      <c r="N399" s="35"/>
      <c r="O399" s="35"/>
      <c r="P399" s="35"/>
      <c r="Q399" s="35"/>
      <c r="R399" s="35"/>
      <c r="S399" s="35"/>
      <c r="T399" s="35"/>
      <c r="U399" s="35"/>
      <c r="V399" s="35"/>
      <c r="W399" s="35"/>
      <c r="X399" s="35"/>
      <c r="Y399" s="35"/>
      <c r="Z399" s="35"/>
    </row>
    <row r="400" ht="12.75" customHeight="1">
      <c r="A400" s="21"/>
      <c r="B400" s="35"/>
      <c r="C400" s="35"/>
      <c r="D400" s="21"/>
      <c r="E400" s="21"/>
      <c r="F400" s="21"/>
      <c r="G400" s="21"/>
      <c r="H400" s="21"/>
      <c r="I400" s="21"/>
      <c r="J400" s="21"/>
      <c r="K400" s="21"/>
      <c r="L400" s="35"/>
      <c r="M400" s="35"/>
      <c r="N400" s="35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  <c r="Z400" s="35"/>
    </row>
    <row r="401" ht="12.75" customHeight="1">
      <c r="A401" s="21"/>
      <c r="B401" s="35"/>
      <c r="C401" s="35"/>
      <c r="D401" s="21"/>
      <c r="E401" s="21"/>
      <c r="F401" s="21"/>
      <c r="G401" s="21"/>
      <c r="H401" s="21"/>
      <c r="I401" s="21"/>
      <c r="J401" s="21"/>
      <c r="K401" s="21"/>
      <c r="L401" s="35"/>
      <c r="M401" s="35"/>
      <c r="N401" s="35"/>
      <c r="O401" s="35"/>
      <c r="P401" s="35"/>
      <c r="Q401" s="35"/>
      <c r="R401" s="35"/>
      <c r="S401" s="35"/>
      <c r="T401" s="35"/>
      <c r="U401" s="35"/>
      <c r="V401" s="35"/>
      <c r="W401" s="35"/>
      <c r="X401" s="35"/>
      <c r="Y401" s="35"/>
      <c r="Z401" s="35"/>
    </row>
    <row r="402" ht="12.75" customHeight="1">
      <c r="A402" s="21"/>
      <c r="B402" s="35"/>
      <c r="C402" s="35"/>
      <c r="D402" s="21"/>
      <c r="E402" s="21"/>
      <c r="F402" s="21"/>
      <c r="G402" s="21"/>
      <c r="H402" s="21"/>
      <c r="I402" s="21"/>
      <c r="J402" s="21"/>
      <c r="K402" s="21"/>
      <c r="L402" s="35"/>
      <c r="M402" s="35"/>
      <c r="N402" s="35"/>
      <c r="O402" s="35"/>
      <c r="P402" s="35"/>
      <c r="Q402" s="35"/>
      <c r="R402" s="35"/>
      <c r="S402" s="35"/>
      <c r="T402" s="35"/>
      <c r="U402" s="35"/>
      <c r="V402" s="35"/>
      <c r="W402" s="35"/>
      <c r="X402" s="35"/>
      <c r="Y402" s="35"/>
      <c r="Z402" s="35"/>
    </row>
    <row r="403" ht="12.75" customHeight="1">
      <c r="A403" s="21"/>
      <c r="B403" s="35"/>
      <c r="C403" s="35"/>
      <c r="D403" s="21"/>
      <c r="E403" s="21"/>
      <c r="F403" s="21"/>
      <c r="G403" s="21"/>
      <c r="H403" s="21"/>
      <c r="I403" s="21"/>
      <c r="J403" s="21"/>
      <c r="K403" s="21"/>
      <c r="L403" s="35"/>
      <c r="M403" s="35"/>
      <c r="N403" s="35"/>
      <c r="O403" s="35"/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</row>
    <row r="404" ht="12.75" customHeight="1">
      <c r="A404" s="21"/>
      <c r="B404" s="35"/>
      <c r="C404" s="35"/>
      <c r="D404" s="21"/>
      <c r="E404" s="21"/>
      <c r="F404" s="21"/>
      <c r="G404" s="21"/>
      <c r="H404" s="21"/>
      <c r="I404" s="21"/>
      <c r="J404" s="21"/>
      <c r="K404" s="21"/>
      <c r="L404" s="35"/>
      <c r="M404" s="35"/>
      <c r="N404" s="35"/>
      <c r="O404" s="35"/>
      <c r="P404" s="35"/>
      <c r="Q404" s="35"/>
      <c r="R404" s="35"/>
      <c r="S404" s="35"/>
      <c r="T404" s="35"/>
      <c r="U404" s="35"/>
      <c r="V404" s="35"/>
      <c r="W404" s="35"/>
      <c r="X404" s="35"/>
      <c r="Y404" s="35"/>
      <c r="Z404" s="35"/>
    </row>
    <row r="405" ht="12.75" customHeight="1">
      <c r="A405" s="21"/>
      <c r="B405" s="35"/>
      <c r="C405" s="35"/>
      <c r="D405" s="21"/>
      <c r="E405" s="21"/>
      <c r="F405" s="21"/>
      <c r="G405" s="21"/>
      <c r="H405" s="21"/>
      <c r="I405" s="21"/>
      <c r="J405" s="21"/>
      <c r="K405" s="21"/>
      <c r="L405" s="35"/>
      <c r="M405" s="35"/>
      <c r="N405" s="35"/>
      <c r="O405" s="35"/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</row>
    <row r="406" ht="12.75" customHeight="1">
      <c r="A406" s="21"/>
      <c r="B406" s="35"/>
      <c r="C406" s="35"/>
      <c r="D406" s="21"/>
      <c r="E406" s="21"/>
      <c r="F406" s="21"/>
      <c r="G406" s="21"/>
      <c r="H406" s="21"/>
      <c r="I406" s="21"/>
      <c r="J406" s="21"/>
      <c r="K406" s="21"/>
      <c r="L406" s="35"/>
      <c r="M406" s="35"/>
      <c r="N406" s="35"/>
      <c r="O406" s="35"/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35"/>
    </row>
    <row r="407" ht="12.75" customHeight="1">
      <c r="A407" s="21"/>
      <c r="B407" s="35"/>
      <c r="C407" s="35"/>
      <c r="D407" s="21"/>
      <c r="E407" s="21"/>
      <c r="F407" s="21"/>
      <c r="G407" s="21"/>
      <c r="H407" s="21"/>
      <c r="I407" s="21"/>
      <c r="J407" s="21"/>
      <c r="K407" s="21"/>
      <c r="L407" s="35"/>
      <c r="M407" s="35"/>
      <c r="N407" s="35"/>
      <c r="O407" s="35"/>
      <c r="P407" s="35"/>
      <c r="Q407" s="35"/>
      <c r="R407" s="35"/>
      <c r="S407" s="35"/>
      <c r="T407" s="35"/>
      <c r="U407" s="35"/>
      <c r="V407" s="35"/>
      <c r="W407" s="35"/>
      <c r="X407" s="35"/>
      <c r="Y407" s="35"/>
      <c r="Z407" s="35"/>
    </row>
    <row r="408" ht="12.75" customHeight="1">
      <c r="A408" s="21"/>
      <c r="B408" s="35"/>
      <c r="C408" s="35"/>
      <c r="D408" s="21"/>
      <c r="E408" s="21"/>
      <c r="F408" s="21"/>
      <c r="G408" s="21"/>
      <c r="H408" s="21"/>
      <c r="I408" s="21"/>
      <c r="J408" s="21"/>
      <c r="K408" s="21"/>
      <c r="L408" s="35"/>
      <c r="M408" s="35"/>
      <c r="N408" s="35"/>
      <c r="O408" s="35"/>
      <c r="P408" s="35"/>
      <c r="Q408" s="35"/>
      <c r="R408" s="35"/>
      <c r="S408" s="35"/>
      <c r="T408" s="35"/>
      <c r="U408" s="35"/>
      <c r="V408" s="35"/>
      <c r="W408" s="35"/>
      <c r="X408" s="35"/>
      <c r="Y408" s="35"/>
      <c r="Z408" s="35"/>
    </row>
    <row r="409" ht="12.75" customHeight="1">
      <c r="A409" s="21"/>
      <c r="B409" s="35"/>
      <c r="C409" s="35"/>
      <c r="D409" s="21"/>
      <c r="E409" s="21"/>
      <c r="F409" s="21"/>
      <c r="G409" s="21"/>
      <c r="H409" s="21"/>
      <c r="I409" s="21"/>
      <c r="J409" s="21"/>
      <c r="K409" s="21"/>
      <c r="L409" s="35"/>
      <c r="M409" s="35"/>
      <c r="N409" s="35"/>
      <c r="O409" s="35"/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</row>
    <row r="410" ht="12.75" customHeight="1">
      <c r="A410" s="21"/>
      <c r="B410" s="35"/>
      <c r="C410" s="35"/>
      <c r="D410" s="21"/>
      <c r="E410" s="21"/>
      <c r="F410" s="21"/>
      <c r="G410" s="21"/>
      <c r="H410" s="21"/>
      <c r="I410" s="21"/>
      <c r="J410" s="21"/>
      <c r="K410" s="21"/>
      <c r="L410" s="35"/>
      <c r="M410" s="35"/>
      <c r="N410" s="35"/>
      <c r="O410" s="35"/>
      <c r="P410" s="35"/>
      <c r="Q410" s="35"/>
      <c r="R410" s="35"/>
      <c r="S410" s="35"/>
      <c r="T410" s="35"/>
      <c r="U410" s="35"/>
      <c r="V410" s="35"/>
      <c r="W410" s="35"/>
      <c r="X410" s="35"/>
      <c r="Y410" s="35"/>
      <c r="Z410" s="35"/>
    </row>
    <row r="411" ht="12.75" customHeight="1">
      <c r="A411" s="21"/>
      <c r="B411" s="35"/>
      <c r="C411" s="35"/>
      <c r="D411" s="21"/>
      <c r="E411" s="21"/>
      <c r="F411" s="21"/>
      <c r="G411" s="21"/>
      <c r="H411" s="21"/>
      <c r="I411" s="21"/>
      <c r="J411" s="21"/>
      <c r="K411" s="21"/>
      <c r="L411" s="35"/>
      <c r="M411" s="35"/>
      <c r="N411" s="35"/>
      <c r="O411" s="35"/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</row>
    <row r="412" ht="12.75" customHeight="1">
      <c r="A412" s="21"/>
      <c r="B412" s="35"/>
      <c r="C412" s="35"/>
      <c r="D412" s="21"/>
      <c r="E412" s="21"/>
      <c r="F412" s="21"/>
      <c r="G412" s="21"/>
      <c r="H412" s="21"/>
      <c r="I412" s="21"/>
      <c r="J412" s="21"/>
      <c r="K412" s="21"/>
      <c r="L412" s="35"/>
      <c r="M412" s="35"/>
      <c r="N412" s="35"/>
      <c r="O412" s="35"/>
      <c r="P412" s="35"/>
      <c r="Q412" s="35"/>
      <c r="R412" s="35"/>
      <c r="S412" s="35"/>
      <c r="T412" s="35"/>
      <c r="U412" s="35"/>
      <c r="V412" s="35"/>
      <c r="W412" s="35"/>
      <c r="X412" s="35"/>
      <c r="Y412" s="35"/>
      <c r="Z412" s="35"/>
    </row>
    <row r="413" ht="12.75" customHeight="1">
      <c r="A413" s="21"/>
      <c r="B413" s="35"/>
      <c r="C413" s="35"/>
      <c r="D413" s="21"/>
      <c r="E413" s="21"/>
      <c r="F413" s="21"/>
      <c r="G413" s="21"/>
      <c r="H413" s="21"/>
      <c r="I413" s="21"/>
      <c r="J413" s="21"/>
      <c r="K413" s="21"/>
      <c r="L413" s="35"/>
      <c r="M413" s="35"/>
      <c r="N413" s="35"/>
      <c r="O413" s="35"/>
      <c r="P413" s="35"/>
      <c r="Q413" s="35"/>
      <c r="R413" s="35"/>
      <c r="S413" s="35"/>
      <c r="T413" s="35"/>
      <c r="U413" s="35"/>
      <c r="V413" s="35"/>
      <c r="W413" s="35"/>
      <c r="X413" s="35"/>
      <c r="Y413" s="35"/>
      <c r="Z413" s="35"/>
    </row>
    <row r="414" ht="12.75" customHeight="1">
      <c r="A414" s="21"/>
      <c r="B414" s="35"/>
      <c r="C414" s="35"/>
      <c r="D414" s="21"/>
      <c r="E414" s="21"/>
      <c r="F414" s="21"/>
      <c r="G414" s="21"/>
      <c r="H414" s="21"/>
      <c r="I414" s="21"/>
      <c r="J414" s="21"/>
      <c r="K414" s="21"/>
      <c r="L414" s="35"/>
      <c r="M414" s="35"/>
      <c r="N414" s="35"/>
      <c r="O414" s="35"/>
      <c r="P414" s="35"/>
      <c r="Q414" s="35"/>
      <c r="R414" s="35"/>
      <c r="S414" s="35"/>
      <c r="T414" s="35"/>
      <c r="U414" s="35"/>
      <c r="V414" s="35"/>
      <c r="W414" s="35"/>
      <c r="X414" s="35"/>
      <c r="Y414" s="35"/>
      <c r="Z414" s="35"/>
    </row>
    <row r="415" ht="12.75" customHeight="1">
      <c r="A415" s="21"/>
      <c r="B415" s="35"/>
      <c r="C415" s="35"/>
      <c r="D415" s="21"/>
      <c r="E415" s="21"/>
      <c r="F415" s="21"/>
      <c r="G415" s="21"/>
      <c r="H415" s="21"/>
      <c r="I415" s="21"/>
      <c r="J415" s="21"/>
      <c r="K415" s="21"/>
      <c r="L415" s="35"/>
      <c r="M415" s="35"/>
      <c r="N415" s="35"/>
      <c r="O415" s="35"/>
      <c r="P415" s="35"/>
      <c r="Q415" s="35"/>
      <c r="R415" s="35"/>
      <c r="S415" s="35"/>
      <c r="T415" s="35"/>
      <c r="U415" s="35"/>
      <c r="V415" s="35"/>
      <c r="W415" s="35"/>
      <c r="X415" s="35"/>
      <c r="Y415" s="35"/>
      <c r="Z415" s="35"/>
    </row>
    <row r="416" ht="12.75" customHeight="1">
      <c r="A416" s="21"/>
      <c r="B416" s="35"/>
      <c r="C416" s="35"/>
      <c r="D416" s="21"/>
      <c r="E416" s="21"/>
      <c r="F416" s="21"/>
      <c r="G416" s="21"/>
      <c r="H416" s="21"/>
      <c r="I416" s="21"/>
      <c r="J416" s="21"/>
      <c r="K416" s="21"/>
      <c r="L416" s="35"/>
      <c r="M416" s="35"/>
      <c r="N416" s="35"/>
      <c r="O416" s="35"/>
      <c r="P416" s="35"/>
      <c r="Q416" s="35"/>
      <c r="R416" s="35"/>
      <c r="S416" s="35"/>
      <c r="T416" s="35"/>
      <c r="U416" s="35"/>
      <c r="V416" s="35"/>
      <c r="W416" s="35"/>
      <c r="X416" s="35"/>
      <c r="Y416" s="35"/>
      <c r="Z416" s="35"/>
    </row>
    <row r="417" ht="12.75" customHeight="1">
      <c r="A417" s="21"/>
      <c r="B417" s="35"/>
      <c r="C417" s="35"/>
      <c r="D417" s="21"/>
      <c r="E417" s="21"/>
      <c r="F417" s="21"/>
      <c r="G417" s="21"/>
      <c r="H417" s="21"/>
      <c r="I417" s="21"/>
      <c r="J417" s="21"/>
      <c r="K417" s="21"/>
      <c r="L417" s="35"/>
      <c r="M417" s="35"/>
      <c r="N417" s="35"/>
      <c r="O417" s="35"/>
      <c r="P417" s="35"/>
      <c r="Q417" s="35"/>
      <c r="R417" s="35"/>
      <c r="S417" s="35"/>
      <c r="T417" s="35"/>
      <c r="U417" s="35"/>
      <c r="V417" s="35"/>
      <c r="W417" s="35"/>
      <c r="X417" s="35"/>
      <c r="Y417" s="35"/>
      <c r="Z417" s="35"/>
    </row>
    <row r="418" ht="12.75" customHeight="1">
      <c r="A418" s="21"/>
      <c r="B418" s="35"/>
      <c r="C418" s="35"/>
      <c r="D418" s="21"/>
      <c r="E418" s="21"/>
      <c r="F418" s="21"/>
      <c r="G418" s="21"/>
      <c r="H418" s="21"/>
      <c r="I418" s="21"/>
      <c r="J418" s="21"/>
      <c r="K418" s="21"/>
      <c r="L418" s="35"/>
      <c r="M418" s="35"/>
      <c r="N418" s="35"/>
      <c r="O418" s="35"/>
      <c r="P418" s="35"/>
      <c r="Q418" s="35"/>
      <c r="R418" s="35"/>
      <c r="S418" s="35"/>
      <c r="T418" s="35"/>
      <c r="U418" s="35"/>
      <c r="V418" s="35"/>
      <c r="W418" s="35"/>
      <c r="X418" s="35"/>
      <c r="Y418" s="35"/>
      <c r="Z418" s="35"/>
    </row>
    <row r="419" ht="12.75" customHeight="1">
      <c r="A419" s="21"/>
      <c r="B419" s="35"/>
      <c r="C419" s="35"/>
      <c r="D419" s="21"/>
      <c r="E419" s="21"/>
      <c r="F419" s="21"/>
      <c r="G419" s="21"/>
      <c r="H419" s="21"/>
      <c r="I419" s="21"/>
      <c r="J419" s="21"/>
      <c r="K419" s="21"/>
      <c r="L419" s="35"/>
      <c r="M419" s="35"/>
      <c r="N419" s="35"/>
      <c r="O419" s="35"/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</row>
    <row r="420" ht="12.75" customHeight="1">
      <c r="A420" s="21"/>
      <c r="B420" s="35"/>
      <c r="C420" s="35"/>
      <c r="D420" s="21"/>
      <c r="E420" s="21"/>
      <c r="F420" s="21"/>
      <c r="G420" s="21"/>
      <c r="H420" s="21"/>
      <c r="I420" s="21"/>
      <c r="J420" s="21"/>
      <c r="K420" s="21"/>
      <c r="L420" s="35"/>
      <c r="M420" s="35"/>
      <c r="N420" s="35"/>
      <c r="O420" s="35"/>
      <c r="P420" s="35"/>
      <c r="Q420" s="35"/>
      <c r="R420" s="35"/>
      <c r="S420" s="35"/>
      <c r="T420" s="35"/>
      <c r="U420" s="35"/>
      <c r="V420" s="35"/>
      <c r="W420" s="35"/>
      <c r="X420" s="35"/>
      <c r="Y420" s="35"/>
      <c r="Z420" s="35"/>
    </row>
    <row r="421" ht="12.75" customHeight="1">
      <c r="A421" s="21"/>
      <c r="B421" s="35"/>
      <c r="C421" s="35"/>
      <c r="D421" s="21"/>
      <c r="E421" s="21"/>
      <c r="F421" s="21"/>
      <c r="G421" s="21"/>
      <c r="H421" s="21"/>
      <c r="I421" s="21"/>
      <c r="J421" s="21"/>
      <c r="K421" s="21"/>
      <c r="L421" s="35"/>
      <c r="M421" s="35"/>
      <c r="N421" s="35"/>
      <c r="O421" s="35"/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</row>
    <row r="422" ht="12.75" customHeight="1">
      <c r="A422" s="21"/>
      <c r="B422" s="35"/>
      <c r="C422" s="35"/>
      <c r="D422" s="21"/>
      <c r="E422" s="21"/>
      <c r="F422" s="21"/>
      <c r="G422" s="21"/>
      <c r="H422" s="21"/>
      <c r="I422" s="21"/>
      <c r="J422" s="21"/>
      <c r="K422" s="21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5"/>
      <c r="Y422" s="35"/>
      <c r="Z422" s="35"/>
    </row>
    <row r="423" ht="12.75" customHeight="1">
      <c r="A423" s="21"/>
      <c r="B423" s="35"/>
      <c r="C423" s="35"/>
      <c r="D423" s="21"/>
      <c r="E423" s="21"/>
      <c r="F423" s="21"/>
      <c r="G423" s="21"/>
      <c r="H423" s="21"/>
      <c r="I423" s="21"/>
      <c r="J423" s="21"/>
      <c r="K423" s="21"/>
      <c r="L423" s="35"/>
      <c r="M423" s="35"/>
      <c r="N423" s="35"/>
      <c r="O423" s="35"/>
      <c r="P423" s="35"/>
      <c r="Q423" s="35"/>
      <c r="R423" s="35"/>
      <c r="S423" s="35"/>
      <c r="T423" s="35"/>
      <c r="U423" s="35"/>
      <c r="V423" s="35"/>
      <c r="W423" s="35"/>
      <c r="X423" s="35"/>
      <c r="Y423" s="35"/>
      <c r="Z423" s="35"/>
    </row>
    <row r="424" ht="12.75" customHeight="1">
      <c r="A424" s="21"/>
      <c r="B424" s="35"/>
      <c r="C424" s="35"/>
      <c r="D424" s="21"/>
      <c r="E424" s="21"/>
      <c r="F424" s="21"/>
      <c r="G424" s="21"/>
      <c r="H424" s="21"/>
      <c r="I424" s="21"/>
      <c r="J424" s="21"/>
      <c r="K424" s="21"/>
      <c r="L424" s="35"/>
      <c r="M424" s="35"/>
      <c r="N424" s="35"/>
      <c r="O424" s="35"/>
      <c r="P424" s="35"/>
      <c r="Q424" s="35"/>
      <c r="R424" s="35"/>
      <c r="S424" s="35"/>
      <c r="T424" s="35"/>
      <c r="U424" s="35"/>
      <c r="V424" s="35"/>
      <c r="W424" s="35"/>
      <c r="X424" s="35"/>
      <c r="Y424" s="35"/>
      <c r="Z424" s="35"/>
    </row>
    <row r="425" ht="12.75" customHeight="1">
      <c r="A425" s="21"/>
      <c r="B425" s="35"/>
      <c r="C425" s="35"/>
      <c r="D425" s="21"/>
      <c r="E425" s="21"/>
      <c r="F425" s="21"/>
      <c r="G425" s="21"/>
      <c r="H425" s="21"/>
      <c r="I425" s="21"/>
      <c r="J425" s="21"/>
      <c r="K425" s="21"/>
      <c r="L425" s="35"/>
      <c r="M425" s="35"/>
      <c r="N425" s="35"/>
      <c r="O425" s="35"/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</row>
    <row r="426" ht="12.75" customHeight="1">
      <c r="A426" s="21"/>
      <c r="B426" s="35"/>
      <c r="C426" s="35"/>
      <c r="D426" s="21"/>
      <c r="E426" s="21"/>
      <c r="F426" s="21"/>
      <c r="G426" s="21"/>
      <c r="H426" s="21"/>
      <c r="I426" s="21"/>
      <c r="J426" s="21"/>
      <c r="K426" s="21"/>
      <c r="L426" s="35"/>
      <c r="M426" s="35"/>
      <c r="N426" s="35"/>
      <c r="O426" s="35"/>
      <c r="P426" s="35"/>
      <c r="Q426" s="35"/>
      <c r="R426" s="35"/>
      <c r="S426" s="35"/>
      <c r="T426" s="35"/>
      <c r="U426" s="35"/>
      <c r="V426" s="35"/>
      <c r="W426" s="35"/>
      <c r="X426" s="35"/>
      <c r="Y426" s="35"/>
      <c r="Z426" s="35"/>
    </row>
    <row r="427" ht="12.75" customHeight="1">
      <c r="A427" s="21"/>
      <c r="B427" s="35"/>
      <c r="C427" s="35"/>
      <c r="D427" s="21"/>
      <c r="E427" s="21"/>
      <c r="F427" s="21"/>
      <c r="G427" s="21"/>
      <c r="H427" s="21"/>
      <c r="I427" s="21"/>
      <c r="J427" s="21"/>
      <c r="K427" s="21"/>
      <c r="L427" s="35"/>
      <c r="M427" s="35"/>
      <c r="N427" s="35"/>
      <c r="O427" s="35"/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</row>
    <row r="428" ht="12.75" customHeight="1">
      <c r="A428" s="21"/>
      <c r="B428" s="35"/>
      <c r="C428" s="35"/>
      <c r="D428" s="21"/>
      <c r="E428" s="21"/>
      <c r="F428" s="21"/>
      <c r="G428" s="21"/>
      <c r="H428" s="21"/>
      <c r="I428" s="21"/>
      <c r="J428" s="21"/>
      <c r="K428" s="21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5"/>
      <c r="Y428" s="35"/>
      <c r="Z428" s="35"/>
    </row>
    <row r="429" ht="12.75" customHeight="1">
      <c r="A429" s="21"/>
      <c r="B429" s="35"/>
      <c r="C429" s="35"/>
      <c r="D429" s="21"/>
      <c r="E429" s="21"/>
      <c r="F429" s="21"/>
      <c r="G429" s="21"/>
      <c r="H429" s="21"/>
      <c r="I429" s="21"/>
      <c r="J429" s="21"/>
      <c r="K429" s="21"/>
      <c r="L429" s="35"/>
      <c r="M429" s="35"/>
      <c r="N429" s="35"/>
      <c r="O429" s="35"/>
      <c r="P429" s="35"/>
      <c r="Q429" s="35"/>
      <c r="R429" s="35"/>
      <c r="S429" s="35"/>
      <c r="T429" s="35"/>
      <c r="U429" s="35"/>
      <c r="V429" s="35"/>
      <c r="W429" s="35"/>
      <c r="X429" s="35"/>
      <c r="Y429" s="35"/>
      <c r="Z429" s="35"/>
    </row>
    <row r="430" ht="12.75" customHeight="1">
      <c r="A430" s="21"/>
      <c r="B430" s="35"/>
      <c r="C430" s="35"/>
      <c r="D430" s="21"/>
      <c r="E430" s="21"/>
      <c r="F430" s="21"/>
      <c r="G430" s="21"/>
      <c r="H430" s="21"/>
      <c r="I430" s="21"/>
      <c r="J430" s="21"/>
      <c r="K430" s="21"/>
      <c r="L430" s="35"/>
      <c r="M430" s="35"/>
      <c r="N430" s="35"/>
      <c r="O430" s="35"/>
      <c r="P430" s="35"/>
      <c r="Q430" s="35"/>
      <c r="R430" s="35"/>
      <c r="S430" s="35"/>
      <c r="T430" s="35"/>
      <c r="U430" s="35"/>
      <c r="V430" s="35"/>
      <c r="W430" s="35"/>
      <c r="X430" s="35"/>
      <c r="Y430" s="35"/>
      <c r="Z430" s="35"/>
    </row>
    <row r="431" ht="12.75" customHeight="1">
      <c r="A431" s="21"/>
      <c r="B431" s="35"/>
      <c r="C431" s="35"/>
      <c r="D431" s="21"/>
      <c r="E431" s="21"/>
      <c r="F431" s="21"/>
      <c r="G431" s="21"/>
      <c r="H431" s="21"/>
      <c r="I431" s="21"/>
      <c r="J431" s="21"/>
      <c r="K431" s="21"/>
      <c r="L431" s="35"/>
      <c r="M431" s="35"/>
      <c r="N431" s="35"/>
      <c r="O431" s="35"/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</row>
    <row r="432" ht="12.75" customHeight="1">
      <c r="A432" s="21"/>
      <c r="B432" s="35"/>
      <c r="C432" s="35"/>
      <c r="D432" s="21"/>
      <c r="E432" s="21"/>
      <c r="F432" s="21"/>
      <c r="G432" s="21"/>
      <c r="H432" s="21"/>
      <c r="I432" s="21"/>
      <c r="J432" s="21"/>
      <c r="K432" s="21"/>
      <c r="L432" s="35"/>
      <c r="M432" s="35"/>
      <c r="N432" s="35"/>
      <c r="O432" s="35"/>
      <c r="P432" s="35"/>
      <c r="Q432" s="35"/>
      <c r="R432" s="35"/>
      <c r="S432" s="35"/>
      <c r="T432" s="35"/>
      <c r="U432" s="35"/>
      <c r="V432" s="35"/>
      <c r="W432" s="35"/>
      <c r="X432" s="35"/>
      <c r="Y432" s="35"/>
      <c r="Z432" s="35"/>
    </row>
    <row r="433" ht="12.75" customHeight="1">
      <c r="A433" s="21"/>
      <c r="B433" s="35"/>
      <c r="C433" s="35"/>
      <c r="D433" s="21"/>
      <c r="E433" s="21"/>
      <c r="F433" s="21"/>
      <c r="G433" s="21"/>
      <c r="H433" s="21"/>
      <c r="I433" s="21"/>
      <c r="J433" s="21"/>
      <c r="K433" s="21"/>
      <c r="L433" s="35"/>
      <c r="M433" s="35"/>
      <c r="N433" s="35"/>
      <c r="O433" s="35"/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</row>
    <row r="434" ht="12.75" customHeight="1">
      <c r="A434" s="21"/>
      <c r="B434" s="35"/>
      <c r="C434" s="35"/>
      <c r="D434" s="21"/>
      <c r="E434" s="21"/>
      <c r="F434" s="21"/>
      <c r="G434" s="21"/>
      <c r="H434" s="21"/>
      <c r="I434" s="21"/>
      <c r="J434" s="21"/>
      <c r="K434" s="21"/>
      <c r="L434" s="35"/>
      <c r="M434" s="35"/>
      <c r="N434" s="35"/>
      <c r="O434" s="35"/>
      <c r="P434" s="35"/>
      <c r="Q434" s="35"/>
      <c r="R434" s="35"/>
      <c r="S434" s="35"/>
      <c r="T434" s="35"/>
      <c r="U434" s="35"/>
      <c r="V434" s="35"/>
      <c r="W434" s="35"/>
      <c r="X434" s="35"/>
      <c r="Y434" s="35"/>
      <c r="Z434" s="35"/>
    </row>
    <row r="435" ht="12.75" customHeight="1">
      <c r="A435" s="21"/>
      <c r="B435" s="35"/>
      <c r="C435" s="35"/>
      <c r="D435" s="21"/>
      <c r="E435" s="21"/>
      <c r="F435" s="21"/>
      <c r="G435" s="21"/>
      <c r="H435" s="21"/>
      <c r="I435" s="21"/>
      <c r="J435" s="21"/>
      <c r="K435" s="21"/>
      <c r="L435" s="35"/>
      <c r="M435" s="35"/>
      <c r="N435" s="35"/>
      <c r="O435" s="35"/>
      <c r="P435" s="35"/>
      <c r="Q435" s="35"/>
      <c r="R435" s="35"/>
      <c r="S435" s="35"/>
      <c r="T435" s="35"/>
      <c r="U435" s="35"/>
      <c r="V435" s="35"/>
      <c r="W435" s="35"/>
      <c r="X435" s="35"/>
      <c r="Y435" s="35"/>
      <c r="Z435" s="35"/>
    </row>
    <row r="436" ht="12.75" customHeight="1">
      <c r="A436" s="21"/>
      <c r="B436" s="35"/>
      <c r="C436" s="35"/>
      <c r="D436" s="21"/>
      <c r="E436" s="21"/>
      <c r="F436" s="21"/>
      <c r="G436" s="21"/>
      <c r="H436" s="21"/>
      <c r="I436" s="21"/>
      <c r="J436" s="21"/>
      <c r="K436" s="21"/>
      <c r="L436" s="35"/>
      <c r="M436" s="35"/>
      <c r="N436" s="35"/>
      <c r="O436" s="35"/>
      <c r="P436" s="35"/>
      <c r="Q436" s="35"/>
      <c r="R436" s="35"/>
      <c r="S436" s="35"/>
      <c r="T436" s="35"/>
      <c r="U436" s="35"/>
      <c r="V436" s="35"/>
      <c r="W436" s="35"/>
      <c r="X436" s="35"/>
      <c r="Y436" s="35"/>
      <c r="Z436" s="35"/>
    </row>
    <row r="437" ht="12.75" customHeight="1">
      <c r="A437" s="21"/>
      <c r="B437" s="35"/>
      <c r="C437" s="35"/>
      <c r="D437" s="21"/>
      <c r="E437" s="21"/>
      <c r="F437" s="21"/>
      <c r="G437" s="21"/>
      <c r="H437" s="21"/>
      <c r="I437" s="21"/>
      <c r="J437" s="21"/>
      <c r="K437" s="21"/>
      <c r="L437" s="35"/>
      <c r="M437" s="35"/>
      <c r="N437" s="35"/>
      <c r="O437" s="35"/>
      <c r="P437" s="35"/>
      <c r="Q437" s="35"/>
      <c r="R437" s="35"/>
      <c r="S437" s="35"/>
      <c r="T437" s="35"/>
      <c r="U437" s="35"/>
      <c r="V437" s="35"/>
      <c r="W437" s="35"/>
      <c r="X437" s="35"/>
      <c r="Y437" s="35"/>
      <c r="Z437" s="35"/>
    </row>
    <row r="438" ht="12.75" customHeight="1">
      <c r="A438" s="21"/>
      <c r="B438" s="35"/>
      <c r="C438" s="35"/>
      <c r="D438" s="21"/>
      <c r="E438" s="21"/>
      <c r="F438" s="21"/>
      <c r="G438" s="21"/>
      <c r="H438" s="21"/>
      <c r="I438" s="21"/>
      <c r="J438" s="21"/>
      <c r="K438" s="21"/>
      <c r="L438" s="35"/>
      <c r="M438" s="35"/>
      <c r="N438" s="35"/>
      <c r="O438" s="35"/>
      <c r="P438" s="35"/>
      <c r="Q438" s="35"/>
      <c r="R438" s="35"/>
      <c r="S438" s="35"/>
      <c r="T438" s="35"/>
      <c r="U438" s="35"/>
      <c r="V438" s="35"/>
      <c r="W438" s="35"/>
      <c r="X438" s="35"/>
      <c r="Y438" s="35"/>
      <c r="Z438" s="35"/>
    </row>
    <row r="439" ht="12.75" customHeight="1">
      <c r="A439" s="21"/>
      <c r="B439" s="35"/>
      <c r="C439" s="35"/>
      <c r="D439" s="21"/>
      <c r="E439" s="21"/>
      <c r="F439" s="21"/>
      <c r="G439" s="21"/>
      <c r="H439" s="21"/>
      <c r="I439" s="21"/>
      <c r="J439" s="21"/>
      <c r="K439" s="21"/>
      <c r="L439" s="35"/>
      <c r="M439" s="35"/>
      <c r="N439" s="35"/>
      <c r="O439" s="35"/>
      <c r="P439" s="35"/>
      <c r="Q439" s="35"/>
      <c r="R439" s="35"/>
      <c r="S439" s="35"/>
      <c r="T439" s="35"/>
      <c r="U439" s="35"/>
      <c r="V439" s="35"/>
      <c r="W439" s="35"/>
      <c r="X439" s="35"/>
      <c r="Y439" s="35"/>
      <c r="Z439" s="35"/>
    </row>
    <row r="440" ht="12.75" customHeight="1">
      <c r="A440" s="21"/>
      <c r="B440" s="35"/>
      <c r="C440" s="35"/>
      <c r="D440" s="21"/>
      <c r="E440" s="21"/>
      <c r="F440" s="21"/>
      <c r="G440" s="21"/>
      <c r="H440" s="21"/>
      <c r="I440" s="21"/>
      <c r="J440" s="21"/>
      <c r="K440" s="21"/>
      <c r="L440" s="35"/>
      <c r="M440" s="35"/>
      <c r="N440" s="35"/>
      <c r="O440" s="35"/>
      <c r="P440" s="35"/>
      <c r="Q440" s="35"/>
      <c r="R440" s="35"/>
      <c r="S440" s="35"/>
      <c r="T440" s="35"/>
      <c r="U440" s="35"/>
      <c r="V440" s="35"/>
      <c r="W440" s="35"/>
      <c r="X440" s="35"/>
      <c r="Y440" s="35"/>
      <c r="Z440" s="35"/>
    </row>
    <row r="441" ht="12.75" customHeight="1">
      <c r="A441" s="21"/>
      <c r="B441" s="35"/>
      <c r="C441" s="35"/>
      <c r="D441" s="21"/>
      <c r="E441" s="21"/>
      <c r="F441" s="21"/>
      <c r="G441" s="21"/>
      <c r="H441" s="21"/>
      <c r="I441" s="21"/>
      <c r="J441" s="21"/>
      <c r="K441" s="21"/>
      <c r="L441" s="35"/>
      <c r="M441" s="35"/>
      <c r="N441" s="35"/>
      <c r="O441" s="35"/>
      <c r="P441" s="35"/>
      <c r="Q441" s="35"/>
      <c r="R441" s="35"/>
      <c r="S441" s="35"/>
      <c r="T441" s="35"/>
      <c r="U441" s="35"/>
      <c r="V441" s="35"/>
      <c r="W441" s="35"/>
      <c r="X441" s="35"/>
      <c r="Y441" s="35"/>
      <c r="Z441" s="35"/>
    </row>
    <row r="442" ht="12.75" customHeight="1">
      <c r="A442" s="21"/>
      <c r="B442" s="35"/>
      <c r="C442" s="35"/>
      <c r="D442" s="21"/>
      <c r="E442" s="21"/>
      <c r="F442" s="21"/>
      <c r="G442" s="21"/>
      <c r="H442" s="21"/>
      <c r="I442" s="21"/>
      <c r="J442" s="21"/>
      <c r="K442" s="21"/>
      <c r="L442" s="35"/>
      <c r="M442" s="35"/>
      <c r="N442" s="35"/>
      <c r="O442" s="35"/>
      <c r="P442" s="35"/>
      <c r="Q442" s="35"/>
      <c r="R442" s="35"/>
      <c r="S442" s="35"/>
      <c r="T442" s="35"/>
      <c r="U442" s="35"/>
      <c r="V442" s="35"/>
      <c r="W442" s="35"/>
      <c r="X442" s="35"/>
      <c r="Y442" s="35"/>
      <c r="Z442" s="35"/>
    </row>
    <row r="443" ht="12.75" customHeight="1">
      <c r="A443" s="21"/>
      <c r="B443" s="35"/>
      <c r="C443" s="35"/>
      <c r="D443" s="21"/>
      <c r="E443" s="21"/>
      <c r="F443" s="21"/>
      <c r="G443" s="21"/>
      <c r="H443" s="21"/>
      <c r="I443" s="21"/>
      <c r="J443" s="21"/>
      <c r="K443" s="21"/>
      <c r="L443" s="35"/>
      <c r="M443" s="35"/>
      <c r="N443" s="35"/>
      <c r="O443" s="35"/>
      <c r="P443" s="35"/>
      <c r="Q443" s="35"/>
      <c r="R443" s="35"/>
      <c r="S443" s="35"/>
      <c r="T443" s="35"/>
      <c r="U443" s="35"/>
      <c r="V443" s="35"/>
      <c r="W443" s="35"/>
      <c r="X443" s="35"/>
      <c r="Y443" s="35"/>
      <c r="Z443" s="35"/>
    </row>
    <row r="444" ht="12.75" customHeight="1">
      <c r="A444" s="21"/>
      <c r="B444" s="35"/>
      <c r="C444" s="35"/>
      <c r="D444" s="21"/>
      <c r="E444" s="21"/>
      <c r="F444" s="21"/>
      <c r="G444" s="21"/>
      <c r="H444" s="21"/>
      <c r="I444" s="21"/>
      <c r="J444" s="21"/>
      <c r="K444" s="21"/>
      <c r="L444" s="35"/>
      <c r="M444" s="35"/>
      <c r="N444" s="35"/>
      <c r="O444" s="35"/>
      <c r="P444" s="35"/>
      <c r="Q444" s="35"/>
      <c r="R444" s="35"/>
      <c r="S444" s="35"/>
      <c r="T444" s="35"/>
      <c r="U444" s="35"/>
      <c r="V444" s="35"/>
      <c r="W444" s="35"/>
      <c r="X444" s="35"/>
      <c r="Y444" s="35"/>
      <c r="Z444" s="35"/>
    </row>
    <row r="445" ht="12.75" customHeight="1">
      <c r="A445" s="21"/>
      <c r="B445" s="35"/>
      <c r="C445" s="35"/>
      <c r="D445" s="21"/>
      <c r="E445" s="21"/>
      <c r="F445" s="21"/>
      <c r="G445" s="21"/>
      <c r="H445" s="21"/>
      <c r="I445" s="21"/>
      <c r="J445" s="21"/>
      <c r="K445" s="21"/>
      <c r="L445" s="35"/>
      <c r="M445" s="35"/>
      <c r="N445" s="35"/>
      <c r="O445" s="35"/>
      <c r="P445" s="35"/>
      <c r="Q445" s="35"/>
      <c r="R445" s="35"/>
      <c r="S445" s="35"/>
      <c r="T445" s="35"/>
      <c r="U445" s="35"/>
      <c r="V445" s="35"/>
      <c r="W445" s="35"/>
      <c r="X445" s="35"/>
      <c r="Y445" s="35"/>
      <c r="Z445" s="35"/>
    </row>
    <row r="446" ht="12.75" customHeight="1">
      <c r="A446" s="21"/>
      <c r="B446" s="35"/>
      <c r="C446" s="35"/>
      <c r="D446" s="21"/>
      <c r="E446" s="21"/>
      <c r="F446" s="21"/>
      <c r="G446" s="21"/>
      <c r="H446" s="21"/>
      <c r="I446" s="21"/>
      <c r="J446" s="21"/>
      <c r="K446" s="21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5"/>
      <c r="Y446" s="35"/>
      <c r="Z446" s="35"/>
    </row>
    <row r="447" ht="12.75" customHeight="1">
      <c r="A447" s="21"/>
      <c r="B447" s="35"/>
      <c r="C447" s="35"/>
      <c r="D447" s="21"/>
      <c r="E447" s="21"/>
      <c r="F447" s="21"/>
      <c r="G447" s="21"/>
      <c r="H447" s="21"/>
      <c r="I447" s="21"/>
      <c r="J447" s="21"/>
      <c r="K447" s="21"/>
      <c r="L447" s="35"/>
      <c r="M447" s="35"/>
      <c r="N447" s="35"/>
      <c r="O447" s="35"/>
      <c r="P447" s="35"/>
      <c r="Q447" s="35"/>
      <c r="R447" s="35"/>
      <c r="S447" s="35"/>
      <c r="T447" s="35"/>
      <c r="U447" s="35"/>
      <c r="V447" s="35"/>
      <c r="W447" s="35"/>
      <c r="X447" s="35"/>
      <c r="Y447" s="35"/>
      <c r="Z447" s="35"/>
    </row>
    <row r="448" ht="12.75" customHeight="1">
      <c r="A448" s="21"/>
      <c r="B448" s="35"/>
      <c r="C448" s="35"/>
      <c r="D448" s="21"/>
      <c r="E448" s="21"/>
      <c r="F448" s="21"/>
      <c r="G448" s="21"/>
      <c r="H448" s="21"/>
      <c r="I448" s="21"/>
      <c r="J448" s="21"/>
      <c r="K448" s="21"/>
      <c r="L448" s="35"/>
      <c r="M448" s="35"/>
      <c r="N448" s="35"/>
      <c r="O448" s="35"/>
      <c r="P448" s="35"/>
      <c r="Q448" s="35"/>
      <c r="R448" s="35"/>
      <c r="S448" s="35"/>
      <c r="T448" s="35"/>
      <c r="U448" s="35"/>
      <c r="V448" s="35"/>
      <c r="W448" s="35"/>
      <c r="X448" s="35"/>
      <c r="Y448" s="35"/>
      <c r="Z448" s="35"/>
    </row>
    <row r="449" ht="12.75" customHeight="1">
      <c r="A449" s="21"/>
      <c r="B449" s="35"/>
      <c r="C449" s="35"/>
      <c r="D449" s="21"/>
      <c r="E449" s="21"/>
      <c r="F449" s="21"/>
      <c r="G449" s="21"/>
      <c r="H449" s="21"/>
      <c r="I449" s="21"/>
      <c r="J449" s="21"/>
      <c r="K449" s="21"/>
      <c r="L449" s="35"/>
      <c r="M449" s="35"/>
      <c r="N449" s="35"/>
      <c r="O449" s="35"/>
      <c r="P449" s="35"/>
      <c r="Q449" s="35"/>
      <c r="R449" s="35"/>
      <c r="S449" s="35"/>
      <c r="T449" s="35"/>
      <c r="U449" s="35"/>
      <c r="V449" s="35"/>
      <c r="W449" s="35"/>
      <c r="X449" s="35"/>
      <c r="Y449" s="35"/>
      <c r="Z449" s="35"/>
    </row>
    <row r="450" ht="12.75" customHeight="1">
      <c r="A450" s="21"/>
      <c r="B450" s="35"/>
      <c r="C450" s="35"/>
      <c r="D450" s="21"/>
      <c r="E450" s="21"/>
      <c r="F450" s="21"/>
      <c r="G450" s="21"/>
      <c r="H450" s="21"/>
      <c r="I450" s="21"/>
      <c r="J450" s="21"/>
      <c r="K450" s="21"/>
      <c r="L450" s="35"/>
      <c r="M450" s="35"/>
      <c r="N450" s="35"/>
      <c r="O450" s="35"/>
      <c r="P450" s="35"/>
      <c r="Q450" s="35"/>
      <c r="R450" s="35"/>
      <c r="S450" s="35"/>
      <c r="T450" s="35"/>
      <c r="U450" s="35"/>
      <c r="V450" s="35"/>
      <c r="W450" s="35"/>
      <c r="X450" s="35"/>
      <c r="Y450" s="35"/>
      <c r="Z450" s="35"/>
    </row>
    <row r="451" ht="12.75" customHeight="1">
      <c r="A451" s="21"/>
      <c r="B451" s="35"/>
      <c r="C451" s="35"/>
      <c r="D451" s="21"/>
      <c r="E451" s="21"/>
      <c r="F451" s="21"/>
      <c r="G451" s="21"/>
      <c r="H451" s="21"/>
      <c r="I451" s="21"/>
      <c r="J451" s="21"/>
      <c r="K451" s="21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</row>
    <row r="452" ht="12.75" customHeight="1">
      <c r="A452" s="21"/>
      <c r="B452" s="35"/>
      <c r="C452" s="35"/>
      <c r="D452" s="21"/>
      <c r="E452" s="21"/>
      <c r="F452" s="21"/>
      <c r="G452" s="21"/>
      <c r="H452" s="21"/>
      <c r="I452" s="21"/>
      <c r="J452" s="21"/>
      <c r="K452" s="21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5"/>
      <c r="Y452" s="35"/>
      <c r="Z452" s="35"/>
    </row>
    <row r="453" ht="12.75" customHeight="1">
      <c r="A453" s="21"/>
      <c r="B453" s="35"/>
      <c r="C453" s="35"/>
      <c r="D453" s="21"/>
      <c r="E453" s="21"/>
      <c r="F453" s="21"/>
      <c r="G453" s="21"/>
      <c r="H453" s="21"/>
      <c r="I453" s="21"/>
      <c r="J453" s="21"/>
      <c r="K453" s="21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5"/>
      <c r="Y453" s="35"/>
      <c r="Z453" s="35"/>
    </row>
    <row r="454" ht="12.75" customHeight="1">
      <c r="A454" s="21"/>
      <c r="B454" s="35"/>
      <c r="C454" s="35"/>
      <c r="D454" s="21"/>
      <c r="E454" s="21"/>
      <c r="F454" s="21"/>
      <c r="G454" s="21"/>
      <c r="H454" s="21"/>
      <c r="I454" s="21"/>
      <c r="J454" s="21"/>
      <c r="K454" s="21"/>
      <c r="L454" s="35"/>
      <c r="M454" s="35"/>
      <c r="N454" s="35"/>
      <c r="O454" s="35"/>
      <c r="P454" s="35"/>
      <c r="Q454" s="35"/>
      <c r="R454" s="35"/>
      <c r="S454" s="35"/>
      <c r="T454" s="35"/>
      <c r="U454" s="35"/>
      <c r="V454" s="35"/>
      <c r="W454" s="35"/>
      <c r="X454" s="35"/>
      <c r="Y454" s="35"/>
      <c r="Z454" s="35"/>
    </row>
    <row r="455" ht="12.75" customHeight="1">
      <c r="A455" s="21"/>
      <c r="B455" s="35"/>
      <c r="C455" s="35"/>
      <c r="D455" s="21"/>
      <c r="E455" s="21"/>
      <c r="F455" s="21"/>
      <c r="G455" s="21"/>
      <c r="H455" s="21"/>
      <c r="I455" s="21"/>
      <c r="J455" s="21"/>
      <c r="K455" s="21"/>
      <c r="L455" s="35"/>
      <c r="M455" s="35"/>
      <c r="N455" s="35"/>
      <c r="O455" s="35"/>
      <c r="P455" s="35"/>
      <c r="Q455" s="35"/>
      <c r="R455" s="35"/>
      <c r="S455" s="35"/>
      <c r="T455" s="35"/>
      <c r="U455" s="35"/>
      <c r="V455" s="35"/>
      <c r="W455" s="35"/>
      <c r="X455" s="35"/>
      <c r="Y455" s="35"/>
      <c r="Z455" s="35"/>
    </row>
    <row r="456" ht="12.75" customHeight="1">
      <c r="A456" s="21"/>
      <c r="B456" s="35"/>
      <c r="C456" s="35"/>
      <c r="D456" s="21"/>
      <c r="E456" s="21"/>
      <c r="F456" s="21"/>
      <c r="G456" s="21"/>
      <c r="H456" s="21"/>
      <c r="I456" s="21"/>
      <c r="J456" s="21"/>
      <c r="K456" s="21"/>
      <c r="L456" s="35"/>
      <c r="M456" s="35"/>
      <c r="N456" s="35"/>
      <c r="O456" s="35"/>
      <c r="P456" s="35"/>
      <c r="Q456" s="35"/>
      <c r="R456" s="35"/>
      <c r="S456" s="35"/>
      <c r="T456" s="35"/>
      <c r="U456" s="35"/>
      <c r="V456" s="35"/>
      <c r="W456" s="35"/>
      <c r="X456" s="35"/>
      <c r="Y456" s="35"/>
      <c r="Z456" s="35"/>
    </row>
    <row r="457" ht="12.75" customHeight="1">
      <c r="A457" s="21"/>
      <c r="B457" s="35"/>
      <c r="C457" s="35"/>
      <c r="D457" s="21"/>
      <c r="E457" s="21"/>
      <c r="F457" s="21"/>
      <c r="G457" s="21"/>
      <c r="H457" s="21"/>
      <c r="I457" s="21"/>
      <c r="J457" s="21"/>
      <c r="K457" s="21"/>
      <c r="L457" s="35"/>
      <c r="M457" s="35"/>
      <c r="N457" s="35"/>
      <c r="O457" s="35"/>
      <c r="P457" s="35"/>
      <c r="Q457" s="35"/>
      <c r="R457" s="35"/>
      <c r="S457" s="35"/>
      <c r="T457" s="35"/>
      <c r="U457" s="35"/>
      <c r="V457" s="35"/>
      <c r="W457" s="35"/>
      <c r="X457" s="35"/>
      <c r="Y457" s="35"/>
      <c r="Z457" s="35"/>
    </row>
    <row r="458" ht="12.75" customHeight="1">
      <c r="A458" s="21"/>
      <c r="B458" s="35"/>
      <c r="C458" s="35"/>
      <c r="D458" s="21"/>
      <c r="E458" s="21"/>
      <c r="F458" s="21"/>
      <c r="G458" s="21"/>
      <c r="H458" s="21"/>
      <c r="I458" s="21"/>
      <c r="J458" s="21"/>
      <c r="K458" s="21"/>
      <c r="L458" s="35"/>
      <c r="M458" s="35"/>
      <c r="N458" s="35"/>
      <c r="O458" s="35"/>
      <c r="P458" s="35"/>
      <c r="Q458" s="35"/>
      <c r="R458" s="35"/>
      <c r="S458" s="35"/>
      <c r="T458" s="35"/>
      <c r="U458" s="35"/>
      <c r="V458" s="35"/>
      <c r="W458" s="35"/>
      <c r="X458" s="35"/>
      <c r="Y458" s="35"/>
      <c r="Z458" s="35"/>
    </row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:$K$149"/>
  <mergeCells count="579">
    <mergeCell ref="N100:N101"/>
    <mergeCell ref="O100:O101"/>
    <mergeCell ref="M66:M67"/>
    <mergeCell ref="N66:N67"/>
    <mergeCell ref="O66:O67"/>
    <mergeCell ref="M77:M78"/>
    <mergeCell ref="N77:N78"/>
    <mergeCell ref="O77:O78"/>
    <mergeCell ref="M100:M101"/>
    <mergeCell ref="N143:N144"/>
    <mergeCell ref="O143:O144"/>
    <mergeCell ref="M138:M139"/>
    <mergeCell ref="N138:N139"/>
    <mergeCell ref="O138:O139"/>
    <mergeCell ref="M140:M141"/>
    <mergeCell ref="N140:N141"/>
    <mergeCell ref="O140:O141"/>
    <mergeCell ref="M143:M144"/>
    <mergeCell ref="N6:N7"/>
    <mergeCell ref="O6:O7"/>
    <mergeCell ref="M2:M3"/>
    <mergeCell ref="N2:N3"/>
    <mergeCell ref="O2:O3"/>
    <mergeCell ref="M4:M5"/>
    <mergeCell ref="N4:N5"/>
    <mergeCell ref="O4:O5"/>
    <mergeCell ref="M6:M7"/>
    <mergeCell ref="N13:N14"/>
    <mergeCell ref="O13:O14"/>
    <mergeCell ref="M8:M9"/>
    <mergeCell ref="N8:N9"/>
    <mergeCell ref="O8:O9"/>
    <mergeCell ref="M10:M11"/>
    <mergeCell ref="N10:N11"/>
    <mergeCell ref="O10:O11"/>
    <mergeCell ref="M13:M14"/>
    <mergeCell ref="N20:N21"/>
    <mergeCell ref="O20:O21"/>
    <mergeCell ref="M15:M16"/>
    <mergeCell ref="N15:N16"/>
    <mergeCell ref="O15:O16"/>
    <mergeCell ref="M17:M18"/>
    <mergeCell ref="N17:N18"/>
    <mergeCell ref="O17:O18"/>
    <mergeCell ref="M20:M21"/>
    <mergeCell ref="M146:M147"/>
    <mergeCell ref="N146:N147"/>
    <mergeCell ref="O146:O147"/>
    <mergeCell ref="M148:M149"/>
    <mergeCell ref="N148:N149"/>
    <mergeCell ref="O148:O149"/>
    <mergeCell ref="N30:N31"/>
    <mergeCell ref="O30:O31"/>
    <mergeCell ref="M23:M25"/>
    <mergeCell ref="N23:N25"/>
    <mergeCell ref="O23:O25"/>
    <mergeCell ref="M26:M27"/>
    <mergeCell ref="N26:N27"/>
    <mergeCell ref="O26:O27"/>
    <mergeCell ref="M30:M31"/>
    <mergeCell ref="N38:N39"/>
    <mergeCell ref="O38:O39"/>
    <mergeCell ref="M32:M33"/>
    <mergeCell ref="N32:N33"/>
    <mergeCell ref="O32:O33"/>
    <mergeCell ref="M35:M36"/>
    <mergeCell ref="N35:N36"/>
    <mergeCell ref="O35:O36"/>
    <mergeCell ref="M38:M39"/>
    <mergeCell ref="N63:N65"/>
    <mergeCell ref="O63:O65"/>
    <mergeCell ref="M43:M44"/>
    <mergeCell ref="N43:N44"/>
    <mergeCell ref="O43:O44"/>
    <mergeCell ref="M46:M47"/>
    <mergeCell ref="N46:N47"/>
    <mergeCell ref="O46:O47"/>
    <mergeCell ref="M63:M65"/>
    <mergeCell ref="N107:N108"/>
    <mergeCell ref="O107:O108"/>
    <mergeCell ref="M103:M104"/>
    <mergeCell ref="N103:N104"/>
    <mergeCell ref="O103:O104"/>
    <mergeCell ref="M105:M106"/>
    <mergeCell ref="N105:N106"/>
    <mergeCell ref="O105:O106"/>
    <mergeCell ref="M107:M108"/>
    <mergeCell ref="N115:N116"/>
    <mergeCell ref="O115:O116"/>
    <mergeCell ref="M110:M111"/>
    <mergeCell ref="N110:N111"/>
    <mergeCell ref="O110:O111"/>
    <mergeCell ref="M112:M114"/>
    <mergeCell ref="N112:N114"/>
    <mergeCell ref="O112:O114"/>
    <mergeCell ref="M115:M116"/>
    <mergeCell ref="N121:N122"/>
    <mergeCell ref="O121:O122"/>
    <mergeCell ref="M117:M118"/>
    <mergeCell ref="N117:N118"/>
    <mergeCell ref="O117:O118"/>
    <mergeCell ref="M119:M120"/>
    <mergeCell ref="N119:N120"/>
    <mergeCell ref="O119:O120"/>
    <mergeCell ref="M121:M122"/>
    <mergeCell ref="J154:J155"/>
    <mergeCell ref="K154:K155"/>
    <mergeCell ref="M154:M155"/>
    <mergeCell ref="N154:N155"/>
    <mergeCell ref="O154:O155"/>
    <mergeCell ref="A154:A155"/>
    <mergeCell ref="B154:B155"/>
    <mergeCell ref="C154:C155"/>
    <mergeCell ref="F154:F155"/>
    <mergeCell ref="G154:G155"/>
    <mergeCell ref="H154:H155"/>
    <mergeCell ref="I154:I155"/>
    <mergeCell ref="H156:H157"/>
    <mergeCell ref="I156:I157"/>
    <mergeCell ref="J156:J157"/>
    <mergeCell ref="K156:K157"/>
    <mergeCell ref="M156:M157"/>
    <mergeCell ref="N156:N157"/>
    <mergeCell ref="O156:O157"/>
    <mergeCell ref="A156:A157"/>
    <mergeCell ref="B156:B157"/>
    <mergeCell ref="C156:C157"/>
    <mergeCell ref="D156:D157"/>
    <mergeCell ref="E156:E157"/>
    <mergeCell ref="F156:F157"/>
    <mergeCell ref="G156:G157"/>
    <mergeCell ref="J158:J159"/>
    <mergeCell ref="K158:K159"/>
    <mergeCell ref="M158:M159"/>
    <mergeCell ref="N158:N159"/>
    <mergeCell ref="O158:O159"/>
    <mergeCell ref="A158:A159"/>
    <mergeCell ref="B158:B159"/>
    <mergeCell ref="C158:C159"/>
    <mergeCell ref="F158:F159"/>
    <mergeCell ref="G158:G159"/>
    <mergeCell ref="H158:H159"/>
    <mergeCell ref="I158:I159"/>
    <mergeCell ref="M125:M126"/>
    <mergeCell ref="N125:N126"/>
    <mergeCell ref="O125:O126"/>
    <mergeCell ref="M132:M133"/>
    <mergeCell ref="N132:N133"/>
    <mergeCell ref="O132:O133"/>
    <mergeCell ref="M135:M136"/>
    <mergeCell ref="H150:H151"/>
    <mergeCell ref="I150:I151"/>
    <mergeCell ref="H152:H153"/>
    <mergeCell ref="I152:I153"/>
    <mergeCell ref="J150:J151"/>
    <mergeCell ref="K150:K151"/>
    <mergeCell ref="J152:J153"/>
    <mergeCell ref="K152:K153"/>
    <mergeCell ref="M150:M151"/>
    <mergeCell ref="N150:N151"/>
    <mergeCell ref="M152:M153"/>
    <mergeCell ref="N152:N153"/>
    <mergeCell ref="O152:O153"/>
    <mergeCell ref="N135:N136"/>
    <mergeCell ref="O135:O136"/>
    <mergeCell ref="A150:A151"/>
    <mergeCell ref="B150:B151"/>
    <mergeCell ref="C150:C151"/>
    <mergeCell ref="D150:D151"/>
    <mergeCell ref="E150:E151"/>
    <mergeCell ref="O150:O151"/>
    <mergeCell ref="F150:F151"/>
    <mergeCell ref="G150:G151"/>
    <mergeCell ref="A152:A153"/>
    <mergeCell ref="B152:B153"/>
    <mergeCell ref="C152:C153"/>
    <mergeCell ref="F152:F153"/>
    <mergeCell ref="G152:G153"/>
    <mergeCell ref="J160:J162"/>
    <mergeCell ref="K160:K162"/>
    <mergeCell ref="M160:M162"/>
    <mergeCell ref="N160:N162"/>
    <mergeCell ref="O160:O162"/>
    <mergeCell ref="A160:A162"/>
    <mergeCell ref="B160:B162"/>
    <mergeCell ref="C160:C162"/>
    <mergeCell ref="F160:F162"/>
    <mergeCell ref="G160:G162"/>
    <mergeCell ref="H160:H162"/>
    <mergeCell ref="I160:I162"/>
    <mergeCell ref="H163:H164"/>
    <mergeCell ref="I163:I164"/>
    <mergeCell ref="J163:J164"/>
    <mergeCell ref="K163:K164"/>
    <mergeCell ref="M163:M164"/>
    <mergeCell ref="N163:N164"/>
    <mergeCell ref="O163:O164"/>
    <mergeCell ref="D161:D162"/>
    <mergeCell ref="E161:E162"/>
    <mergeCell ref="A163:A164"/>
    <mergeCell ref="B163:B164"/>
    <mergeCell ref="C163:C164"/>
    <mergeCell ref="F163:F164"/>
    <mergeCell ref="G163:G164"/>
    <mergeCell ref="J165:J166"/>
    <mergeCell ref="K165:K166"/>
    <mergeCell ref="M165:M166"/>
    <mergeCell ref="N165:N166"/>
    <mergeCell ref="O165:O166"/>
    <mergeCell ref="A165:A166"/>
    <mergeCell ref="B165:B166"/>
    <mergeCell ref="C165:C166"/>
    <mergeCell ref="F165:F166"/>
    <mergeCell ref="G165:G166"/>
    <mergeCell ref="H165:H166"/>
    <mergeCell ref="I165:I166"/>
    <mergeCell ref="J167:J168"/>
    <mergeCell ref="K167:K168"/>
    <mergeCell ref="M167:M168"/>
    <mergeCell ref="N167:N168"/>
    <mergeCell ref="O167:O168"/>
    <mergeCell ref="A167:A168"/>
    <mergeCell ref="B167:B168"/>
    <mergeCell ref="C167:C168"/>
    <mergeCell ref="F167:F168"/>
    <mergeCell ref="G167:G168"/>
    <mergeCell ref="H167:H168"/>
    <mergeCell ref="I167:I168"/>
    <mergeCell ref="J186:J187"/>
    <mergeCell ref="K186:K187"/>
    <mergeCell ref="M186:M187"/>
    <mergeCell ref="N186:N187"/>
    <mergeCell ref="O186:O187"/>
    <mergeCell ref="A186:A187"/>
    <mergeCell ref="B186:B187"/>
    <mergeCell ref="C186:C187"/>
    <mergeCell ref="F186:F187"/>
    <mergeCell ref="G186:G187"/>
    <mergeCell ref="H186:H187"/>
    <mergeCell ref="I186:I187"/>
    <mergeCell ref="J188:J189"/>
    <mergeCell ref="K188:K189"/>
    <mergeCell ref="M188:M189"/>
    <mergeCell ref="N188:N189"/>
    <mergeCell ref="O188:O189"/>
    <mergeCell ref="A188:A189"/>
    <mergeCell ref="B188:B189"/>
    <mergeCell ref="C188:C189"/>
    <mergeCell ref="F188:F189"/>
    <mergeCell ref="G188:G189"/>
    <mergeCell ref="H188:H189"/>
    <mergeCell ref="I188:I189"/>
    <mergeCell ref="J191:J192"/>
    <mergeCell ref="K191:K192"/>
    <mergeCell ref="A191:A192"/>
    <mergeCell ref="B191:B192"/>
    <mergeCell ref="C191:C192"/>
    <mergeCell ref="F191:F192"/>
    <mergeCell ref="G191:G192"/>
    <mergeCell ref="H191:H192"/>
    <mergeCell ref="I191:I192"/>
    <mergeCell ref="J183:J185"/>
    <mergeCell ref="K183:K185"/>
    <mergeCell ref="A183:A185"/>
    <mergeCell ref="B183:B185"/>
    <mergeCell ref="C183:C185"/>
    <mergeCell ref="F183:F185"/>
    <mergeCell ref="G183:G185"/>
    <mergeCell ref="H183:H185"/>
    <mergeCell ref="I183:I185"/>
    <mergeCell ref="J194:J195"/>
    <mergeCell ref="K194:K195"/>
    <mergeCell ref="A194:A195"/>
    <mergeCell ref="B194:B195"/>
    <mergeCell ref="C194:C195"/>
    <mergeCell ref="F194:F195"/>
    <mergeCell ref="G194:G195"/>
    <mergeCell ref="H194:H195"/>
    <mergeCell ref="I194:I195"/>
    <mergeCell ref="J196:J198"/>
    <mergeCell ref="K196:K198"/>
    <mergeCell ref="M196:M198"/>
    <mergeCell ref="N196:N198"/>
    <mergeCell ref="O196:O198"/>
    <mergeCell ref="A196:A198"/>
    <mergeCell ref="B196:B198"/>
    <mergeCell ref="C196:C198"/>
    <mergeCell ref="F196:F198"/>
    <mergeCell ref="G196:G198"/>
    <mergeCell ref="H196:H198"/>
    <mergeCell ref="I196:I198"/>
    <mergeCell ref="J202:J203"/>
    <mergeCell ref="K202:K203"/>
    <mergeCell ref="M202:M203"/>
    <mergeCell ref="N202:N203"/>
    <mergeCell ref="O202:O203"/>
    <mergeCell ref="A202:A203"/>
    <mergeCell ref="B202:B203"/>
    <mergeCell ref="C202:C203"/>
    <mergeCell ref="F202:F203"/>
    <mergeCell ref="G202:G203"/>
    <mergeCell ref="H202:H203"/>
    <mergeCell ref="I202:I203"/>
    <mergeCell ref="J204:J205"/>
    <mergeCell ref="K204:K205"/>
    <mergeCell ref="M204:M205"/>
    <mergeCell ref="N204:N205"/>
    <mergeCell ref="O204:O205"/>
    <mergeCell ref="A204:A205"/>
    <mergeCell ref="B204:B205"/>
    <mergeCell ref="C204:C205"/>
    <mergeCell ref="F204:F205"/>
    <mergeCell ref="G204:G205"/>
    <mergeCell ref="H204:H205"/>
    <mergeCell ref="I204:I205"/>
    <mergeCell ref="J206:J208"/>
    <mergeCell ref="K206:K208"/>
    <mergeCell ref="A206:A208"/>
    <mergeCell ref="B206:B208"/>
    <mergeCell ref="C206:C208"/>
    <mergeCell ref="F206:F208"/>
    <mergeCell ref="G206:G208"/>
    <mergeCell ref="H206:H208"/>
    <mergeCell ref="I206:I208"/>
    <mergeCell ref="J209:J210"/>
    <mergeCell ref="K209:K210"/>
    <mergeCell ref="A209:A210"/>
    <mergeCell ref="B209:B210"/>
    <mergeCell ref="C209:C210"/>
    <mergeCell ref="F209:F210"/>
    <mergeCell ref="G209:G210"/>
    <mergeCell ref="H209:H210"/>
    <mergeCell ref="I209:I210"/>
    <mergeCell ref="J211:J212"/>
    <mergeCell ref="K211:K212"/>
    <mergeCell ref="A211:A212"/>
    <mergeCell ref="B211:B212"/>
    <mergeCell ref="C211:C212"/>
    <mergeCell ref="F211:F212"/>
    <mergeCell ref="G211:G212"/>
    <mergeCell ref="H211:H212"/>
    <mergeCell ref="I211:I212"/>
    <mergeCell ref="J215:J216"/>
    <mergeCell ref="K215:K216"/>
    <mergeCell ref="M215:M216"/>
    <mergeCell ref="N215:N216"/>
    <mergeCell ref="O215:O216"/>
    <mergeCell ref="A215:A216"/>
    <mergeCell ref="B215:B216"/>
    <mergeCell ref="C215:C216"/>
    <mergeCell ref="F215:F216"/>
    <mergeCell ref="G215:G216"/>
    <mergeCell ref="H215:H216"/>
    <mergeCell ref="I215:I216"/>
    <mergeCell ref="J218:J219"/>
    <mergeCell ref="K218:K219"/>
    <mergeCell ref="M218:M219"/>
    <mergeCell ref="N218:N219"/>
    <mergeCell ref="O218:O219"/>
    <mergeCell ref="A218:A219"/>
    <mergeCell ref="B218:B219"/>
    <mergeCell ref="C218:C219"/>
    <mergeCell ref="F218:F219"/>
    <mergeCell ref="G218:G219"/>
    <mergeCell ref="H218:H219"/>
    <mergeCell ref="I218:I219"/>
    <mergeCell ref="J221:J222"/>
    <mergeCell ref="K221:K222"/>
    <mergeCell ref="M221:M222"/>
    <mergeCell ref="N221:N222"/>
    <mergeCell ref="O221:O222"/>
    <mergeCell ref="A221:A222"/>
    <mergeCell ref="B221:B222"/>
    <mergeCell ref="C221:C222"/>
    <mergeCell ref="F221:F222"/>
    <mergeCell ref="G221:G222"/>
    <mergeCell ref="H221:H222"/>
    <mergeCell ref="I221:I222"/>
    <mergeCell ref="J223:J224"/>
    <mergeCell ref="K223:K224"/>
    <mergeCell ref="M223:M224"/>
    <mergeCell ref="N223:N224"/>
    <mergeCell ref="O223:O224"/>
    <mergeCell ref="A223:A224"/>
    <mergeCell ref="B223:B224"/>
    <mergeCell ref="C223:C224"/>
    <mergeCell ref="F223:F224"/>
    <mergeCell ref="G223:G224"/>
    <mergeCell ref="H223:H224"/>
    <mergeCell ref="I223:I224"/>
    <mergeCell ref="J225:J226"/>
    <mergeCell ref="K225:K226"/>
    <mergeCell ref="M225:M226"/>
    <mergeCell ref="N225:N226"/>
    <mergeCell ref="O225:O226"/>
    <mergeCell ref="A225:A226"/>
    <mergeCell ref="B225:B226"/>
    <mergeCell ref="C225:C226"/>
    <mergeCell ref="F225:F226"/>
    <mergeCell ref="G225:G226"/>
    <mergeCell ref="H225:H226"/>
    <mergeCell ref="I225:I226"/>
    <mergeCell ref="J229:J230"/>
    <mergeCell ref="K229:K230"/>
    <mergeCell ref="M229:M230"/>
    <mergeCell ref="N229:N230"/>
    <mergeCell ref="O229:O230"/>
    <mergeCell ref="A229:A230"/>
    <mergeCell ref="B229:B230"/>
    <mergeCell ref="C229:C230"/>
    <mergeCell ref="F229:F230"/>
    <mergeCell ref="G229:G230"/>
    <mergeCell ref="H229:H230"/>
    <mergeCell ref="I229:I230"/>
    <mergeCell ref="J199:J201"/>
    <mergeCell ref="K199:K201"/>
    <mergeCell ref="M199:M201"/>
    <mergeCell ref="N199:N201"/>
    <mergeCell ref="O199:O201"/>
    <mergeCell ref="A199:A201"/>
    <mergeCell ref="B199:B201"/>
    <mergeCell ref="C199:C201"/>
    <mergeCell ref="F199:F201"/>
    <mergeCell ref="G199:G201"/>
    <mergeCell ref="H199:H201"/>
    <mergeCell ref="I199:I201"/>
    <mergeCell ref="J251:J252"/>
    <mergeCell ref="K251:K252"/>
    <mergeCell ref="M251:M252"/>
    <mergeCell ref="N251:N252"/>
    <mergeCell ref="O251:O252"/>
    <mergeCell ref="A251:A252"/>
    <mergeCell ref="B251:B252"/>
    <mergeCell ref="C251:C252"/>
    <mergeCell ref="F251:F252"/>
    <mergeCell ref="G251:G252"/>
    <mergeCell ref="H251:H252"/>
    <mergeCell ref="I251:I252"/>
    <mergeCell ref="J254:J255"/>
    <mergeCell ref="K254:K255"/>
    <mergeCell ref="M254:M255"/>
    <mergeCell ref="N254:N255"/>
    <mergeCell ref="O254:O255"/>
    <mergeCell ref="A254:A255"/>
    <mergeCell ref="B254:B255"/>
    <mergeCell ref="C254:C255"/>
    <mergeCell ref="F254:F255"/>
    <mergeCell ref="G254:G255"/>
    <mergeCell ref="H254:H255"/>
    <mergeCell ref="I254:I255"/>
    <mergeCell ref="J169:J170"/>
    <mergeCell ref="K169:K170"/>
    <mergeCell ref="M169:M170"/>
    <mergeCell ref="N169:N170"/>
    <mergeCell ref="O169:O170"/>
    <mergeCell ref="A169:A170"/>
    <mergeCell ref="B169:B170"/>
    <mergeCell ref="C169:C170"/>
    <mergeCell ref="F169:F170"/>
    <mergeCell ref="G169:G170"/>
    <mergeCell ref="H169:H170"/>
    <mergeCell ref="I169:I170"/>
    <mergeCell ref="J172:J173"/>
    <mergeCell ref="K172:K173"/>
    <mergeCell ref="M172:M173"/>
    <mergeCell ref="N172:N173"/>
    <mergeCell ref="O172:O173"/>
    <mergeCell ref="A172:A173"/>
    <mergeCell ref="B172:B173"/>
    <mergeCell ref="C172:C173"/>
    <mergeCell ref="F172:F173"/>
    <mergeCell ref="G172:G173"/>
    <mergeCell ref="H172:H173"/>
    <mergeCell ref="I172:I173"/>
    <mergeCell ref="J180:J181"/>
    <mergeCell ref="K180:K181"/>
    <mergeCell ref="A180:A181"/>
    <mergeCell ref="B180:B181"/>
    <mergeCell ref="C180:C181"/>
    <mergeCell ref="F180:F181"/>
    <mergeCell ref="G180:G181"/>
    <mergeCell ref="H180:H181"/>
    <mergeCell ref="I180:I181"/>
    <mergeCell ref="J257:J258"/>
    <mergeCell ref="K257:K258"/>
    <mergeCell ref="M257:M258"/>
    <mergeCell ref="N257:N258"/>
    <mergeCell ref="O257:O258"/>
    <mergeCell ref="A257:A258"/>
    <mergeCell ref="B257:B258"/>
    <mergeCell ref="C257:C258"/>
    <mergeCell ref="F257:F258"/>
    <mergeCell ref="G257:G258"/>
    <mergeCell ref="H257:H258"/>
    <mergeCell ref="I257:I258"/>
    <mergeCell ref="J231:J232"/>
    <mergeCell ref="K231:K232"/>
    <mergeCell ref="M231:M232"/>
    <mergeCell ref="N231:N232"/>
    <mergeCell ref="O231:O232"/>
    <mergeCell ref="A231:A232"/>
    <mergeCell ref="B231:B232"/>
    <mergeCell ref="C231:C232"/>
    <mergeCell ref="F231:F232"/>
    <mergeCell ref="G231:G232"/>
    <mergeCell ref="H231:H232"/>
    <mergeCell ref="I231:I232"/>
    <mergeCell ref="J234:J235"/>
    <mergeCell ref="K234:K235"/>
    <mergeCell ref="M234:M235"/>
    <mergeCell ref="N234:N235"/>
    <mergeCell ref="O234:O235"/>
    <mergeCell ref="A234:A235"/>
    <mergeCell ref="B234:B235"/>
    <mergeCell ref="C234:C235"/>
    <mergeCell ref="F234:F235"/>
    <mergeCell ref="G234:G235"/>
    <mergeCell ref="H234:H235"/>
    <mergeCell ref="I234:I235"/>
    <mergeCell ref="J238:J239"/>
    <mergeCell ref="K238:K239"/>
    <mergeCell ref="M238:M239"/>
    <mergeCell ref="N238:N239"/>
    <mergeCell ref="O238:O239"/>
    <mergeCell ref="A238:A239"/>
    <mergeCell ref="B238:B239"/>
    <mergeCell ref="C238:C239"/>
    <mergeCell ref="F238:F239"/>
    <mergeCell ref="G238:G239"/>
    <mergeCell ref="H238:H239"/>
    <mergeCell ref="I238:I239"/>
    <mergeCell ref="J240:J241"/>
    <mergeCell ref="K240:K241"/>
    <mergeCell ref="M240:M241"/>
    <mergeCell ref="N240:N241"/>
    <mergeCell ref="O240:O241"/>
    <mergeCell ref="A240:A241"/>
    <mergeCell ref="B240:B241"/>
    <mergeCell ref="C240:C241"/>
    <mergeCell ref="F240:F241"/>
    <mergeCell ref="G240:G241"/>
    <mergeCell ref="H240:H241"/>
    <mergeCell ref="I240:I241"/>
    <mergeCell ref="J242:J243"/>
    <mergeCell ref="K242:K243"/>
    <mergeCell ref="M242:M243"/>
    <mergeCell ref="N242:N243"/>
    <mergeCell ref="O242:O243"/>
    <mergeCell ref="A242:A243"/>
    <mergeCell ref="B242:B243"/>
    <mergeCell ref="C242:C243"/>
    <mergeCell ref="F242:F243"/>
    <mergeCell ref="G242:G243"/>
    <mergeCell ref="H242:H243"/>
    <mergeCell ref="I242:I243"/>
    <mergeCell ref="J245:J246"/>
    <mergeCell ref="K245:K246"/>
    <mergeCell ref="M245:M246"/>
    <mergeCell ref="N245:N246"/>
    <mergeCell ref="O245:O246"/>
    <mergeCell ref="A245:A246"/>
    <mergeCell ref="B245:B246"/>
    <mergeCell ref="C245:C246"/>
    <mergeCell ref="F245:F246"/>
    <mergeCell ref="G245:G246"/>
    <mergeCell ref="H245:H246"/>
    <mergeCell ref="I245:I246"/>
    <mergeCell ref="J247:J248"/>
    <mergeCell ref="K247:K248"/>
    <mergeCell ref="M247:M248"/>
    <mergeCell ref="N247:N248"/>
    <mergeCell ref="O247:O248"/>
    <mergeCell ref="A247:A248"/>
    <mergeCell ref="B247:B248"/>
    <mergeCell ref="C247:C248"/>
    <mergeCell ref="F247:F248"/>
    <mergeCell ref="G247:G248"/>
    <mergeCell ref="H247:H248"/>
    <mergeCell ref="I247:I248"/>
  </mergeCells>
  <printOptions horizontalCentered="1"/>
  <pageMargins bottom="0.3937007874015748" footer="0.0" header="0.0" left="0.3937007874015748" right="0.3937007874015748" top="0.3937007874015748"/>
  <pageSetup paperSize="7" scale="1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ySplit="2.0" topLeftCell="C3" activePane="bottomRight" state="frozen"/>
      <selection activeCell="C1" sqref="C1" pane="topRight"/>
      <selection activeCell="A3" sqref="A3" pane="bottomLeft"/>
      <selection activeCell="C3" sqref="C3" pane="bottomRight"/>
    </sheetView>
  </sheetViews>
  <sheetFormatPr customHeight="1" defaultColWidth="12.63" defaultRowHeight="15.0"/>
  <cols>
    <col customWidth="1" min="1" max="1" width="5.38"/>
    <col customWidth="1" min="2" max="2" width="37.75"/>
    <col customWidth="1" min="3" max="3" width="15.0"/>
    <col customWidth="1" min="4" max="4" width="28.25"/>
    <col customWidth="1" min="5" max="5" width="31.63"/>
    <col customWidth="1" min="6" max="6" width="21.38"/>
    <col customWidth="1" min="7" max="7" width="16.13"/>
    <col customWidth="1" min="8" max="8" width="18.75"/>
    <col customWidth="1" min="9" max="9" width="12.25"/>
    <col customWidth="1" min="10" max="10" width="8.88"/>
    <col customWidth="1" min="11" max="11" width="12.0"/>
    <col customWidth="1" min="12" max="12" width="77.75"/>
    <col customWidth="1" min="13" max="13" width="17.13"/>
    <col customWidth="1" min="14" max="14" width="12.13"/>
    <col customWidth="1" min="15" max="15" width="13.38"/>
    <col customWidth="1" min="16" max="16" width="16.88"/>
    <col customWidth="1" min="17" max="17" width="13.88"/>
    <col customWidth="1" min="18" max="18" width="15.13"/>
    <col customWidth="1" min="19" max="19" width="32.38"/>
    <col customWidth="1" min="20" max="20" width="19.88"/>
    <col customWidth="1" min="21" max="21" width="16.25"/>
    <col customWidth="1" min="22" max="22" width="11.75"/>
    <col customWidth="1" min="23" max="24" width="16.38"/>
    <col customWidth="1" min="25" max="25" width="13.63"/>
    <col customWidth="1" min="26" max="26" width="11.25"/>
    <col customWidth="1" min="27" max="27" width="13.63"/>
    <col customWidth="1" min="28" max="28" width="37.75"/>
    <col customWidth="1" min="29" max="29" width="16.63"/>
    <col customWidth="1" min="30" max="30" width="16.88"/>
    <col customWidth="1" min="31" max="31" width="16.38"/>
    <col customWidth="1" min="32" max="32" width="23.13"/>
    <col customWidth="1" min="33" max="33" width="22.63"/>
    <col customWidth="1" min="34" max="35" width="17.38"/>
    <col customWidth="1" min="36" max="36" width="17.25"/>
    <col customWidth="1" min="37" max="37" width="16.88"/>
    <col customWidth="1" min="38" max="38" width="15.63"/>
    <col customWidth="1" min="39" max="39" width="16.13"/>
    <col customWidth="1" min="40" max="40" width="11.38"/>
    <col customWidth="1" min="41" max="41" width="18.13"/>
    <col customWidth="1" min="42" max="42" width="17.25"/>
    <col customWidth="1" min="43" max="43" width="14.0"/>
    <col customWidth="1" min="44" max="44" width="91.88"/>
  </cols>
  <sheetData>
    <row r="1" ht="36.0" customHeight="1">
      <c r="A1" s="88" t="s">
        <v>23</v>
      </c>
      <c r="B1" s="89" t="s">
        <v>24</v>
      </c>
      <c r="C1" s="90" t="s">
        <v>451</v>
      </c>
      <c r="D1" s="91"/>
      <c r="E1" s="91"/>
      <c r="F1" s="91"/>
      <c r="G1" s="91"/>
      <c r="H1" s="92"/>
      <c r="I1" s="93" t="s">
        <v>452</v>
      </c>
      <c r="J1" s="91"/>
      <c r="K1" s="91"/>
      <c r="L1" s="91"/>
      <c r="M1" s="92"/>
      <c r="N1" s="93" t="s">
        <v>453</v>
      </c>
      <c r="O1" s="91"/>
      <c r="P1" s="91"/>
      <c r="Q1" s="91"/>
      <c r="R1" s="91"/>
      <c r="S1" s="91"/>
      <c r="T1" s="91"/>
      <c r="U1" s="92"/>
      <c r="V1" s="90" t="s">
        <v>454</v>
      </c>
      <c r="W1" s="91"/>
      <c r="X1" s="91"/>
      <c r="Y1" s="91"/>
      <c r="Z1" s="92"/>
      <c r="AA1" s="93" t="s">
        <v>455</v>
      </c>
      <c r="AB1" s="91"/>
      <c r="AC1" s="91"/>
      <c r="AD1" s="91"/>
      <c r="AE1" s="92"/>
      <c r="AF1" s="90" t="s">
        <v>456</v>
      </c>
      <c r="AG1" s="91"/>
      <c r="AH1" s="91"/>
      <c r="AI1" s="91"/>
      <c r="AJ1" s="91"/>
      <c r="AK1" s="91"/>
      <c r="AL1" s="91"/>
      <c r="AM1" s="91"/>
      <c r="AN1" s="91"/>
      <c r="AO1" s="91"/>
      <c r="AP1" s="92"/>
      <c r="AQ1" s="94" t="s">
        <v>457</v>
      </c>
      <c r="AR1" s="89" t="s">
        <v>458</v>
      </c>
    </row>
    <row r="2" ht="69.75" customHeight="1">
      <c r="A2" s="86"/>
      <c r="B2" s="95"/>
      <c r="C2" s="96" t="s">
        <v>459</v>
      </c>
      <c r="D2" s="97" t="s">
        <v>25</v>
      </c>
      <c r="E2" s="97" t="s">
        <v>460</v>
      </c>
      <c r="F2" s="98" t="s">
        <v>461</v>
      </c>
      <c r="G2" s="97" t="s">
        <v>462</v>
      </c>
      <c r="H2" s="99" t="s">
        <v>463</v>
      </c>
      <c r="I2" s="100" t="s">
        <v>464</v>
      </c>
      <c r="J2" s="101" t="s">
        <v>465</v>
      </c>
      <c r="K2" s="101" t="s">
        <v>466</v>
      </c>
      <c r="L2" s="97" t="s">
        <v>467</v>
      </c>
      <c r="M2" s="102" t="s">
        <v>468</v>
      </c>
      <c r="N2" s="100" t="s">
        <v>464</v>
      </c>
      <c r="O2" s="103" t="s">
        <v>469</v>
      </c>
      <c r="P2" s="101" t="s">
        <v>470</v>
      </c>
      <c r="Q2" s="101" t="s">
        <v>471</v>
      </c>
      <c r="R2" s="103" t="s">
        <v>472</v>
      </c>
      <c r="S2" s="97" t="s">
        <v>25</v>
      </c>
      <c r="T2" s="97" t="s">
        <v>473</v>
      </c>
      <c r="U2" s="104" t="s">
        <v>474</v>
      </c>
      <c r="V2" s="100" t="s">
        <v>464</v>
      </c>
      <c r="W2" s="103" t="s">
        <v>475</v>
      </c>
      <c r="X2" s="101" t="s">
        <v>476</v>
      </c>
      <c r="Y2" s="101" t="s">
        <v>477</v>
      </c>
      <c r="Z2" s="105" t="s">
        <v>478</v>
      </c>
      <c r="AA2" s="96" t="s">
        <v>479</v>
      </c>
      <c r="AB2" s="97" t="s">
        <v>480</v>
      </c>
      <c r="AC2" s="106" t="s">
        <v>481</v>
      </c>
      <c r="AD2" s="106" t="s">
        <v>482</v>
      </c>
      <c r="AE2" s="104" t="s">
        <v>483</v>
      </c>
      <c r="AF2" s="107" t="s">
        <v>484</v>
      </c>
      <c r="AG2" s="108" t="s">
        <v>485</v>
      </c>
      <c r="AH2" s="108" t="s">
        <v>486</v>
      </c>
      <c r="AI2" s="108" t="s">
        <v>487</v>
      </c>
      <c r="AJ2" s="108" t="s">
        <v>488</v>
      </c>
      <c r="AK2" s="108" t="s">
        <v>489</v>
      </c>
      <c r="AL2" s="108" t="s">
        <v>490</v>
      </c>
      <c r="AM2" s="108" t="s">
        <v>491</v>
      </c>
      <c r="AN2" s="108" t="s">
        <v>492</v>
      </c>
      <c r="AO2" s="108" t="s">
        <v>493</v>
      </c>
      <c r="AP2" s="109" t="s">
        <v>494</v>
      </c>
      <c r="AQ2" s="86"/>
      <c r="AR2" s="95"/>
    </row>
    <row r="3" ht="19.5" customHeight="1">
      <c r="A3" s="110">
        <v>1.0</v>
      </c>
      <c r="B3" s="111" t="str">
        <f>VLOOKUP($A3,Cierre!$A:$E,2,FALSE)</f>
        <v>BULLISH CONSTRUCCIONES E INGENIERÍA SAS</v>
      </c>
      <c r="C3" s="112"/>
      <c r="D3" s="113" t="str">
        <f>VLOOKUP($A3,Cierre!$A:$E,3,FALSE)</f>
        <v>FABIÁN ANDRÉS VALENCIA GIRALDO</v>
      </c>
      <c r="E3" s="114"/>
      <c r="F3" s="115"/>
      <c r="G3" s="115"/>
      <c r="H3" s="116"/>
      <c r="I3" s="112"/>
      <c r="J3" s="115"/>
      <c r="K3" s="115"/>
      <c r="L3" s="117" t="s">
        <v>495</v>
      </c>
      <c r="M3" s="118">
        <v>0.5</v>
      </c>
      <c r="N3" s="119"/>
      <c r="O3" s="120"/>
      <c r="P3" s="121"/>
      <c r="Q3" s="121"/>
      <c r="R3" s="120"/>
      <c r="S3" s="121"/>
      <c r="T3" s="122"/>
      <c r="U3" s="123"/>
      <c r="V3" s="119"/>
      <c r="W3" s="120"/>
      <c r="X3" s="122"/>
      <c r="Y3" s="122"/>
      <c r="Z3" s="124"/>
      <c r="AA3" s="112"/>
      <c r="AB3" s="125"/>
      <c r="AC3" s="126"/>
      <c r="AD3" s="127"/>
      <c r="AE3" s="128"/>
      <c r="AF3" s="129"/>
      <c r="AG3" s="130"/>
      <c r="AH3" s="130"/>
      <c r="AI3" s="130"/>
      <c r="AJ3" s="130"/>
      <c r="AK3" s="114"/>
      <c r="AL3" s="130"/>
      <c r="AM3" s="130"/>
      <c r="AN3" s="130"/>
      <c r="AO3" s="130"/>
      <c r="AP3" s="131"/>
      <c r="AQ3" s="132"/>
      <c r="AR3" s="133"/>
    </row>
    <row r="4" ht="19.5" customHeight="1">
      <c r="A4" s="86"/>
      <c r="B4" s="95"/>
      <c r="C4" s="86"/>
      <c r="D4" s="41"/>
      <c r="E4" s="41"/>
      <c r="F4" s="41"/>
      <c r="G4" s="41"/>
      <c r="H4" s="95"/>
      <c r="I4" s="86"/>
      <c r="J4" s="41"/>
      <c r="K4" s="41"/>
      <c r="L4" s="117" t="s">
        <v>496</v>
      </c>
      <c r="M4" s="118">
        <v>0.5</v>
      </c>
      <c r="N4" s="119"/>
      <c r="O4" s="120"/>
      <c r="P4" s="121"/>
      <c r="Q4" s="121"/>
      <c r="R4" s="120"/>
      <c r="S4" s="121"/>
      <c r="T4" s="122"/>
      <c r="U4" s="123"/>
      <c r="V4" s="119"/>
      <c r="W4" s="120"/>
      <c r="X4" s="122"/>
      <c r="Y4" s="122"/>
      <c r="Z4" s="124"/>
      <c r="AA4" s="86"/>
      <c r="AB4" s="41"/>
      <c r="AC4" s="41"/>
      <c r="AD4" s="41"/>
      <c r="AE4" s="95"/>
      <c r="AF4" s="129"/>
      <c r="AG4" s="130"/>
      <c r="AH4" s="130"/>
      <c r="AI4" s="130"/>
      <c r="AJ4" s="130"/>
      <c r="AK4" s="41"/>
      <c r="AL4" s="130"/>
      <c r="AM4" s="130"/>
      <c r="AN4" s="130"/>
      <c r="AO4" s="130"/>
      <c r="AP4" s="131"/>
      <c r="AQ4" s="86"/>
      <c r="AR4" s="95"/>
    </row>
    <row r="5" ht="19.5" customHeight="1">
      <c r="A5" s="110">
        <v>2.0</v>
      </c>
      <c r="B5" s="111" t="str">
        <f>VLOOKUP($A5,Cierre!$A:$E,2,FALSE)</f>
        <v>UNIÓN TEMPORAL MANIZALES 2021</v>
      </c>
      <c r="C5" s="112"/>
      <c r="D5" s="113" t="str">
        <f>VLOOKUP($A5,Cierre!$A:$E,3,FALSE)</f>
        <v>LEONARDO ANDRES TRIGOS IBAÑEZ</v>
      </c>
      <c r="E5" s="114"/>
      <c r="F5" s="115"/>
      <c r="G5" s="115"/>
      <c r="H5" s="116"/>
      <c r="I5" s="112"/>
      <c r="J5" s="115"/>
      <c r="K5" s="115"/>
      <c r="L5" s="117" t="s">
        <v>497</v>
      </c>
      <c r="M5" s="118">
        <v>0.89</v>
      </c>
      <c r="N5" s="119"/>
      <c r="O5" s="120"/>
      <c r="P5" s="121"/>
      <c r="Q5" s="121"/>
      <c r="R5" s="120"/>
      <c r="S5" s="121"/>
      <c r="T5" s="122"/>
      <c r="U5" s="123"/>
      <c r="V5" s="119"/>
      <c r="W5" s="120"/>
      <c r="X5" s="122"/>
      <c r="Y5" s="122"/>
      <c r="Z5" s="124"/>
      <c r="AA5" s="112"/>
      <c r="AB5" s="125"/>
      <c r="AC5" s="126"/>
      <c r="AD5" s="127"/>
      <c r="AE5" s="128"/>
      <c r="AF5" s="129"/>
      <c r="AG5" s="130"/>
      <c r="AH5" s="130"/>
      <c r="AI5" s="130"/>
      <c r="AJ5" s="130"/>
      <c r="AK5" s="114"/>
      <c r="AL5" s="130"/>
      <c r="AM5" s="130"/>
      <c r="AN5" s="130"/>
      <c r="AO5" s="130"/>
      <c r="AP5" s="131"/>
      <c r="AQ5" s="132"/>
      <c r="AR5" s="133"/>
    </row>
    <row r="6" ht="19.5" customHeight="1">
      <c r="A6" s="86"/>
      <c r="B6" s="95"/>
      <c r="C6" s="86"/>
      <c r="D6" s="41"/>
      <c r="E6" s="41"/>
      <c r="F6" s="41"/>
      <c r="G6" s="41"/>
      <c r="H6" s="95"/>
      <c r="I6" s="86"/>
      <c r="J6" s="41"/>
      <c r="K6" s="41"/>
      <c r="L6" s="117" t="s">
        <v>498</v>
      </c>
      <c r="M6" s="118">
        <v>0.11</v>
      </c>
      <c r="N6" s="119"/>
      <c r="O6" s="120"/>
      <c r="P6" s="121"/>
      <c r="Q6" s="121"/>
      <c r="R6" s="120"/>
      <c r="S6" s="121"/>
      <c r="T6" s="122"/>
      <c r="U6" s="123"/>
      <c r="V6" s="119"/>
      <c r="W6" s="120"/>
      <c r="X6" s="122"/>
      <c r="Y6" s="122"/>
      <c r="Z6" s="124"/>
      <c r="AA6" s="86"/>
      <c r="AB6" s="41"/>
      <c r="AC6" s="41"/>
      <c r="AD6" s="41"/>
      <c r="AE6" s="95"/>
      <c r="AF6" s="129"/>
      <c r="AG6" s="130"/>
      <c r="AH6" s="130"/>
      <c r="AI6" s="130"/>
      <c r="AJ6" s="130"/>
      <c r="AK6" s="41"/>
      <c r="AL6" s="130"/>
      <c r="AM6" s="130"/>
      <c r="AN6" s="130"/>
      <c r="AO6" s="130"/>
      <c r="AP6" s="131"/>
      <c r="AQ6" s="86"/>
      <c r="AR6" s="95"/>
    </row>
    <row r="7" ht="19.5" customHeight="1">
      <c r="A7" s="110">
        <v>3.0</v>
      </c>
      <c r="B7" s="111" t="str">
        <f>VLOOKUP($A7,Cierre!$A:$E,2,FALSE)</f>
        <v>CONSORCIO IP MANIZALES</v>
      </c>
      <c r="C7" s="112"/>
      <c r="D7" s="113" t="str">
        <f>VLOOKUP($A7,Cierre!$A:$E,3,FALSE)</f>
        <v>LUIS FERNANDO LEGUIZAMO</v>
      </c>
      <c r="E7" s="114"/>
      <c r="F7" s="115"/>
      <c r="G7" s="115"/>
      <c r="H7" s="116"/>
      <c r="I7" s="112"/>
      <c r="J7" s="115"/>
      <c r="K7" s="115"/>
      <c r="L7" s="117" t="s">
        <v>499</v>
      </c>
      <c r="M7" s="118">
        <v>0.5</v>
      </c>
      <c r="N7" s="119"/>
      <c r="O7" s="120"/>
      <c r="P7" s="121"/>
      <c r="Q7" s="121"/>
      <c r="R7" s="120"/>
      <c r="S7" s="121"/>
      <c r="T7" s="122"/>
      <c r="U7" s="123"/>
      <c r="V7" s="119"/>
      <c r="W7" s="120"/>
      <c r="X7" s="122"/>
      <c r="Y7" s="122"/>
      <c r="Z7" s="124"/>
      <c r="AA7" s="112"/>
      <c r="AB7" s="125"/>
      <c r="AC7" s="126"/>
      <c r="AD7" s="127"/>
      <c r="AE7" s="128"/>
      <c r="AF7" s="129"/>
      <c r="AG7" s="130"/>
      <c r="AH7" s="130"/>
      <c r="AI7" s="130"/>
      <c r="AJ7" s="130"/>
      <c r="AK7" s="114"/>
      <c r="AL7" s="130"/>
      <c r="AM7" s="130"/>
      <c r="AN7" s="130"/>
      <c r="AO7" s="130"/>
      <c r="AP7" s="131"/>
      <c r="AQ7" s="132"/>
      <c r="AR7" s="133"/>
    </row>
    <row r="8" ht="19.5" customHeight="1">
      <c r="A8" s="86"/>
      <c r="B8" s="95"/>
      <c r="C8" s="86"/>
      <c r="D8" s="41"/>
      <c r="E8" s="41"/>
      <c r="F8" s="41"/>
      <c r="G8" s="41"/>
      <c r="H8" s="95"/>
      <c r="I8" s="86"/>
      <c r="J8" s="41"/>
      <c r="K8" s="41"/>
      <c r="L8" s="117" t="s">
        <v>500</v>
      </c>
      <c r="M8" s="118">
        <v>0.5</v>
      </c>
      <c r="N8" s="119"/>
      <c r="O8" s="120"/>
      <c r="P8" s="121"/>
      <c r="Q8" s="121"/>
      <c r="R8" s="120"/>
      <c r="S8" s="121"/>
      <c r="T8" s="122"/>
      <c r="U8" s="123"/>
      <c r="V8" s="119"/>
      <c r="W8" s="120"/>
      <c r="X8" s="122"/>
      <c r="Y8" s="122"/>
      <c r="Z8" s="124"/>
      <c r="AA8" s="86"/>
      <c r="AB8" s="41"/>
      <c r="AC8" s="41"/>
      <c r="AD8" s="41"/>
      <c r="AE8" s="95"/>
      <c r="AF8" s="129"/>
      <c r="AG8" s="130"/>
      <c r="AH8" s="130"/>
      <c r="AI8" s="130"/>
      <c r="AJ8" s="130"/>
      <c r="AK8" s="41"/>
      <c r="AL8" s="130"/>
      <c r="AM8" s="130"/>
      <c r="AN8" s="130"/>
      <c r="AO8" s="130"/>
      <c r="AP8" s="131"/>
      <c r="AQ8" s="86"/>
      <c r="AR8" s="95"/>
    </row>
    <row r="9" ht="19.5" customHeight="1">
      <c r="A9" s="110">
        <v>4.0</v>
      </c>
      <c r="B9" s="111" t="str">
        <f>VLOOKUP($A9,Cierre!$A:$E,2,FALSE)</f>
        <v>UT MANIZALES 2021</v>
      </c>
      <c r="C9" s="112"/>
      <c r="D9" s="113" t="str">
        <f>VLOOKUP($A9,Cierre!$A:$E,3,FALSE)</f>
        <v>CARLOS HUMBERTO MANTILLA MONTAÑEZ</v>
      </c>
      <c r="E9" s="114"/>
      <c r="F9" s="115"/>
      <c r="G9" s="115"/>
      <c r="H9" s="116"/>
      <c r="I9" s="112"/>
      <c r="J9" s="115"/>
      <c r="K9" s="115"/>
      <c r="L9" s="117" t="s">
        <v>501</v>
      </c>
      <c r="M9" s="118">
        <v>0.5</v>
      </c>
      <c r="N9" s="119"/>
      <c r="O9" s="120"/>
      <c r="P9" s="121"/>
      <c r="Q9" s="121"/>
      <c r="R9" s="120"/>
      <c r="S9" s="121"/>
      <c r="T9" s="122"/>
      <c r="U9" s="123"/>
      <c r="V9" s="119"/>
      <c r="W9" s="120"/>
      <c r="X9" s="122"/>
      <c r="Y9" s="122"/>
      <c r="Z9" s="124"/>
      <c r="AA9" s="112"/>
      <c r="AB9" s="125"/>
      <c r="AC9" s="126"/>
      <c r="AD9" s="127"/>
      <c r="AE9" s="128"/>
      <c r="AF9" s="129"/>
      <c r="AG9" s="130"/>
      <c r="AH9" s="130"/>
      <c r="AI9" s="130"/>
      <c r="AJ9" s="130"/>
      <c r="AK9" s="114"/>
      <c r="AL9" s="130"/>
      <c r="AM9" s="130"/>
      <c r="AN9" s="130"/>
      <c r="AO9" s="130"/>
      <c r="AP9" s="131"/>
      <c r="AQ9" s="132"/>
      <c r="AR9" s="133"/>
    </row>
    <row r="10" ht="19.5" customHeight="1">
      <c r="A10" s="86"/>
      <c r="B10" s="95"/>
      <c r="C10" s="86"/>
      <c r="D10" s="41"/>
      <c r="E10" s="41"/>
      <c r="F10" s="41"/>
      <c r="G10" s="41"/>
      <c r="H10" s="95"/>
      <c r="I10" s="86"/>
      <c r="J10" s="41"/>
      <c r="K10" s="41"/>
      <c r="L10" s="117" t="s">
        <v>502</v>
      </c>
      <c r="M10" s="118">
        <v>0.5</v>
      </c>
      <c r="N10" s="119"/>
      <c r="O10" s="120"/>
      <c r="P10" s="121"/>
      <c r="Q10" s="121"/>
      <c r="R10" s="120"/>
      <c r="S10" s="121"/>
      <c r="T10" s="122"/>
      <c r="U10" s="123"/>
      <c r="V10" s="119"/>
      <c r="W10" s="120"/>
      <c r="X10" s="122"/>
      <c r="Y10" s="122"/>
      <c r="Z10" s="124"/>
      <c r="AA10" s="86"/>
      <c r="AB10" s="41"/>
      <c r="AC10" s="41"/>
      <c r="AD10" s="41"/>
      <c r="AE10" s="95"/>
      <c r="AF10" s="129"/>
      <c r="AG10" s="130"/>
      <c r="AH10" s="130"/>
      <c r="AI10" s="130"/>
      <c r="AJ10" s="130"/>
      <c r="AK10" s="41"/>
      <c r="AL10" s="130"/>
      <c r="AM10" s="130"/>
      <c r="AN10" s="130"/>
      <c r="AO10" s="130"/>
      <c r="AP10" s="131"/>
      <c r="AQ10" s="86"/>
      <c r="AR10" s="95"/>
    </row>
    <row r="11" ht="19.5" customHeight="1">
      <c r="A11" s="110">
        <v>5.0</v>
      </c>
      <c r="B11" s="111" t="str">
        <f>VLOOKUP($A11,Cierre!$A:$E,2,FALSE)</f>
        <v>INGENIERIA VOLQUETAS Y CONSTRUCCIONES - INGEVOLCO SAS</v>
      </c>
      <c r="C11" s="112"/>
      <c r="D11" s="113" t="str">
        <f>VLOOKUP($A11,Cierre!$A:$E,3,FALSE)</f>
        <v>JUAN FELIPE DELGADO VALBUENA</v>
      </c>
      <c r="E11" s="114"/>
      <c r="F11" s="115"/>
      <c r="G11" s="115"/>
      <c r="H11" s="116"/>
      <c r="I11" s="112"/>
      <c r="J11" s="115"/>
      <c r="K11" s="115"/>
      <c r="L11" s="117" t="s">
        <v>503</v>
      </c>
      <c r="M11" s="118">
        <v>0.99</v>
      </c>
      <c r="N11" s="119"/>
      <c r="O11" s="120"/>
      <c r="P11" s="121"/>
      <c r="Q11" s="121"/>
      <c r="R11" s="120"/>
      <c r="S11" s="121"/>
      <c r="T11" s="122"/>
      <c r="U11" s="123"/>
      <c r="V11" s="119"/>
      <c r="W11" s="120"/>
      <c r="X11" s="122"/>
      <c r="Y11" s="122"/>
      <c r="Z11" s="124"/>
      <c r="AA11" s="112"/>
      <c r="AB11" s="125"/>
      <c r="AC11" s="126"/>
      <c r="AD11" s="127"/>
      <c r="AE11" s="128"/>
      <c r="AF11" s="129"/>
      <c r="AG11" s="130"/>
      <c r="AH11" s="130"/>
      <c r="AI11" s="130"/>
      <c r="AJ11" s="130"/>
      <c r="AK11" s="114"/>
      <c r="AL11" s="130"/>
      <c r="AM11" s="130"/>
      <c r="AN11" s="130"/>
      <c r="AO11" s="130"/>
      <c r="AP11" s="131"/>
      <c r="AQ11" s="132"/>
      <c r="AR11" s="133"/>
    </row>
    <row r="12" ht="19.5" customHeight="1">
      <c r="A12" s="86"/>
      <c r="B12" s="95"/>
      <c r="C12" s="86"/>
      <c r="D12" s="41"/>
      <c r="E12" s="41"/>
      <c r="F12" s="41"/>
      <c r="G12" s="41"/>
      <c r="H12" s="95"/>
      <c r="I12" s="86"/>
      <c r="J12" s="41"/>
      <c r="K12" s="41"/>
      <c r="L12" s="117" t="s">
        <v>504</v>
      </c>
      <c r="M12" s="118">
        <v>0.01</v>
      </c>
      <c r="N12" s="119"/>
      <c r="O12" s="120"/>
      <c r="P12" s="121"/>
      <c r="Q12" s="121"/>
      <c r="R12" s="120"/>
      <c r="S12" s="121"/>
      <c r="T12" s="122"/>
      <c r="U12" s="123"/>
      <c r="V12" s="119"/>
      <c r="W12" s="120"/>
      <c r="X12" s="122"/>
      <c r="Y12" s="122"/>
      <c r="Z12" s="124"/>
      <c r="AA12" s="86"/>
      <c r="AB12" s="41"/>
      <c r="AC12" s="41"/>
      <c r="AD12" s="41"/>
      <c r="AE12" s="95"/>
      <c r="AF12" s="129"/>
      <c r="AG12" s="130"/>
      <c r="AH12" s="130"/>
      <c r="AI12" s="130"/>
      <c r="AJ12" s="130"/>
      <c r="AK12" s="41"/>
      <c r="AL12" s="130"/>
      <c r="AM12" s="130"/>
      <c r="AN12" s="130"/>
      <c r="AO12" s="130"/>
      <c r="AP12" s="131"/>
      <c r="AQ12" s="86"/>
      <c r="AR12" s="95"/>
    </row>
    <row r="13" ht="39.75" customHeight="1">
      <c r="A13" s="134">
        <v>6.0</v>
      </c>
      <c r="B13" s="135" t="str">
        <f>VLOOKUP($A13,Cierre!$A:$E,2,FALSE)</f>
        <v>CESAR AUGUSTO GIRALDO ATEHORTUA</v>
      </c>
      <c r="C13" s="119"/>
      <c r="D13" s="136" t="str">
        <f>VLOOKUP($A13,Cierre!$A:$E,3,FALSE)</f>
        <v>CESAR AUGUSTO GIRALDO ATEHORTUA</v>
      </c>
      <c r="E13" s="137"/>
      <c r="F13" s="121"/>
      <c r="G13" s="121"/>
      <c r="H13" s="138"/>
      <c r="I13" s="119"/>
      <c r="J13" s="121"/>
      <c r="K13" s="121"/>
      <c r="L13" s="117"/>
      <c r="M13" s="118">
        <v>1.0</v>
      </c>
      <c r="N13" s="119"/>
      <c r="O13" s="120"/>
      <c r="P13" s="121"/>
      <c r="Q13" s="121"/>
      <c r="R13" s="120"/>
      <c r="S13" s="121"/>
      <c r="T13" s="122"/>
      <c r="U13" s="123"/>
      <c r="V13" s="119"/>
      <c r="W13" s="120"/>
      <c r="X13" s="122"/>
      <c r="Y13" s="122"/>
      <c r="Z13" s="124"/>
      <c r="AA13" s="119"/>
      <c r="AB13" s="139"/>
      <c r="AC13" s="140"/>
      <c r="AD13" s="141"/>
      <c r="AE13" s="142"/>
      <c r="AF13" s="129"/>
      <c r="AG13" s="130"/>
      <c r="AH13" s="130"/>
      <c r="AI13" s="130"/>
      <c r="AJ13" s="130"/>
      <c r="AK13" s="130"/>
      <c r="AL13" s="130"/>
      <c r="AM13" s="130"/>
      <c r="AN13" s="130"/>
      <c r="AO13" s="130"/>
      <c r="AP13" s="131"/>
      <c r="AQ13" s="143"/>
      <c r="AR13" s="144"/>
    </row>
    <row r="14" ht="19.5" customHeight="1">
      <c r="A14" s="110">
        <v>7.0</v>
      </c>
      <c r="B14" s="111" t="str">
        <f>VLOOKUP($A14,Cierre!$A:$E,2,FALSE)</f>
        <v>CONSORCIO LM MANIZALES</v>
      </c>
      <c r="C14" s="112"/>
      <c r="D14" s="113" t="str">
        <f>VLOOKUP($A14,Cierre!$A:$E,3,FALSE)</f>
        <v>OSCAR JAVIER MARTINEZ GIL</v>
      </c>
      <c r="E14" s="114"/>
      <c r="F14" s="115"/>
      <c r="G14" s="115"/>
      <c r="H14" s="116"/>
      <c r="I14" s="112"/>
      <c r="J14" s="115"/>
      <c r="K14" s="115"/>
      <c r="L14" s="117" t="s">
        <v>505</v>
      </c>
      <c r="M14" s="118">
        <v>0.5</v>
      </c>
      <c r="N14" s="119"/>
      <c r="O14" s="120"/>
      <c r="P14" s="121"/>
      <c r="Q14" s="121"/>
      <c r="R14" s="120"/>
      <c r="S14" s="121"/>
      <c r="T14" s="122"/>
      <c r="U14" s="123"/>
      <c r="V14" s="119"/>
      <c r="W14" s="120"/>
      <c r="X14" s="122"/>
      <c r="Y14" s="122"/>
      <c r="Z14" s="124"/>
      <c r="AA14" s="112"/>
      <c r="AB14" s="125"/>
      <c r="AC14" s="126"/>
      <c r="AD14" s="127"/>
      <c r="AE14" s="128"/>
      <c r="AF14" s="129"/>
      <c r="AG14" s="130"/>
      <c r="AH14" s="130"/>
      <c r="AI14" s="130"/>
      <c r="AJ14" s="130"/>
      <c r="AK14" s="114"/>
      <c r="AL14" s="130"/>
      <c r="AM14" s="130"/>
      <c r="AN14" s="130"/>
      <c r="AO14" s="130"/>
      <c r="AP14" s="131"/>
      <c r="AQ14" s="132"/>
      <c r="AR14" s="133"/>
    </row>
    <row r="15" ht="19.5" customHeight="1">
      <c r="A15" s="86"/>
      <c r="B15" s="95"/>
      <c r="C15" s="86"/>
      <c r="D15" s="41"/>
      <c r="E15" s="41"/>
      <c r="F15" s="41"/>
      <c r="G15" s="41"/>
      <c r="H15" s="95"/>
      <c r="I15" s="86"/>
      <c r="J15" s="41"/>
      <c r="K15" s="41"/>
      <c r="L15" s="117" t="s">
        <v>506</v>
      </c>
      <c r="M15" s="118">
        <v>0.5</v>
      </c>
      <c r="N15" s="119"/>
      <c r="O15" s="120"/>
      <c r="P15" s="121"/>
      <c r="Q15" s="121"/>
      <c r="R15" s="120"/>
      <c r="S15" s="121"/>
      <c r="T15" s="122"/>
      <c r="U15" s="123"/>
      <c r="V15" s="119"/>
      <c r="W15" s="120"/>
      <c r="X15" s="122"/>
      <c r="Y15" s="122"/>
      <c r="Z15" s="124"/>
      <c r="AA15" s="86"/>
      <c r="AB15" s="41"/>
      <c r="AC15" s="41"/>
      <c r="AD15" s="41"/>
      <c r="AE15" s="95"/>
      <c r="AF15" s="129"/>
      <c r="AG15" s="130"/>
      <c r="AH15" s="130"/>
      <c r="AI15" s="130"/>
      <c r="AJ15" s="130"/>
      <c r="AK15" s="41"/>
      <c r="AL15" s="130"/>
      <c r="AM15" s="130"/>
      <c r="AN15" s="130"/>
      <c r="AO15" s="130"/>
      <c r="AP15" s="131"/>
      <c r="AQ15" s="86"/>
      <c r="AR15" s="95"/>
    </row>
    <row r="16" ht="19.5" customHeight="1">
      <c r="A16" s="110">
        <v>8.0</v>
      </c>
      <c r="B16" s="111" t="str">
        <f>VLOOKUP($A16,Cierre!$A:$E,2,FALSE)</f>
        <v>SYC – S.A.S.</v>
      </c>
      <c r="C16" s="112"/>
      <c r="D16" s="113" t="str">
        <f>VLOOKUP($A16,Cierre!$A:$E,3,FALSE)</f>
        <v>JORGE ALIRIO SILVA LÓPEZ</v>
      </c>
      <c r="E16" s="114"/>
      <c r="F16" s="115"/>
      <c r="G16" s="115"/>
      <c r="H16" s="116"/>
      <c r="I16" s="112"/>
      <c r="J16" s="115"/>
      <c r="K16" s="115"/>
      <c r="L16" s="117" t="s">
        <v>507</v>
      </c>
      <c r="M16" s="118">
        <v>0.5</v>
      </c>
      <c r="N16" s="119"/>
      <c r="O16" s="120"/>
      <c r="P16" s="121"/>
      <c r="Q16" s="121"/>
      <c r="R16" s="120"/>
      <c r="S16" s="121"/>
      <c r="T16" s="122"/>
      <c r="U16" s="123"/>
      <c r="V16" s="119"/>
      <c r="W16" s="120"/>
      <c r="X16" s="122"/>
      <c r="Y16" s="122"/>
      <c r="Z16" s="124"/>
      <c r="AA16" s="112"/>
      <c r="AB16" s="125"/>
      <c r="AC16" s="126"/>
      <c r="AD16" s="127"/>
      <c r="AE16" s="128"/>
      <c r="AF16" s="129"/>
      <c r="AG16" s="130"/>
      <c r="AH16" s="130"/>
      <c r="AI16" s="130"/>
      <c r="AJ16" s="130"/>
      <c r="AK16" s="114"/>
      <c r="AL16" s="130"/>
      <c r="AM16" s="130"/>
      <c r="AN16" s="130"/>
      <c r="AO16" s="130"/>
      <c r="AP16" s="131"/>
      <c r="AQ16" s="132"/>
      <c r="AR16" s="133"/>
    </row>
    <row r="17" ht="19.5" customHeight="1">
      <c r="A17" s="86"/>
      <c r="B17" s="95"/>
      <c r="C17" s="86"/>
      <c r="D17" s="41"/>
      <c r="E17" s="41"/>
      <c r="F17" s="41"/>
      <c r="G17" s="41"/>
      <c r="H17" s="95"/>
      <c r="I17" s="86"/>
      <c r="J17" s="41"/>
      <c r="K17" s="41"/>
      <c r="L17" s="117" t="s">
        <v>508</v>
      </c>
      <c r="M17" s="118">
        <v>0.5</v>
      </c>
      <c r="N17" s="119"/>
      <c r="O17" s="120"/>
      <c r="P17" s="121"/>
      <c r="Q17" s="121"/>
      <c r="R17" s="120"/>
      <c r="S17" s="121"/>
      <c r="T17" s="122"/>
      <c r="U17" s="123"/>
      <c r="V17" s="119"/>
      <c r="W17" s="120"/>
      <c r="X17" s="122"/>
      <c r="Y17" s="122"/>
      <c r="Z17" s="124"/>
      <c r="AA17" s="86"/>
      <c r="AB17" s="41"/>
      <c r="AC17" s="41"/>
      <c r="AD17" s="41"/>
      <c r="AE17" s="95"/>
      <c r="AF17" s="129"/>
      <c r="AG17" s="130"/>
      <c r="AH17" s="130"/>
      <c r="AI17" s="130"/>
      <c r="AJ17" s="130"/>
      <c r="AK17" s="41"/>
      <c r="AL17" s="130"/>
      <c r="AM17" s="130"/>
      <c r="AN17" s="130"/>
      <c r="AO17" s="130"/>
      <c r="AP17" s="131"/>
      <c r="AQ17" s="86"/>
      <c r="AR17" s="95"/>
    </row>
    <row r="18" ht="39.75" customHeight="1">
      <c r="A18" s="134">
        <v>9.0</v>
      </c>
      <c r="B18" s="135" t="str">
        <f>VLOOKUP($A18,Cierre!$A:$E,2,FALSE)</f>
        <v>CONCRE ACERO SAS</v>
      </c>
      <c r="C18" s="119"/>
      <c r="D18" s="136" t="str">
        <f>VLOOKUP($A18,Cierre!$A:$E,3,FALSE)</f>
        <v>JUAN MANUEL FRANCO YEPES</v>
      </c>
      <c r="E18" s="137"/>
      <c r="F18" s="121"/>
      <c r="G18" s="121"/>
      <c r="H18" s="138"/>
      <c r="I18" s="119"/>
      <c r="J18" s="121"/>
      <c r="K18" s="121"/>
      <c r="L18" s="117"/>
      <c r="M18" s="118">
        <v>1.0</v>
      </c>
      <c r="N18" s="119"/>
      <c r="O18" s="120"/>
      <c r="P18" s="121"/>
      <c r="Q18" s="121"/>
      <c r="R18" s="120"/>
      <c r="S18" s="121"/>
      <c r="T18" s="122"/>
      <c r="U18" s="123"/>
      <c r="V18" s="119"/>
      <c r="W18" s="120"/>
      <c r="X18" s="122"/>
      <c r="Y18" s="122"/>
      <c r="Z18" s="124"/>
      <c r="AA18" s="119"/>
      <c r="AB18" s="139"/>
      <c r="AC18" s="140"/>
      <c r="AD18" s="141"/>
      <c r="AE18" s="142"/>
      <c r="AF18" s="129"/>
      <c r="AG18" s="130"/>
      <c r="AH18" s="130"/>
      <c r="AI18" s="130"/>
      <c r="AJ18" s="130"/>
      <c r="AK18" s="130"/>
      <c r="AL18" s="130"/>
      <c r="AM18" s="130"/>
      <c r="AN18" s="130"/>
      <c r="AO18" s="130"/>
      <c r="AP18" s="131"/>
      <c r="AQ18" s="143"/>
      <c r="AR18" s="144"/>
    </row>
    <row r="19" ht="19.5" customHeight="1">
      <c r="A19" s="110">
        <v>10.0</v>
      </c>
      <c r="B19" s="111" t="str">
        <f>VLOOKUP($A19,Cierre!$A:$E,2,FALSE)</f>
        <v>JAIME ALBERTO OSORIO</v>
      </c>
      <c r="C19" s="112"/>
      <c r="D19" s="113" t="str">
        <f>VLOOKUP($A19,Cierre!$A:$E,3,FALSE)</f>
        <v>JAIME ALBERTO OSORIO GIL</v>
      </c>
      <c r="E19" s="114"/>
      <c r="F19" s="115"/>
      <c r="G19" s="115"/>
      <c r="H19" s="116"/>
      <c r="I19" s="112"/>
      <c r="J19" s="115"/>
      <c r="K19" s="115"/>
      <c r="L19" s="117" t="s">
        <v>509</v>
      </c>
      <c r="M19" s="118">
        <v>0.5</v>
      </c>
      <c r="N19" s="119"/>
      <c r="O19" s="120"/>
      <c r="P19" s="121"/>
      <c r="Q19" s="121"/>
      <c r="R19" s="120"/>
      <c r="S19" s="121"/>
      <c r="T19" s="122"/>
      <c r="U19" s="123"/>
      <c r="V19" s="119"/>
      <c r="W19" s="120"/>
      <c r="X19" s="122"/>
      <c r="Y19" s="122"/>
      <c r="Z19" s="124"/>
      <c r="AA19" s="112"/>
      <c r="AB19" s="125"/>
      <c r="AC19" s="126"/>
      <c r="AD19" s="127"/>
      <c r="AE19" s="128"/>
      <c r="AF19" s="129"/>
      <c r="AG19" s="130"/>
      <c r="AH19" s="130"/>
      <c r="AI19" s="130"/>
      <c r="AJ19" s="130"/>
      <c r="AK19" s="114"/>
      <c r="AL19" s="130"/>
      <c r="AM19" s="130"/>
      <c r="AN19" s="130"/>
      <c r="AO19" s="130"/>
      <c r="AP19" s="131"/>
      <c r="AQ19" s="132"/>
      <c r="AR19" s="133"/>
    </row>
    <row r="20" ht="19.5" customHeight="1">
      <c r="A20" s="86"/>
      <c r="B20" s="95"/>
      <c r="C20" s="86"/>
      <c r="D20" s="41"/>
      <c r="E20" s="41"/>
      <c r="F20" s="41"/>
      <c r="G20" s="41"/>
      <c r="H20" s="95"/>
      <c r="I20" s="86"/>
      <c r="J20" s="41"/>
      <c r="K20" s="41"/>
      <c r="L20" s="117" t="s">
        <v>510</v>
      </c>
      <c r="M20" s="118">
        <v>0.5</v>
      </c>
      <c r="N20" s="119"/>
      <c r="O20" s="120"/>
      <c r="P20" s="121"/>
      <c r="Q20" s="121"/>
      <c r="R20" s="120"/>
      <c r="S20" s="121"/>
      <c r="T20" s="122"/>
      <c r="U20" s="123"/>
      <c r="V20" s="119"/>
      <c r="W20" s="120"/>
      <c r="X20" s="122"/>
      <c r="Y20" s="122"/>
      <c r="Z20" s="124"/>
      <c r="AA20" s="86"/>
      <c r="AB20" s="41"/>
      <c r="AC20" s="41"/>
      <c r="AD20" s="41"/>
      <c r="AE20" s="95"/>
      <c r="AF20" s="129"/>
      <c r="AG20" s="130"/>
      <c r="AH20" s="130"/>
      <c r="AI20" s="130"/>
      <c r="AJ20" s="130"/>
      <c r="AK20" s="41"/>
      <c r="AL20" s="130"/>
      <c r="AM20" s="130"/>
      <c r="AN20" s="130"/>
      <c r="AO20" s="130"/>
      <c r="AP20" s="131"/>
      <c r="AQ20" s="86"/>
      <c r="AR20" s="95"/>
    </row>
    <row r="21" ht="39.75" customHeight="1">
      <c r="A21" s="134">
        <v>11.0</v>
      </c>
      <c r="B21" s="135" t="str">
        <f>VLOOKUP($A21,Cierre!$A:$E,2,FALSE)</f>
        <v>SOCOCIL S.A.S.</v>
      </c>
      <c r="C21" s="119"/>
      <c r="D21" s="136" t="str">
        <f>VLOOKUP($A21,Cierre!$A:$E,3,FALSE)</f>
        <v>ANDRÉS FELIPE RAVE ARANGO</v>
      </c>
      <c r="E21" s="137"/>
      <c r="F21" s="121"/>
      <c r="G21" s="121"/>
      <c r="H21" s="138"/>
      <c r="I21" s="119"/>
      <c r="J21" s="121"/>
      <c r="K21" s="121"/>
      <c r="L21" s="117"/>
      <c r="M21" s="118">
        <v>1.0</v>
      </c>
      <c r="N21" s="119"/>
      <c r="O21" s="120"/>
      <c r="P21" s="121"/>
      <c r="Q21" s="121"/>
      <c r="R21" s="120"/>
      <c r="S21" s="121"/>
      <c r="T21" s="122"/>
      <c r="U21" s="123"/>
      <c r="V21" s="119"/>
      <c r="W21" s="120"/>
      <c r="X21" s="122"/>
      <c r="Y21" s="122"/>
      <c r="Z21" s="124"/>
      <c r="AA21" s="119"/>
      <c r="AB21" s="139"/>
      <c r="AC21" s="140"/>
      <c r="AD21" s="141"/>
      <c r="AE21" s="142"/>
      <c r="AF21" s="129"/>
      <c r="AG21" s="130"/>
      <c r="AH21" s="130"/>
      <c r="AI21" s="130"/>
      <c r="AJ21" s="130"/>
      <c r="AK21" s="130"/>
      <c r="AL21" s="130"/>
      <c r="AM21" s="130"/>
      <c r="AN21" s="130"/>
      <c r="AO21" s="130"/>
      <c r="AP21" s="131"/>
      <c r="AQ21" s="143"/>
      <c r="AR21" s="144"/>
    </row>
    <row r="22" ht="19.5" customHeight="1">
      <c r="A22" s="110">
        <v>12.0</v>
      </c>
      <c r="B22" s="111" t="str">
        <f>VLOOKUP($A22,Cierre!$A:$E,2,FALSE)</f>
        <v>MONTAJES DE MARCA S.A.</v>
      </c>
      <c r="C22" s="112"/>
      <c r="D22" s="113" t="str">
        <f>VLOOKUP($A22,Cierre!$A:$E,3,FALSE)</f>
        <v>MIGUEL ANGEL RUIZ CANO</v>
      </c>
      <c r="E22" s="114"/>
      <c r="F22" s="115"/>
      <c r="G22" s="115"/>
      <c r="H22" s="116"/>
      <c r="I22" s="112"/>
      <c r="J22" s="115"/>
      <c r="K22" s="115"/>
      <c r="L22" s="117" t="s">
        <v>511</v>
      </c>
      <c r="M22" s="118">
        <v>0.8</v>
      </c>
      <c r="N22" s="119"/>
      <c r="O22" s="120"/>
      <c r="P22" s="121"/>
      <c r="Q22" s="121"/>
      <c r="R22" s="120"/>
      <c r="S22" s="121"/>
      <c r="T22" s="122"/>
      <c r="U22" s="123"/>
      <c r="V22" s="119"/>
      <c r="W22" s="120"/>
      <c r="X22" s="122"/>
      <c r="Y22" s="122"/>
      <c r="Z22" s="124"/>
      <c r="AA22" s="112"/>
      <c r="AB22" s="125"/>
      <c r="AC22" s="126"/>
      <c r="AD22" s="127"/>
      <c r="AE22" s="128"/>
      <c r="AF22" s="129"/>
      <c r="AG22" s="130"/>
      <c r="AH22" s="130"/>
      <c r="AI22" s="130"/>
      <c r="AJ22" s="130"/>
      <c r="AK22" s="114"/>
      <c r="AL22" s="130"/>
      <c r="AM22" s="130"/>
      <c r="AN22" s="130"/>
      <c r="AO22" s="130"/>
      <c r="AP22" s="131"/>
      <c r="AQ22" s="132"/>
      <c r="AR22" s="133"/>
    </row>
    <row r="23" ht="19.5" customHeight="1">
      <c r="A23" s="86"/>
      <c r="B23" s="95"/>
      <c r="C23" s="86"/>
      <c r="D23" s="41"/>
      <c r="E23" s="41"/>
      <c r="F23" s="41"/>
      <c r="G23" s="41"/>
      <c r="H23" s="95"/>
      <c r="I23" s="86"/>
      <c r="J23" s="41"/>
      <c r="K23" s="41"/>
      <c r="L23" s="117" t="s">
        <v>512</v>
      </c>
      <c r="M23" s="118">
        <v>0.2</v>
      </c>
      <c r="N23" s="119"/>
      <c r="O23" s="120"/>
      <c r="P23" s="121"/>
      <c r="Q23" s="121"/>
      <c r="R23" s="120"/>
      <c r="S23" s="121"/>
      <c r="T23" s="122"/>
      <c r="U23" s="123"/>
      <c r="V23" s="119"/>
      <c r="W23" s="120"/>
      <c r="X23" s="122"/>
      <c r="Y23" s="122"/>
      <c r="Z23" s="124"/>
      <c r="AA23" s="86"/>
      <c r="AB23" s="41"/>
      <c r="AC23" s="41"/>
      <c r="AD23" s="41"/>
      <c r="AE23" s="95"/>
      <c r="AF23" s="129"/>
      <c r="AG23" s="130"/>
      <c r="AH23" s="130"/>
      <c r="AI23" s="130"/>
      <c r="AJ23" s="130"/>
      <c r="AK23" s="41"/>
      <c r="AL23" s="130"/>
      <c r="AM23" s="130"/>
      <c r="AN23" s="130"/>
      <c r="AO23" s="130"/>
      <c r="AP23" s="131"/>
      <c r="AQ23" s="86"/>
      <c r="AR23" s="95"/>
    </row>
    <row r="24" ht="19.5" customHeight="1">
      <c r="A24" s="110">
        <v>13.0</v>
      </c>
      <c r="B24" s="111" t="str">
        <f>VLOOKUP($A24,Cierre!$A:$E,2,FALSE)</f>
        <v>CONSORCIO ARES</v>
      </c>
      <c r="C24" s="112"/>
      <c r="D24" s="113" t="str">
        <f>VLOOKUP($A24,Cierre!$A:$E,3,FALSE)</f>
        <v>ANGEL OSWALDO ZAPATA CARDENAS</v>
      </c>
      <c r="E24" s="114"/>
      <c r="F24" s="115"/>
      <c r="G24" s="115"/>
      <c r="H24" s="116"/>
      <c r="I24" s="112"/>
      <c r="J24" s="115"/>
      <c r="K24" s="115"/>
      <c r="L24" s="117" t="s">
        <v>513</v>
      </c>
      <c r="M24" s="118">
        <v>0.3</v>
      </c>
      <c r="N24" s="119"/>
      <c r="O24" s="120"/>
      <c r="P24" s="121"/>
      <c r="Q24" s="121"/>
      <c r="R24" s="120"/>
      <c r="S24" s="121"/>
      <c r="T24" s="122"/>
      <c r="U24" s="123"/>
      <c r="V24" s="119"/>
      <c r="W24" s="120"/>
      <c r="X24" s="122"/>
      <c r="Y24" s="122"/>
      <c r="Z24" s="124"/>
      <c r="AA24" s="112"/>
      <c r="AB24" s="125"/>
      <c r="AC24" s="126"/>
      <c r="AD24" s="127"/>
      <c r="AE24" s="128"/>
      <c r="AF24" s="129"/>
      <c r="AG24" s="130"/>
      <c r="AH24" s="130"/>
      <c r="AI24" s="130"/>
      <c r="AJ24" s="130"/>
      <c r="AK24" s="114"/>
      <c r="AL24" s="130"/>
      <c r="AM24" s="130"/>
      <c r="AN24" s="130"/>
      <c r="AO24" s="130"/>
      <c r="AP24" s="131"/>
      <c r="AQ24" s="132"/>
      <c r="AR24" s="133"/>
    </row>
    <row r="25" ht="19.5" customHeight="1">
      <c r="A25" s="87"/>
      <c r="B25" s="145"/>
      <c r="C25" s="87"/>
      <c r="D25" s="51"/>
      <c r="E25" s="51"/>
      <c r="F25" s="51"/>
      <c r="G25" s="51"/>
      <c r="H25" s="145"/>
      <c r="I25" s="87"/>
      <c r="J25" s="51"/>
      <c r="K25" s="51"/>
      <c r="L25" s="117" t="s">
        <v>514</v>
      </c>
      <c r="M25" s="118">
        <v>0.35</v>
      </c>
      <c r="N25" s="119"/>
      <c r="O25" s="120"/>
      <c r="P25" s="121"/>
      <c r="Q25" s="121"/>
      <c r="R25" s="120"/>
      <c r="S25" s="121"/>
      <c r="T25" s="122"/>
      <c r="U25" s="123"/>
      <c r="V25" s="119"/>
      <c r="W25" s="120"/>
      <c r="X25" s="122"/>
      <c r="Y25" s="122"/>
      <c r="Z25" s="124"/>
      <c r="AA25" s="87"/>
      <c r="AB25" s="51"/>
      <c r="AC25" s="51"/>
      <c r="AD25" s="51"/>
      <c r="AE25" s="145"/>
      <c r="AF25" s="129"/>
      <c r="AG25" s="130"/>
      <c r="AH25" s="130"/>
      <c r="AI25" s="130"/>
      <c r="AJ25" s="130"/>
      <c r="AK25" s="51"/>
      <c r="AL25" s="130"/>
      <c r="AM25" s="130"/>
      <c r="AN25" s="130"/>
      <c r="AO25" s="130"/>
      <c r="AP25" s="131"/>
      <c r="AQ25" s="87"/>
      <c r="AR25" s="145"/>
    </row>
    <row r="26" ht="19.5" customHeight="1">
      <c r="A26" s="86"/>
      <c r="B26" s="95"/>
      <c r="C26" s="86"/>
      <c r="D26" s="41"/>
      <c r="E26" s="41"/>
      <c r="F26" s="41"/>
      <c r="G26" s="41"/>
      <c r="H26" s="95"/>
      <c r="I26" s="86"/>
      <c r="J26" s="41"/>
      <c r="K26" s="41"/>
      <c r="L26" s="117" t="s">
        <v>515</v>
      </c>
      <c r="M26" s="118">
        <v>0.35</v>
      </c>
      <c r="N26" s="119"/>
      <c r="O26" s="120"/>
      <c r="P26" s="121"/>
      <c r="Q26" s="121"/>
      <c r="R26" s="120"/>
      <c r="S26" s="121"/>
      <c r="T26" s="122"/>
      <c r="U26" s="123"/>
      <c r="V26" s="119"/>
      <c r="W26" s="120"/>
      <c r="X26" s="122"/>
      <c r="Y26" s="122"/>
      <c r="Z26" s="124"/>
      <c r="AA26" s="86"/>
      <c r="AB26" s="41"/>
      <c r="AC26" s="41"/>
      <c r="AD26" s="41"/>
      <c r="AE26" s="95"/>
      <c r="AF26" s="129"/>
      <c r="AG26" s="130"/>
      <c r="AH26" s="130"/>
      <c r="AI26" s="130"/>
      <c r="AJ26" s="130"/>
      <c r="AK26" s="41"/>
      <c r="AL26" s="130"/>
      <c r="AM26" s="130"/>
      <c r="AN26" s="130"/>
      <c r="AO26" s="130"/>
      <c r="AP26" s="131"/>
      <c r="AQ26" s="86"/>
      <c r="AR26" s="95"/>
    </row>
    <row r="27" ht="39.75" customHeight="1">
      <c r="A27" s="134">
        <v>14.0</v>
      </c>
      <c r="B27" s="135" t="str">
        <f>VLOOKUP($A27,Cierre!$A:$E,2,FALSE)</f>
        <v>CONSORCIO COING</v>
      </c>
      <c r="C27" s="119"/>
      <c r="D27" s="136" t="str">
        <f>VLOOKUP($A27,Cierre!$A:$E,3,FALSE)</f>
        <v>JONNY ALEXANDER HERNÁNDEZ RODRÍGUEZ</v>
      </c>
      <c r="E27" s="137"/>
      <c r="F27" s="121"/>
      <c r="G27" s="121"/>
      <c r="H27" s="138"/>
      <c r="I27" s="119"/>
      <c r="J27" s="121"/>
      <c r="K27" s="121"/>
      <c r="L27" s="117"/>
      <c r="M27" s="118">
        <v>1.0</v>
      </c>
      <c r="N27" s="119"/>
      <c r="O27" s="120"/>
      <c r="P27" s="121"/>
      <c r="Q27" s="121"/>
      <c r="R27" s="120"/>
      <c r="S27" s="121"/>
      <c r="T27" s="122"/>
      <c r="U27" s="123"/>
      <c r="V27" s="119"/>
      <c r="W27" s="120"/>
      <c r="X27" s="122"/>
      <c r="Y27" s="122"/>
      <c r="Z27" s="124"/>
      <c r="AA27" s="119"/>
      <c r="AB27" s="139"/>
      <c r="AC27" s="140"/>
      <c r="AD27" s="141"/>
      <c r="AE27" s="142"/>
      <c r="AF27" s="129"/>
      <c r="AG27" s="130"/>
      <c r="AH27" s="130"/>
      <c r="AI27" s="130"/>
      <c r="AJ27" s="130"/>
      <c r="AK27" s="130"/>
      <c r="AL27" s="130"/>
      <c r="AM27" s="130"/>
      <c r="AN27" s="130"/>
      <c r="AO27" s="130"/>
      <c r="AP27" s="131"/>
      <c r="AQ27" s="143"/>
      <c r="AR27" s="144"/>
    </row>
    <row r="28" ht="19.5" customHeight="1">
      <c r="A28" s="110">
        <v>15.0</v>
      </c>
      <c r="B28" s="111" t="str">
        <f>VLOOKUP($A28,Cierre!$A:$E,2,FALSE)</f>
        <v>DIEGO LEON MARTINEZ GOMEZ</v>
      </c>
      <c r="C28" s="112"/>
      <c r="D28" s="113" t="str">
        <f>VLOOKUP($A28,Cierre!$A:$E,3,FALSE)</f>
        <v>DIEGO LEON MARTINEZ GOMEZ</v>
      </c>
      <c r="E28" s="114"/>
      <c r="F28" s="115"/>
      <c r="G28" s="115"/>
      <c r="H28" s="116"/>
      <c r="I28" s="112"/>
      <c r="J28" s="115"/>
      <c r="K28" s="115"/>
      <c r="L28" s="117" t="s">
        <v>516</v>
      </c>
      <c r="M28" s="118">
        <v>0.4</v>
      </c>
      <c r="N28" s="119"/>
      <c r="O28" s="120"/>
      <c r="P28" s="121"/>
      <c r="Q28" s="121"/>
      <c r="R28" s="120"/>
      <c r="S28" s="121"/>
      <c r="T28" s="122"/>
      <c r="U28" s="123"/>
      <c r="V28" s="119"/>
      <c r="W28" s="120"/>
      <c r="X28" s="122"/>
      <c r="Y28" s="122"/>
      <c r="Z28" s="124"/>
      <c r="AA28" s="112"/>
      <c r="AB28" s="125"/>
      <c r="AC28" s="126"/>
      <c r="AD28" s="127"/>
      <c r="AE28" s="128"/>
      <c r="AF28" s="129"/>
      <c r="AG28" s="130"/>
      <c r="AH28" s="130"/>
      <c r="AI28" s="130"/>
      <c r="AJ28" s="130"/>
      <c r="AK28" s="114"/>
      <c r="AL28" s="130"/>
      <c r="AM28" s="130"/>
      <c r="AN28" s="130"/>
      <c r="AO28" s="130"/>
      <c r="AP28" s="131"/>
      <c r="AQ28" s="132"/>
      <c r="AR28" s="133"/>
    </row>
    <row r="29" ht="19.5" customHeight="1">
      <c r="A29" s="86"/>
      <c r="B29" s="95"/>
      <c r="C29" s="86"/>
      <c r="D29" s="41"/>
      <c r="E29" s="41"/>
      <c r="F29" s="41"/>
      <c r="G29" s="41"/>
      <c r="H29" s="95"/>
      <c r="I29" s="86"/>
      <c r="J29" s="41"/>
      <c r="K29" s="41"/>
      <c r="L29" s="117" t="s">
        <v>517</v>
      </c>
      <c r="M29" s="118">
        <v>0.6</v>
      </c>
      <c r="N29" s="119"/>
      <c r="O29" s="120"/>
      <c r="P29" s="121"/>
      <c r="Q29" s="121"/>
      <c r="R29" s="120"/>
      <c r="S29" s="121"/>
      <c r="T29" s="122"/>
      <c r="U29" s="123"/>
      <c r="V29" s="119"/>
      <c r="W29" s="120"/>
      <c r="X29" s="122"/>
      <c r="Y29" s="122"/>
      <c r="Z29" s="124"/>
      <c r="AA29" s="86"/>
      <c r="AB29" s="41"/>
      <c r="AC29" s="41"/>
      <c r="AD29" s="41"/>
      <c r="AE29" s="95"/>
      <c r="AF29" s="129"/>
      <c r="AG29" s="130"/>
      <c r="AH29" s="130"/>
      <c r="AI29" s="130"/>
      <c r="AJ29" s="130"/>
      <c r="AK29" s="41"/>
      <c r="AL29" s="130"/>
      <c r="AM29" s="130"/>
      <c r="AN29" s="130"/>
      <c r="AO29" s="130"/>
      <c r="AP29" s="131"/>
      <c r="AQ29" s="86"/>
      <c r="AR29" s="95"/>
    </row>
    <row r="30" ht="19.5" customHeight="1">
      <c r="A30" s="110">
        <v>16.0</v>
      </c>
      <c r="B30" s="111" t="str">
        <f>VLOOKUP($A30,Cierre!$A:$E,2,FALSE)</f>
        <v>CONSTRUCTORA POLIOBRAS</v>
      </c>
      <c r="C30" s="112"/>
      <c r="D30" s="113" t="str">
        <f>VLOOKUP($A30,Cierre!$A:$E,3,FALSE)</f>
        <v>AUGUSTO MORENO MURCIA</v>
      </c>
      <c r="E30" s="114"/>
      <c r="F30" s="115"/>
      <c r="G30" s="115"/>
      <c r="H30" s="116"/>
      <c r="I30" s="112"/>
      <c r="J30" s="115"/>
      <c r="K30" s="115"/>
      <c r="L30" s="117" t="s">
        <v>518</v>
      </c>
      <c r="M30" s="118">
        <v>0.3</v>
      </c>
      <c r="N30" s="119"/>
      <c r="O30" s="120"/>
      <c r="P30" s="121"/>
      <c r="Q30" s="121"/>
      <c r="R30" s="120"/>
      <c r="S30" s="121"/>
      <c r="T30" s="122"/>
      <c r="U30" s="123"/>
      <c r="V30" s="119"/>
      <c r="W30" s="120"/>
      <c r="X30" s="122"/>
      <c r="Y30" s="122"/>
      <c r="Z30" s="124"/>
      <c r="AA30" s="112"/>
      <c r="AB30" s="125"/>
      <c r="AC30" s="126"/>
      <c r="AD30" s="127"/>
      <c r="AE30" s="128"/>
      <c r="AF30" s="129"/>
      <c r="AG30" s="130"/>
      <c r="AH30" s="130"/>
      <c r="AI30" s="130"/>
      <c r="AJ30" s="130"/>
      <c r="AK30" s="114"/>
      <c r="AL30" s="130"/>
      <c r="AM30" s="130"/>
      <c r="AN30" s="130"/>
      <c r="AO30" s="130"/>
      <c r="AP30" s="131"/>
      <c r="AQ30" s="132"/>
      <c r="AR30" s="133"/>
    </row>
    <row r="31" ht="19.5" customHeight="1">
      <c r="A31" s="86"/>
      <c r="B31" s="95"/>
      <c r="C31" s="86"/>
      <c r="D31" s="41"/>
      <c r="E31" s="41"/>
      <c r="F31" s="41"/>
      <c r="G31" s="41"/>
      <c r="H31" s="95"/>
      <c r="I31" s="86"/>
      <c r="J31" s="41"/>
      <c r="K31" s="41"/>
      <c r="L31" s="117" t="s">
        <v>519</v>
      </c>
      <c r="M31" s="118">
        <v>0.7</v>
      </c>
      <c r="N31" s="119"/>
      <c r="O31" s="120"/>
      <c r="P31" s="121"/>
      <c r="Q31" s="121"/>
      <c r="R31" s="120"/>
      <c r="S31" s="121"/>
      <c r="T31" s="122"/>
      <c r="U31" s="123"/>
      <c r="V31" s="119"/>
      <c r="W31" s="120"/>
      <c r="X31" s="122"/>
      <c r="Y31" s="122"/>
      <c r="Z31" s="124"/>
      <c r="AA31" s="86"/>
      <c r="AB31" s="41"/>
      <c r="AC31" s="41"/>
      <c r="AD31" s="41"/>
      <c r="AE31" s="95"/>
      <c r="AF31" s="129"/>
      <c r="AG31" s="130"/>
      <c r="AH31" s="130"/>
      <c r="AI31" s="130"/>
      <c r="AJ31" s="130"/>
      <c r="AK31" s="41"/>
      <c r="AL31" s="130"/>
      <c r="AM31" s="130"/>
      <c r="AN31" s="130"/>
      <c r="AO31" s="130"/>
      <c r="AP31" s="131"/>
      <c r="AQ31" s="86"/>
      <c r="AR31" s="95"/>
    </row>
    <row r="32" ht="39.75" customHeight="1">
      <c r="A32" s="134">
        <v>17.0</v>
      </c>
      <c r="B32" s="135" t="str">
        <f>VLOOKUP($A32,Cierre!$A:$E,2,FALSE)</f>
        <v>CONSORCIO VN</v>
      </c>
      <c r="C32" s="119"/>
      <c r="D32" s="136" t="str">
        <f>VLOOKUP($A32,Cierre!$A:$E,3,FALSE)</f>
        <v>RUBEN ANTONO NARANJO BONILLA</v>
      </c>
      <c r="E32" s="137"/>
      <c r="F32" s="121"/>
      <c r="G32" s="121"/>
      <c r="H32" s="138"/>
      <c r="I32" s="119"/>
      <c r="J32" s="121"/>
      <c r="K32" s="121"/>
      <c r="L32" s="117"/>
      <c r="M32" s="118">
        <v>1.0</v>
      </c>
      <c r="N32" s="119"/>
      <c r="O32" s="120"/>
      <c r="P32" s="121"/>
      <c r="Q32" s="121"/>
      <c r="R32" s="120"/>
      <c r="S32" s="121"/>
      <c r="T32" s="122"/>
      <c r="U32" s="123"/>
      <c r="V32" s="119"/>
      <c r="W32" s="120"/>
      <c r="X32" s="122"/>
      <c r="Y32" s="122"/>
      <c r="Z32" s="124"/>
      <c r="AA32" s="119"/>
      <c r="AB32" s="139"/>
      <c r="AC32" s="140"/>
      <c r="AD32" s="141"/>
      <c r="AE32" s="142"/>
      <c r="AF32" s="129"/>
      <c r="AG32" s="130"/>
      <c r="AH32" s="130"/>
      <c r="AI32" s="130"/>
      <c r="AJ32" s="130"/>
      <c r="AK32" s="130"/>
      <c r="AL32" s="130"/>
      <c r="AM32" s="130"/>
      <c r="AN32" s="130"/>
      <c r="AO32" s="130"/>
      <c r="AP32" s="131"/>
      <c r="AQ32" s="143"/>
      <c r="AR32" s="144"/>
    </row>
    <row r="33" ht="19.5" customHeight="1">
      <c r="A33" s="110">
        <v>18.0</v>
      </c>
      <c r="B33" s="111" t="str">
        <f>VLOOKUP($A33,Cierre!$A:$E,2,FALSE)</f>
        <v>CONSORCIO OMEGA</v>
      </c>
      <c r="C33" s="112"/>
      <c r="D33" s="113" t="str">
        <f>VLOOKUP($A33,Cierre!$A:$E,3,FALSE)</f>
        <v>JUAN CARLOS DE LOS RIOS PINEDA</v>
      </c>
      <c r="E33" s="114"/>
      <c r="F33" s="115"/>
      <c r="G33" s="115"/>
      <c r="H33" s="116"/>
      <c r="I33" s="112"/>
      <c r="J33" s="115"/>
      <c r="K33" s="115"/>
      <c r="L33" s="117" t="s">
        <v>520</v>
      </c>
      <c r="M33" s="118">
        <v>0.1</v>
      </c>
      <c r="N33" s="119"/>
      <c r="O33" s="120"/>
      <c r="P33" s="121"/>
      <c r="Q33" s="121"/>
      <c r="R33" s="120"/>
      <c r="S33" s="121"/>
      <c r="T33" s="122"/>
      <c r="U33" s="123"/>
      <c r="V33" s="119"/>
      <c r="W33" s="120"/>
      <c r="X33" s="122"/>
      <c r="Y33" s="122"/>
      <c r="Z33" s="124"/>
      <c r="AA33" s="112"/>
      <c r="AB33" s="125"/>
      <c r="AC33" s="126"/>
      <c r="AD33" s="127"/>
      <c r="AE33" s="128"/>
      <c r="AF33" s="129"/>
      <c r="AG33" s="130"/>
      <c r="AH33" s="130"/>
      <c r="AI33" s="130"/>
      <c r="AJ33" s="130"/>
      <c r="AK33" s="114"/>
      <c r="AL33" s="130"/>
      <c r="AM33" s="130"/>
      <c r="AN33" s="130"/>
      <c r="AO33" s="130"/>
      <c r="AP33" s="131"/>
      <c r="AQ33" s="132"/>
      <c r="AR33" s="133"/>
    </row>
    <row r="34" ht="19.5" customHeight="1">
      <c r="A34" s="87"/>
      <c r="B34" s="145"/>
      <c r="C34" s="87"/>
      <c r="D34" s="51"/>
      <c r="E34" s="51"/>
      <c r="F34" s="51"/>
      <c r="G34" s="51"/>
      <c r="H34" s="145"/>
      <c r="I34" s="87"/>
      <c r="J34" s="51"/>
      <c r="K34" s="51"/>
      <c r="L34" s="117" t="s">
        <v>521</v>
      </c>
      <c r="M34" s="118">
        <v>0.45</v>
      </c>
      <c r="N34" s="119"/>
      <c r="O34" s="120"/>
      <c r="P34" s="121"/>
      <c r="Q34" s="121"/>
      <c r="R34" s="120"/>
      <c r="S34" s="121"/>
      <c r="T34" s="122"/>
      <c r="U34" s="123"/>
      <c r="V34" s="119"/>
      <c r="W34" s="120"/>
      <c r="X34" s="122"/>
      <c r="Y34" s="122"/>
      <c r="Z34" s="124"/>
      <c r="AA34" s="87"/>
      <c r="AB34" s="51"/>
      <c r="AC34" s="51"/>
      <c r="AD34" s="51"/>
      <c r="AE34" s="145"/>
      <c r="AF34" s="129"/>
      <c r="AG34" s="130"/>
      <c r="AH34" s="130"/>
      <c r="AI34" s="130"/>
      <c r="AJ34" s="130"/>
      <c r="AK34" s="51"/>
      <c r="AL34" s="130"/>
      <c r="AM34" s="130"/>
      <c r="AN34" s="130"/>
      <c r="AO34" s="130"/>
      <c r="AP34" s="131"/>
      <c r="AQ34" s="87"/>
      <c r="AR34" s="145"/>
    </row>
    <row r="35" ht="19.5" customHeight="1">
      <c r="A35" s="86"/>
      <c r="B35" s="95"/>
      <c r="C35" s="86"/>
      <c r="D35" s="41"/>
      <c r="E35" s="41"/>
      <c r="F35" s="41"/>
      <c r="G35" s="41"/>
      <c r="H35" s="95"/>
      <c r="I35" s="86"/>
      <c r="J35" s="41"/>
      <c r="K35" s="41"/>
      <c r="L35" s="117" t="s">
        <v>522</v>
      </c>
      <c r="M35" s="118">
        <v>0.45</v>
      </c>
      <c r="N35" s="119"/>
      <c r="O35" s="120"/>
      <c r="P35" s="121"/>
      <c r="Q35" s="121"/>
      <c r="R35" s="120"/>
      <c r="S35" s="121"/>
      <c r="T35" s="122"/>
      <c r="U35" s="123"/>
      <c r="V35" s="119"/>
      <c r="W35" s="120"/>
      <c r="X35" s="122"/>
      <c r="Y35" s="122"/>
      <c r="Z35" s="124"/>
      <c r="AA35" s="86"/>
      <c r="AB35" s="41"/>
      <c r="AC35" s="41"/>
      <c r="AD35" s="41"/>
      <c r="AE35" s="95"/>
      <c r="AF35" s="129"/>
      <c r="AG35" s="130"/>
      <c r="AH35" s="130"/>
      <c r="AI35" s="130"/>
      <c r="AJ35" s="130"/>
      <c r="AK35" s="41"/>
      <c r="AL35" s="130"/>
      <c r="AM35" s="130"/>
      <c r="AN35" s="130"/>
      <c r="AO35" s="130"/>
      <c r="AP35" s="131"/>
      <c r="AQ35" s="86"/>
      <c r="AR35" s="95"/>
    </row>
    <row r="36" ht="19.5" customHeight="1">
      <c r="A36" s="110">
        <v>19.0</v>
      </c>
      <c r="B36" s="111" t="str">
        <f>VLOOKUP($A36,Cierre!$A:$E,2,FALSE)</f>
        <v>ALVARO AGUIRRE MARIN</v>
      </c>
      <c r="C36" s="112"/>
      <c r="D36" s="113" t="str">
        <f>VLOOKUP($A36,Cierre!$A:$E,3,FALSE)</f>
        <v>ALVARO AGUIRRE MARIN</v>
      </c>
      <c r="E36" s="114"/>
      <c r="F36" s="115"/>
      <c r="G36" s="115"/>
      <c r="H36" s="116"/>
      <c r="I36" s="112"/>
      <c r="J36" s="115"/>
      <c r="K36" s="115"/>
      <c r="L36" s="117" t="s">
        <v>523</v>
      </c>
      <c r="M36" s="118">
        <v>0.5</v>
      </c>
      <c r="N36" s="119"/>
      <c r="O36" s="120"/>
      <c r="P36" s="121"/>
      <c r="Q36" s="121"/>
      <c r="R36" s="120"/>
      <c r="S36" s="121"/>
      <c r="T36" s="122"/>
      <c r="U36" s="123"/>
      <c r="V36" s="119"/>
      <c r="W36" s="120"/>
      <c r="X36" s="122"/>
      <c r="Y36" s="122"/>
      <c r="Z36" s="124"/>
      <c r="AA36" s="112"/>
      <c r="AB36" s="125"/>
      <c r="AC36" s="126"/>
      <c r="AD36" s="127"/>
      <c r="AE36" s="128"/>
      <c r="AF36" s="129"/>
      <c r="AG36" s="130"/>
      <c r="AH36" s="130"/>
      <c r="AI36" s="130"/>
      <c r="AJ36" s="130"/>
      <c r="AK36" s="114"/>
      <c r="AL36" s="130"/>
      <c r="AM36" s="130"/>
      <c r="AN36" s="130"/>
      <c r="AO36" s="130"/>
      <c r="AP36" s="131"/>
      <c r="AQ36" s="132"/>
      <c r="AR36" s="133"/>
    </row>
    <row r="37" ht="19.5" customHeight="1">
      <c r="A37" s="86"/>
      <c r="B37" s="95"/>
      <c r="C37" s="86"/>
      <c r="D37" s="41"/>
      <c r="E37" s="41"/>
      <c r="F37" s="41"/>
      <c r="G37" s="41"/>
      <c r="H37" s="95"/>
      <c r="I37" s="86"/>
      <c r="J37" s="41"/>
      <c r="K37" s="41"/>
      <c r="L37" s="117" t="s">
        <v>524</v>
      </c>
      <c r="M37" s="118">
        <v>0.5</v>
      </c>
      <c r="N37" s="119"/>
      <c r="O37" s="120"/>
      <c r="P37" s="121"/>
      <c r="Q37" s="121"/>
      <c r="R37" s="120"/>
      <c r="S37" s="121"/>
      <c r="T37" s="122"/>
      <c r="U37" s="123"/>
      <c r="V37" s="119"/>
      <c r="W37" s="120"/>
      <c r="X37" s="122"/>
      <c r="Y37" s="122"/>
      <c r="Z37" s="124"/>
      <c r="AA37" s="86"/>
      <c r="AB37" s="41"/>
      <c r="AC37" s="41"/>
      <c r="AD37" s="41"/>
      <c r="AE37" s="95"/>
      <c r="AF37" s="129"/>
      <c r="AG37" s="130"/>
      <c r="AH37" s="130"/>
      <c r="AI37" s="130"/>
      <c r="AJ37" s="130"/>
      <c r="AK37" s="41"/>
      <c r="AL37" s="130"/>
      <c r="AM37" s="130"/>
      <c r="AN37" s="130"/>
      <c r="AO37" s="130"/>
      <c r="AP37" s="131"/>
      <c r="AQ37" s="86"/>
      <c r="AR37" s="95"/>
    </row>
    <row r="38" ht="39.75" customHeight="1">
      <c r="A38" s="134">
        <v>20.0</v>
      </c>
      <c r="B38" s="135" t="str">
        <f>VLOOKUP($A38,Cierre!$A:$E,2,FALSE)</f>
        <v>CONSORCIO ESTADIO 21</v>
      </c>
      <c r="C38" s="119"/>
      <c r="D38" s="136" t="str">
        <f>VLOOKUP($A38,Cierre!$A:$E,3,FALSE)</f>
        <v>HECTOR MARIO SOTO BETANCOURTH</v>
      </c>
      <c r="E38" s="137"/>
      <c r="F38" s="121"/>
      <c r="G38" s="121"/>
      <c r="H38" s="138"/>
      <c r="I38" s="119"/>
      <c r="J38" s="121"/>
      <c r="K38" s="121"/>
      <c r="L38" s="117"/>
      <c r="M38" s="118">
        <v>1.0</v>
      </c>
      <c r="N38" s="119"/>
      <c r="O38" s="120"/>
      <c r="P38" s="121"/>
      <c r="Q38" s="121"/>
      <c r="R38" s="120"/>
      <c r="S38" s="121"/>
      <c r="T38" s="122"/>
      <c r="U38" s="123"/>
      <c r="V38" s="119"/>
      <c r="W38" s="120"/>
      <c r="X38" s="122"/>
      <c r="Y38" s="122"/>
      <c r="Z38" s="124"/>
      <c r="AA38" s="119"/>
      <c r="AB38" s="139"/>
      <c r="AC38" s="140"/>
      <c r="AD38" s="141"/>
      <c r="AE38" s="142"/>
      <c r="AF38" s="129"/>
      <c r="AG38" s="130"/>
      <c r="AH38" s="130"/>
      <c r="AI38" s="130"/>
      <c r="AJ38" s="130"/>
      <c r="AK38" s="130"/>
      <c r="AL38" s="130"/>
      <c r="AM38" s="130"/>
      <c r="AN38" s="130"/>
      <c r="AO38" s="130"/>
      <c r="AP38" s="131"/>
      <c r="AQ38" s="143"/>
      <c r="AR38" s="144"/>
    </row>
    <row r="39" ht="19.5" customHeight="1">
      <c r="A39" s="110">
        <v>21.0</v>
      </c>
      <c r="B39" s="111" t="str">
        <f>VLOOKUP($A39,Cierre!$A:$E,2,FALSE)</f>
        <v>GERMÁN SALAZAR MEJÍA</v>
      </c>
      <c r="C39" s="112"/>
      <c r="D39" s="113" t="str">
        <f>VLOOKUP($A39,Cierre!$A:$E,3,FALSE)</f>
        <v>GERMÁN SALAZAR MEJÍA</v>
      </c>
      <c r="E39" s="114"/>
      <c r="F39" s="115"/>
      <c r="G39" s="115"/>
      <c r="H39" s="116"/>
      <c r="I39" s="112"/>
      <c r="J39" s="115"/>
      <c r="K39" s="115"/>
      <c r="L39" s="117" t="s">
        <v>525</v>
      </c>
      <c r="M39" s="118">
        <v>0.4</v>
      </c>
      <c r="N39" s="119"/>
      <c r="O39" s="120"/>
      <c r="P39" s="121"/>
      <c r="Q39" s="121"/>
      <c r="R39" s="120"/>
      <c r="S39" s="121"/>
      <c r="T39" s="122"/>
      <c r="U39" s="123"/>
      <c r="V39" s="119"/>
      <c r="W39" s="120"/>
      <c r="X39" s="122"/>
      <c r="Y39" s="122"/>
      <c r="Z39" s="124"/>
      <c r="AA39" s="112"/>
      <c r="AB39" s="125"/>
      <c r="AC39" s="126"/>
      <c r="AD39" s="127"/>
      <c r="AE39" s="128"/>
      <c r="AF39" s="129"/>
      <c r="AG39" s="130"/>
      <c r="AH39" s="130"/>
      <c r="AI39" s="130"/>
      <c r="AJ39" s="130"/>
      <c r="AK39" s="114"/>
      <c r="AL39" s="130"/>
      <c r="AM39" s="130"/>
      <c r="AN39" s="130"/>
      <c r="AO39" s="130"/>
      <c r="AP39" s="131"/>
      <c r="AQ39" s="132"/>
      <c r="AR39" s="133"/>
    </row>
    <row r="40" ht="19.5" customHeight="1">
      <c r="A40" s="86"/>
      <c r="B40" s="95"/>
      <c r="C40" s="86"/>
      <c r="D40" s="41"/>
      <c r="E40" s="41"/>
      <c r="F40" s="41"/>
      <c r="G40" s="41"/>
      <c r="H40" s="95"/>
      <c r="I40" s="86"/>
      <c r="J40" s="41"/>
      <c r="K40" s="41"/>
      <c r="L40" s="117" t="s">
        <v>526</v>
      </c>
      <c r="M40" s="118">
        <v>0.6</v>
      </c>
      <c r="N40" s="119"/>
      <c r="O40" s="120"/>
      <c r="P40" s="121"/>
      <c r="Q40" s="121"/>
      <c r="R40" s="120"/>
      <c r="S40" s="121"/>
      <c r="T40" s="122"/>
      <c r="U40" s="123"/>
      <c r="V40" s="119"/>
      <c r="W40" s="120"/>
      <c r="X40" s="122"/>
      <c r="Y40" s="122"/>
      <c r="Z40" s="124"/>
      <c r="AA40" s="86"/>
      <c r="AB40" s="41"/>
      <c r="AC40" s="41"/>
      <c r="AD40" s="41"/>
      <c r="AE40" s="95"/>
      <c r="AF40" s="129"/>
      <c r="AG40" s="130"/>
      <c r="AH40" s="130"/>
      <c r="AI40" s="130"/>
      <c r="AJ40" s="130"/>
      <c r="AK40" s="41"/>
      <c r="AL40" s="130"/>
      <c r="AM40" s="130"/>
      <c r="AN40" s="130"/>
      <c r="AO40" s="130"/>
      <c r="AP40" s="131"/>
      <c r="AQ40" s="86"/>
      <c r="AR40" s="95"/>
    </row>
    <row r="41" ht="19.5" customHeight="1">
      <c r="A41" s="110">
        <v>22.0</v>
      </c>
      <c r="B41" s="111" t="str">
        <f>VLOOKUP($A41,Cierre!$A:$E,2,FALSE)</f>
        <v>CONSORCIO MANIZALES GP1</v>
      </c>
      <c r="C41" s="112"/>
      <c r="D41" s="113" t="str">
        <f>VLOOKUP($A41,Cierre!$A:$E,3,FALSE)</f>
        <v>OSCAR ENRIQUE NUÑEZ ORTEGON</v>
      </c>
      <c r="E41" s="114"/>
      <c r="F41" s="115"/>
      <c r="G41" s="115"/>
      <c r="H41" s="116"/>
      <c r="I41" s="112"/>
      <c r="J41" s="115"/>
      <c r="K41" s="115"/>
      <c r="L41" s="117" t="s">
        <v>527</v>
      </c>
      <c r="M41" s="118">
        <v>0.7</v>
      </c>
      <c r="N41" s="119"/>
      <c r="O41" s="120"/>
      <c r="P41" s="121"/>
      <c r="Q41" s="121"/>
      <c r="R41" s="120"/>
      <c r="S41" s="121"/>
      <c r="T41" s="122"/>
      <c r="U41" s="123"/>
      <c r="V41" s="119"/>
      <c r="W41" s="120"/>
      <c r="X41" s="122"/>
      <c r="Y41" s="122"/>
      <c r="Z41" s="124"/>
      <c r="AA41" s="112"/>
      <c r="AB41" s="125"/>
      <c r="AC41" s="126"/>
      <c r="AD41" s="127"/>
      <c r="AE41" s="128"/>
      <c r="AF41" s="129"/>
      <c r="AG41" s="130"/>
      <c r="AH41" s="130"/>
      <c r="AI41" s="130"/>
      <c r="AJ41" s="130"/>
      <c r="AK41" s="114"/>
      <c r="AL41" s="130"/>
      <c r="AM41" s="130"/>
      <c r="AN41" s="130"/>
      <c r="AO41" s="130"/>
      <c r="AP41" s="131"/>
      <c r="AQ41" s="132"/>
      <c r="AR41" s="133"/>
    </row>
    <row r="42" ht="19.5" customHeight="1">
      <c r="A42" s="86"/>
      <c r="B42" s="95"/>
      <c r="C42" s="86"/>
      <c r="D42" s="41"/>
      <c r="E42" s="41"/>
      <c r="F42" s="41"/>
      <c r="G42" s="41"/>
      <c r="H42" s="95"/>
      <c r="I42" s="86"/>
      <c r="J42" s="41"/>
      <c r="K42" s="41"/>
      <c r="L42" s="117" t="s">
        <v>528</v>
      </c>
      <c r="M42" s="118">
        <v>0.3</v>
      </c>
      <c r="N42" s="119"/>
      <c r="O42" s="120"/>
      <c r="P42" s="121"/>
      <c r="Q42" s="121"/>
      <c r="R42" s="120"/>
      <c r="S42" s="121"/>
      <c r="T42" s="122"/>
      <c r="U42" s="123"/>
      <c r="V42" s="119"/>
      <c r="W42" s="120"/>
      <c r="X42" s="122"/>
      <c r="Y42" s="122"/>
      <c r="Z42" s="124"/>
      <c r="AA42" s="86"/>
      <c r="AB42" s="41"/>
      <c r="AC42" s="41"/>
      <c r="AD42" s="41"/>
      <c r="AE42" s="95"/>
      <c r="AF42" s="129"/>
      <c r="AG42" s="130"/>
      <c r="AH42" s="130"/>
      <c r="AI42" s="130"/>
      <c r="AJ42" s="130"/>
      <c r="AK42" s="41"/>
      <c r="AL42" s="130"/>
      <c r="AM42" s="130"/>
      <c r="AN42" s="130"/>
      <c r="AO42" s="130"/>
      <c r="AP42" s="131"/>
      <c r="AQ42" s="86"/>
      <c r="AR42" s="95"/>
    </row>
    <row r="43" ht="19.5" customHeight="1">
      <c r="A43" s="110">
        <v>23.0</v>
      </c>
      <c r="B43" s="111" t="str">
        <f>VLOOKUP($A43,Cierre!$A:$E,2,FALSE)</f>
        <v>LUIS MITON ORTIZ VERGEL</v>
      </c>
      <c r="C43" s="112"/>
      <c r="D43" s="113" t="str">
        <f>VLOOKUP($A43,Cierre!$A:$E,3,FALSE)</f>
        <v>LUIS MITON ORTIZ VERGEL</v>
      </c>
      <c r="E43" s="114"/>
      <c r="F43" s="115"/>
      <c r="G43" s="115"/>
      <c r="H43" s="116"/>
      <c r="I43" s="112"/>
      <c r="J43" s="115"/>
      <c r="K43" s="115"/>
      <c r="L43" s="117" t="s">
        <v>529</v>
      </c>
      <c r="M43" s="118">
        <v>0.5</v>
      </c>
      <c r="N43" s="119"/>
      <c r="O43" s="120"/>
      <c r="P43" s="121"/>
      <c r="Q43" s="121"/>
      <c r="R43" s="120"/>
      <c r="S43" s="121"/>
      <c r="T43" s="122"/>
      <c r="U43" s="123"/>
      <c r="V43" s="119"/>
      <c r="W43" s="120"/>
      <c r="X43" s="122"/>
      <c r="Y43" s="122"/>
      <c r="Z43" s="124"/>
      <c r="AA43" s="112"/>
      <c r="AB43" s="125"/>
      <c r="AC43" s="126"/>
      <c r="AD43" s="127"/>
      <c r="AE43" s="128"/>
      <c r="AF43" s="129"/>
      <c r="AG43" s="130"/>
      <c r="AH43" s="130"/>
      <c r="AI43" s="130"/>
      <c r="AJ43" s="130"/>
      <c r="AK43" s="114"/>
      <c r="AL43" s="130"/>
      <c r="AM43" s="130"/>
      <c r="AN43" s="130"/>
      <c r="AO43" s="130"/>
      <c r="AP43" s="131"/>
      <c r="AQ43" s="132"/>
      <c r="AR43" s="133"/>
    </row>
    <row r="44" ht="19.5" customHeight="1">
      <c r="A44" s="86"/>
      <c r="B44" s="95"/>
      <c r="C44" s="86"/>
      <c r="D44" s="41"/>
      <c r="E44" s="41"/>
      <c r="F44" s="41"/>
      <c r="G44" s="41"/>
      <c r="H44" s="95"/>
      <c r="I44" s="86"/>
      <c r="J44" s="41"/>
      <c r="K44" s="41"/>
      <c r="L44" s="117" t="s">
        <v>530</v>
      </c>
      <c r="M44" s="118">
        <v>0.5</v>
      </c>
      <c r="N44" s="119"/>
      <c r="O44" s="120"/>
      <c r="P44" s="121"/>
      <c r="Q44" s="121"/>
      <c r="R44" s="120"/>
      <c r="S44" s="121"/>
      <c r="T44" s="122"/>
      <c r="U44" s="123"/>
      <c r="V44" s="119"/>
      <c r="W44" s="120"/>
      <c r="X44" s="122"/>
      <c r="Y44" s="122"/>
      <c r="Z44" s="124"/>
      <c r="AA44" s="86"/>
      <c r="AB44" s="41"/>
      <c r="AC44" s="41"/>
      <c r="AD44" s="41"/>
      <c r="AE44" s="95"/>
      <c r="AF44" s="129"/>
      <c r="AG44" s="130"/>
      <c r="AH44" s="130"/>
      <c r="AI44" s="130"/>
      <c r="AJ44" s="130"/>
      <c r="AK44" s="41"/>
      <c r="AL44" s="130"/>
      <c r="AM44" s="130"/>
      <c r="AN44" s="130"/>
      <c r="AO44" s="130"/>
      <c r="AP44" s="131"/>
      <c r="AQ44" s="86"/>
      <c r="AR44" s="95"/>
    </row>
    <row r="45" ht="19.5" customHeight="1">
      <c r="A45" s="110">
        <v>24.0</v>
      </c>
      <c r="B45" s="111" t="str">
        <f>VLOOKUP($A45,Cierre!$A:$E,2,FALSE)</f>
        <v>INGENIERIA CIVIL Y GEODESIA SAS – INCIGE SAS</v>
      </c>
      <c r="C45" s="112"/>
      <c r="D45" s="113" t="str">
        <f>VLOOKUP($A45,Cierre!$A:$E,3,FALSE)</f>
        <v>CESAR ARNULFO PICO HERNANDEZ</v>
      </c>
      <c r="E45" s="114"/>
      <c r="F45" s="115"/>
      <c r="G45" s="115"/>
      <c r="H45" s="116"/>
      <c r="I45" s="112"/>
      <c r="J45" s="115"/>
      <c r="K45" s="115"/>
      <c r="L45" s="117" t="s">
        <v>531</v>
      </c>
      <c r="M45" s="118">
        <v>0.5</v>
      </c>
      <c r="N45" s="119"/>
      <c r="O45" s="120"/>
      <c r="P45" s="121"/>
      <c r="Q45" s="121"/>
      <c r="R45" s="120"/>
      <c r="S45" s="121"/>
      <c r="T45" s="122"/>
      <c r="U45" s="123"/>
      <c r="V45" s="119"/>
      <c r="W45" s="120"/>
      <c r="X45" s="122"/>
      <c r="Y45" s="122"/>
      <c r="Z45" s="124"/>
      <c r="AA45" s="112"/>
      <c r="AB45" s="125"/>
      <c r="AC45" s="126"/>
      <c r="AD45" s="127"/>
      <c r="AE45" s="128"/>
      <c r="AF45" s="129"/>
      <c r="AG45" s="130"/>
      <c r="AH45" s="130"/>
      <c r="AI45" s="130"/>
      <c r="AJ45" s="130"/>
      <c r="AK45" s="114"/>
      <c r="AL45" s="130"/>
      <c r="AM45" s="130"/>
      <c r="AN45" s="130"/>
      <c r="AO45" s="130"/>
      <c r="AP45" s="131"/>
      <c r="AQ45" s="132"/>
      <c r="AR45" s="133"/>
    </row>
    <row r="46" ht="19.5" customHeight="1">
      <c r="A46" s="86"/>
      <c r="B46" s="95"/>
      <c r="C46" s="86"/>
      <c r="D46" s="41"/>
      <c r="E46" s="41"/>
      <c r="F46" s="41"/>
      <c r="G46" s="41"/>
      <c r="H46" s="95"/>
      <c r="I46" s="86"/>
      <c r="J46" s="41"/>
      <c r="K46" s="41"/>
      <c r="L46" s="117" t="s">
        <v>532</v>
      </c>
      <c r="M46" s="118">
        <v>0.5</v>
      </c>
      <c r="N46" s="119"/>
      <c r="O46" s="120"/>
      <c r="P46" s="121"/>
      <c r="Q46" s="121"/>
      <c r="R46" s="120"/>
      <c r="S46" s="121"/>
      <c r="T46" s="122"/>
      <c r="U46" s="123"/>
      <c r="V46" s="119"/>
      <c r="W46" s="120"/>
      <c r="X46" s="122"/>
      <c r="Y46" s="122"/>
      <c r="Z46" s="124"/>
      <c r="AA46" s="86"/>
      <c r="AB46" s="41"/>
      <c r="AC46" s="41"/>
      <c r="AD46" s="41"/>
      <c r="AE46" s="95"/>
      <c r="AF46" s="129"/>
      <c r="AG46" s="130"/>
      <c r="AH46" s="130"/>
      <c r="AI46" s="130"/>
      <c r="AJ46" s="130"/>
      <c r="AK46" s="41"/>
      <c r="AL46" s="130"/>
      <c r="AM46" s="130"/>
      <c r="AN46" s="130"/>
      <c r="AO46" s="130"/>
      <c r="AP46" s="131"/>
      <c r="AQ46" s="86"/>
      <c r="AR46" s="95"/>
    </row>
    <row r="47" ht="19.5" customHeight="1">
      <c r="A47" s="110">
        <v>25.0</v>
      </c>
      <c r="B47" s="111" t="str">
        <f>VLOOKUP($A47,Cierre!$A:$E,2,FALSE)</f>
        <v>JULIO CESAR SALGADO GALEANO</v>
      </c>
      <c r="C47" s="112"/>
      <c r="D47" s="113" t="str">
        <f>VLOOKUP($A47,Cierre!$A:$E,3,FALSE)</f>
        <v>JULIO CESAR SALGADO GALEANO</v>
      </c>
      <c r="E47" s="114"/>
      <c r="F47" s="115"/>
      <c r="G47" s="115"/>
      <c r="H47" s="116"/>
      <c r="I47" s="112"/>
      <c r="J47" s="115"/>
      <c r="K47" s="115"/>
      <c r="L47" s="117" t="s">
        <v>533</v>
      </c>
      <c r="M47" s="118">
        <v>0.51</v>
      </c>
      <c r="N47" s="119"/>
      <c r="O47" s="120"/>
      <c r="P47" s="121"/>
      <c r="Q47" s="121"/>
      <c r="R47" s="120"/>
      <c r="S47" s="121"/>
      <c r="T47" s="122"/>
      <c r="U47" s="123"/>
      <c r="V47" s="119"/>
      <c r="W47" s="120"/>
      <c r="X47" s="122"/>
      <c r="Y47" s="122"/>
      <c r="Z47" s="124"/>
      <c r="AA47" s="112"/>
      <c r="AB47" s="125"/>
      <c r="AC47" s="126"/>
      <c r="AD47" s="127"/>
      <c r="AE47" s="128"/>
      <c r="AF47" s="129"/>
      <c r="AG47" s="130"/>
      <c r="AH47" s="130"/>
      <c r="AI47" s="130"/>
      <c r="AJ47" s="130"/>
      <c r="AK47" s="114"/>
      <c r="AL47" s="130"/>
      <c r="AM47" s="130"/>
      <c r="AN47" s="130"/>
      <c r="AO47" s="130"/>
      <c r="AP47" s="131"/>
      <c r="AQ47" s="132"/>
      <c r="AR47" s="133"/>
    </row>
    <row r="48" ht="19.5" customHeight="1">
      <c r="A48" s="86"/>
      <c r="B48" s="95"/>
      <c r="C48" s="86"/>
      <c r="D48" s="41"/>
      <c r="E48" s="41"/>
      <c r="F48" s="41"/>
      <c r="G48" s="41"/>
      <c r="H48" s="95"/>
      <c r="I48" s="86"/>
      <c r="J48" s="41"/>
      <c r="K48" s="41"/>
      <c r="L48" s="117" t="s">
        <v>534</v>
      </c>
      <c r="M48" s="118">
        <v>0.49</v>
      </c>
      <c r="N48" s="119"/>
      <c r="O48" s="120"/>
      <c r="P48" s="121"/>
      <c r="Q48" s="121"/>
      <c r="R48" s="120"/>
      <c r="S48" s="121"/>
      <c r="T48" s="122"/>
      <c r="U48" s="123"/>
      <c r="V48" s="119"/>
      <c r="W48" s="120"/>
      <c r="X48" s="122"/>
      <c r="Y48" s="122"/>
      <c r="Z48" s="124"/>
      <c r="AA48" s="86"/>
      <c r="AB48" s="41"/>
      <c r="AC48" s="41"/>
      <c r="AD48" s="41"/>
      <c r="AE48" s="95"/>
      <c r="AF48" s="129"/>
      <c r="AG48" s="130"/>
      <c r="AH48" s="130"/>
      <c r="AI48" s="130"/>
      <c r="AJ48" s="130"/>
      <c r="AK48" s="41"/>
      <c r="AL48" s="130"/>
      <c r="AM48" s="130"/>
      <c r="AN48" s="130"/>
      <c r="AO48" s="130"/>
      <c r="AP48" s="131"/>
      <c r="AQ48" s="86"/>
      <c r="AR48" s="95"/>
    </row>
    <row r="49" ht="19.5" customHeight="1">
      <c r="A49" s="110">
        <v>26.0</v>
      </c>
      <c r="B49" s="111" t="str">
        <f>VLOOKUP($A49,Cierre!$A:$E,2,FALSE)</f>
        <v>CONSORCIO J-INGENIEROS PROSPERIDAD</v>
      </c>
      <c r="C49" s="112"/>
      <c r="D49" s="113" t="str">
        <f>VLOOKUP($A49,Cierre!$A:$E,3,FALSE)</f>
        <v>JOSE GABRIEL VARGAS CARVAJAL</v>
      </c>
      <c r="E49" s="114"/>
      <c r="F49" s="115"/>
      <c r="G49" s="115"/>
      <c r="H49" s="116"/>
      <c r="I49" s="112"/>
      <c r="J49" s="115"/>
      <c r="K49" s="115"/>
      <c r="L49" s="117" t="s">
        <v>535</v>
      </c>
      <c r="M49" s="118">
        <v>0.3</v>
      </c>
      <c r="N49" s="119"/>
      <c r="O49" s="120"/>
      <c r="P49" s="121"/>
      <c r="Q49" s="121"/>
      <c r="R49" s="120"/>
      <c r="S49" s="121"/>
      <c r="T49" s="122"/>
      <c r="U49" s="123"/>
      <c r="V49" s="119"/>
      <c r="W49" s="120"/>
      <c r="X49" s="122"/>
      <c r="Y49" s="122"/>
      <c r="Z49" s="124"/>
      <c r="AA49" s="112"/>
      <c r="AB49" s="125"/>
      <c r="AC49" s="126"/>
      <c r="AD49" s="127"/>
      <c r="AE49" s="128"/>
      <c r="AF49" s="129"/>
      <c r="AG49" s="130"/>
      <c r="AH49" s="130"/>
      <c r="AI49" s="130"/>
      <c r="AJ49" s="130"/>
      <c r="AK49" s="114"/>
      <c r="AL49" s="130"/>
      <c r="AM49" s="130"/>
      <c r="AN49" s="130"/>
      <c r="AO49" s="130"/>
      <c r="AP49" s="131"/>
      <c r="AQ49" s="132"/>
      <c r="AR49" s="133"/>
    </row>
    <row r="50" ht="19.5" customHeight="1">
      <c r="A50" s="86"/>
      <c r="B50" s="95"/>
      <c r="C50" s="86"/>
      <c r="D50" s="41"/>
      <c r="E50" s="41"/>
      <c r="F50" s="41"/>
      <c r="G50" s="41"/>
      <c r="H50" s="95"/>
      <c r="I50" s="86"/>
      <c r="J50" s="41"/>
      <c r="K50" s="41"/>
      <c r="L50" s="117" t="s">
        <v>536</v>
      </c>
      <c r="M50" s="118">
        <v>0.7</v>
      </c>
      <c r="N50" s="119"/>
      <c r="O50" s="120"/>
      <c r="P50" s="121"/>
      <c r="Q50" s="121"/>
      <c r="R50" s="120"/>
      <c r="S50" s="121"/>
      <c r="T50" s="122"/>
      <c r="U50" s="123"/>
      <c r="V50" s="119"/>
      <c r="W50" s="120"/>
      <c r="X50" s="122"/>
      <c r="Y50" s="122"/>
      <c r="Z50" s="124"/>
      <c r="AA50" s="86"/>
      <c r="AB50" s="41"/>
      <c r="AC50" s="41"/>
      <c r="AD50" s="41"/>
      <c r="AE50" s="95"/>
      <c r="AF50" s="129"/>
      <c r="AG50" s="130"/>
      <c r="AH50" s="130"/>
      <c r="AI50" s="130"/>
      <c r="AJ50" s="130"/>
      <c r="AK50" s="41"/>
      <c r="AL50" s="130"/>
      <c r="AM50" s="130"/>
      <c r="AN50" s="130"/>
      <c r="AO50" s="130"/>
      <c r="AP50" s="131"/>
      <c r="AQ50" s="86"/>
      <c r="AR50" s="95"/>
    </row>
    <row r="51" ht="19.5" customHeight="1">
      <c r="A51" s="110">
        <v>27.0</v>
      </c>
      <c r="B51" s="111" t="str">
        <f>VLOOKUP($A51,Cierre!$A:$E,2,FALSE)</f>
        <v>COINOC S.A.S.</v>
      </c>
      <c r="C51" s="112"/>
      <c r="D51" s="113" t="str">
        <f>VLOOKUP($A51,Cierre!$A:$E,3,FALSE)</f>
        <v>EDWIN HERNANDO TRIGOS QUINTANA</v>
      </c>
      <c r="E51" s="114"/>
      <c r="F51" s="115"/>
      <c r="G51" s="115"/>
      <c r="H51" s="116"/>
      <c r="I51" s="112"/>
      <c r="J51" s="115"/>
      <c r="K51" s="115"/>
      <c r="L51" s="117" t="s">
        <v>537</v>
      </c>
      <c r="M51" s="118">
        <v>0.5</v>
      </c>
      <c r="N51" s="119"/>
      <c r="O51" s="120"/>
      <c r="P51" s="121"/>
      <c r="Q51" s="121"/>
      <c r="R51" s="120"/>
      <c r="S51" s="121"/>
      <c r="T51" s="122"/>
      <c r="U51" s="123"/>
      <c r="V51" s="119"/>
      <c r="W51" s="120"/>
      <c r="X51" s="122"/>
      <c r="Y51" s="122"/>
      <c r="Z51" s="124"/>
      <c r="AA51" s="112"/>
      <c r="AB51" s="125"/>
      <c r="AC51" s="126"/>
      <c r="AD51" s="127"/>
      <c r="AE51" s="128"/>
      <c r="AF51" s="129"/>
      <c r="AG51" s="130"/>
      <c r="AH51" s="130"/>
      <c r="AI51" s="130"/>
      <c r="AJ51" s="130"/>
      <c r="AK51" s="114"/>
      <c r="AL51" s="130"/>
      <c r="AM51" s="130"/>
      <c r="AN51" s="130"/>
      <c r="AO51" s="130"/>
      <c r="AP51" s="131"/>
      <c r="AQ51" s="132"/>
      <c r="AR51" s="133"/>
    </row>
    <row r="52" ht="19.5" customHeight="1">
      <c r="A52" s="86"/>
      <c r="B52" s="95"/>
      <c r="C52" s="86"/>
      <c r="D52" s="41"/>
      <c r="E52" s="41"/>
      <c r="F52" s="41"/>
      <c r="G52" s="41"/>
      <c r="H52" s="95"/>
      <c r="I52" s="86"/>
      <c r="J52" s="41"/>
      <c r="K52" s="41"/>
      <c r="L52" s="117" t="s">
        <v>538</v>
      </c>
      <c r="M52" s="118">
        <v>0.5</v>
      </c>
      <c r="N52" s="119"/>
      <c r="O52" s="120"/>
      <c r="P52" s="121"/>
      <c r="Q52" s="121"/>
      <c r="R52" s="120"/>
      <c r="S52" s="121"/>
      <c r="T52" s="122"/>
      <c r="U52" s="123"/>
      <c r="V52" s="119"/>
      <c r="W52" s="120"/>
      <c r="X52" s="122"/>
      <c r="Y52" s="122"/>
      <c r="Z52" s="124"/>
      <c r="AA52" s="86"/>
      <c r="AB52" s="41"/>
      <c r="AC52" s="41"/>
      <c r="AD52" s="41"/>
      <c r="AE52" s="95"/>
      <c r="AF52" s="129"/>
      <c r="AG52" s="130"/>
      <c r="AH52" s="130"/>
      <c r="AI52" s="130"/>
      <c r="AJ52" s="130"/>
      <c r="AK52" s="41"/>
      <c r="AL52" s="130"/>
      <c r="AM52" s="130"/>
      <c r="AN52" s="130"/>
      <c r="AO52" s="130"/>
      <c r="AP52" s="131"/>
      <c r="AQ52" s="86"/>
      <c r="AR52" s="95"/>
    </row>
    <row r="53" ht="19.5" customHeight="1">
      <c r="A53" s="110">
        <v>28.0</v>
      </c>
      <c r="B53" s="111" t="str">
        <f>VLOOKUP($A53,Cierre!$A:$E,2,FALSE)</f>
        <v>CONSORCIO EP MANIZALES</v>
      </c>
      <c r="C53" s="112"/>
      <c r="D53" s="113" t="str">
        <f>VLOOKUP($A53,Cierre!$A:$E,3,FALSE)</f>
        <v>ROGELIO ARDILA TORRES</v>
      </c>
      <c r="E53" s="114"/>
      <c r="F53" s="115"/>
      <c r="G53" s="115"/>
      <c r="H53" s="116"/>
      <c r="I53" s="112"/>
      <c r="J53" s="115"/>
      <c r="K53" s="115"/>
      <c r="L53" s="117" t="s">
        <v>539</v>
      </c>
      <c r="M53" s="118">
        <v>0.25</v>
      </c>
      <c r="N53" s="119"/>
      <c r="O53" s="120"/>
      <c r="P53" s="121"/>
      <c r="Q53" s="121"/>
      <c r="R53" s="120"/>
      <c r="S53" s="121"/>
      <c r="T53" s="122"/>
      <c r="U53" s="123"/>
      <c r="V53" s="119"/>
      <c r="W53" s="120"/>
      <c r="X53" s="122"/>
      <c r="Y53" s="122"/>
      <c r="Z53" s="124"/>
      <c r="AA53" s="112"/>
      <c r="AB53" s="125"/>
      <c r="AC53" s="126"/>
      <c r="AD53" s="127"/>
      <c r="AE53" s="128"/>
      <c r="AF53" s="129"/>
      <c r="AG53" s="130"/>
      <c r="AH53" s="130"/>
      <c r="AI53" s="130"/>
      <c r="AJ53" s="130"/>
      <c r="AK53" s="114"/>
      <c r="AL53" s="130"/>
      <c r="AM53" s="130"/>
      <c r="AN53" s="130"/>
      <c r="AO53" s="130"/>
      <c r="AP53" s="131"/>
      <c r="AQ53" s="132"/>
      <c r="AR53" s="133"/>
    </row>
    <row r="54" ht="19.5" customHeight="1">
      <c r="A54" s="87"/>
      <c r="B54" s="145"/>
      <c r="C54" s="87"/>
      <c r="D54" s="51"/>
      <c r="E54" s="51"/>
      <c r="F54" s="51"/>
      <c r="G54" s="51"/>
      <c r="H54" s="145"/>
      <c r="I54" s="87"/>
      <c r="J54" s="51"/>
      <c r="K54" s="51"/>
      <c r="L54" s="117" t="s">
        <v>540</v>
      </c>
      <c r="M54" s="118">
        <v>0.01</v>
      </c>
      <c r="N54" s="119"/>
      <c r="O54" s="120"/>
      <c r="P54" s="121"/>
      <c r="Q54" s="121"/>
      <c r="R54" s="120"/>
      <c r="S54" s="121"/>
      <c r="T54" s="122"/>
      <c r="U54" s="123"/>
      <c r="V54" s="119"/>
      <c r="W54" s="120"/>
      <c r="X54" s="122"/>
      <c r="Y54" s="122"/>
      <c r="Z54" s="124"/>
      <c r="AA54" s="87"/>
      <c r="AB54" s="51"/>
      <c r="AC54" s="51"/>
      <c r="AD54" s="51"/>
      <c r="AE54" s="145"/>
      <c r="AF54" s="129"/>
      <c r="AG54" s="130"/>
      <c r="AH54" s="130"/>
      <c r="AI54" s="130"/>
      <c r="AJ54" s="130"/>
      <c r="AK54" s="51"/>
      <c r="AL54" s="130"/>
      <c r="AM54" s="130"/>
      <c r="AN54" s="130"/>
      <c r="AO54" s="130"/>
      <c r="AP54" s="131"/>
      <c r="AQ54" s="87"/>
      <c r="AR54" s="145"/>
    </row>
    <row r="55" ht="19.5" customHeight="1">
      <c r="A55" s="86"/>
      <c r="B55" s="95"/>
      <c r="C55" s="86"/>
      <c r="D55" s="41"/>
      <c r="E55" s="41"/>
      <c r="F55" s="41"/>
      <c r="G55" s="41"/>
      <c r="H55" s="95"/>
      <c r="I55" s="86"/>
      <c r="J55" s="41"/>
      <c r="K55" s="41"/>
      <c r="L55" s="117" t="s">
        <v>541</v>
      </c>
      <c r="M55" s="118">
        <v>0.74</v>
      </c>
      <c r="N55" s="119"/>
      <c r="O55" s="120"/>
      <c r="P55" s="121"/>
      <c r="Q55" s="121"/>
      <c r="R55" s="120"/>
      <c r="S55" s="121"/>
      <c r="T55" s="122"/>
      <c r="U55" s="123"/>
      <c r="V55" s="119"/>
      <c r="W55" s="120"/>
      <c r="X55" s="122"/>
      <c r="Y55" s="122"/>
      <c r="Z55" s="124"/>
      <c r="AA55" s="86"/>
      <c r="AB55" s="41"/>
      <c r="AC55" s="41"/>
      <c r="AD55" s="41"/>
      <c r="AE55" s="95"/>
      <c r="AF55" s="129"/>
      <c r="AG55" s="130"/>
      <c r="AH55" s="130"/>
      <c r="AI55" s="130"/>
      <c r="AJ55" s="130"/>
      <c r="AK55" s="41"/>
      <c r="AL55" s="130"/>
      <c r="AM55" s="130"/>
      <c r="AN55" s="130"/>
      <c r="AO55" s="130"/>
      <c r="AP55" s="131"/>
      <c r="AQ55" s="86"/>
      <c r="AR55" s="95"/>
    </row>
    <row r="56" ht="19.5" customHeight="1">
      <c r="A56" s="110">
        <v>29.0</v>
      </c>
      <c r="B56" s="111" t="str">
        <f>VLOOKUP($A56,Cierre!$A:$E,2,FALSE)</f>
        <v>NILDO PEDRAZA PEDRAZA</v>
      </c>
      <c r="C56" s="112"/>
      <c r="D56" s="113" t="str">
        <f>VLOOKUP($A56,Cierre!$A:$E,3,FALSE)</f>
        <v>NILDO PEDRAZA PEDRAZA</v>
      </c>
      <c r="E56" s="114"/>
      <c r="F56" s="115"/>
      <c r="G56" s="115"/>
      <c r="H56" s="116"/>
      <c r="I56" s="112"/>
      <c r="J56" s="115"/>
      <c r="K56" s="115"/>
      <c r="L56" s="117" t="s">
        <v>542</v>
      </c>
      <c r="M56" s="118">
        <v>0.25</v>
      </c>
      <c r="N56" s="119"/>
      <c r="O56" s="120"/>
      <c r="P56" s="121"/>
      <c r="Q56" s="121"/>
      <c r="R56" s="120"/>
      <c r="S56" s="121"/>
      <c r="T56" s="122"/>
      <c r="U56" s="123"/>
      <c r="V56" s="119"/>
      <c r="W56" s="120"/>
      <c r="X56" s="122"/>
      <c r="Y56" s="122"/>
      <c r="Z56" s="124"/>
      <c r="AA56" s="112"/>
      <c r="AB56" s="125"/>
      <c r="AC56" s="126"/>
      <c r="AD56" s="127"/>
      <c r="AE56" s="128"/>
      <c r="AF56" s="129"/>
      <c r="AG56" s="130"/>
      <c r="AH56" s="130"/>
      <c r="AI56" s="130"/>
      <c r="AJ56" s="130"/>
      <c r="AK56" s="114"/>
      <c r="AL56" s="130"/>
      <c r="AM56" s="130"/>
      <c r="AN56" s="130"/>
      <c r="AO56" s="130"/>
      <c r="AP56" s="131"/>
      <c r="AQ56" s="132"/>
      <c r="AR56" s="133"/>
    </row>
    <row r="57" ht="19.5" customHeight="1">
      <c r="A57" s="86"/>
      <c r="B57" s="95"/>
      <c r="C57" s="86"/>
      <c r="D57" s="41"/>
      <c r="E57" s="41"/>
      <c r="F57" s="41"/>
      <c r="G57" s="41"/>
      <c r="H57" s="95"/>
      <c r="I57" s="86"/>
      <c r="J57" s="41"/>
      <c r="K57" s="41"/>
      <c r="L57" s="117" t="s">
        <v>543</v>
      </c>
      <c r="M57" s="118">
        <v>0.75</v>
      </c>
      <c r="N57" s="119"/>
      <c r="O57" s="120"/>
      <c r="P57" s="121"/>
      <c r="Q57" s="121"/>
      <c r="R57" s="120"/>
      <c r="S57" s="121"/>
      <c r="T57" s="122"/>
      <c r="U57" s="123"/>
      <c r="V57" s="119"/>
      <c r="W57" s="120"/>
      <c r="X57" s="122"/>
      <c r="Y57" s="122"/>
      <c r="Z57" s="124"/>
      <c r="AA57" s="86"/>
      <c r="AB57" s="41"/>
      <c r="AC57" s="41"/>
      <c r="AD57" s="41"/>
      <c r="AE57" s="95"/>
      <c r="AF57" s="129"/>
      <c r="AG57" s="130"/>
      <c r="AH57" s="130"/>
      <c r="AI57" s="130"/>
      <c r="AJ57" s="130"/>
      <c r="AK57" s="41"/>
      <c r="AL57" s="130"/>
      <c r="AM57" s="130"/>
      <c r="AN57" s="130"/>
      <c r="AO57" s="130"/>
      <c r="AP57" s="131"/>
      <c r="AQ57" s="86"/>
      <c r="AR57" s="95"/>
    </row>
    <row r="58" ht="39.75" customHeight="1">
      <c r="A58" s="134">
        <v>30.0</v>
      </c>
      <c r="B58" s="135" t="str">
        <f>VLOOKUP($A58,Cierre!$A:$E,2,FALSE)</f>
        <v>FEDERICO ESTRADA JARAMILLO</v>
      </c>
      <c r="C58" s="119"/>
      <c r="D58" s="136" t="str">
        <f>VLOOKUP($A58,Cierre!$A:$E,3,FALSE)</f>
        <v>FEDERICO ESTRADA JARAMILLO</v>
      </c>
      <c r="E58" s="137"/>
      <c r="F58" s="121"/>
      <c r="G58" s="121"/>
      <c r="H58" s="138"/>
      <c r="I58" s="119"/>
      <c r="J58" s="121"/>
      <c r="K58" s="121"/>
      <c r="L58" s="117"/>
      <c r="M58" s="118">
        <v>1.0</v>
      </c>
      <c r="N58" s="119"/>
      <c r="O58" s="120"/>
      <c r="P58" s="121"/>
      <c r="Q58" s="121"/>
      <c r="R58" s="120"/>
      <c r="S58" s="121"/>
      <c r="T58" s="122"/>
      <c r="U58" s="123"/>
      <c r="V58" s="119"/>
      <c r="W58" s="120"/>
      <c r="X58" s="122"/>
      <c r="Y58" s="122"/>
      <c r="Z58" s="124"/>
      <c r="AA58" s="119"/>
      <c r="AB58" s="139"/>
      <c r="AC58" s="140"/>
      <c r="AD58" s="141"/>
      <c r="AE58" s="142"/>
      <c r="AF58" s="129"/>
      <c r="AG58" s="130"/>
      <c r="AH58" s="130"/>
      <c r="AI58" s="130"/>
      <c r="AJ58" s="130"/>
      <c r="AK58" s="130"/>
      <c r="AL58" s="130"/>
      <c r="AM58" s="130"/>
      <c r="AN58" s="130"/>
      <c r="AO58" s="130"/>
      <c r="AP58" s="131"/>
      <c r="AQ58" s="143"/>
      <c r="AR58" s="144"/>
    </row>
    <row r="59" ht="19.5" customHeight="1">
      <c r="A59" s="110">
        <v>31.0</v>
      </c>
      <c r="B59" s="111" t="str">
        <f>VLOOKUP($A59,Cierre!$A:$E,2,FALSE)</f>
        <v>RICAURTE VALENCIA GÓMEZ</v>
      </c>
      <c r="C59" s="112"/>
      <c r="D59" s="113" t="str">
        <f>VLOOKUP($A59,Cierre!$A:$E,3,FALSE)</f>
        <v>RICAURTE VALENCIA GÓMEZ</v>
      </c>
      <c r="E59" s="114"/>
      <c r="F59" s="115"/>
      <c r="G59" s="115"/>
      <c r="H59" s="116"/>
      <c r="I59" s="112"/>
      <c r="J59" s="115"/>
      <c r="K59" s="115"/>
      <c r="L59" s="117" t="s">
        <v>400</v>
      </c>
      <c r="M59" s="118">
        <v>0.75</v>
      </c>
      <c r="N59" s="119"/>
      <c r="O59" s="120"/>
      <c r="P59" s="121"/>
      <c r="Q59" s="121"/>
      <c r="R59" s="120"/>
      <c r="S59" s="121"/>
      <c r="T59" s="122"/>
      <c r="U59" s="123"/>
      <c r="V59" s="119"/>
      <c r="W59" s="120"/>
      <c r="X59" s="122"/>
      <c r="Y59" s="122"/>
      <c r="Z59" s="124"/>
      <c r="AA59" s="112"/>
      <c r="AB59" s="125"/>
      <c r="AC59" s="126"/>
      <c r="AD59" s="127"/>
      <c r="AE59" s="128"/>
      <c r="AF59" s="129"/>
      <c r="AG59" s="130"/>
      <c r="AH59" s="130"/>
      <c r="AI59" s="130"/>
      <c r="AJ59" s="130"/>
      <c r="AK59" s="114"/>
      <c r="AL59" s="130"/>
      <c r="AM59" s="130"/>
      <c r="AN59" s="130"/>
      <c r="AO59" s="130"/>
      <c r="AP59" s="131"/>
      <c r="AQ59" s="132"/>
      <c r="AR59" s="133"/>
    </row>
    <row r="60" ht="19.5" customHeight="1">
      <c r="A60" s="86"/>
      <c r="B60" s="95"/>
      <c r="C60" s="86"/>
      <c r="D60" s="41"/>
      <c r="E60" s="41"/>
      <c r="F60" s="41"/>
      <c r="G60" s="41"/>
      <c r="H60" s="95"/>
      <c r="I60" s="86"/>
      <c r="J60" s="41"/>
      <c r="K60" s="41"/>
      <c r="L60" s="117" t="s">
        <v>544</v>
      </c>
      <c r="M60" s="118">
        <v>0.25</v>
      </c>
      <c r="N60" s="119"/>
      <c r="O60" s="120"/>
      <c r="P60" s="121"/>
      <c r="Q60" s="121"/>
      <c r="R60" s="120"/>
      <c r="S60" s="121"/>
      <c r="T60" s="122"/>
      <c r="U60" s="123"/>
      <c r="V60" s="119"/>
      <c r="W60" s="120"/>
      <c r="X60" s="122"/>
      <c r="Y60" s="122"/>
      <c r="Z60" s="124"/>
      <c r="AA60" s="86"/>
      <c r="AB60" s="41"/>
      <c r="AC60" s="41"/>
      <c r="AD60" s="41"/>
      <c r="AE60" s="95"/>
      <c r="AF60" s="129"/>
      <c r="AG60" s="130"/>
      <c r="AH60" s="130"/>
      <c r="AI60" s="130"/>
      <c r="AJ60" s="130"/>
      <c r="AK60" s="41"/>
      <c r="AL60" s="130"/>
      <c r="AM60" s="130"/>
      <c r="AN60" s="130"/>
      <c r="AO60" s="130"/>
      <c r="AP60" s="131"/>
      <c r="AQ60" s="86"/>
      <c r="AR60" s="95"/>
    </row>
    <row r="61" ht="19.5" customHeight="1">
      <c r="A61" s="110">
        <v>32.0</v>
      </c>
      <c r="B61" s="111" t="str">
        <f>VLOOKUP($A61,Cierre!$A:$E,2,FALSE)</f>
        <v>JAIRO ANTONIO OSSA LOPEZ</v>
      </c>
      <c r="C61" s="112"/>
      <c r="D61" s="113" t="str">
        <f>VLOOKUP($A61,Cierre!$A:$E,3,FALSE)</f>
        <v>JAIRO ANTONIO OSSA LOPEZ</v>
      </c>
      <c r="E61" s="114"/>
      <c r="F61" s="115"/>
      <c r="G61" s="115"/>
      <c r="H61" s="116"/>
      <c r="I61" s="112"/>
      <c r="J61" s="115"/>
      <c r="K61" s="115"/>
      <c r="L61" s="117" t="s">
        <v>545</v>
      </c>
      <c r="M61" s="118">
        <v>0.6</v>
      </c>
      <c r="N61" s="119"/>
      <c r="O61" s="120"/>
      <c r="P61" s="121"/>
      <c r="Q61" s="121"/>
      <c r="R61" s="120"/>
      <c r="S61" s="121"/>
      <c r="T61" s="122"/>
      <c r="U61" s="123"/>
      <c r="V61" s="119"/>
      <c r="W61" s="120"/>
      <c r="X61" s="122"/>
      <c r="Y61" s="122"/>
      <c r="Z61" s="124"/>
      <c r="AA61" s="112"/>
      <c r="AB61" s="125"/>
      <c r="AC61" s="126"/>
      <c r="AD61" s="127"/>
      <c r="AE61" s="128"/>
      <c r="AF61" s="129"/>
      <c r="AG61" s="130"/>
      <c r="AH61" s="130"/>
      <c r="AI61" s="130"/>
      <c r="AJ61" s="130"/>
      <c r="AK61" s="114"/>
      <c r="AL61" s="130"/>
      <c r="AM61" s="130"/>
      <c r="AN61" s="130"/>
      <c r="AO61" s="130"/>
      <c r="AP61" s="131"/>
      <c r="AQ61" s="132"/>
      <c r="AR61" s="133"/>
    </row>
    <row r="62" ht="19.5" customHeight="1">
      <c r="A62" s="86"/>
      <c r="B62" s="95"/>
      <c r="C62" s="86"/>
      <c r="D62" s="41"/>
      <c r="E62" s="41"/>
      <c r="F62" s="41"/>
      <c r="G62" s="41"/>
      <c r="H62" s="95"/>
      <c r="I62" s="86"/>
      <c r="J62" s="41"/>
      <c r="K62" s="41"/>
      <c r="L62" s="117" t="s">
        <v>546</v>
      </c>
      <c r="M62" s="118">
        <v>0.4</v>
      </c>
      <c r="N62" s="119"/>
      <c r="O62" s="120"/>
      <c r="P62" s="121"/>
      <c r="Q62" s="121"/>
      <c r="R62" s="120"/>
      <c r="S62" s="121"/>
      <c r="T62" s="122"/>
      <c r="U62" s="123"/>
      <c r="V62" s="119"/>
      <c r="W62" s="120"/>
      <c r="X62" s="122"/>
      <c r="Y62" s="122"/>
      <c r="Z62" s="124"/>
      <c r="AA62" s="86"/>
      <c r="AB62" s="41"/>
      <c r="AC62" s="41"/>
      <c r="AD62" s="41"/>
      <c r="AE62" s="95"/>
      <c r="AF62" s="129"/>
      <c r="AG62" s="130"/>
      <c r="AH62" s="130"/>
      <c r="AI62" s="130"/>
      <c r="AJ62" s="130"/>
      <c r="AK62" s="41"/>
      <c r="AL62" s="130"/>
      <c r="AM62" s="130"/>
      <c r="AN62" s="130"/>
      <c r="AO62" s="130"/>
      <c r="AP62" s="131"/>
      <c r="AQ62" s="86"/>
      <c r="AR62" s="95"/>
    </row>
    <row r="63" ht="19.5" customHeight="1">
      <c r="A63" s="110">
        <v>33.0</v>
      </c>
      <c r="B63" s="111" t="str">
        <f>VLOOKUP($A63,Cierre!$A:$E,2,FALSE)</f>
        <v>GENERADORA DE PROYECTOS DE PUERTOS ARQUITECTURA Y VIAS SAS</v>
      </c>
      <c r="C63" s="112"/>
      <c r="D63" s="113" t="str">
        <f>VLOOKUP($A63,Cierre!$A:$E,3,FALSE)</f>
        <v>JOSE ANTONIO SENEJOA NUÑEZ</v>
      </c>
      <c r="E63" s="114"/>
      <c r="F63" s="115"/>
      <c r="G63" s="115"/>
      <c r="H63" s="116"/>
      <c r="I63" s="112"/>
      <c r="J63" s="115"/>
      <c r="K63" s="115"/>
      <c r="L63" s="117" t="s">
        <v>415</v>
      </c>
      <c r="M63" s="118">
        <v>0.5</v>
      </c>
      <c r="N63" s="119"/>
      <c r="O63" s="120"/>
      <c r="P63" s="121"/>
      <c r="Q63" s="121"/>
      <c r="R63" s="120"/>
      <c r="S63" s="121"/>
      <c r="T63" s="122"/>
      <c r="U63" s="123"/>
      <c r="V63" s="119"/>
      <c r="W63" s="120"/>
      <c r="X63" s="122"/>
      <c r="Y63" s="122"/>
      <c r="Z63" s="124"/>
      <c r="AA63" s="112"/>
      <c r="AB63" s="125"/>
      <c r="AC63" s="126"/>
      <c r="AD63" s="127"/>
      <c r="AE63" s="128"/>
      <c r="AF63" s="129"/>
      <c r="AG63" s="130"/>
      <c r="AH63" s="130"/>
      <c r="AI63" s="130"/>
      <c r="AJ63" s="130"/>
      <c r="AK63" s="114"/>
      <c r="AL63" s="130"/>
      <c r="AM63" s="130"/>
      <c r="AN63" s="130"/>
      <c r="AO63" s="130"/>
      <c r="AP63" s="131"/>
      <c r="AQ63" s="132"/>
      <c r="AR63" s="133"/>
    </row>
    <row r="64" ht="19.5" customHeight="1">
      <c r="A64" s="86"/>
      <c r="B64" s="95"/>
      <c r="C64" s="86"/>
      <c r="D64" s="41"/>
      <c r="E64" s="41"/>
      <c r="F64" s="41"/>
      <c r="G64" s="41"/>
      <c r="H64" s="95"/>
      <c r="I64" s="86"/>
      <c r="J64" s="41"/>
      <c r="K64" s="41"/>
      <c r="L64" s="117" t="s">
        <v>547</v>
      </c>
      <c r="M64" s="118">
        <v>0.5</v>
      </c>
      <c r="N64" s="119"/>
      <c r="O64" s="120"/>
      <c r="P64" s="121"/>
      <c r="Q64" s="121"/>
      <c r="R64" s="120"/>
      <c r="S64" s="121"/>
      <c r="T64" s="122"/>
      <c r="U64" s="123"/>
      <c r="V64" s="119"/>
      <c r="W64" s="120"/>
      <c r="X64" s="122"/>
      <c r="Y64" s="122"/>
      <c r="Z64" s="124"/>
      <c r="AA64" s="86"/>
      <c r="AB64" s="41"/>
      <c r="AC64" s="41"/>
      <c r="AD64" s="41"/>
      <c r="AE64" s="95"/>
      <c r="AF64" s="129"/>
      <c r="AG64" s="130"/>
      <c r="AH64" s="130"/>
      <c r="AI64" s="130"/>
      <c r="AJ64" s="130"/>
      <c r="AK64" s="41"/>
      <c r="AL64" s="130"/>
      <c r="AM64" s="130"/>
      <c r="AN64" s="130"/>
      <c r="AO64" s="130"/>
      <c r="AP64" s="131"/>
      <c r="AQ64" s="86"/>
      <c r="AR64" s="95"/>
    </row>
    <row r="65" ht="19.5" customHeight="1">
      <c r="A65" s="110">
        <v>34.0</v>
      </c>
      <c r="B65" s="111" t="str">
        <f>VLOOKUP($A65,Cierre!$A:$E,2,FALSE)</f>
        <v>CONSORCIO EJE CAFETERO</v>
      </c>
      <c r="C65" s="112"/>
      <c r="D65" s="113" t="str">
        <f>VLOOKUP($A65,Cierre!$A:$E,3,FALSE)</f>
        <v>JOSÉ MANUEL RENDÓN ARIAS</v>
      </c>
      <c r="E65" s="114"/>
      <c r="F65" s="115"/>
      <c r="G65" s="115"/>
      <c r="H65" s="116"/>
      <c r="I65" s="112"/>
      <c r="J65" s="115"/>
      <c r="K65" s="115"/>
      <c r="L65" s="117" t="s">
        <v>548</v>
      </c>
      <c r="M65" s="118">
        <v>0.49</v>
      </c>
      <c r="N65" s="119"/>
      <c r="O65" s="120"/>
      <c r="P65" s="121"/>
      <c r="Q65" s="121"/>
      <c r="R65" s="120"/>
      <c r="S65" s="121"/>
      <c r="T65" s="122"/>
      <c r="U65" s="123"/>
      <c r="V65" s="119"/>
      <c r="W65" s="120"/>
      <c r="X65" s="122"/>
      <c r="Y65" s="122"/>
      <c r="Z65" s="124"/>
      <c r="AA65" s="112"/>
      <c r="AB65" s="125"/>
      <c r="AC65" s="126"/>
      <c r="AD65" s="127"/>
      <c r="AE65" s="128"/>
      <c r="AF65" s="129"/>
      <c r="AG65" s="130"/>
      <c r="AH65" s="130"/>
      <c r="AI65" s="130"/>
      <c r="AJ65" s="130"/>
      <c r="AK65" s="114"/>
      <c r="AL65" s="130"/>
      <c r="AM65" s="130"/>
      <c r="AN65" s="130"/>
      <c r="AO65" s="130"/>
      <c r="AP65" s="131"/>
      <c r="AQ65" s="132"/>
      <c r="AR65" s="133"/>
    </row>
    <row r="66" ht="19.5" customHeight="1">
      <c r="A66" s="86"/>
      <c r="B66" s="95"/>
      <c r="C66" s="86"/>
      <c r="D66" s="41"/>
      <c r="E66" s="41"/>
      <c r="F66" s="41"/>
      <c r="G66" s="41"/>
      <c r="H66" s="95"/>
      <c r="I66" s="86"/>
      <c r="J66" s="41"/>
      <c r="K66" s="41"/>
      <c r="L66" s="117" t="s">
        <v>549</v>
      </c>
      <c r="M66" s="118">
        <v>0.51</v>
      </c>
      <c r="N66" s="119"/>
      <c r="O66" s="120"/>
      <c r="P66" s="121"/>
      <c r="Q66" s="121"/>
      <c r="R66" s="120"/>
      <c r="S66" s="121"/>
      <c r="T66" s="122"/>
      <c r="U66" s="123"/>
      <c r="V66" s="119"/>
      <c r="W66" s="120"/>
      <c r="X66" s="122"/>
      <c r="Y66" s="122"/>
      <c r="Z66" s="124"/>
      <c r="AA66" s="86"/>
      <c r="AB66" s="41"/>
      <c r="AC66" s="41"/>
      <c r="AD66" s="41"/>
      <c r="AE66" s="95"/>
      <c r="AF66" s="129"/>
      <c r="AG66" s="130"/>
      <c r="AH66" s="130"/>
      <c r="AI66" s="130"/>
      <c r="AJ66" s="130"/>
      <c r="AK66" s="41"/>
      <c r="AL66" s="130"/>
      <c r="AM66" s="130"/>
      <c r="AN66" s="130"/>
      <c r="AO66" s="130"/>
      <c r="AP66" s="131"/>
      <c r="AQ66" s="86"/>
      <c r="AR66" s="95"/>
    </row>
    <row r="67" ht="19.5" customHeight="1">
      <c r="A67" s="110">
        <v>35.0</v>
      </c>
      <c r="B67" s="111" t="str">
        <f>VLOOKUP($A67,Cierre!$A:$E,2,FALSE)</f>
        <v>CONSORCIO INGEPROYECT MANIZALES</v>
      </c>
      <c r="C67" s="112"/>
      <c r="D67" s="113" t="str">
        <f>VLOOKUP($A67,Cierre!$A:$E,3,FALSE)</f>
        <v>NELSON IDARRAGA SÁNCHEZ</v>
      </c>
      <c r="E67" s="114"/>
      <c r="F67" s="115"/>
      <c r="G67" s="115"/>
      <c r="H67" s="116"/>
      <c r="I67" s="112"/>
      <c r="J67" s="115"/>
      <c r="K67" s="115"/>
      <c r="L67" s="117" t="s">
        <v>550</v>
      </c>
      <c r="M67" s="118">
        <v>0.5</v>
      </c>
      <c r="N67" s="119"/>
      <c r="O67" s="120"/>
      <c r="P67" s="121"/>
      <c r="Q67" s="121"/>
      <c r="R67" s="120"/>
      <c r="S67" s="121"/>
      <c r="T67" s="122"/>
      <c r="U67" s="123"/>
      <c r="V67" s="119"/>
      <c r="W67" s="120"/>
      <c r="X67" s="122"/>
      <c r="Y67" s="122"/>
      <c r="Z67" s="124"/>
      <c r="AA67" s="112"/>
      <c r="AB67" s="125"/>
      <c r="AC67" s="126"/>
      <c r="AD67" s="127"/>
      <c r="AE67" s="128"/>
      <c r="AF67" s="129"/>
      <c r="AG67" s="130"/>
      <c r="AH67" s="130"/>
      <c r="AI67" s="130"/>
      <c r="AJ67" s="130"/>
      <c r="AK67" s="114"/>
      <c r="AL67" s="130"/>
      <c r="AM67" s="130"/>
      <c r="AN67" s="130"/>
      <c r="AO67" s="130"/>
      <c r="AP67" s="131"/>
      <c r="AQ67" s="132"/>
      <c r="AR67" s="133"/>
    </row>
    <row r="68" ht="19.5" customHeight="1">
      <c r="A68" s="86"/>
      <c r="B68" s="95"/>
      <c r="C68" s="86"/>
      <c r="D68" s="41"/>
      <c r="E68" s="41"/>
      <c r="F68" s="41"/>
      <c r="G68" s="41"/>
      <c r="H68" s="95"/>
      <c r="I68" s="86"/>
      <c r="J68" s="41"/>
      <c r="K68" s="41"/>
      <c r="L68" s="117" t="s">
        <v>551</v>
      </c>
      <c r="M68" s="118">
        <v>0.5</v>
      </c>
      <c r="N68" s="119"/>
      <c r="O68" s="120"/>
      <c r="P68" s="121"/>
      <c r="Q68" s="121"/>
      <c r="R68" s="120"/>
      <c r="S68" s="121"/>
      <c r="T68" s="122"/>
      <c r="U68" s="123"/>
      <c r="V68" s="119"/>
      <c r="W68" s="120"/>
      <c r="X68" s="122"/>
      <c r="Y68" s="122"/>
      <c r="Z68" s="124"/>
      <c r="AA68" s="86"/>
      <c r="AB68" s="41"/>
      <c r="AC68" s="41"/>
      <c r="AD68" s="41"/>
      <c r="AE68" s="95"/>
      <c r="AF68" s="129"/>
      <c r="AG68" s="130"/>
      <c r="AH68" s="130"/>
      <c r="AI68" s="130"/>
      <c r="AJ68" s="130"/>
      <c r="AK68" s="41"/>
      <c r="AL68" s="130"/>
      <c r="AM68" s="130"/>
      <c r="AN68" s="130"/>
      <c r="AO68" s="130"/>
      <c r="AP68" s="131"/>
      <c r="AQ68" s="86"/>
      <c r="AR68" s="95"/>
    </row>
    <row r="69" ht="19.5" customHeight="1">
      <c r="A69" s="110">
        <v>36.0</v>
      </c>
      <c r="B69" s="111" t="str">
        <f>VLOOKUP($A69,Cierre!$A:$E,2,FALSE)</f>
        <v>JOHN ESNEIDER CARDONA GUTIERREZ</v>
      </c>
      <c r="C69" s="112"/>
      <c r="D69" s="113" t="str">
        <f>VLOOKUP($A69,Cierre!$A:$E,3,FALSE)</f>
        <v>JOHN ESNEIDER CARDONA GUTIERREZ</v>
      </c>
      <c r="E69" s="114"/>
      <c r="F69" s="115"/>
      <c r="G69" s="115"/>
      <c r="H69" s="116"/>
      <c r="I69" s="112"/>
      <c r="J69" s="115"/>
      <c r="K69" s="115"/>
      <c r="L69" s="117" t="s">
        <v>552</v>
      </c>
      <c r="M69" s="118">
        <v>0.5</v>
      </c>
      <c r="N69" s="119"/>
      <c r="O69" s="120"/>
      <c r="P69" s="121"/>
      <c r="Q69" s="121"/>
      <c r="R69" s="120"/>
      <c r="S69" s="121"/>
      <c r="T69" s="122"/>
      <c r="U69" s="123"/>
      <c r="V69" s="119"/>
      <c r="W69" s="120"/>
      <c r="X69" s="122"/>
      <c r="Y69" s="122"/>
      <c r="Z69" s="124"/>
      <c r="AA69" s="112"/>
      <c r="AB69" s="125"/>
      <c r="AC69" s="126"/>
      <c r="AD69" s="127"/>
      <c r="AE69" s="128"/>
      <c r="AF69" s="129"/>
      <c r="AG69" s="130"/>
      <c r="AH69" s="130"/>
      <c r="AI69" s="130"/>
      <c r="AJ69" s="130"/>
      <c r="AK69" s="114"/>
      <c r="AL69" s="130"/>
      <c r="AM69" s="130"/>
      <c r="AN69" s="130"/>
      <c r="AO69" s="130"/>
      <c r="AP69" s="131"/>
      <c r="AQ69" s="132"/>
      <c r="AR69" s="133"/>
    </row>
    <row r="70" ht="19.5" customHeight="1">
      <c r="A70" s="86"/>
      <c r="B70" s="95"/>
      <c r="C70" s="86"/>
      <c r="D70" s="41"/>
      <c r="E70" s="41"/>
      <c r="F70" s="41"/>
      <c r="G70" s="41"/>
      <c r="H70" s="95"/>
      <c r="I70" s="86"/>
      <c r="J70" s="41"/>
      <c r="K70" s="41"/>
      <c r="L70" s="117" t="s">
        <v>553</v>
      </c>
      <c r="M70" s="118">
        <v>0.5</v>
      </c>
      <c r="N70" s="119"/>
      <c r="O70" s="120"/>
      <c r="P70" s="121"/>
      <c r="Q70" s="121"/>
      <c r="R70" s="120"/>
      <c r="S70" s="121"/>
      <c r="T70" s="122"/>
      <c r="U70" s="123"/>
      <c r="V70" s="119"/>
      <c r="W70" s="120"/>
      <c r="X70" s="122"/>
      <c r="Y70" s="122"/>
      <c r="Z70" s="124"/>
      <c r="AA70" s="86"/>
      <c r="AB70" s="41"/>
      <c r="AC70" s="41"/>
      <c r="AD70" s="41"/>
      <c r="AE70" s="95"/>
      <c r="AF70" s="129"/>
      <c r="AG70" s="130"/>
      <c r="AH70" s="130"/>
      <c r="AI70" s="130"/>
      <c r="AJ70" s="130"/>
      <c r="AK70" s="41"/>
      <c r="AL70" s="130"/>
      <c r="AM70" s="130"/>
      <c r="AN70" s="130"/>
      <c r="AO70" s="130"/>
      <c r="AP70" s="131"/>
      <c r="AQ70" s="86"/>
      <c r="AR70" s="95"/>
    </row>
    <row r="71" ht="19.5" customHeight="1">
      <c r="A71" s="110">
        <v>37.0</v>
      </c>
      <c r="B71" s="111" t="str">
        <f>VLOOKUP($A71,Cierre!$A:$E,2,FALSE)</f>
        <v>CONSORCIO ZAINCO BULEVAR MANIZALES</v>
      </c>
      <c r="C71" s="112"/>
      <c r="D71" s="113" t="str">
        <f>VLOOKUP($A71,Cierre!$A:$E,3,FALSE)</f>
        <v>JOSUE ZAPATA OROZCO</v>
      </c>
      <c r="E71" s="114"/>
      <c r="F71" s="115"/>
      <c r="G71" s="115"/>
      <c r="H71" s="116"/>
      <c r="I71" s="112"/>
      <c r="J71" s="115"/>
      <c r="K71" s="115"/>
      <c r="L71" s="117" t="s">
        <v>554</v>
      </c>
      <c r="M71" s="118">
        <v>0.5</v>
      </c>
      <c r="N71" s="119"/>
      <c r="O71" s="120"/>
      <c r="P71" s="121"/>
      <c r="Q71" s="121"/>
      <c r="R71" s="120"/>
      <c r="S71" s="121"/>
      <c r="T71" s="122"/>
      <c r="U71" s="123"/>
      <c r="V71" s="119"/>
      <c r="W71" s="120"/>
      <c r="X71" s="122"/>
      <c r="Y71" s="122"/>
      <c r="Z71" s="124"/>
      <c r="AA71" s="112"/>
      <c r="AB71" s="125"/>
      <c r="AC71" s="126"/>
      <c r="AD71" s="127"/>
      <c r="AE71" s="128"/>
      <c r="AF71" s="129"/>
      <c r="AG71" s="130"/>
      <c r="AH71" s="130"/>
      <c r="AI71" s="130"/>
      <c r="AJ71" s="130"/>
      <c r="AK71" s="114"/>
      <c r="AL71" s="130"/>
      <c r="AM71" s="130"/>
      <c r="AN71" s="130"/>
      <c r="AO71" s="130"/>
      <c r="AP71" s="131"/>
      <c r="AQ71" s="132"/>
      <c r="AR71" s="133"/>
    </row>
    <row r="72" ht="19.5" customHeight="1">
      <c r="A72" s="86"/>
      <c r="B72" s="95"/>
      <c r="C72" s="86"/>
      <c r="D72" s="41"/>
      <c r="E72" s="41"/>
      <c r="F72" s="41"/>
      <c r="G72" s="41"/>
      <c r="H72" s="95"/>
      <c r="I72" s="86"/>
      <c r="J72" s="41"/>
      <c r="K72" s="41"/>
      <c r="L72" s="117" t="s">
        <v>555</v>
      </c>
      <c r="M72" s="118">
        <v>0.5</v>
      </c>
      <c r="N72" s="119"/>
      <c r="O72" s="120"/>
      <c r="P72" s="121"/>
      <c r="Q72" s="121"/>
      <c r="R72" s="120"/>
      <c r="S72" s="121"/>
      <c r="T72" s="122"/>
      <c r="U72" s="123"/>
      <c r="V72" s="119"/>
      <c r="W72" s="120"/>
      <c r="X72" s="122"/>
      <c r="Y72" s="122"/>
      <c r="Z72" s="124"/>
      <c r="AA72" s="86"/>
      <c r="AB72" s="41"/>
      <c r="AC72" s="41"/>
      <c r="AD72" s="41"/>
      <c r="AE72" s="95"/>
      <c r="AF72" s="129"/>
      <c r="AG72" s="130"/>
      <c r="AH72" s="130"/>
      <c r="AI72" s="130"/>
      <c r="AJ72" s="130"/>
      <c r="AK72" s="41"/>
      <c r="AL72" s="130"/>
      <c r="AM72" s="130"/>
      <c r="AN72" s="130"/>
      <c r="AO72" s="130"/>
      <c r="AP72" s="131"/>
      <c r="AQ72" s="86"/>
      <c r="AR72" s="95"/>
    </row>
    <row r="73" ht="39.75" customHeight="1">
      <c r="A73" s="134">
        <v>38.0</v>
      </c>
      <c r="B73" s="135" t="str">
        <f>VLOOKUP($A73,Cierre!$A:$E,2,FALSE)</f>
        <v>CONSTRUCCIONES DEL ESTADO INGENIERIA S.A.S</v>
      </c>
      <c r="C73" s="119"/>
      <c r="D73" s="136" t="str">
        <f>VLOOKUP($A73,Cierre!$A:$E,3,FALSE)</f>
        <v>SEPULVEDA VERGEL NIXON YAIR</v>
      </c>
      <c r="E73" s="137"/>
      <c r="F73" s="121"/>
      <c r="G73" s="121"/>
      <c r="H73" s="138"/>
      <c r="I73" s="119"/>
      <c r="J73" s="121"/>
      <c r="K73" s="121"/>
      <c r="L73" s="117"/>
      <c r="M73" s="118">
        <v>1.0</v>
      </c>
      <c r="N73" s="119"/>
      <c r="O73" s="120"/>
      <c r="P73" s="121"/>
      <c r="Q73" s="121"/>
      <c r="R73" s="120"/>
      <c r="S73" s="121"/>
      <c r="T73" s="122"/>
      <c r="U73" s="123"/>
      <c r="V73" s="119"/>
      <c r="W73" s="120"/>
      <c r="X73" s="122"/>
      <c r="Y73" s="122"/>
      <c r="Z73" s="124"/>
      <c r="AA73" s="119"/>
      <c r="AB73" s="139"/>
      <c r="AC73" s="140"/>
      <c r="AD73" s="141"/>
      <c r="AE73" s="142"/>
      <c r="AF73" s="129"/>
      <c r="AG73" s="130"/>
      <c r="AH73" s="130"/>
      <c r="AI73" s="130"/>
      <c r="AJ73" s="130"/>
      <c r="AK73" s="130"/>
      <c r="AL73" s="130"/>
      <c r="AM73" s="130"/>
      <c r="AN73" s="130"/>
      <c r="AO73" s="130"/>
      <c r="AP73" s="131"/>
      <c r="AQ73" s="143"/>
      <c r="AR73" s="144"/>
    </row>
    <row r="74" ht="19.5" customHeight="1">
      <c r="A74" s="110">
        <v>39.0</v>
      </c>
      <c r="B74" s="111" t="str">
        <f>VLOOKUP($A74,Cierre!$A:$E,2,FALSE)</f>
        <v>AC2R INGENIERIA Y PROYECTOS S.A.S</v>
      </c>
      <c r="C74" s="112"/>
      <c r="D74" s="113" t="str">
        <f>VLOOKUP($A74,Cierre!$A:$E,3,FALSE)</f>
        <v>CAMILO ANDRÉS ROSARIO RUBIO</v>
      </c>
      <c r="E74" s="114"/>
      <c r="F74" s="115"/>
      <c r="G74" s="115"/>
      <c r="H74" s="116"/>
      <c r="I74" s="112"/>
      <c r="J74" s="115"/>
      <c r="K74" s="115"/>
      <c r="L74" s="117" t="s">
        <v>276</v>
      </c>
      <c r="M74" s="118">
        <v>0.55</v>
      </c>
      <c r="N74" s="119"/>
      <c r="O74" s="120"/>
      <c r="P74" s="121"/>
      <c r="Q74" s="121"/>
      <c r="R74" s="120"/>
      <c r="S74" s="121"/>
      <c r="T74" s="122"/>
      <c r="U74" s="123"/>
      <c r="V74" s="119"/>
      <c r="W74" s="120"/>
      <c r="X74" s="122"/>
      <c r="Y74" s="122"/>
      <c r="Z74" s="124"/>
      <c r="AA74" s="112"/>
      <c r="AB74" s="125"/>
      <c r="AC74" s="126"/>
      <c r="AD74" s="127"/>
      <c r="AE74" s="128"/>
      <c r="AF74" s="129"/>
      <c r="AG74" s="130"/>
      <c r="AH74" s="130"/>
      <c r="AI74" s="130"/>
      <c r="AJ74" s="130"/>
      <c r="AK74" s="114"/>
      <c r="AL74" s="130"/>
      <c r="AM74" s="130"/>
      <c r="AN74" s="130"/>
      <c r="AO74" s="130"/>
      <c r="AP74" s="131"/>
      <c r="AQ74" s="132"/>
      <c r="AR74" s="133"/>
    </row>
    <row r="75" ht="19.5" customHeight="1">
      <c r="A75" s="86"/>
      <c r="B75" s="95"/>
      <c r="C75" s="86"/>
      <c r="D75" s="41"/>
      <c r="E75" s="41"/>
      <c r="F75" s="41"/>
      <c r="G75" s="41"/>
      <c r="H75" s="95"/>
      <c r="I75" s="86"/>
      <c r="J75" s="41"/>
      <c r="K75" s="41"/>
      <c r="L75" s="117" t="s">
        <v>556</v>
      </c>
      <c r="M75" s="118">
        <v>0.45</v>
      </c>
      <c r="N75" s="119"/>
      <c r="O75" s="120"/>
      <c r="P75" s="121"/>
      <c r="Q75" s="121"/>
      <c r="R75" s="120"/>
      <c r="S75" s="121"/>
      <c r="T75" s="122"/>
      <c r="U75" s="123"/>
      <c r="V75" s="119"/>
      <c r="W75" s="120"/>
      <c r="X75" s="122"/>
      <c r="Y75" s="122"/>
      <c r="Z75" s="124"/>
      <c r="AA75" s="86"/>
      <c r="AB75" s="41"/>
      <c r="AC75" s="41"/>
      <c r="AD75" s="41"/>
      <c r="AE75" s="95"/>
      <c r="AF75" s="129"/>
      <c r="AG75" s="130"/>
      <c r="AH75" s="130"/>
      <c r="AI75" s="130"/>
      <c r="AJ75" s="130"/>
      <c r="AK75" s="41"/>
      <c r="AL75" s="130"/>
      <c r="AM75" s="130"/>
      <c r="AN75" s="130"/>
      <c r="AO75" s="130"/>
      <c r="AP75" s="131"/>
      <c r="AQ75" s="86"/>
      <c r="AR75" s="95"/>
    </row>
    <row r="76" ht="39.75" customHeight="1">
      <c r="A76" s="134">
        <v>40.0</v>
      </c>
      <c r="B76" s="135" t="str">
        <f>VLOOKUP($A76,Cierre!$A:$E,2,FALSE)</f>
        <v>CONSORCIO BULEVAR MANIZALES 2021</v>
      </c>
      <c r="C76" s="119"/>
      <c r="D76" s="136" t="str">
        <f>VLOOKUP($A76,Cierre!$A:$E,3,FALSE)</f>
        <v>JUAN CARLOS VILLADA CASTILLO </v>
      </c>
      <c r="E76" s="137"/>
      <c r="F76" s="121"/>
      <c r="G76" s="121"/>
      <c r="H76" s="138"/>
      <c r="I76" s="119"/>
      <c r="J76" s="121"/>
      <c r="K76" s="121"/>
      <c r="L76" s="117"/>
      <c r="M76" s="118">
        <v>1.0</v>
      </c>
      <c r="N76" s="119"/>
      <c r="O76" s="120"/>
      <c r="P76" s="121"/>
      <c r="Q76" s="121"/>
      <c r="R76" s="120"/>
      <c r="S76" s="121"/>
      <c r="T76" s="122"/>
      <c r="U76" s="123"/>
      <c r="V76" s="119"/>
      <c r="W76" s="120"/>
      <c r="X76" s="122"/>
      <c r="Y76" s="122"/>
      <c r="Z76" s="124"/>
      <c r="AA76" s="119"/>
      <c r="AB76" s="139"/>
      <c r="AC76" s="140"/>
      <c r="AD76" s="141"/>
      <c r="AE76" s="142"/>
      <c r="AF76" s="129"/>
      <c r="AG76" s="130"/>
      <c r="AH76" s="130"/>
      <c r="AI76" s="130"/>
      <c r="AJ76" s="130"/>
      <c r="AK76" s="130"/>
      <c r="AL76" s="130"/>
      <c r="AM76" s="130"/>
      <c r="AN76" s="130"/>
      <c r="AO76" s="130"/>
      <c r="AP76" s="131"/>
      <c r="AQ76" s="143"/>
      <c r="AR76" s="144"/>
    </row>
    <row r="77" ht="39.75" customHeight="1">
      <c r="A77" s="134">
        <v>41.0</v>
      </c>
      <c r="B77" s="135" t="str">
        <f>VLOOKUP($A77,Cierre!$A:$E,2,FALSE)</f>
        <v>CONSORCIO AG3 - CALDAS</v>
      </c>
      <c r="C77" s="119"/>
      <c r="D77" s="136" t="str">
        <f>VLOOKUP($A77,Cierre!$A:$E,3,FALSE)</f>
        <v>AURELIO GUTIERREZ CASTILLO</v>
      </c>
      <c r="E77" s="137"/>
      <c r="F77" s="121"/>
      <c r="G77" s="121"/>
      <c r="H77" s="138"/>
      <c r="I77" s="119"/>
      <c r="J77" s="121"/>
      <c r="K77" s="121"/>
      <c r="L77" s="117"/>
      <c r="M77" s="118">
        <v>1.0</v>
      </c>
      <c r="N77" s="119"/>
      <c r="O77" s="120"/>
      <c r="P77" s="121"/>
      <c r="Q77" s="121"/>
      <c r="R77" s="120"/>
      <c r="S77" s="121"/>
      <c r="T77" s="122"/>
      <c r="U77" s="123"/>
      <c r="V77" s="119"/>
      <c r="W77" s="120"/>
      <c r="X77" s="122"/>
      <c r="Y77" s="122"/>
      <c r="Z77" s="124"/>
      <c r="AA77" s="119"/>
      <c r="AB77" s="139"/>
      <c r="AC77" s="140"/>
      <c r="AD77" s="141"/>
      <c r="AE77" s="142"/>
      <c r="AF77" s="129"/>
      <c r="AG77" s="130"/>
      <c r="AH77" s="130"/>
      <c r="AI77" s="130"/>
      <c r="AJ77" s="130"/>
      <c r="AK77" s="130"/>
      <c r="AL77" s="130"/>
      <c r="AM77" s="130"/>
      <c r="AN77" s="130"/>
      <c r="AO77" s="130"/>
      <c r="AP77" s="131"/>
      <c r="AQ77" s="143"/>
      <c r="AR77" s="144"/>
    </row>
    <row r="78" ht="19.5" customHeight="1">
      <c r="A78" s="110">
        <v>42.0</v>
      </c>
      <c r="B78" s="111" t="str">
        <f>VLOOKUP($A78,Cierre!$A:$E,2,FALSE)</f>
        <v>IVÁN ECHEVERRI OSORIO</v>
      </c>
      <c r="C78" s="112"/>
      <c r="D78" s="113" t="str">
        <f>VLOOKUP($A78,Cierre!$A:$E,3,FALSE)</f>
        <v/>
      </c>
      <c r="E78" s="114"/>
      <c r="F78" s="115"/>
      <c r="G78" s="115"/>
      <c r="H78" s="116"/>
      <c r="I78" s="112"/>
      <c r="J78" s="115"/>
      <c r="K78" s="115"/>
      <c r="L78" s="117" t="s">
        <v>82</v>
      </c>
      <c r="M78" s="118">
        <v>0.5</v>
      </c>
      <c r="N78" s="119"/>
      <c r="O78" s="120"/>
      <c r="P78" s="121"/>
      <c r="Q78" s="121"/>
      <c r="R78" s="120"/>
      <c r="S78" s="121"/>
      <c r="T78" s="122"/>
      <c r="U78" s="123"/>
      <c r="V78" s="119"/>
      <c r="W78" s="120"/>
      <c r="X78" s="122"/>
      <c r="Y78" s="122"/>
      <c r="Z78" s="124"/>
      <c r="AA78" s="112"/>
      <c r="AB78" s="125"/>
      <c r="AC78" s="126"/>
      <c r="AD78" s="127"/>
      <c r="AE78" s="128"/>
      <c r="AF78" s="129"/>
      <c r="AG78" s="130"/>
      <c r="AH78" s="130"/>
      <c r="AI78" s="130"/>
      <c r="AJ78" s="130"/>
      <c r="AK78" s="114"/>
      <c r="AL78" s="130"/>
      <c r="AM78" s="130"/>
      <c r="AN78" s="130"/>
      <c r="AO78" s="130"/>
      <c r="AP78" s="131"/>
      <c r="AQ78" s="132"/>
      <c r="AR78" s="133"/>
    </row>
    <row r="79" ht="19.5" customHeight="1">
      <c r="A79" s="86"/>
      <c r="B79" s="95"/>
      <c r="C79" s="86"/>
      <c r="D79" s="41"/>
      <c r="E79" s="41"/>
      <c r="F79" s="41"/>
      <c r="G79" s="41"/>
      <c r="H79" s="95"/>
      <c r="I79" s="86"/>
      <c r="J79" s="41"/>
      <c r="K79" s="41"/>
      <c r="L79" s="117" t="s">
        <v>416</v>
      </c>
      <c r="M79" s="118">
        <v>0.5</v>
      </c>
      <c r="N79" s="119"/>
      <c r="O79" s="120"/>
      <c r="P79" s="121"/>
      <c r="Q79" s="121"/>
      <c r="R79" s="120"/>
      <c r="S79" s="121"/>
      <c r="T79" s="122"/>
      <c r="U79" s="123"/>
      <c r="V79" s="119"/>
      <c r="W79" s="120"/>
      <c r="X79" s="122"/>
      <c r="Y79" s="122"/>
      <c r="Z79" s="124"/>
      <c r="AA79" s="86"/>
      <c r="AB79" s="41"/>
      <c r="AC79" s="41"/>
      <c r="AD79" s="41"/>
      <c r="AE79" s="95"/>
      <c r="AF79" s="129"/>
      <c r="AG79" s="130"/>
      <c r="AH79" s="130"/>
      <c r="AI79" s="130"/>
      <c r="AJ79" s="130"/>
      <c r="AK79" s="41"/>
      <c r="AL79" s="130"/>
      <c r="AM79" s="130"/>
      <c r="AN79" s="130"/>
      <c r="AO79" s="130"/>
      <c r="AP79" s="131"/>
      <c r="AQ79" s="86"/>
      <c r="AR79" s="95"/>
    </row>
    <row r="80" ht="39.75" customHeight="1">
      <c r="A80" s="134">
        <v>43.0</v>
      </c>
      <c r="B80" s="135" t="str">
        <f>VLOOKUP($A80,Cierre!$A:$E,2,FALSE)</f>
        <v>URIBE ARQUITECTOS CONSTRUCTORES UAC SAS</v>
      </c>
      <c r="C80" s="119"/>
      <c r="D80" s="136" t="str">
        <f>VLOOKUP($A80,Cierre!$A:$E,3,FALSE)</f>
        <v>CARLOS MIGUEL URIBE BAUTISTA</v>
      </c>
      <c r="E80" s="137"/>
      <c r="F80" s="121"/>
      <c r="G80" s="121"/>
      <c r="H80" s="138"/>
      <c r="I80" s="119"/>
      <c r="J80" s="121"/>
      <c r="K80" s="121"/>
      <c r="L80" s="117"/>
      <c r="M80" s="118">
        <v>1.0</v>
      </c>
      <c r="N80" s="119"/>
      <c r="O80" s="120"/>
      <c r="P80" s="121"/>
      <c r="Q80" s="121"/>
      <c r="R80" s="120"/>
      <c r="S80" s="121"/>
      <c r="T80" s="122"/>
      <c r="U80" s="123"/>
      <c r="V80" s="119"/>
      <c r="W80" s="120"/>
      <c r="X80" s="122"/>
      <c r="Y80" s="122"/>
      <c r="Z80" s="124"/>
      <c r="AA80" s="119"/>
      <c r="AB80" s="139"/>
      <c r="AC80" s="140"/>
      <c r="AD80" s="141"/>
      <c r="AE80" s="142"/>
      <c r="AF80" s="129"/>
      <c r="AG80" s="130"/>
      <c r="AH80" s="130"/>
      <c r="AI80" s="130"/>
      <c r="AJ80" s="130"/>
      <c r="AK80" s="130"/>
      <c r="AL80" s="130"/>
      <c r="AM80" s="130"/>
      <c r="AN80" s="130"/>
      <c r="AO80" s="130"/>
      <c r="AP80" s="131"/>
      <c r="AQ80" s="143"/>
      <c r="AR80" s="144"/>
    </row>
    <row r="81" ht="19.5" customHeight="1">
      <c r="A81" s="110">
        <v>44.0</v>
      </c>
      <c r="B81" s="111" t="str">
        <f>VLOOKUP($A81,Cierre!$A:$E,2,FALSE)</f>
        <v>LR AMBIENTAL S.A.S,</v>
      </c>
      <c r="C81" s="112"/>
      <c r="D81" s="113" t="str">
        <f>VLOOKUP($A81,Cierre!$A:$E,3,FALSE)</f>
        <v> HERNAN CAÑAS ORTIZ</v>
      </c>
      <c r="E81" s="114"/>
      <c r="F81" s="115"/>
      <c r="G81" s="115"/>
      <c r="H81" s="116"/>
      <c r="I81" s="112"/>
      <c r="J81" s="115"/>
      <c r="K81" s="115"/>
      <c r="L81" s="117" t="s">
        <v>557</v>
      </c>
      <c r="M81" s="118">
        <v>0.6</v>
      </c>
      <c r="N81" s="119"/>
      <c r="O81" s="120"/>
      <c r="P81" s="121"/>
      <c r="Q81" s="121"/>
      <c r="R81" s="120"/>
      <c r="S81" s="121"/>
      <c r="T81" s="122"/>
      <c r="U81" s="123"/>
      <c r="V81" s="119"/>
      <c r="W81" s="120"/>
      <c r="X81" s="122"/>
      <c r="Y81" s="122"/>
      <c r="Z81" s="124"/>
      <c r="AA81" s="112"/>
      <c r="AB81" s="125"/>
      <c r="AC81" s="126"/>
      <c r="AD81" s="127"/>
      <c r="AE81" s="128"/>
      <c r="AF81" s="129"/>
      <c r="AG81" s="130"/>
      <c r="AH81" s="130"/>
      <c r="AI81" s="130"/>
      <c r="AJ81" s="130"/>
      <c r="AK81" s="114"/>
      <c r="AL81" s="130"/>
      <c r="AM81" s="130"/>
      <c r="AN81" s="130"/>
      <c r="AO81" s="130"/>
      <c r="AP81" s="131"/>
      <c r="AQ81" s="132"/>
      <c r="AR81" s="133"/>
    </row>
    <row r="82" ht="19.5" customHeight="1">
      <c r="A82" s="86"/>
      <c r="B82" s="95"/>
      <c r="C82" s="86"/>
      <c r="D82" s="41"/>
      <c r="E82" s="41"/>
      <c r="F82" s="41"/>
      <c r="G82" s="41"/>
      <c r="H82" s="95"/>
      <c r="I82" s="86"/>
      <c r="J82" s="41"/>
      <c r="K82" s="41"/>
      <c r="L82" s="117" t="s">
        <v>558</v>
      </c>
      <c r="M82" s="118">
        <v>0.4</v>
      </c>
      <c r="N82" s="119"/>
      <c r="O82" s="120"/>
      <c r="P82" s="121"/>
      <c r="Q82" s="121"/>
      <c r="R82" s="120"/>
      <c r="S82" s="121"/>
      <c r="T82" s="122"/>
      <c r="U82" s="123"/>
      <c r="V82" s="119"/>
      <c r="W82" s="120"/>
      <c r="X82" s="122"/>
      <c r="Y82" s="122"/>
      <c r="Z82" s="124"/>
      <c r="AA82" s="86"/>
      <c r="AB82" s="41"/>
      <c r="AC82" s="41"/>
      <c r="AD82" s="41"/>
      <c r="AE82" s="95"/>
      <c r="AF82" s="129"/>
      <c r="AG82" s="130"/>
      <c r="AH82" s="130"/>
      <c r="AI82" s="130"/>
      <c r="AJ82" s="130"/>
      <c r="AK82" s="41"/>
      <c r="AL82" s="130"/>
      <c r="AM82" s="130"/>
      <c r="AN82" s="130"/>
      <c r="AO82" s="130"/>
      <c r="AP82" s="131"/>
      <c r="AQ82" s="86"/>
      <c r="AR82" s="95"/>
    </row>
    <row r="83" ht="19.5" customHeight="1">
      <c r="A83" s="110">
        <v>45.0</v>
      </c>
      <c r="B83" s="111" t="str">
        <f>VLOOKUP($A83,Cierre!$A:$E,2,FALSE)</f>
        <v>VIACOL INGENIEROS CONTRATISTAS SAS</v>
      </c>
      <c r="C83" s="112"/>
      <c r="D83" s="113" t="str">
        <f>VLOOKUP($A83,Cierre!$A:$E,3,FALSE)</f>
        <v>RAGDE JOANN PEREZ VELASCO</v>
      </c>
      <c r="E83" s="114"/>
      <c r="F83" s="115"/>
      <c r="G83" s="115"/>
      <c r="H83" s="116"/>
      <c r="I83" s="112"/>
      <c r="J83" s="115"/>
      <c r="K83" s="115"/>
      <c r="L83" s="117" t="s">
        <v>559</v>
      </c>
      <c r="M83" s="118">
        <v>0.8</v>
      </c>
      <c r="N83" s="119"/>
      <c r="O83" s="120"/>
      <c r="P83" s="121"/>
      <c r="Q83" s="121"/>
      <c r="R83" s="120"/>
      <c r="S83" s="121"/>
      <c r="T83" s="122"/>
      <c r="U83" s="123"/>
      <c r="V83" s="119"/>
      <c r="W83" s="120"/>
      <c r="X83" s="122"/>
      <c r="Y83" s="122"/>
      <c r="Z83" s="124"/>
      <c r="AA83" s="112"/>
      <c r="AB83" s="125"/>
      <c r="AC83" s="126"/>
      <c r="AD83" s="127"/>
      <c r="AE83" s="128"/>
      <c r="AF83" s="129"/>
      <c r="AG83" s="130"/>
      <c r="AH83" s="130"/>
      <c r="AI83" s="130"/>
      <c r="AJ83" s="130"/>
      <c r="AK83" s="114"/>
      <c r="AL83" s="130"/>
      <c r="AM83" s="130"/>
      <c r="AN83" s="130"/>
      <c r="AO83" s="130"/>
      <c r="AP83" s="131"/>
      <c r="AQ83" s="132"/>
      <c r="AR83" s="133"/>
    </row>
    <row r="84" ht="19.5" customHeight="1">
      <c r="A84" s="86"/>
      <c r="B84" s="95"/>
      <c r="C84" s="86"/>
      <c r="D84" s="41"/>
      <c r="E84" s="41"/>
      <c r="F84" s="41"/>
      <c r="G84" s="41"/>
      <c r="H84" s="95"/>
      <c r="I84" s="86"/>
      <c r="J84" s="41"/>
      <c r="K84" s="41"/>
      <c r="L84" s="117" t="s">
        <v>430</v>
      </c>
      <c r="M84" s="118">
        <v>0.2</v>
      </c>
      <c r="N84" s="119"/>
      <c r="O84" s="120"/>
      <c r="P84" s="121"/>
      <c r="Q84" s="121"/>
      <c r="R84" s="120"/>
      <c r="S84" s="121"/>
      <c r="T84" s="122"/>
      <c r="U84" s="123"/>
      <c r="V84" s="119"/>
      <c r="W84" s="120"/>
      <c r="X84" s="122"/>
      <c r="Y84" s="122"/>
      <c r="Z84" s="124"/>
      <c r="AA84" s="86"/>
      <c r="AB84" s="41"/>
      <c r="AC84" s="41"/>
      <c r="AD84" s="41"/>
      <c r="AE84" s="95"/>
      <c r="AF84" s="129"/>
      <c r="AG84" s="130"/>
      <c r="AH84" s="130"/>
      <c r="AI84" s="130"/>
      <c r="AJ84" s="130"/>
      <c r="AK84" s="41"/>
      <c r="AL84" s="130"/>
      <c r="AM84" s="130"/>
      <c r="AN84" s="130"/>
      <c r="AO84" s="130"/>
      <c r="AP84" s="131"/>
      <c r="AQ84" s="86"/>
      <c r="AR84" s="95"/>
    </row>
    <row r="85" ht="19.5" customHeight="1">
      <c r="A85" s="110">
        <v>46.0</v>
      </c>
      <c r="B85" s="111" t="str">
        <f>VLOOKUP($A85,Cierre!$A:$E,2,FALSE)</f>
        <v>JAVIER DE JESUS GARCIA PAREJA</v>
      </c>
      <c r="C85" s="112"/>
      <c r="D85" s="113" t="str">
        <f>VLOOKUP($A85,Cierre!$A:$E,3,FALSE)</f>
        <v>JAVIER DE JESUS GARCIA PAREJA</v>
      </c>
      <c r="E85" s="114"/>
      <c r="F85" s="115"/>
      <c r="G85" s="115"/>
      <c r="H85" s="116"/>
      <c r="I85" s="112"/>
      <c r="J85" s="115"/>
      <c r="K85" s="115"/>
      <c r="L85" s="117" t="s">
        <v>560</v>
      </c>
      <c r="M85" s="118">
        <v>0.75</v>
      </c>
      <c r="N85" s="119"/>
      <c r="O85" s="120"/>
      <c r="P85" s="121"/>
      <c r="Q85" s="121"/>
      <c r="R85" s="120"/>
      <c r="S85" s="121"/>
      <c r="T85" s="122"/>
      <c r="U85" s="123"/>
      <c r="V85" s="119"/>
      <c r="W85" s="120"/>
      <c r="X85" s="122"/>
      <c r="Y85" s="122"/>
      <c r="Z85" s="124"/>
      <c r="AA85" s="112"/>
      <c r="AB85" s="125"/>
      <c r="AC85" s="126"/>
      <c r="AD85" s="127"/>
      <c r="AE85" s="128"/>
      <c r="AF85" s="129"/>
      <c r="AG85" s="130"/>
      <c r="AH85" s="130"/>
      <c r="AI85" s="130"/>
      <c r="AJ85" s="130"/>
      <c r="AK85" s="114"/>
      <c r="AL85" s="130"/>
      <c r="AM85" s="130"/>
      <c r="AN85" s="130"/>
      <c r="AO85" s="130"/>
      <c r="AP85" s="131"/>
      <c r="AQ85" s="132"/>
      <c r="AR85" s="133"/>
    </row>
    <row r="86" ht="19.5" customHeight="1">
      <c r="A86" s="86"/>
      <c r="B86" s="95"/>
      <c r="C86" s="86"/>
      <c r="D86" s="41"/>
      <c r="E86" s="41"/>
      <c r="F86" s="41"/>
      <c r="G86" s="41"/>
      <c r="H86" s="95"/>
      <c r="I86" s="86"/>
      <c r="J86" s="41"/>
      <c r="K86" s="41"/>
      <c r="L86" s="117" t="s">
        <v>561</v>
      </c>
      <c r="M86" s="118">
        <v>0.25</v>
      </c>
      <c r="N86" s="119"/>
      <c r="O86" s="120"/>
      <c r="P86" s="121"/>
      <c r="Q86" s="121"/>
      <c r="R86" s="120"/>
      <c r="S86" s="121"/>
      <c r="T86" s="122"/>
      <c r="U86" s="123"/>
      <c r="V86" s="119"/>
      <c r="W86" s="120"/>
      <c r="X86" s="122"/>
      <c r="Y86" s="122"/>
      <c r="Z86" s="124"/>
      <c r="AA86" s="86"/>
      <c r="AB86" s="41"/>
      <c r="AC86" s="41"/>
      <c r="AD86" s="41"/>
      <c r="AE86" s="95"/>
      <c r="AF86" s="129"/>
      <c r="AG86" s="130"/>
      <c r="AH86" s="130"/>
      <c r="AI86" s="130"/>
      <c r="AJ86" s="130"/>
      <c r="AK86" s="41"/>
      <c r="AL86" s="130"/>
      <c r="AM86" s="130"/>
      <c r="AN86" s="130"/>
      <c r="AO86" s="130"/>
      <c r="AP86" s="131"/>
      <c r="AQ86" s="86"/>
      <c r="AR86" s="95"/>
    </row>
    <row r="87" ht="39.0" customHeight="1">
      <c r="A87" s="110">
        <v>47.0</v>
      </c>
      <c r="B87" s="111" t="str">
        <f>VLOOKUP($A87,Cierre!$A:$E,2,FALSE)</f>
        <v>VÍAS Y CANALES S.A.S</v>
      </c>
      <c r="C87" s="146"/>
      <c r="D87" s="113" t="str">
        <f>VLOOKUP($A87,Cierre!$A:$E,3,FALSE)</f>
        <v>DIEGO MAURICIO GALÁN ECHEVERRI</v>
      </c>
      <c r="E87" s="147"/>
      <c r="F87" s="148"/>
      <c r="G87" s="148"/>
      <c r="H87" s="149"/>
      <c r="I87" s="146"/>
      <c r="J87" s="148"/>
      <c r="K87" s="148"/>
      <c r="L87" s="117"/>
      <c r="M87" s="118">
        <v>1.0</v>
      </c>
      <c r="N87" s="119"/>
      <c r="O87" s="120"/>
      <c r="P87" s="121"/>
      <c r="Q87" s="121"/>
      <c r="R87" s="120"/>
      <c r="S87" s="121"/>
      <c r="T87" s="122"/>
      <c r="U87" s="123"/>
      <c r="V87" s="119"/>
      <c r="W87" s="120"/>
      <c r="X87" s="122"/>
      <c r="Y87" s="122"/>
      <c r="Z87" s="124"/>
      <c r="AA87" s="146"/>
      <c r="AB87" s="150"/>
      <c r="AC87" s="151"/>
      <c r="AD87" s="152"/>
      <c r="AE87" s="153"/>
      <c r="AF87" s="129"/>
      <c r="AG87" s="130"/>
      <c r="AH87" s="130"/>
      <c r="AI87" s="130"/>
      <c r="AJ87" s="130"/>
      <c r="AK87" s="147"/>
      <c r="AL87" s="130"/>
      <c r="AM87" s="130"/>
      <c r="AN87" s="130"/>
      <c r="AO87" s="130"/>
      <c r="AP87" s="131"/>
      <c r="AQ87" s="132"/>
      <c r="AR87" s="133"/>
    </row>
    <row r="88" ht="39.75" customHeight="1">
      <c r="A88" s="134">
        <v>48.0</v>
      </c>
      <c r="B88" s="135" t="str">
        <f>VLOOKUP($A88,Cierre!$A:$E,2,FALSE)</f>
        <v>PROFESIONALES ASOCIADOS LTDA</v>
      </c>
      <c r="C88" s="119"/>
      <c r="D88" s="136" t="str">
        <f>VLOOKUP($A88,Cierre!$A:$E,3,FALSE)</f>
        <v>JUAN MANUEL PERDOMO BONILLA</v>
      </c>
      <c r="E88" s="137"/>
      <c r="F88" s="121"/>
      <c r="G88" s="121"/>
      <c r="H88" s="138"/>
      <c r="I88" s="119"/>
      <c r="J88" s="121"/>
      <c r="K88" s="121"/>
      <c r="L88" s="117"/>
      <c r="M88" s="118">
        <v>1.0</v>
      </c>
      <c r="N88" s="119"/>
      <c r="O88" s="120"/>
      <c r="P88" s="121"/>
      <c r="Q88" s="121"/>
      <c r="R88" s="120"/>
      <c r="S88" s="121"/>
      <c r="T88" s="122"/>
      <c r="U88" s="123"/>
      <c r="V88" s="119"/>
      <c r="W88" s="120"/>
      <c r="X88" s="122"/>
      <c r="Y88" s="122"/>
      <c r="Z88" s="124"/>
      <c r="AA88" s="119"/>
      <c r="AB88" s="139"/>
      <c r="AC88" s="140"/>
      <c r="AD88" s="141"/>
      <c r="AE88" s="142"/>
      <c r="AF88" s="129"/>
      <c r="AG88" s="130"/>
      <c r="AH88" s="130"/>
      <c r="AI88" s="130"/>
      <c r="AJ88" s="130"/>
      <c r="AK88" s="130"/>
      <c r="AL88" s="130"/>
      <c r="AM88" s="130"/>
      <c r="AN88" s="130"/>
      <c r="AO88" s="130"/>
      <c r="AP88" s="131"/>
      <c r="AQ88" s="143"/>
      <c r="AR88" s="144"/>
    </row>
    <row r="89" ht="19.5" customHeight="1">
      <c r="A89" s="110">
        <v>49.0</v>
      </c>
      <c r="B89" s="111" t="str">
        <f>VLOOKUP($A89,Cierre!$A:$E,2,FALSE)</f>
        <v>LUIS GUILLERMO CARDENAS SANDOVAL</v>
      </c>
      <c r="C89" s="112"/>
      <c r="D89" s="113" t="str">
        <f>VLOOKUP($A89,Cierre!$A:$E,3,FALSE)</f>
        <v/>
      </c>
      <c r="E89" s="114"/>
      <c r="F89" s="115"/>
      <c r="G89" s="115"/>
      <c r="H89" s="116"/>
      <c r="I89" s="112"/>
      <c r="J89" s="115"/>
      <c r="K89" s="115"/>
      <c r="L89" s="117" t="s">
        <v>562</v>
      </c>
      <c r="M89" s="118">
        <v>0.5</v>
      </c>
      <c r="N89" s="119"/>
      <c r="O89" s="120"/>
      <c r="P89" s="121"/>
      <c r="Q89" s="121"/>
      <c r="R89" s="120"/>
      <c r="S89" s="121"/>
      <c r="T89" s="122"/>
      <c r="U89" s="123"/>
      <c r="V89" s="119"/>
      <c r="W89" s="120"/>
      <c r="X89" s="122"/>
      <c r="Y89" s="122"/>
      <c r="Z89" s="124"/>
      <c r="AA89" s="112"/>
      <c r="AB89" s="125"/>
      <c r="AC89" s="126"/>
      <c r="AD89" s="127"/>
      <c r="AE89" s="128"/>
      <c r="AF89" s="129"/>
      <c r="AG89" s="130"/>
      <c r="AH89" s="130"/>
      <c r="AI89" s="130"/>
      <c r="AJ89" s="130"/>
      <c r="AK89" s="114"/>
      <c r="AL89" s="130"/>
      <c r="AM89" s="130"/>
      <c r="AN89" s="130"/>
      <c r="AO89" s="130"/>
      <c r="AP89" s="131"/>
      <c r="AQ89" s="132"/>
      <c r="AR89" s="133"/>
    </row>
    <row r="90" ht="19.5" customHeight="1">
      <c r="A90" s="86"/>
      <c r="B90" s="95"/>
      <c r="C90" s="86"/>
      <c r="D90" s="41"/>
      <c r="E90" s="41"/>
      <c r="F90" s="41"/>
      <c r="G90" s="41"/>
      <c r="H90" s="95"/>
      <c r="I90" s="86"/>
      <c r="J90" s="41"/>
      <c r="K90" s="41"/>
      <c r="L90" s="117" t="s">
        <v>563</v>
      </c>
      <c r="M90" s="118">
        <v>0.5</v>
      </c>
      <c r="N90" s="119"/>
      <c r="O90" s="120"/>
      <c r="P90" s="121"/>
      <c r="Q90" s="121"/>
      <c r="R90" s="120"/>
      <c r="S90" s="121"/>
      <c r="T90" s="122"/>
      <c r="U90" s="123"/>
      <c r="V90" s="119"/>
      <c r="W90" s="120"/>
      <c r="X90" s="122"/>
      <c r="Y90" s="122"/>
      <c r="Z90" s="124"/>
      <c r="AA90" s="86"/>
      <c r="AB90" s="41"/>
      <c r="AC90" s="41"/>
      <c r="AD90" s="41"/>
      <c r="AE90" s="95"/>
      <c r="AF90" s="129"/>
      <c r="AG90" s="130"/>
      <c r="AH90" s="130"/>
      <c r="AI90" s="130"/>
      <c r="AJ90" s="130"/>
      <c r="AK90" s="41"/>
      <c r="AL90" s="130"/>
      <c r="AM90" s="130"/>
      <c r="AN90" s="130"/>
      <c r="AO90" s="130"/>
      <c r="AP90" s="131"/>
      <c r="AQ90" s="86"/>
      <c r="AR90" s="95"/>
    </row>
    <row r="91" ht="19.5" customHeight="1">
      <c r="A91" s="110">
        <v>50.0</v>
      </c>
      <c r="B91" s="111" t="str">
        <f>VLOOKUP($A91,Cierre!$A:$E,2,FALSE)</f>
        <v>GRANCONSTRUCTORA SAS</v>
      </c>
      <c r="C91" s="112"/>
      <c r="D91" s="113" t="str">
        <f>VLOOKUP($A91,Cierre!$A:$E,3,FALSE)</f>
        <v>LUZ MIREYA LOZANO M.</v>
      </c>
      <c r="E91" s="114"/>
      <c r="F91" s="115"/>
      <c r="G91" s="115"/>
      <c r="H91" s="116"/>
      <c r="I91" s="112"/>
      <c r="J91" s="115"/>
      <c r="K91" s="115"/>
      <c r="L91" s="117" t="s">
        <v>132</v>
      </c>
      <c r="M91" s="118">
        <v>0.34</v>
      </c>
      <c r="N91" s="119"/>
      <c r="O91" s="120"/>
      <c r="P91" s="121"/>
      <c r="Q91" s="121"/>
      <c r="R91" s="120"/>
      <c r="S91" s="121"/>
      <c r="T91" s="122"/>
      <c r="U91" s="123"/>
      <c r="V91" s="119"/>
      <c r="W91" s="120"/>
      <c r="X91" s="122"/>
      <c r="Y91" s="122"/>
      <c r="Z91" s="124"/>
      <c r="AA91" s="112"/>
      <c r="AB91" s="125"/>
      <c r="AC91" s="126"/>
      <c r="AD91" s="127"/>
      <c r="AE91" s="128"/>
      <c r="AF91" s="129"/>
      <c r="AG91" s="130"/>
      <c r="AH91" s="130"/>
      <c r="AI91" s="130"/>
      <c r="AJ91" s="130"/>
      <c r="AK91" s="114"/>
      <c r="AL91" s="130"/>
      <c r="AM91" s="130"/>
      <c r="AN91" s="130"/>
      <c r="AO91" s="130"/>
      <c r="AP91" s="131"/>
      <c r="AQ91" s="132"/>
      <c r="AR91" s="133"/>
    </row>
    <row r="92" ht="19.5" customHeight="1">
      <c r="A92" s="87"/>
      <c r="B92" s="145"/>
      <c r="C92" s="87"/>
      <c r="D92" s="51"/>
      <c r="E92" s="51"/>
      <c r="F92" s="51"/>
      <c r="G92" s="51"/>
      <c r="H92" s="145"/>
      <c r="I92" s="87"/>
      <c r="J92" s="51"/>
      <c r="K92" s="51"/>
      <c r="L92" s="117" t="s">
        <v>133</v>
      </c>
      <c r="M92" s="118">
        <v>0.33</v>
      </c>
      <c r="N92" s="119"/>
      <c r="O92" s="120"/>
      <c r="P92" s="121"/>
      <c r="Q92" s="121"/>
      <c r="R92" s="120"/>
      <c r="S92" s="121"/>
      <c r="T92" s="122"/>
      <c r="U92" s="123"/>
      <c r="V92" s="119"/>
      <c r="W92" s="120"/>
      <c r="X92" s="122"/>
      <c r="Y92" s="122"/>
      <c r="Z92" s="124"/>
      <c r="AA92" s="87"/>
      <c r="AB92" s="51"/>
      <c r="AC92" s="51"/>
      <c r="AD92" s="51"/>
      <c r="AE92" s="145"/>
      <c r="AF92" s="129"/>
      <c r="AG92" s="130"/>
      <c r="AH92" s="130"/>
      <c r="AI92" s="130"/>
      <c r="AJ92" s="130"/>
      <c r="AK92" s="51"/>
      <c r="AL92" s="130"/>
      <c r="AM92" s="130"/>
      <c r="AN92" s="130"/>
      <c r="AO92" s="130"/>
      <c r="AP92" s="131"/>
      <c r="AQ92" s="87"/>
      <c r="AR92" s="145"/>
    </row>
    <row r="93" ht="19.5" customHeight="1">
      <c r="A93" s="86"/>
      <c r="B93" s="95"/>
      <c r="C93" s="86"/>
      <c r="D93" s="41"/>
      <c r="E93" s="41"/>
      <c r="F93" s="41"/>
      <c r="G93" s="41"/>
      <c r="H93" s="95"/>
      <c r="I93" s="86"/>
      <c r="J93" s="41"/>
      <c r="K93" s="41"/>
      <c r="L93" s="117" t="s">
        <v>564</v>
      </c>
      <c r="M93" s="118">
        <v>0.33</v>
      </c>
      <c r="N93" s="119"/>
      <c r="O93" s="120"/>
      <c r="P93" s="121"/>
      <c r="Q93" s="121"/>
      <c r="R93" s="120"/>
      <c r="S93" s="121"/>
      <c r="T93" s="122"/>
      <c r="U93" s="123"/>
      <c r="V93" s="119"/>
      <c r="W93" s="120"/>
      <c r="X93" s="122"/>
      <c r="Y93" s="122"/>
      <c r="Z93" s="124"/>
      <c r="AA93" s="86"/>
      <c r="AB93" s="41"/>
      <c r="AC93" s="41"/>
      <c r="AD93" s="41"/>
      <c r="AE93" s="95"/>
      <c r="AF93" s="129"/>
      <c r="AG93" s="130"/>
      <c r="AH93" s="130"/>
      <c r="AI93" s="130"/>
      <c r="AJ93" s="130"/>
      <c r="AK93" s="41"/>
      <c r="AL93" s="130"/>
      <c r="AM93" s="130"/>
      <c r="AN93" s="130"/>
      <c r="AO93" s="130"/>
      <c r="AP93" s="131"/>
      <c r="AQ93" s="86"/>
      <c r="AR93" s="95"/>
    </row>
    <row r="94" ht="19.5" customHeight="1">
      <c r="A94" s="110">
        <v>51.0</v>
      </c>
      <c r="B94" s="111" t="str">
        <f>VLOOKUP($A94,Cierre!$A:$E,2,FALSE)</f>
        <v>CONSORCIO GIRALDO ASOCIADOS</v>
      </c>
      <c r="C94" s="112"/>
      <c r="D94" s="113" t="str">
        <f>VLOOKUP($A94,Cierre!$A:$E,3,FALSE)</f>
        <v>JOSÉ ALBER GIRALDO HENAO</v>
      </c>
      <c r="E94" s="114"/>
      <c r="F94" s="115"/>
      <c r="G94" s="115"/>
      <c r="H94" s="116"/>
      <c r="I94" s="112"/>
      <c r="J94" s="115"/>
      <c r="K94" s="115"/>
      <c r="L94" s="117" t="s">
        <v>325</v>
      </c>
      <c r="M94" s="118">
        <v>0.3</v>
      </c>
      <c r="N94" s="119"/>
      <c r="O94" s="120"/>
      <c r="P94" s="121"/>
      <c r="Q94" s="121"/>
      <c r="R94" s="120"/>
      <c r="S94" s="121"/>
      <c r="T94" s="122"/>
      <c r="U94" s="123"/>
      <c r="V94" s="119"/>
      <c r="W94" s="120"/>
      <c r="X94" s="122"/>
      <c r="Y94" s="122"/>
      <c r="Z94" s="124"/>
      <c r="AA94" s="112"/>
      <c r="AB94" s="125"/>
      <c r="AC94" s="126"/>
      <c r="AD94" s="127"/>
      <c r="AE94" s="128"/>
      <c r="AF94" s="129"/>
      <c r="AG94" s="130"/>
      <c r="AH94" s="130"/>
      <c r="AI94" s="130"/>
      <c r="AJ94" s="130"/>
      <c r="AK94" s="114"/>
      <c r="AL94" s="130"/>
      <c r="AM94" s="130"/>
      <c r="AN94" s="130"/>
      <c r="AO94" s="130"/>
      <c r="AP94" s="131"/>
      <c r="AQ94" s="132"/>
      <c r="AR94" s="133"/>
    </row>
    <row r="95" ht="19.5" customHeight="1">
      <c r="A95" s="86"/>
      <c r="B95" s="95"/>
      <c r="C95" s="86"/>
      <c r="D95" s="41"/>
      <c r="E95" s="41"/>
      <c r="F95" s="41"/>
      <c r="G95" s="41"/>
      <c r="H95" s="95"/>
      <c r="I95" s="86"/>
      <c r="J95" s="41"/>
      <c r="K95" s="41"/>
      <c r="L95" s="117" t="s">
        <v>565</v>
      </c>
      <c r="M95" s="118">
        <v>0.7</v>
      </c>
      <c r="N95" s="119"/>
      <c r="O95" s="120"/>
      <c r="P95" s="121"/>
      <c r="Q95" s="121"/>
      <c r="R95" s="120"/>
      <c r="S95" s="121"/>
      <c r="T95" s="122"/>
      <c r="U95" s="123"/>
      <c r="V95" s="119"/>
      <c r="W95" s="120"/>
      <c r="X95" s="122"/>
      <c r="Y95" s="122"/>
      <c r="Z95" s="124"/>
      <c r="AA95" s="86"/>
      <c r="AB95" s="41"/>
      <c r="AC95" s="41"/>
      <c r="AD95" s="41"/>
      <c r="AE95" s="95"/>
      <c r="AF95" s="129"/>
      <c r="AG95" s="130"/>
      <c r="AH95" s="130"/>
      <c r="AI95" s="130"/>
      <c r="AJ95" s="130"/>
      <c r="AK95" s="41"/>
      <c r="AL95" s="130"/>
      <c r="AM95" s="130"/>
      <c r="AN95" s="130"/>
      <c r="AO95" s="130"/>
      <c r="AP95" s="131"/>
      <c r="AQ95" s="86"/>
      <c r="AR95" s="95"/>
    </row>
    <row r="96" ht="19.5" customHeight="1">
      <c r="A96" s="110">
        <v>52.0</v>
      </c>
      <c r="B96" s="111" t="str">
        <f>VLOOKUP($A96,Cierre!$A:$E,2,FALSE)</f>
        <v>BROKA CONSTRUCCIONES E INTERVENTORIAS S.A.S</v>
      </c>
      <c r="C96" s="112"/>
      <c r="D96" s="113" t="str">
        <f>VLOOKUP($A96,Cierre!$A:$E,3,FALSE)</f>
        <v>HERNAN JULIO BARRIOS CASTILLO</v>
      </c>
      <c r="E96" s="114"/>
      <c r="F96" s="115"/>
      <c r="G96" s="115"/>
      <c r="H96" s="116"/>
      <c r="I96" s="112"/>
      <c r="J96" s="115"/>
      <c r="K96" s="115"/>
      <c r="L96" s="117" t="s">
        <v>566</v>
      </c>
      <c r="M96" s="118">
        <v>0.6</v>
      </c>
      <c r="N96" s="119"/>
      <c r="O96" s="120"/>
      <c r="P96" s="121"/>
      <c r="Q96" s="121"/>
      <c r="R96" s="120"/>
      <c r="S96" s="121"/>
      <c r="T96" s="122"/>
      <c r="U96" s="123"/>
      <c r="V96" s="119"/>
      <c r="W96" s="120"/>
      <c r="X96" s="122"/>
      <c r="Y96" s="122"/>
      <c r="Z96" s="124"/>
      <c r="AA96" s="112"/>
      <c r="AB96" s="125"/>
      <c r="AC96" s="126"/>
      <c r="AD96" s="127"/>
      <c r="AE96" s="128"/>
      <c r="AF96" s="129"/>
      <c r="AG96" s="130"/>
      <c r="AH96" s="130"/>
      <c r="AI96" s="130"/>
      <c r="AJ96" s="130"/>
      <c r="AK96" s="114"/>
      <c r="AL96" s="130"/>
      <c r="AM96" s="130"/>
      <c r="AN96" s="130"/>
      <c r="AO96" s="130"/>
      <c r="AP96" s="131"/>
      <c r="AQ96" s="132"/>
      <c r="AR96" s="133"/>
    </row>
    <row r="97" ht="19.5" customHeight="1">
      <c r="A97" s="86"/>
      <c r="B97" s="95"/>
      <c r="C97" s="86"/>
      <c r="D97" s="41"/>
      <c r="E97" s="41"/>
      <c r="F97" s="41"/>
      <c r="G97" s="41"/>
      <c r="H97" s="95"/>
      <c r="I97" s="86"/>
      <c r="J97" s="41"/>
      <c r="K97" s="41"/>
      <c r="L97" s="117" t="s">
        <v>567</v>
      </c>
      <c r="M97" s="118">
        <v>0.4</v>
      </c>
      <c r="N97" s="119"/>
      <c r="O97" s="120"/>
      <c r="P97" s="121"/>
      <c r="Q97" s="121"/>
      <c r="R97" s="120"/>
      <c r="S97" s="121"/>
      <c r="T97" s="122"/>
      <c r="U97" s="123"/>
      <c r="V97" s="119"/>
      <c r="W97" s="120"/>
      <c r="X97" s="122"/>
      <c r="Y97" s="122"/>
      <c r="Z97" s="124"/>
      <c r="AA97" s="86"/>
      <c r="AB97" s="41"/>
      <c r="AC97" s="41"/>
      <c r="AD97" s="41"/>
      <c r="AE97" s="95"/>
      <c r="AF97" s="129"/>
      <c r="AG97" s="130"/>
      <c r="AH97" s="130"/>
      <c r="AI97" s="130"/>
      <c r="AJ97" s="130"/>
      <c r="AK97" s="41"/>
      <c r="AL97" s="130"/>
      <c r="AM97" s="130"/>
      <c r="AN97" s="130"/>
      <c r="AO97" s="130"/>
      <c r="AP97" s="131"/>
      <c r="AQ97" s="86"/>
      <c r="AR97" s="95"/>
    </row>
    <row r="98" ht="19.5" customHeight="1">
      <c r="A98" s="110">
        <v>53.0</v>
      </c>
      <c r="B98" s="111" t="str">
        <f>VLOOKUP($A98,Cierre!$A:$E,2,FALSE)</f>
        <v>MAURICIO ANTONIO CORTES REINA</v>
      </c>
      <c r="C98" s="112"/>
      <c r="D98" s="113" t="str">
        <f>VLOOKUP($A98,Cierre!$A:$E,3,FALSE)</f>
        <v/>
      </c>
      <c r="E98" s="114"/>
      <c r="F98" s="115"/>
      <c r="G98" s="115"/>
      <c r="H98" s="116"/>
      <c r="I98" s="112"/>
      <c r="J98" s="115"/>
      <c r="K98" s="115"/>
      <c r="L98" s="117" t="s">
        <v>344</v>
      </c>
      <c r="M98" s="118">
        <v>0.9</v>
      </c>
      <c r="N98" s="119"/>
      <c r="O98" s="120"/>
      <c r="P98" s="121"/>
      <c r="Q98" s="121"/>
      <c r="R98" s="120"/>
      <c r="S98" s="121"/>
      <c r="T98" s="122"/>
      <c r="U98" s="123"/>
      <c r="V98" s="119"/>
      <c r="W98" s="120"/>
      <c r="X98" s="122"/>
      <c r="Y98" s="122"/>
      <c r="Z98" s="124"/>
      <c r="AA98" s="112"/>
      <c r="AB98" s="125"/>
      <c r="AC98" s="126"/>
      <c r="AD98" s="127"/>
      <c r="AE98" s="128"/>
      <c r="AF98" s="129"/>
      <c r="AG98" s="130"/>
      <c r="AH98" s="130"/>
      <c r="AI98" s="130"/>
      <c r="AJ98" s="130"/>
      <c r="AK98" s="114"/>
      <c r="AL98" s="130"/>
      <c r="AM98" s="130"/>
      <c r="AN98" s="130"/>
      <c r="AO98" s="130"/>
      <c r="AP98" s="131"/>
      <c r="AQ98" s="132"/>
      <c r="AR98" s="133"/>
    </row>
    <row r="99" ht="19.5" customHeight="1">
      <c r="A99" s="86"/>
      <c r="B99" s="95"/>
      <c r="C99" s="86"/>
      <c r="D99" s="41"/>
      <c r="E99" s="41"/>
      <c r="F99" s="41"/>
      <c r="G99" s="41"/>
      <c r="H99" s="95"/>
      <c r="I99" s="86"/>
      <c r="J99" s="41"/>
      <c r="K99" s="41"/>
      <c r="L99" s="117" t="s">
        <v>568</v>
      </c>
      <c r="M99" s="118">
        <v>0.1</v>
      </c>
      <c r="N99" s="119"/>
      <c r="O99" s="120"/>
      <c r="P99" s="121"/>
      <c r="Q99" s="121"/>
      <c r="R99" s="120"/>
      <c r="S99" s="121"/>
      <c r="T99" s="122"/>
      <c r="U99" s="123"/>
      <c r="V99" s="119"/>
      <c r="W99" s="120"/>
      <c r="X99" s="122"/>
      <c r="Y99" s="122"/>
      <c r="Z99" s="124"/>
      <c r="AA99" s="86"/>
      <c r="AB99" s="41"/>
      <c r="AC99" s="41"/>
      <c r="AD99" s="41"/>
      <c r="AE99" s="95"/>
      <c r="AF99" s="129"/>
      <c r="AG99" s="130"/>
      <c r="AH99" s="130"/>
      <c r="AI99" s="130"/>
      <c r="AJ99" s="130"/>
      <c r="AK99" s="41"/>
      <c r="AL99" s="130"/>
      <c r="AM99" s="130"/>
      <c r="AN99" s="130"/>
      <c r="AO99" s="130"/>
      <c r="AP99" s="131"/>
      <c r="AQ99" s="86"/>
      <c r="AR99" s="95"/>
    </row>
    <row r="100" ht="39.75" customHeight="1">
      <c r="A100" s="134">
        <v>54.0</v>
      </c>
      <c r="B100" s="135" t="str">
        <f>VLOOKUP($A100,Cierre!$A:$E,2,FALSE)</f>
        <v>JORGE HERNAN GUTIERREZ RIVERA</v>
      </c>
      <c r="C100" s="119"/>
      <c r="D100" s="136" t="str">
        <f>VLOOKUP($A100,Cierre!$A:$E,3,FALSE)</f>
        <v>JORGE HERNAN GUTIERREZ RIVERA</v>
      </c>
      <c r="E100" s="137"/>
      <c r="F100" s="121"/>
      <c r="G100" s="121"/>
      <c r="H100" s="138"/>
      <c r="I100" s="119"/>
      <c r="J100" s="121"/>
      <c r="K100" s="121"/>
      <c r="L100" s="117"/>
      <c r="M100" s="118">
        <v>1.0</v>
      </c>
      <c r="N100" s="119"/>
      <c r="O100" s="120"/>
      <c r="P100" s="121"/>
      <c r="Q100" s="121"/>
      <c r="R100" s="120"/>
      <c r="S100" s="121"/>
      <c r="T100" s="122"/>
      <c r="U100" s="123"/>
      <c r="V100" s="119"/>
      <c r="W100" s="120"/>
      <c r="X100" s="122"/>
      <c r="Y100" s="122"/>
      <c r="Z100" s="124"/>
      <c r="AA100" s="119"/>
      <c r="AB100" s="139"/>
      <c r="AC100" s="140"/>
      <c r="AD100" s="141"/>
      <c r="AE100" s="142"/>
      <c r="AF100" s="129"/>
      <c r="AG100" s="130"/>
      <c r="AH100" s="130"/>
      <c r="AI100" s="130"/>
      <c r="AJ100" s="130"/>
      <c r="AK100" s="130"/>
      <c r="AL100" s="130"/>
      <c r="AM100" s="130"/>
      <c r="AN100" s="130"/>
      <c r="AO100" s="130"/>
      <c r="AP100" s="131"/>
      <c r="AQ100" s="143"/>
      <c r="AR100" s="144"/>
    </row>
    <row r="101" ht="19.5" customHeight="1">
      <c r="A101" s="110">
        <v>55.0</v>
      </c>
      <c r="B101" s="111" t="str">
        <f>VLOOKUP($A101,Cierre!$A:$E,2,FALSE)</f>
        <v>GV GARCÍA VILLA INGENIEROS S.A.S.</v>
      </c>
      <c r="C101" s="112"/>
      <c r="D101" s="113" t="str">
        <f>VLOOKUP($A101,Cierre!$A:$E,3,FALSE)</f>
        <v>OTTO HARRY GARCÍA ZAMUDIO</v>
      </c>
      <c r="E101" s="114"/>
      <c r="F101" s="115"/>
      <c r="G101" s="115"/>
      <c r="H101" s="116"/>
      <c r="I101" s="112"/>
      <c r="J101" s="115"/>
      <c r="K101" s="115"/>
      <c r="L101" s="117" t="s">
        <v>569</v>
      </c>
      <c r="M101" s="118">
        <v>0.33</v>
      </c>
      <c r="N101" s="119"/>
      <c r="O101" s="120"/>
      <c r="P101" s="121"/>
      <c r="Q101" s="121"/>
      <c r="R101" s="120"/>
      <c r="S101" s="121"/>
      <c r="T101" s="122"/>
      <c r="U101" s="123"/>
      <c r="V101" s="119"/>
      <c r="W101" s="120"/>
      <c r="X101" s="122"/>
      <c r="Y101" s="122"/>
      <c r="Z101" s="124"/>
      <c r="AA101" s="112"/>
      <c r="AB101" s="125"/>
      <c r="AC101" s="126"/>
      <c r="AD101" s="127"/>
      <c r="AE101" s="128"/>
      <c r="AF101" s="129"/>
      <c r="AG101" s="130"/>
      <c r="AH101" s="130"/>
      <c r="AI101" s="130"/>
      <c r="AJ101" s="130"/>
      <c r="AK101" s="114"/>
      <c r="AL101" s="130"/>
      <c r="AM101" s="130"/>
      <c r="AN101" s="130"/>
      <c r="AO101" s="130"/>
      <c r="AP101" s="131"/>
      <c r="AQ101" s="132"/>
      <c r="AR101" s="133"/>
    </row>
    <row r="102" ht="19.5" customHeight="1">
      <c r="A102" s="87"/>
      <c r="B102" s="145"/>
      <c r="C102" s="87"/>
      <c r="D102" s="51"/>
      <c r="E102" s="51"/>
      <c r="F102" s="51"/>
      <c r="G102" s="51"/>
      <c r="H102" s="145"/>
      <c r="I102" s="87"/>
      <c r="J102" s="51"/>
      <c r="K102" s="51"/>
      <c r="L102" s="117" t="s">
        <v>570</v>
      </c>
      <c r="M102" s="118">
        <v>0.34</v>
      </c>
      <c r="N102" s="119"/>
      <c r="O102" s="120"/>
      <c r="P102" s="121"/>
      <c r="Q102" s="121"/>
      <c r="R102" s="120"/>
      <c r="S102" s="121"/>
      <c r="T102" s="122"/>
      <c r="U102" s="123"/>
      <c r="V102" s="119"/>
      <c r="W102" s="120"/>
      <c r="X102" s="122"/>
      <c r="Y102" s="122"/>
      <c r="Z102" s="124"/>
      <c r="AA102" s="87"/>
      <c r="AB102" s="51"/>
      <c r="AC102" s="51"/>
      <c r="AD102" s="51"/>
      <c r="AE102" s="145"/>
      <c r="AF102" s="129"/>
      <c r="AG102" s="130"/>
      <c r="AH102" s="130"/>
      <c r="AI102" s="130"/>
      <c r="AJ102" s="130"/>
      <c r="AK102" s="51"/>
      <c r="AL102" s="130"/>
      <c r="AM102" s="130"/>
      <c r="AN102" s="130"/>
      <c r="AO102" s="130"/>
      <c r="AP102" s="131"/>
      <c r="AQ102" s="87"/>
      <c r="AR102" s="145"/>
    </row>
    <row r="103" ht="19.5" customHeight="1">
      <c r="A103" s="86"/>
      <c r="B103" s="95"/>
      <c r="C103" s="86"/>
      <c r="D103" s="41"/>
      <c r="E103" s="41"/>
      <c r="F103" s="41"/>
      <c r="G103" s="41"/>
      <c r="H103" s="95"/>
      <c r="I103" s="86"/>
      <c r="J103" s="41"/>
      <c r="K103" s="41"/>
      <c r="L103" s="117" t="s">
        <v>571</v>
      </c>
      <c r="M103" s="118">
        <v>0.33</v>
      </c>
      <c r="N103" s="119"/>
      <c r="O103" s="120"/>
      <c r="P103" s="121"/>
      <c r="Q103" s="121"/>
      <c r="R103" s="120"/>
      <c r="S103" s="121"/>
      <c r="T103" s="122"/>
      <c r="U103" s="123"/>
      <c r="V103" s="119"/>
      <c r="W103" s="120"/>
      <c r="X103" s="122"/>
      <c r="Y103" s="122"/>
      <c r="Z103" s="124"/>
      <c r="AA103" s="86"/>
      <c r="AB103" s="41"/>
      <c r="AC103" s="41"/>
      <c r="AD103" s="41"/>
      <c r="AE103" s="95"/>
      <c r="AF103" s="129"/>
      <c r="AG103" s="130"/>
      <c r="AH103" s="130"/>
      <c r="AI103" s="130"/>
      <c r="AJ103" s="130"/>
      <c r="AK103" s="41"/>
      <c r="AL103" s="130"/>
      <c r="AM103" s="130"/>
      <c r="AN103" s="130"/>
      <c r="AO103" s="130"/>
      <c r="AP103" s="131"/>
      <c r="AQ103" s="86"/>
      <c r="AR103" s="95"/>
    </row>
    <row r="104" ht="19.5" customHeight="1">
      <c r="A104" s="110">
        <v>56.0</v>
      </c>
      <c r="B104" s="111" t="str">
        <f>VLOOKUP($A104,Cierre!$A:$E,2,FALSE)</f>
        <v>CONSORCIO MILGUI</v>
      </c>
      <c r="C104" s="112"/>
      <c r="D104" s="113" t="str">
        <f>VLOOKUP($A104,Cierre!$A:$E,3,FALSE)</f>
        <v>MILTON RICARDO HERRERA POSADA</v>
      </c>
      <c r="E104" s="114"/>
      <c r="F104" s="115"/>
      <c r="G104" s="115"/>
      <c r="H104" s="116"/>
      <c r="I104" s="112"/>
      <c r="J104" s="115"/>
      <c r="K104" s="115"/>
      <c r="L104" s="117" t="s">
        <v>572</v>
      </c>
      <c r="M104" s="118">
        <v>0.5</v>
      </c>
      <c r="N104" s="119"/>
      <c r="O104" s="120"/>
      <c r="P104" s="121"/>
      <c r="Q104" s="121"/>
      <c r="R104" s="120"/>
      <c r="S104" s="121"/>
      <c r="T104" s="122"/>
      <c r="U104" s="123"/>
      <c r="V104" s="119"/>
      <c r="W104" s="120"/>
      <c r="X104" s="122"/>
      <c r="Y104" s="122"/>
      <c r="Z104" s="124"/>
      <c r="AA104" s="112"/>
      <c r="AB104" s="125"/>
      <c r="AC104" s="126"/>
      <c r="AD104" s="127"/>
      <c r="AE104" s="128"/>
      <c r="AF104" s="129"/>
      <c r="AG104" s="130"/>
      <c r="AH104" s="130"/>
      <c r="AI104" s="130"/>
      <c r="AJ104" s="130"/>
      <c r="AK104" s="114"/>
      <c r="AL104" s="130"/>
      <c r="AM104" s="130"/>
      <c r="AN104" s="130"/>
      <c r="AO104" s="130"/>
      <c r="AP104" s="131"/>
      <c r="AQ104" s="132"/>
      <c r="AR104" s="133"/>
    </row>
    <row r="105" ht="19.5" customHeight="1">
      <c r="A105" s="86"/>
      <c r="B105" s="95"/>
      <c r="C105" s="86"/>
      <c r="D105" s="41"/>
      <c r="E105" s="41"/>
      <c r="F105" s="41"/>
      <c r="G105" s="41"/>
      <c r="H105" s="95"/>
      <c r="I105" s="86"/>
      <c r="J105" s="41"/>
      <c r="K105" s="41"/>
      <c r="L105" s="117" t="s">
        <v>573</v>
      </c>
      <c r="M105" s="118">
        <v>0.5</v>
      </c>
      <c r="N105" s="119"/>
      <c r="O105" s="120"/>
      <c r="P105" s="121"/>
      <c r="Q105" s="121"/>
      <c r="R105" s="120"/>
      <c r="S105" s="121"/>
      <c r="T105" s="122"/>
      <c r="U105" s="123"/>
      <c r="V105" s="119"/>
      <c r="W105" s="120"/>
      <c r="X105" s="122"/>
      <c r="Y105" s="122"/>
      <c r="Z105" s="124"/>
      <c r="AA105" s="86"/>
      <c r="AB105" s="41"/>
      <c r="AC105" s="41"/>
      <c r="AD105" s="41"/>
      <c r="AE105" s="95"/>
      <c r="AF105" s="129"/>
      <c r="AG105" s="130"/>
      <c r="AH105" s="130"/>
      <c r="AI105" s="130"/>
      <c r="AJ105" s="130"/>
      <c r="AK105" s="41"/>
      <c r="AL105" s="130"/>
      <c r="AM105" s="130"/>
      <c r="AN105" s="130"/>
      <c r="AO105" s="130"/>
      <c r="AP105" s="131"/>
      <c r="AQ105" s="86"/>
      <c r="AR105" s="95"/>
    </row>
    <row r="106" ht="39.75" customHeight="1">
      <c r="A106" s="134">
        <v>57.0</v>
      </c>
      <c r="B106" s="135" t="str">
        <f>VLOOKUP($A106,Cierre!$A:$E,2,FALSE)</f>
        <v>CONSORCIO BULEVAR MANIZALES</v>
      </c>
      <c r="C106" s="119"/>
      <c r="D106" s="136" t="str">
        <f>VLOOKUP($A106,Cierre!$A:$E,3,FALSE)</f>
        <v>JAVIER MUÑOZ JARAMILLO</v>
      </c>
      <c r="E106" s="137"/>
      <c r="F106" s="121"/>
      <c r="G106" s="121"/>
      <c r="H106" s="138"/>
      <c r="I106" s="119"/>
      <c r="J106" s="121"/>
      <c r="K106" s="121"/>
      <c r="L106" s="117"/>
      <c r="M106" s="118">
        <v>1.0</v>
      </c>
      <c r="N106" s="119"/>
      <c r="O106" s="120"/>
      <c r="P106" s="121"/>
      <c r="Q106" s="121"/>
      <c r="R106" s="120"/>
      <c r="S106" s="121"/>
      <c r="T106" s="122"/>
      <c r="U106" s="123"/>
      <c r="V106" s="119"/>
      <c r="W106" s="120"/>
      <c r="X106" s="122"/>
      <c r="Y106" s="122"/>
      <c r="Z106" s="124"/>
      <c r="AA106" s="119"/>
      <c r="AB106" s="139"/>
      <c r="AC106" s="140"/>
      <c r="AD106" s="141"/>
      <c r="AE106" s="142"/>
      <c r="AF106" s="129"/>
      <c r="AG106" s="130"/>
      <c r="AH106" s="130"/>
      <c r="AI106" s="130"/>
      <c r="AJ106" s="130"/>
      <c r="AK106" s="130"/>
      <c r="AL106" s="130"/>
      <c r="AM106" s="130"/>
      <c r="AN106" s="130"/>
      <c r="AO106" s="130"/>
      <c r="AP106" s="131"/>
      <c r="AQ106" s="143"/>
      <c r="AR106" s="144"/>
    </row>
    <row r="107" ht="19.5" customHeight="1">
      <c r="A107" s="110">
        <v>58.0</v>
      </c>
      <c r="B107" s="111" t="str">
        <f>VLOOKUP($A107,Cierre!$A:$E,2,FALSE)</f>
        <v>CONSORCIO BULEVAR RG</v>
      </c>
      <c r="C107" s="112"/>
      <c r="D107" s="113" t="str">
        <f>VLOOKUP($A107,Cierre!$A:$E,3,FALSE)</f>
        <v>MARIA AMERICA GARCIA PRIETO</v>
      </c>
      <c r="E107" s="114"/>
      <c r="F107" s="115"/>
      <c r="G107" s="115"/>
      <c r="H107" s="116"/>
      <c r="I107" s="112"/>
      <c r="J107" s="115"/>
      <c r="K107" s="115"/>
      <c r="L107" s="117" t="s">
        <v>574</v>
      </c>
      <c r="M107" s="118">
        <v>0.98</v>
      </c>
      <c r="N107" s="119"/>
      <c r="O107" s="120"/>
      <c r="P107" s="121"/>
      <c r="Q107" s="121"/>
      <c r="R107" s="120"/>
      <c r="S107" s="121"/>
      <c r="T107" s="122"/>
      <c r="U107" s="123"/>
      <c r="V107" s="119"/>
      <c r="W107" s="120"/>
      <c r="X107" s="122"/>
      <c r="Y107" s="122"/>
      <c r="Z107" s="124"/>
      <c r="AA107" s="112"/>
      <c r="AB107" s="125"/>
      <c r="AC107" s="126"/>
      <c r="AD107" s="127"/>
      <c r="AE107" s="128"/>
      <c r="AF107" s="129"/>
      <c r="AG107" s="130"/>
      <c r="AH107" s="130"/>
      <c r="AI107" s="130"/>
      <c r="AJ107" s="130"/>
      <c r="AK107" s="114"/>
      <c r="AL107" s="130"/>
      <c r="AM107" s="130"/>
      <c r="AN107" s="130"/>
      <c r="AO107" s="130"/>
      <c r="AP107" s="131"/>
      <c r="AQ107" s="132"/>
      <c r="AR107" s="133"/>
    </row>
    <row r="108" ht="19.5" customHeight="1">
      <c r="A108" s="86"/>
      <c r="B108" s="95"/>
      <c r="C108" s="86"/>
      <c r="D108" s="41"/>
      <c r="E108" s="41"/>
      <c r="F108" s="41"/>
      <c r="G108" s="41"/>
      <c r="H108" s="95"/>
      <c r="I108" s="86"/>
      <c r="J108" s="41"/>
      <c r="K108" s="41"/>
      <c r="L108" s="117" t="s">
        <v>575</v>
      </c>
      <c r="M108" s="118">
        <v>0.02</v>
      </c>
      <c r="N108" s="119"/>
      <c r="O108" s="120"/>
      <c r="P108" s="121"/>
      <c r="Q108" s="121"/>
      <c r="R108" s="120"/>
      <c r="S108" s="121"/>
      <c r="T108" s="122"/>
      <c r="U108" s="123"/>
      <c r="V108" s="119"/>
      <c r="W108" s="120"/>
      <c r="X108" s="122"/>
      <c r="Y108" s="122"/>
      <c r="Z108" s="124"/>
      <c r="AA108" s="86"/>
      <c r="AB108" s="41"/>
      <c r="AC108" s="41"/>
      <c r="AD108" s="41"/>
      <c r="AE108" s="95"/>
      <c r="AF108" s="129"/>
      <c r="AG108" s="130"/>
      <c r="AH108" s="130"/>
      <c r="AI108" s="130"/>
      <c r="AJ108" s="130"/>
      <c r="AK108" s="41"/>
      <c r="AL108" s="130"/>
      <c r="AM108" s="130"/>
      <c r="AN108" s="130"/>
      <c r="AO108" s="130"/>
      <c r="AP108" s="131"/>
      <c r="AQ108" s="86"/>
      <c r="AR108" s="95"/>
    </row>
    <row r="109" ht="39.75" customHeight="1">
      <c r="A109" s="134">
        <v>59.0</v>
      </c>
      <c r="B109" s="135" t="str">
        <f>VLOOKUP($A109,Cierre!$A:$E,2,FALSE)</f>
        <v>CONSORCIO SANTA MARTA 21</v>
      </c>
      <c r="C109" s="119"/>
      <c r="D109" s="136" t="str">
        <f>VLOOKUP($A109,Cierre!$A:$E,3,FALSE)</f>
        <v>JULIAN ANDRES SANTANA LEON</v>
      </c>
      <c r="E109" s="137"/>
      <c r="F109" s="121"/>
      <c r="G109" s="121"/>
      <c r="H109" s="138"/>
      <c r="I109" s="119"/>
      <c r="J109" s="121"/>
      <c r="K109" s="121"/>
      <c r="L109" s="117"/>
      <c r="M109" s="118">
        <v>1.0</v>
      </c>
      <c r="N109" s="119"/>
      <c r="O109" s="120"/>
      <c r="P109" s="121"/>
      <c r="Q109" s="121"/>
      <c r="R109" s="120"/>
      <c r="S109" s="121"/>
      <c r="T109" s="122"/>
      <c r="U109" s="123"/>
      <c r="V109" s="119"/>
      <c r="W109" s="120"/>
      <c r="X109" s="122"/>
      <c r="Y109" s="122"/>
      <c r="Z109" s="124"/>
      <c r="AA109" s="119"/>
      <c r="AB109" s="139"/>
      <c r="AC109" s="140"/>
      <c r="AD109" s="141"/>
      <c r="AE109" s="142"/>
      <c r="AF109" s="129"/>
      <c r="AG109" s="130"/>
      <c r="AH109" s="130"/>
      <c r="AI109" s="130"/>
      <c r="AJ109" s="130"/>
      <c r="AK109" s="130"/>
      <c r="AL109" s="130"/>
      <c r="AM109" s="130"/>
      <c r="AN109" s="130"/>
      <c r="AO109" s="130"/>
      <c r="AP109" s="131"/>
      <c r="AQ109" s="143"/>
      <c r="AR109" s="144"/>
    </row>
    <row r="110" ht="19.5" customHeight="1">
      <c r="A110" s="110">
        <v>60.0</v>
      </c>
      <c r="B110" s="111" t="str">
        <f>VLOOKUP($A110,Cierre!$A:$E,2,FALSE)</f>
        <v>ALFONSO PARRA DE LOS RIOS</v>
      </c>
      <c r="C110" s="112"/>
      <c r="D110" s="113" t="str">
        <f>VLOOKUP($A110,Cierre!$A:$E,3,FALSE)</f>
        <v/>
      </c>
      <c r="E110" s="114"/>
      <c r="F110" s="115"/>
      <c r="G110" s="115"/>
      <c r="H110" s="116"/>
      <c r="I110" s="112"/>
      <c r="J110" s="115"/>
      <c r="K110" s="115"/>
      <c r="L110" s="117" t="s">
        <v>576</v>
      </c>
      <c r="M110" s="118">
        <v>0.3</v>
      </c>
      <c r="N110" s="119"/>
      <c r="O110" s="120"/>
      <c r="P110" s="121"/>
      <c r="Q110" s="121"/>
      <c r="R110" s="120"/>
      <c r="S110" s="121"/>
      <c r="T110" s="122"/>
      <c r="U110" s="123"/>
      <c r="V110" s="119"/>
      <c r="W110" s="120"/>
      <c r="X110" s="122"/>
      <c r="Y110" s="122"/>
      <c r="Z110" s="124"/>
      <c r="AA110" s="112"/>
      <c r="AB110" s="125"/>
      <c r="AC110" s="126"/>
      <c r="AD110" s="127"/>
      <c r="AE110" s="128"/>
      <c r="AF110" s="129"/>
      <c r="AG110" s="130"/>
      <c r="AH110" s="130"/>
      <c r="AI110" s="130"/>
      <c r="AJ110" s="130"/>
      <c r="AK110" s="114"/>
      <c r="AL110" s="130"/>
      <c r="AM110" s="130"/>
      <c r="AN110" s="130"/>
      <c r="AO110" s="130"/>
      <c r="AP110" s="131"/>
      <c r="AQ110" s="132"/>
      <c r="AR110" s="133"/>
    </row>
    <row r="111" ht="19.5" customHeight="1">
      <c r="A111" s="86"/>
      <c r="B111" s="95"/>
      <c r="C111" s="86"/>
      <c r="D111" s="41"/>
      <c r="E111" s="41"/>
      <c r="F111" s="41"/>
      <c r="G111" s="41"/>
      <c r="H111" s="95"/>
      <c r="I111" s="86"/>
      <c r="J111" s="41"/>
      <c r="K111" s="41"/>
      <c r="L111" s="117" t="s">
        <v>577</v>
      </c>
      <c r="M111" s="118">
        <v>0.7</v>
      </c>
      <c r="N111" s="119"/>
      <c r="O111" s="120"/>
      <c r="P111" s="121"/>
      <c r="Q111" s="121"/>
      <c r="R111" s="120"/>
      <c r="S111" s="121"/>
      <c r="T111" s="122"/>
      <c r="U111" s="123"/>
      <c r="V111" s="119"/>
      <c r="W111" s="120"/>
      <c r="X111" s="122"/>
      <c r="Y111" s="122"/>
      <c r="Z111" s="124"/>
      <c r="AA111" s="86"/>
      <c r="AB111" s="41"/>
      <c r="AC111" s="41"/>
      <c r="AD111" s="41"/>
      <c r="AE111" s="95"/>
      <c r="AF111" s="129"/>
      <c r="AG111" s="130"/>
      <c r="AH111" s="130"/>
      <c r="AI111" s="130"/>
      <c r="AJ111" s="130"/>
      <c r="AK111" s="41"/>
      <c r="AL111" s="130"/>
      <c r="AM111" s="130"/>
      <c r="AN111" s="130"/>
      <c r="AO111" s="130"/>
      <c r="AP111" s="131"/>
      <c r="AQ111" s="86"/>
      <c r="AR111" s="95"/>
    </row>
    <row r="112" ht="19.5" customHeight="1">
      <c r="A112" s="110">
        <v>61.0</v>
      </c>
      <c r="B112" s="111" t="str">
        <f>VLOOKUP($A112,Cierre!$A:$E,2,FALSE)</f>
        <v>CONSORCIO CALDAS</v>
      </c>
      <c r="C112" s="112"/>
      <c r="D112" s="113" t="str">
        <f>VLOOKUP($A112,Cierre!$A:$E,3,FALSE)</f>
        <v>DIANASTEFANÍAPARRABOHÓRQUEZ</v>
      </c>
      <c r="E112" s="114"/>
      <c r="F112" s="115"/>
      <c r="G112" s="115"/>
      <c r="H112" s="116"/>
      <c r="I112" s="112"/>
      <c r="J112" s="115"/>
      <c r="K112" s="115"/>
      <c r="L112" s="117" t="s">
        <v>578</v>
      </c>
      <c r="M112" s="118">
        <v>0.9</v>
      </c>
      <c r="N112" s="119"/>
      <c r="O112" s="120"/>
      <c r="P112" s="121"/>
      <c r="Q112" s="121"/>
      <c r="R112" s="120"/>
      <c r="S112" s="121"/>
      <c r="T112" s="122"/>
      <c r="U112" s="123"/>
      <c r="V112" s="119"/>
      <c r="W112" s="120"/>
      <c r="X112" s="122"/>
      <c r="Y112" s="122"/>
      <c r="Z112" s="124"/>
      <c r="AA112" s="112"/>
      <c r="AB112" s="125"/>
      <c r="AC112" s="126"/>
      <c r="AD112" s="127"/>
      <c r="AE112" s="128"/>
      <c r="AF112" s="129"/>
      <c r="AG112" s="130"/>
      <c r="AH112" s="130"/>
      <c r="AI112" s="130"/>
      <c r="AJ112" s="130"/>
      <c r="AK112" s="114"/>
      <c r="AL112" s="130"/>
      <c r="AM112" s="130"/>
      <c r="AN112" s="130"/>
      <c r="AO112" s="130"/>
      <c r="AP112" s="131"/>
      <c r="AQ112" s="132"/>
      <c r="AR112" s="133"/>
    </row>
    <row r="113" ht="19.5" customHeight="1">
      <c r="A113" s="86"/>
      <c r="B113" s="95"/>
      <c r="C113" s="86"/>
      <c r="D113" s="41"/>
      <c r="E113" s="41"/>
      <c r="F113" s="41"/>
      <c r="G113" s="41"/>
      <c r="H113" s="95"/>
      <c r="I113" s="86"/>
      <c r="J113" s="41"/>
      <c r="K113" s="41"/>
      <c r="L113" s="117" t="s">
        <v>579</v>
      </c>
      <c r="M113" s="118">
        <v>0.1</v>
      </c>
      <c r="N113" s="119"/>
      <c r="O113" s="120"/>
      <c r="P113" s="121"/>
      <c r="Q113" s="121"/>
      <c r="R113" s="120"/>
      <c r="S113" s="121"/>
      <c r="T113" s="122"/>
      <c r="U113" s="123"/>
      <c r="V113" s="119"/>
      <c r="W113" s="120"/>
      <c r="X113" s="122"/>
      <c r="Y113" s="122"/>
      <c r="Z113" s="124"/>
      <c r="AA113" s="86"/>
      <c r="AB113" s="41"/>
      <c r="AC113" s="41"/>
      <c r="AD113" s="41"/>
      <c r="AE113" s="95"/>
      <c r="AF113" s="129"/>
      <c r="AG113" s="130"/>
      <c r="AH113" s="130"/>
      <c r="AI113" s="130"/>
      <c r="AJ113" s="130"/>
      <c r="AK113" s="41"/>
      <c r="AL113" s="130"/>
      <c r="AM113" s="130"/>
      <c r="AN113" s="130"/>
      <c r="AO113" s="130"/>
      <c r="AP113" s="131"/>
      <c r="AQ113" s="86"/>
      <c r="AR113" s="95"/>
    </row>
    <row r="114" ht="19.5" customHeight="1">
      <c r="A114" s="110">
        <v>62.0</v>
      </c>
      <c r="B114" s="111" t="str">
        <f>VLOOKUP($A114,Cierre!$A:$E,2,FALSE)</f>
        <v>CONSORCIO BULEVAR CONDICO</v>
      </c>
      <c r="C114" s="112"/>
      <c r="D114" s="113" t="str">
        <f>VLOOKUP($A114,Cierre!$A:$E,3,FALSE)</f>
        <v>JORGE ANDRÉS GIRALDO GARCÉS</v>
      </c>
      <c r="E114" s="114"/>
      <c r="F114" s="115"/>
      <c r="G114" s="115"/>
      <c r="H114" s="116"/>
      <c r="I114" s="112"/>
      <c r="J114" s="115"/>
      <c r="K114" s="115"/>
      <c r="L114" s="117" t="s">
        <v>580</v>
      </c>
      <c r="M114" s="118">
        <v>0.25</v>
      </c>
      <c r="N114" s="119"/>
      <c r="O114" s="120"/>
      <c r="P114" s="121"/>
      <c r="Q114" s="121"/>
      <c r="R114" s="120"/>
      <c r="S114" s="121"/>
      <c r="T114" s="122"/>
      <c r="U114" s="123"/>
      <c r="V114" s="119"/>
      <c r="W114" s="120"/>
      <c r="X114" s="122"/>
      <c r="Y114" s="122"/>
      <c r="Z114" s="124"/>
      <c r="AA114" s="112"/>
      <c r="AB114" s="125"/>
      <c r="AC114" s="126"/>
      <c r="AD114" s="127"/>
      <c r="AE114" s="128"/>
      <c r="AF114" s="129"/>
      <c r="AG114" s="130"/>
      <c r="AH114" s="130"/>
      <c r="AI114" s="130"/>
      <c r="AJ114" s="130"/>
      <c r="AK114" s="114"/>
      <c r="AL114" s="130"/>
      <c r="AM114" s="130"/>
      <c r="AN114" s="130"/>
      <c r="AO114" s="130"/>
      <c r="AP114" s="131"/>
      <c r="AQ114" s="132"/>
      <c r="AR114" s="133"/>
    </row>
    <row r="115" ht="19.5" customHeight="1">
      <c r="A115" s="87"/>
      <c r="B115" s="145"/>
      <c r="C115" s="87"/>
      <c r="D115" s="51"/>
      <c r="E115" s="51"/>
      <c r="F115" s="51"/>
      <c r="G115" s="51"/>
      <c r="H115" s="145"/>
      <c r="I115" s="87"/>
      <c r="J115" s="51"/>
      <c r="K115" s="51"/>
      <c r="L115" s="117" t="s">
        <v>581</v>
      </c>
      <c r="M115" s="118">
        <v>0.25</v>
      </c>
      <c r="N115" s="119"/>
      <c r="O115" s="120"/>
      <c r="P115" s="121"/>
      <c r="Q115" s="121"/>
      <c r="R115" s="120"/>
      <c r="S115" s="121"/>
      <c r="T115" s="122"/>
      <c r="U115" s="123"/>
      <c r="V115" s="119"/>
      <c r="W115" s="120"/>
      <c r="X115" s="122"/>
      <c r="Y115" s="122"/>
      <c r="Z115" s="124"/>
      <c r="AA115" s="87"/>
      <c r="AB115" s="51"/>
      <c r="AC115" s="51"/>
      <c r="AD115" s="51"/>
      <c r="AE115" s="145"/>
      <c r="AF115" s="129"/>
      <c r="AG115" s="130"/>
      <c r="AH115" s="130"/>
      <c r="AI115" s="130"/>
      <c r="AJ115" s="130"/>
      <c r="AK115" s="51"/>
      <c r="AL115" s="130"/>
      <c r="AM115" s="130"/>
      <c r="AN115" s="130"/>
      <c r="AO115" s="130"/>
      <c r="AP115" s="131"/>
      <c r="AQ115" s="87"/>
      <c r="AR115" s="145"/>
    </row>
    <row r="116" ht="19.5" customHeight="1">
      <c r="A116" s="86"/>
      <c r="B116" s="95"/>
      <c r="C116" s="86"/>
      <c r="D116" s="41"/>
      <c r="E116" s="41"/>
      <c r="F116" s="41"/>
      <c r="G116" s="41"/>
      <c r="H116" s="95"/>
      <c r="I116" s="86"/>
      <c r="J116" s="41"/>
      <c r="K116" s="41"/>
      <c r="L116" s="117" t="s">
        <v>582</v>
      </c>
      <c r="M116" s="118">
        <v>0.5</v>
      </c>
      <c r="N116" s="119"/>
      <c r="O116" s="120"/>
      <c r="P116" s="121"/>
      <c r="Q116" s="121"/>
      <c r="R116" s="120"/>
      <c r="S116" s="121"/>
      <c r="T116" s="122"/>
      <c r="U116" s="123"/>
      <c r="V116" s="119"/>
      <c r="W116" s="120"/>
      <c r="X116" s="122"/>
      <c r="Y116" s="122"/>
      <c r="Z116" s="124"/>
      <c r="AA116" s="86"/>
      <c r="AB116" s="41"/>
      <c r="AC116" s="41"/>
      <c r="AD116" s="41"/>
      <c r="AE116" s="95"/>
      <c r="AF116" s="129"/>
      <c r="AG116" s="130"/>
      <c r="AH116" s="130"/>
      <c r="AI116" s="130"/>
      <c r="AJ116" s="130"/>
      <c r="AK116" s="41"/>
      <c r="AL116" s="130"/>
      <c r="AM116" s="130"/>
      <c r="AN116" s="130"/>
      <c r="AO116" s="130"/>
      <c r="AP116" s="131"/>
      <c r="AQ116" s="86"/>
      <c r="AR116" s="95"/>
    </row>
    <row r="117" ht="19.5" customHeight="1">
      <c r="A117" s="110">
        <v>63.0</v>
      </c>
      <c r="B117" s="111" t="str">
        <f>VLOOKUP($A117,Cierre!$A:$E,2,FALSE)</f>
        <v>OBRAS Y PROYECTOS MJ SAS</v>
      </c>
      <c r="C117" s="112"/>
      <c r="D117" s="113" t="str">
        <f>VLOOKUP($A117,Cierre!$A:$E,3,FALSE)</f>
        <v>LUIS FELIPE RUIZ PIEDRAHITA</v>
      </c>
      <c r="E117" s="114"/>
      <c r="F117" s="115"/>
      <c r="G117" s="115"/>
      <c r="H117" s="116"/>
      <c r="I117" s="112"/>
      <c r="J117" s="115"/>
      <c r="K117" s="115"/>
      <c r="L117" s="117" t="s">
        <v>449</v>
      </c>
      <c r="M117" s="118">
        <v>0.5</v>
      </c>
      <c r="N117" s="119"/>
      <c r="O117" s="120"/>
      <c r="P117" s="121"/>
      <c r="Q117" s="121"/>
      <c r="R117" s="120"/>
      <c r="S117" s="121"/>
      <c r="T117" s="122"/>
      <c r="U117" s="123"/>
      <c r="V117" s="119"/>
      <c r="W117" s="120"/>
      <c r="X117" s="122"/>
      <c r="Y117" s="122"/>
      <c r="Z117" s="124"/>
      <c r="AA117" s="112"/>
      <c r="AB117" s="125"/>
      <c r="AC117" s="126"/>
      <c r="AD117" s="127"/>
      <c r="AE117" s="128"/>
      <c r="AF117" s="129"/>
      <c r="AG117" s="130"/>
      <c r="AH117" s="130"/>
      <c r="AI117" s="130"/>
      <c r="AJ117" s="130"/>
      <c r="AK117" s="114"/>
      <c r="AL117" s="130"/>
      <c r="AM117" s="130"/>
      <c r="AN117" s="130"/>
      <c r="AO117" s="130"/>
      <c r="AP117" s="131"/>
      <c r="AQ117" s="132"/>
      <c r="AR117" s="133"/>
    </row>
    <row r="118" ht="19.5" customHeight="1">
      <c r="A118" s="86"/>
      <c r="B118" s="95"/>
      <c r="C118" s="86"/>
      <c r="D118" s="41"/>
      <c r="E118" s="41"/>
      <c r="F118" s="41"/>
      <c r="G118" s="41"/>
      <c r="H118" s="95"/>
      <c r="I118" s="86"/>
      <c r="J118" s="41"/>
      <c r="K118" s="41"/>
      <c r="L118" s="117" t="s">
        <v>450</v>
      </c>
      <c r="M118" s="118">
        <v>0.5</v>
      </c>
      <c r="N118" s="119"/>
      <c r="O118" s="120"/>
      <c r="P118" s="121"/>
      <c r="Q118" s="121"/>
      <c r="R118" s="120"/>
      <c r="S118" s="121"/>
      <c r="T118" s="122"/>
      <c r="U118" s="123"/>
      <c r="V118" s="119"/>
      <c r="W118" s="120"/>
      <c r="X118" s="122"/>
      <c r="Y118" s="122"/>
      <c r="Z118" s="124"/>
      <c r="AA118" s="86"/>
      <c r="AB118" s="41"/>
      <c r="AC118" s="41"/>
      <c r="AD118" s="41"/>
      <c r="AE118" s="95"/>
      <c r="AF118" s="129"/>
      <c r="AG118" s="130"/>
      <c r="AH118" s="130"/>
      <c r="AI118" s="130"/>
      <c r="AJ118" s="130"/>
      <c r="AK118" s="41"/>
      <c r="AL118" s="130"/>
      <c r="AM118" s="130"/>
      <c r="AN118" s="130"/>
      <c r="AO118" s="130"/>
      <c r="AP118" s="131"/>
      <c r="AQ118" s="86"/>
      <c r="AR118" s="95"/>
    </row>
    <row r="119" ht="19.5" customHeight="1">
      <c r="A119" s="110">
        <v>64.0</v>
      </c>
      <c r="B119" s="111" t="str">
        <f>VLOOKUP($A119,Cierre!$A:$E,2,FALSE)</f>
        <v>CONCRECIVIL S.A.</v>
      </c>
      <c r="C119" s="112"/>
      <c r="D119" s="113" t="str">
        <f>VLOOKUP($A119,Cierre!$A:$E,3,FALSE)</f>
        <v>IVAN DARIO ORTIZ HINCAPIE</v>
      </c>
      <c r="E119" s="114"/>
      <c r="F119" s="115"/>
      <c r="G119" s="115"/>
      <c r="H119" s="116"/>
      <c r="I119" s="112"/>
      <c r="J119" s="115"/>
      <c r="K119" s="115"/>
      <c r="L119" s="117" t="s">
        <v>583</v>
      </c>
      <c r="M119" s="118">
        <v>0.33</v>
      </c>
      <c r="N119" s="119"/>
      <c r="O119" s="120"/>
      <c r="P119" s="121"/>
      <c r="Q119" s="121"/>
      <c r="R119" s="120"/>
      <c r="S119" s="121"/>
      <c r="T119" s="122"/>
      <c r="U119" s="123"/>
      <c r="V119" s="119"/>
      <c r="W119" s="120"/>
      <c r="X119" s="122"/>
      <c r="Y119" s="122"/>
      <c r="Z119" s="124"/>
      <c r="AA119" s="112"/>
      <c r="AB119" s="125"/>
      <c r="AC119" s="126"/>
      <c r="AD119" s="127"/>
      <c r="AE119" s="128"/>
      <c r="AF119" s="129"/>
      <c r="AG119" s="130"/>
      <c r="AH119" s="130"/>
      <c r="AI119" s="130"/>
      <c r="AJ119" s="130"/>
      <c r="AK119" s="114"/>
      <c r="AL119" s="130"/>
      <c r="AM119" s="130"/>
      <c r="AN119" s="130"/>
      <c r="AO119" s="130"/>
      <c r="AP119" s="131"/>
      <c r="AQ119" s="132"/>
      <c r="AR119" s="133"/>
    </row>
    <row r="120" ht="19.5" customHeight="1">
      <c r="A120" s="87"/>
      <c r="B120" s="145"/>
      <c r="C120" s="87"/>
      <c r="D120" s="51"/>
      <c r="E120" s="51"/>
      <c r="F120" s="51"/>
      <c r="G120" s="51"/>
      <c r="H120" s="145"/>
      <c r="I120" s="87"/>
      <c r="J120" s="51"/>
      <c r="K120" s="51"/>
      <c r="L120" s="117" t="s">
        <v>584</v>
      </c>
      <c r="M120" s="118">
        <v>0.33</v>
      </c>
      <c r="N120" s="119"/>
      <c r="O120" s="120"/>
      <c r="P120" s="121"/>
      <c r="Q120" s="121"/>
      <c r="R120" s="120"/>
      <c r="S120" s="121"/>
      <c r="T120" s="122"/>
      <c r="U120" s="123"/>
      <c r="V120" s="119"/>
      <c r="W120" s="120"/>
      <c r="X120" s="122"/>
      <c r="Y120" s="122"/>
      <c r="Z120" s="124"/>
      <c r="AA120" s="87"/>
      <c r="AB120" s="51"/>
      <c r="AC120" s="51"/>
      <c r="AD120" s="51"/>
      <c r="AE120" s="145"/>
      <c r="AF120" s="129"/>
      <c r="AG120" s="130"/>
      <c r="AH120" s="130"/>
      <c r="AI120" s="130"/>
      <c r="AJ120" s="130"/>
      <c r="AK120" s="51"/>
      <c r="AL120" s="130"/>
      <c r="AM120" s="130"/>
      <c r="AN120" s="130"/>
      <c r="AO120" s="130"/>
      <c r="AP120" s="131"/>
      <c r="AQ120" s="87"/>
      <c r="AR120" s="145"/>
    </row>
    <row r="121" ht="19.5" customHeight="1">
      <c r="A121" s="86"/>
      <c r="B121" s="95"/>
      <c r="C121" s="86"/>
      <c r="D121" s="41"/>
      <c r="E121" s="41"/>
      <c r="F121" s="41"/>
      <c r="G121" s="41"/>
      <c r="H121" s="95"/>
      <c r="I121" s="86"/>
      <c r="J121" s="41"/>
      <c r="K121" s="41"/>
      <c r="L121" s="117" t="s">
        <v>576</v>
      </c>
      <c r="M121" s="118">
        <v>0.33</v>
      </c>
      <c r="N121" s="119"/>
      <c r="O121" s="120"/>
      <c r="P121" s="121"/>
      <c r="Q121" s="121"/>
      <c r="R121" s="120"/>
      <c r="S121" s="121"/>
      <c r="T121" s="122"/>
      <c r="U121" s="123"/>
      <c r="V121" s="119"/>
      <c r="W121" s="120"/>
      <c r="X121" s="122"/>
      <c r="Y121" s="122"/>
      <c r="Z121" s="124"/>
      <c r="AA121" s="86"/>
      <c r="AB121" s="41"/>
      <c r="AC121" s="41"/>
      <c r="AD121" s="41"/>
      <c r="AE121" s="95"/>
      <c r="AF121" s="129"/>
      <c r="AG121" s="130"/>
      <c r="AH121" s="130"/>
      <c r="AI121" s="130"/>
      <c r="AJ121" s="130"/>
      <c r="AK121" s="41"/>
      <c r="AL121" s="130"/>
      <c r="AM121" s="130"/>
      <c r="AN121" s="130"/>
      <c r="AO121" s="130"/>
      <c r="AP121" s="131"/>
      <c r="AQ121" s="86"/>
      <c r="AR121" s="95"/>
    </row>
    <row r="122" ht="19.5" customHeight="1">
      <c r="A122" s="110">
        <v>65.0</v>
      </c>
      <c r="B122" s="111" t="str">
        <f>VLOOKUP($A122,Cierre!$A:$E,2,FALSE)</f>
        <v>IES INGENIEROS S A S</v>
      </c>
      <c r="C122" s="112"/>
      <c r="D122" s="113" t="str">
        <f>VLOOKUP($A122,Cierre!$A:$E,3,FALSE)</f>
        <v>OSCAR RENAN VELASQUEZ VIYOGA</v>
      </c>
      <c r="E122" s="114"/>
      <c r="F122" s="115"/>
      <c r="G122" s="115"/>
      <c r="H122" s="116"/>
      <c r="I122" s="112"/>
      <c r="J122" s="115"/>
      <c r="K122" s="115"/>
      <c r="L122" s="117" t="s">
        <v>585</v>
      </c>
      <c r="M122" s="118">
        <v>0.5</v>
      </c>
      <c r="N122" s="119"/>
      <c r="O122" s="120"/>
      <c r="P122" s="121"/>
      <c r="Q122" s="121"/>
      <c r="R122" s="120"/>
      <c r="S122" s="121"/>
      <c r="T122" s="122"/>
      <c r="U122" s="123"/>
      <c r="V122" s="119"/>
      <c r="W122" s="120"/>
      <c r="X122" s="122"/>
      <c r="Y122" s="122"/>
      <c r="Z122" s="124"/>
      <c r="AA122" s="112"/>
      <c r="AB122" s="125"/>
      <c r="AC122" s="126"/>
      <c r="AD122" s="127"/>
      <c r="AE122" s="128"/>
      <c r="AF122" s="129"/>
      <c r="AG122" s="130"/>
      <c r="AH122" s="130"/>
      <c r="AI122" s="130"/>
      <c r="AJ122" s="130"/>
      <c r="AK122" s="114"/>
      <c r="AL122" s="130"/>
      <c r="AM122" s="130"/>
      <c r="AN122" s="130"/>
      <c r="AO122" s="130"/>
      <c r="AP122" s="131"/>
      <c r="AQ122" s="132"/>
      <c r="AR122" s="133"/>
    </row>
    <row r="123" ht="19.5" customHeight="1">
      <c r="A123" s="86"/>
      <c r="B123" s="95"/>
      <c r="C123" s="86"/>
      <c r="D123" s="41"/>
      <c r="E123" s="41"/>
      <c r="F123" s="41"/>
      <c r="G123" s="41"/>
      <c r="H123" s="95"/>
      <c r="I123" s="86"/>
      <c r="J123" s="41"/>
      <c r="K123" s="41"/>
      <c r="L123" s="117" t="s">
        <v>586</v>
      </c>
      <c r="M123" s="118">
        <v>0.5</v>
      </c>
      <c r="N123" s="119"/>
      <c r="O123" s="120"/>
      <c r="P123" s="121"/>
      <c r="Q123" s="121"/>
      <c r="R123" s="120"/>
      <c r="S123" s="121"/>
      <c r="T123" s="122"/>
      <c r="U123" s="123"/>
      <c r="V123" s="119"/>
      <c r="W123" s="120"/>
      <c r="X123" s="122"/>
      <c r="Y123" s="122"/>
      <c r="Z123" s="124"/>
      <c r="AA123" s="86"/>
      <c r="AB123" s="41"/>
      <c r="AC123" s="41"/>
      <c r="AD123" s="41"/>
      <c r="AE123" s="95"/>
      <c r="AF123" s="129"/>
      <c r="AG123" s="130"/>
      <c r="AH123" s="130"/>
      <c r="AI123" s="130"/>
      <c r="AJ123" s="130"/>
      <c r="AK123" s="41"/>
      <c r="AL123" s="130"/>
      <c r="AM123" s="130"/>
      <c r="AN123" s="130"/>
      <c r="AO123" s="130"/>
      <c r="AP123" s="131"/>
      <c r="AQ123" s="86"/>
      <c r="AR123" s="95"/>
    </row>
    <row r="124" ht="19.5" customHeight="1">
      <c r="A124" s="110">
        <v>66.0</v>
      </c>
      <c r="B124" s="111" t="str">
        <f>VLOOKUP($A124,Cierre!$A:$E,2,FALSE)</f>
        <v>CONSORCIO IPC MANIZALES 2021</v>
      </c>
      <c r="C124" s="112"/>
      <c r="D124" s="113" t="str">
        <f>VLOOKUP($A124,Cierre!$A:$E,3,FALSE)</f>
        <v>YELMAN YOHANI HERNANDEZ ROJAS</v>
      </c>
      <c r="E124" s="114"/>
      <c r="F124" s="115"/>
      <c r="G124" s="115"/>
      <c r="H124" s="116"/>
      <c r="I124" s="112"/>
      <c r="J124" s="115"/>
      <c r="K124" s="115"/>
      <c r="L124" s="117" t="s">
        <v>587</v>
      </c>
      <c r="M124" s="118">
        <v>0.05</v>
      </c>
      <c r="N124" s="119"/>
      <c r="O124" s="120"/>
      <c r="P124" s="121"/>
      <c r="Q124" s="121"/>
      <c r="R124" s="120"/>
      <c r="S124" s="121"/>
      <c r="T124" s="122"/>
      <c r="U124" s="123"/>
      <c r="V124" s="119"/>
      <c r="W124" s="120"/>
      <c r="X124" s="122"/>
      <c r="Y124" s="122"/>
      <c r="Z124" s="124"/>
      <c r="AA124" s="112"/>
      <c r="AB124" s="125"/>
      <c r="AC124" s="126"/>
      <c r="AD124" s="127"/>
      <c r="AE124" s="128"/>
      <c r="AF124" s="129"/>
      <c r="AG124" s="130"/>
      <c r="AH124" s="130"/>
      <c r="AI124" s="130"/>
      <c r="AJ124" s="130"/>
      <c r="AK124" s="114"/>
      <c r="AL124" s="130"/>
      <c r="AM124" s="130"/>
      <c r="AN124" s="130"/>
      <c r="AO124" s="130"/>
      <c r="AP124" s="131"/>
      <c r="AQ124" s="132"/>
      <c r="AR124" s="133"/>
    </row>
    <row r="125" ht="19.5" customHeight="1">
      <c r="A125" s="87"/>
      <c r="B125" s="145"/>
      <c r="C125" s="87"/>
      <c r="D125" s="51"/>
      <c r="E125" s="51"/>
      <c r="F125" s="51"/>
      <c r="G125" s="51"/>
      <c r="H125" s="145"/>
      <c r="I125" s="87"/>
      <c r="J125" s="51"/>
      <c r="K125" s="51"/>
      <c r="L125" s="117" t="s">
        <v>588</v>
      </c>
      <c r="M125" s="118">
        <v>0.4</v>
      </c>
      <c r="N125" s="119"/>
      <c r="O125" s="120"/>
      <c r="P125" s="121"/>
      <c r="Q125" s="121"/>
      <c r="R125" s="120"/>
      <c r="S125" s="121"/>
      <c r="T125" s="122"/>
      <c r="U125" s="123"/>
      <c r="V125" s="119"/>
      <c r="W125" s="120"/>
      <c r="X125" s="122"/>
      <c r="Y125" s="122"/>
      <c r="Z125" s="124"/>
      <c r="AA125" s="87"/>
      <c r="AB125" s="51"/>
      <c r="AC125" s="51"/>
      <c r="AD125" s="51"/>
      <c r="AE125" s="145"/>
      <c r="AF125" s="129"/>
      <c r="AG125" s="130"/>
      <c r="AH125" s="130"/>
      <c r="AI125" s="130"/>
      <c r="AJ125" s="130"/>
      <c r="AK125" s="51"/>
      <c r="AL125" s="130"/>
      <c r="AM125" s="130"/>
      <c r="AN125" s="130"/>
      <c r="AO125" s="130"/>
      <c r="AP125" s="131"/>
      <c r="AQ125" s="87"/>
      <c r="AR125" s="145"/>
    </row>
    <row r="126" ht="19.5" customHeight="1">
      <c r="A126" s="86"/>
      <c r="B126" s="95"/>
      <c r="C126" s="86"/>
      <c r="D126" s="41"/>
      <c r="E126" s="41"/>
      <c r="F126" s="41"/>
      <c r="G126" s="41"/>
      <c r="H126" s="95"/>
      <c r="I126" s="86"/>
      <c r="J126" s="41"/>
      <c r="K126" s="41"/>
      <c r="L126" s="117" t="s">
        <v>589</v>
      </c>
      <c r="M126" s="118">
        <v>0.55</v>
      </c>
      <c r="N126" s="119"/>
      <c r="O126" s="120"/>
      <c r="P126" s="121"/>
      <c r="Q126" s="121"/>
      <c r="R126" s="120"/>
      <c r="S126" s="121"/>
      <c r="T126" s="122"/>
      <c r="U126" s="123"/>
      <c r="V126" s="119"/>
      <c r="W126" s="120"/>
      <c r="X126" s="122"/>
      <c r="Y126" s="122"/>
      <c r="Z126" s="124"/>
      <c r="AA126" s="86"/>
      <c r="AB126" s="41"/>
      <c r="AC126" s="41"/>
      <c r="AD126" s="41"/>
      <c r="AE126" s="95"/>
      <c r="AF126" s="129"/>
      <c r="AG126" s="130"/>
      <c r="AH126" s="130"/>
      <c r="AI126" s="130"/>
      <c r="AJ126" s="130"/>
      <c r="AK126" s="41"/>
      <c r="AL126" s="130"/>
      <c r="AM126" s="130"/>
      <c r="AN126" s="130"/>
      <c r="AO126" s="130"/>
      <c r="AP126" s="131"/>
      <c r="AQ126" s="86"/>
      <c r="AR126" s="95"/>
    </row>
    <row r="127" ht="39.75" customHeight="1">
      <c r="A127" s="134">
        <v>67.0</v>
      </c>
      <c r="B127" s="135" t="str">
        <f>VLOOKUP($A127,Cierre!$A:$E,2,FALSE)</f>
        <v>JUAN CARLOS BRICEÑO CHAVES</v>
      </c>
      <c r="C127" s="119"/>
      <c r="D127" s="136" t="str">
        <f>VLOOKUP($A127,Cierre!$A:$E,3,FALSE)</f>
        <v>JUAN CARLOS BRICEÑO CHAVES</v>
      </c>
      <c r="E127" s="137"/>
      <c r="F127" s="121"/>
      <c r="G127" s="121"/>
      <c r="H127" s="138"/>
      <c r="I127" s="119"/>
      <c r="J127" s="121"/>
      <c r="K127" s="121"/>
      <c r="L127" s="117"/>
      <c r="M127" s="118">
        <v>1.0</v>
      </c>
      <c r="N127" s="119"/>
      <c r="O127" s="120"/>
      <c r="P127" s="121"/>
      <c r="Q127" s="121"/>
      <c r="R127" s="120"/>
      <c r="S127" s="121"/>
      <c r="T127" s="122"/>
      <c r="U127" s="123"/>
      <c r="V127" s="119"/>
      <c r="W127" s="120"/>
      <c r="X127" s="122"/>
      <c r="Y127" s="122"/>
      <c r="Z127" s="124"/>
      <c r="AA127" s="119"/>
      <c r="AB127" s="139"/>
      <c r="AC127" s="140"/>
      <c r="AD127" s="141"/>
      <c r="AE127" s="142"/>
      <c r="AF127" s="129"/>
      <c r="AG127" s="130"/>
      <c r="AH127" s="130"/>
      <c r="AI127" s="130"/>
      <c r="AJ127" s="130"/>
      <c r="AK127" s="130"/>
      <c r="AL127" s="130"/>
      <c r="AM127" s="130"/>
      <c r="AN127" s="130"/>
      <c r="AO127" s="130"/>
      <c r="AP127" s="131"/>
      <c r="AQ127" s="143"/>
      <c r="AR127" s="144"/>
    </row>
    <row r="128" ht="19.5" customHeight="1">
      <c r="A128" s="110">
        <v>68.0</v>
      </c>
      <c r="B128" s="111" t="str">
        <f>VLOOKUP($A128,Cierre!$A:$E,2,FALSE)</f>
        <v>CONSORCIO RJ8 2</v>
      </c>
      <c r="C128" s="112"/>
      <c r="D128" s="113" t="str">
        <f>VLOOKUP($A128,Cierre!$A:$E,3,FALSE)</f>
        <v>CARLOS FERNANADO JAIMES OCHOA</v>
      </c>
      <c r="E128" s="114"/>
      <c r="F128" s="115"/>
      <c r="G128" s="115"/>
      <c r="H128" s="116"/>
      <c r="I128" s="112"/>
      <c r="J128" s="115"/>
      <c r="K128" s="115"/>
      <c r="L128" s="117" t="s">
        <v>590</v>
      </c>
      <c r="M128" s="118">
        <v>0.5</v>
      </c>
      <c r="N128" s="119"/>
      <c r="O128" s="120"/>
      <c r="P128" s="121"/>
      <c r="Q128" s="121"/>
      <c r="R128" s="120"/>
      <c r="S128" s="121"/>
      <c r="T128" s="122"/>
      <c r="U128" s="123"/>
      <c r="V128" s="119"/>
      <c r="W128" s="120"/>
      <c r="X128" s="122"/>
      <c r="Y128" s="122"/>
      <c r="Z128" s="124"/>
      <c r="AA128" s="112"/>
      <c r="AB128" s="125"/>
      <c r="AC128" s="126"/>
      <c r="AD128" s="127"/>
      <c r="AE128" s="128"/>
      <c r="AF128" s="129"/>
      <c r="AG128" s="130"/>
      <c r="AH128" s="130"/>
      <c r="AI128" s="130"/>
      <c r="AJ128" s="130"/>
      <c r="AK128" s="114"/>
      <c r="AL128" s="130"/>
      <c r="AM128" s="130"/>
      <c r="AN128" s="130"/>
      <c r="AO128" s="130"/>
      <c r="AP128" s="131"/>
      <c r="AQ128" s="132"/>
      <c r="AR128" s="133"/>
    </row>
    <row r="129" ht="19.5" customHeight="1">
      <c r="A129" s="86"/>
      <c r="B129" s="95"/>
      <c r="C129" s="86"/>
      <c r="D129" s="41"/>
      <c r="E129" s="41"/>
      <c r="F129" s="41"/>
      <c r="G129" s="41"/>
      <c r="H129" s="95"/>
      <c r="I129" s="86"/>
      <c r="J129" s="41"/>
      <c r="K129" s="41"/>
      <c r="L129" s="117" t="s">
        <v>591</v>
      </c>
      <c r="M129" s="118">
        <v>0.5</v>
      </c>
      <c r="N129" s="119"/>
      <c r="O129" s="120"/>
      <c r="P129" s="121"/>
      <c r="Q129" s="121"/>
      <c r="R129" s="120"/>
      <c r="S129" s="121"/>
      <c r="T129" s="122"/>
      <c r="U129" s="123"/>
      <c r="V129" s="119"/>
      <c r="W129" s="120"/>
      <c r="X129" s="122"/>
      <c r="Y129" s="122"/>
      <c r="Z129" s="124"/>
      <c r="AA129" s="86"/>
      <c r="AB129" s="41"/>
      <c r="AC129" s="41"/>
      <c r="AD129" s="41"/>
      <c r="AE129" s="95"/>
      <c r="AF129" s="129"/>
      <c r="AG129" s="130"/>
      <c r="AH129" s="130"/>
      <c r="AI129" s="130"/>
      <c r="AJ129" s="130"/>
      <c r="AK129" s="41"/>
      <c r="AL129" s="130"/>
      <c r="AM129" s="130"/>
      <c r="AN129" s="130"/>
      <c r="AO129" s="130"/>
      <c r="AP129" s="131"/>
      <c r="AQ129" s="86"/>
      <c r="AR129" s="95"/>
    </row>
    <row r="130" ht="39.75" customHeight="1">
      <c r="A130" s="134">
        <v>69.0</v>
      </c>
      <c r="B130" s="135" t="str">
        <f>VLOOKUP($A130,Cierre!$A:$E,2,FALSE)</f>
        <v>CONSORCIO LA LEYENDA</v>
      </c>
      <c r="C130" s="119"/>
      <c r="D130" s="136" t="str">
        <f>VLOOKUP($A130,Cierre!$A:$E,3,FALSE)</f>
        <v>AQUILINO ALFONSO MURGAS CASTANEDA</v>
      </c>
      <c r="E130" s="137"/>
      <c r="F130" s="121"/>
      <c r="G130" s="121"/>
      <c r="H130" s="138"/>
      <c r="I130" s="119"/>
      <c r="J130" s="121"/>
      <c r="K130" s="121"/>
      <c r="L130" s="117"/>
      <c r="M130" s="118">
        <v>1.0</v>
      </c>
      <c r="N130" s="119"/>
      <c r="O130" s="120"/>
      <c r="P130" s="121"/>
      <c r="Q130" s="121"/>
      <c r="R130" s="120"/>
      <c r="S130" s="121"/>
      <c r="T130" s="122"/>
      <c r="U130" s="123"/>
      <c r="V130" s="119"/>
      <c r="W130" s="120"/>
      <c r="X130" s="122"/>
      <c r="Y130" s="122"/>
      <c r="Z130" s="124"/>
      <c r="AA130" s="119"/>
      <c r="AB130" s="139"/>
      <c r="AC130" s="140"/>
      <c r="AD130" s="141"/>
      <c r="AE130" s="142"/>
      <c r="AF130" s="129"/>
      <c r="AG130" s="130"/>
      <c r="AH130" s="130"/>
      <c r="AI130" s="130"/>
      <c r="AJ130" s="130"/>
      <c r="AK130" s="130"/>
      <c r="AL130" s="130"/>
      <c r="AM130" s="130"/>
      <c r="AN130" s="130"/>
      <c r="AO130" s="130"/>
      <c r="AP130" s="131"/>
      <c r="AQ130" s="143"/>
      <c r="AR130" s="144"/>
    </row>
    <row r="131" ht="19.5" customHeight="1">
      <c r="A131" s="110">
        <v>70.0</v>
      </c>
      <c r="B131" s="111" t="str">
        <f>VLOOKUP($A131,Cierre!$A:$E,2,FALSE)</f>
        <v>CONSORCIO OBRAS MYRLA</v>
      </c>
      <c r="C131" s="112"/>
      <c r="D131" s="113" t="str">
        <f>VLOOKUP($A131,Cierre!$A:$E,3,FALSE)</f>
        <v>CESAR AUGUSTO CAMARGO CAMARGO</v>
      </c>
      <c r="E131" s="114"/>
      <c r="F131" s="115"/>
      <c r="G131" s="115"/>
      <c r="H131" s="116"/>
      <c r="I131" s="112"/>
      <c r="J131" s="115"/>
      <c r="K131" s="115"/>
      <c r="L131" s="117" t="s">
        <v>592</v>
      </c>
      <c r="M131" s="118">
        <v>0.5</v>
      </c>
      <c r="N131" s="119"/>
      <c r="O131" s="120"/>
      <c r="P131" s="121"/>
      <c r="Q131" s="121"/>
      <c r="R131" s="120"/>
      <c r="S131" s="121"/>
      <c r="T131" s="122"/>
      <c r="U131" s="123"/>
      <c r="V131" s="119"/>
      <c r="W131" s="120"/>
      <c r="X131" s="122"/>
      <c r="Y131" s="122"/>
      <c r="Z131" s="124"/>
      <c r="AA131" s="112"/>
      <c r="AB131" s="125"/>
      <c r="AC131" s="126"/>
      <c r="AD131" s="127"/>
      <c r="AE131" s="128"/>
      <c r="AF131" s="129"/>
      <c r="AG131" s="130"/>
      <c r="AH131" s="130"/>
      <c r="AI131" s="130"/>
      <c r="AJ131" s="130"/>
      <c r="AK131" s="114"/>
      <c r="AL131" s="130"/>
      <c r="AM131" s="130"/>
      <c r="AN131" s="130"/>
      <c r="AO131" s="130"/>
      <c r="AP131" s="131"/>
      <c r="AQ131" s="132"/>
      <c r="AR131" s="133"/>
    </row>
    <row r="132" ht="19.5" customHeight="1">
      <c r="A132" s="86"/>
      <c r="B132" s="95"/>
      <c r="C132" s="86"/>
      <c r="D132" s="41"/>
      <c r="E132" s="41"/>
      <c r="F132" s="41"/>
      <c r="G132" s="41"/>
      <c r="H132" s="95"/>
      <c r="I132" s="86"/>
      <c r="J132" s="41"/>
      <c r="K132" s="41"/>
      <c r="L132" s="117" t="s">
        <v>593</v>
      </c>
      <c r="M132" s="118">
        <v>0.5</v>
      </c>
      <c r="N132" s="119"/>
      <c r="O132" s="120"/>
      <c r="P132" s="121"/>
      <c r="Q132" s="121"/>
      <c r="R132" s="120"/>
      <c r="S132" s="121"/>
      <c r="T132" s="122"/>
      <c r="U132" s="123"/>
      <c r="V132" s="119"/>
      <c r="W132" s="120"/>
      <c r="X132" s="122"/>
      <c r="Y132" s="122"/>
      <c r="Z132" s="124"/>
      <c r="AA132" s="86"/>
      <c r="AB132" s="41"/>
      <c r="AC132" s="41"/>
      <c r="AD132" s="41"/>
      <c r="AE132" s="95"/>
      <c r="AF132" s="129"/>
      <c r="AG132" s="130"/>
      <c r="AH132" s="130"/>
      <c r="AI132" s="130"/>
      <c r="AJ132" s="130"/>
      <c r="AK132" s="41"/>
      <c r="AL132" s="130"/>
      <c r="AM132" s="130"/>
      <c r="AN132" s="130"/>
      <c r="AO132" s="130"/>
      <c r="AP132" s="131"/>
      <c r="AQ132" s="86"/>
      <c r="AR132" s="95"/>
    </row>
    <row r="133" ht="19.5" customHeight="1">
      <c r="A133" s="110">
        <v>71.0</v>
      </c>
      <c r="B133" s="111" t="str">
        <f>VLOOKUP($A133,Cierre!$A:$E,2,FALSE)</f>
        <v>JORGE JULIO CARMONA GIRALDO</v>
      </c>
      <c r="C133" s="112"/>
      <c r="D133" s="113" t="str">
        <f>VLOOKUP($A133,Cierre!$A:$E,3,FALSE)</f>
        <v>JORGE JULIO CARMONA GIRALDO</v>
      </c>
      <c r="E133" s="114"/>
      <c r="F133" s="115"/>
      <c r="G133" s="115"/>
      <c r="H133" s="116"/>
      <c r="I133" s="112"/>
      <c r="J133" s="115"/>
      <c r="K133" s="115"/>
      <c r="L133" s="117" t="s">
        <v>594</v>
      </c>
      <c r="M133" s="118">
        <v>0.9</v>
      </c>
      <c r="N133" s="119"/>
      <c r="O133" s="120"/>
      <c r="P133" s="121"/>
      <c r="Q133" s="121"/>
      <c r="R133" s="120"/>
      <c r="S133" s="121"/>
      <c r="T133" s="122"/>
      <c r="U133" s="123"/>
      <c r="V133" s="119"/>
      <c r="W133" s="120"/>
      <c r="X133" s="122"/>
      <c r="Y133" s="122"/>
      <c r="Z133" s="124"/>
      <c r="AA133" s="112"/>
      <c r="AB133" s="125"/>
      <c r="AC133" s="126"/>
      <c r="AD133" s="127"/>
      <c r="AE133" s="128"/>
      <c r="AF133" s="129"/>
      <c r="AG133" s="130"/>
      <c r="AH133" s="130"/>
      <c r="AI133" s="130"/>
      <c r="AJ133" s="130"/>
      <c r="AK133" s="114"/>
      <c r="AL133" s="130"/>
      <c r="AM133" s="130"/>
      <c r="AN133" s="130"/>
      <c r="AO133" s="130"/>
      <c r="AP133" s="131"/>
      <c r="AQ133" s="132"/>
      <c r="AR133" s="133"/>
    </row>
    <row r="134" ht="19.5" customHeight="1">
      <c r="A134" s="86"/>
      <c r="B134" s="95"/>
      <c r="C134" s="86"/>
      <c r="D134" s="41"/>
      <c r="E134" s="41"/>
      <c r="F134" s="41"/>
      <c r="G134" s="41"/>
      <c r="H134" s="95"/>
      <c r="I134" s="86"/>
      <c r="J134" s="41"/>
      <c r="K134" s="41"/>
      <c r="L134" s="117" t="s">
        <v>595</v>
      </c>
      <c r="M134" s="118">
        <v>0.1</v>
      </c>
      <c r="N134" s="119"/>
      <c r="O134" s="120"/>
      <c r="P134" s="121"/>
      <c r="Q134" s="121"/>
      <c r="R134" s="120"/>
      <c r="S134" s="121"/>
      <c r="T134" s="122"/>
      <c r="U134" s="123"/>
      <c r="V134" s="119"/>
      <c r="W134" s="120"/>
      <c r="X134" s="122"/>
      <c r="Y134" s="122"/>
      <c r="Z134" s="124"/>
      <c r="AA134" s="86"/>
      <c r="AB134" s="41"/>
      <c r="AC134" s="41"/>
      <c r="AD134" s="41"/>
      <c r="AE134" s="95"/>
      <c r="AF134" s="129"/>
      <c r="AG134" s="130"/>
      <c r="AH134" s="130"/>
      <c r="AI134" s="130"/>
      <c r="AJ134" s="130"/>
      <c r="AK134" s="41"/>
      <c r="AL134" s="130"/>
      <c r="AM134" s="130"/>
      <c r="AN134" s="130"/>
      <c r="AO134" s="130"/>
      <c r="AP134" s="131"/>
      <c r="AQ134" s="86"/>
      <c r="AR134" s="95"/>
    </row>
    <row r="135" ht="19.5" customHeight="1">
      <c r="A135" s="110">
        <v>72.0</v>
      </c>
      <c r="B135" s="111" t="str">
        <f>VLOOKUP($A135,Cierre!$A:$E,2,FALSE)</f>
        <v>CONSORCIO MANIZALES AI</v>
      </c>
      <c r="C135" s="112"/>
      <c r="D135" s="113" t="str">
        <f>VLOOKUP($A135,Cierre!$A:$E,3,FALSE)</f>
        <v>LUIS ALBERTO VILLARREAL YANET</v>
      </c>
      <c r="E135" s="114"/>
      <c r="F135" s="115"/>
      <c r="G135" s="115"/>
      <c r="H135" s="116"/>
      <c r="I135" s="112"/>
      <c r="J135" s="115"/>
      <c r="K135" s="115"/>
      <c r="L135" s="117" t="s">
        <v>596</v>
      </c>
      <c r="M135" s="118">
        <v>0.8</v>
      </c>
      <c r="N135" s="119"/>
      <c r="O135" s="120"/>
      <c r="P135" s="121"/>
      <c r="Q135" s="121"/>
      <c r="R135" s="120"/>
      <c r="S135" s="121"/>
      <c r="T135" s="122"/>
      <c r="U135" s="123"/>
      <c r="V135" s="119"/>
      <c r="W135" s="120"/>
      <c r="X135" s="122"/>
      <c r="Y135" s="122"/>
      <c r="Z135" s="124"/>
      <c r="AA135" s="112"/>
      <c r="AB135" s="125"/>
      <c r="AC135" s="126"/>
      <c r="AD135" s="127"/>
      <c r="AE135" s="128"/>
      <c r="AF135" s="129"/>
      <c r="AG135" s="130"/>
      <c r="AH135" s="130"/>
      <c r="AI135" s="130"/>
      <c r="AJ135" s="130"/>
      <c r="AK135" s="114"/>
      <c r="AL135" s="130"/>
      <c r="AM135" s="130"/>
      <c r="AN135" s="130"/>
      <c r="AO135" s="130"/>
      <c r="AP135" s="131"/>
      <c r="AQ135" s="132"/>
      <c r="AR135" s="133"/>
    </row>
    <row r="136" ht="19.5" customHeight="1">
      <c r="A136" s="86"/>
      <c r="B136" s="95"/>
      <c r="C136" s="86"/>
      <c r="D136" s="41"/>
      <c r="E136" s="41"/>
      <c r="F136" s="41"/>
      <c r="G136" s="41"/>
      <c r="H136" s="95"/>
      <c r="I136" s="86"/>
      <c r="J136" s="41"/>
      <c r="K136" s="41"/>
      <c r="L136" s="117" t="s">
        <v>45</v>
      </c>
      <c r="M136" s="118">
        <v>0.2</v>
      </c>
      <c r="N136" s="119"/>
      <c r="O136" s="120"/>
      <c r="P136" s="121"/>
      <c r="Q136" s="121"/>
      <c r="R136" s="120"/>
      <c r="S136" s="121"/>
      <c r="T136" s="122"/>
      <c r="U136" s="123"/>
      <c r="V136" s="119"/>
      <c r="W136" s="120"/>
      <c r="X136" s="122"/>
      <c r="Y136" s="122"/>
      <c r="Z136" s="124"/>
      <c r="AA136" s="86"/>
      <c r="AB136" s="41"/>
      <c r="AC136" s="41"/>
      <c r="AD136" s="41"/>
      <c r="AE136" s="95"/>
      <c r="AF136" s="129"/>
      <c r="AG136" s="130"/>
      <c r="AH136" s="130"/>
      <c r="AI136" s="130"/>
      <c r="AJ136" s="130"/>
      <c r="AK136" s="41"/>
      <c r="AL136" s="130"/>
      <c r="AM136" s="130"/>
      <c r="AN136" s="130"/>
      <c r="AO136" s="130"/>
      <c r="AP136" s="131"/>
      <c r="AQ136" s="86"/>
      <c r="AR136" s="95"/>
    </row>
    <row r="137" ht="19.5" customHeight="1">
      <c r="A137" s="110">
        <v>73.0</v>
      </c>
      <c r="B137" s="111" t="str">
        <f>VLOOKUP($A137,Cierre!$A:$E,2,FALSE)</f>
        <v>CONSORCIO LMDARLEV</v>
      </c>
      <c r="C137" s="112"/>
      <c r="D137" s="113" t="str">
        <f>VLOOKUP($A137,Cierre!$A:$E,3,FALSE)</f>
        <v>DANIEL HORACIO LESMES OSORIO</v>
      </c>
      <c r="E137" s="114"/>
      <c r="F137" s="115"/>
      <c r="G137" s="115"/>
      <c r="H137" s="116"/>
      <c r="I137" s="112"/>
      <c r="J137" s="115"/>
      <c r="K137" s="115"/>
      <c r="L137" s="117" t="s">
        <v>597</v>
      </c>
      <c r="M137" s="118">
        <v>0.5</v>
      </c>
      <c r="N137" s="119"/>
      <c r="O137" s="120"/>
      <c r="P137" s="121"/>
      <c r="Q137" s="121"/>
      <c r="R137" s="120"/>
      <c r="S137" s="121"/>
      <c r="T137" s="122"/>
      <c r="U137" s="123"/>
      <c r="V137" s="119"/>
      <c r="W137" s="120"/>
      <c r="X137" s="122"/>
      <c r="Y137" s="122"/>
      <c r="Z137" s="124"/>
      <c r="AA137" s="112"/>
      <c r="AB137" s="125"/>
      <c r="AC137" s="126"/>
      <c r="AD137" s="127"/>
      <c r="AE137" s="128"/>
      <c r="AF137" s="129"/>
      <c r="AG137" s="130"/>
      <c r="AH137" s="130"/>
      <c r="AI137" s="130"/>
      <c r="AJ137" s="130"/>
      <c r="AK137" s="114"/>
      <c r="AL137" s="130"/>
      <c r="AM137" s="130"/>
      <c r="AN137" s="130"/>
      <c r="AO137" s="130"/>
      <c r="AP137" s="131"/>
      <c r="AQ137" s="132"/>
      <c r="AR137" s="133"/>
    </row>
    <row r="138" ht="19.5" customHeight="1">
      <c r="A138" s="87"/>
      <c r="B138" s="145"/>
      <c r="C138" s="87"/>
      <c r="D138" s="51"/>
      <c r="E138" s="51"/>
      <c r="F138" s="51"/>
      <c r="G138" s="51"/>
      <c r="H138" s="145"/>
      <c r="I138" s="87"/>
      <c r="J138" s="51"/>
      <c r="K138" s="51"/>
      <c r="L138" s="117" t="s">
        <v>598</v>
      </c>
      <c r="M138" s="118">
        <v>0.1</v>
      </c>
      <c r="N138" s="119"/>
      <c r="O138" s="120"/>
      <c r="P138" s="121"/>
      <c r="Q138" s="121"/>
      <c r="R138" s="120"/>
      <c r="S138" s="121"/>
      <c r="T138" s="122"/>
      <c r="U138" s="123"/>
      <c r="V138" s="119"/>
      <c r="W138" s="120"/>
      <c r="X138" s="122"/>
      <c r="Y138" s="122"/>
      <c r="Z138" s="124"/>
      <c r="AA138" s="87"/>
      <c r="AB138" s="51"/>
      <c r="AC138" s="51"/>
      <c r="AD138" s="51"/>
      <c r="AE138" s="145"/>
      <c r="AF138" s="129"/>
      <c r="AG138" s="130"/>
      <c r="AH138" s="130"/>
      <c r="AI138" s="130"/>
      <c r="AJ138" s="130"/>
      <c r="AK138" s="51"/>
      <c r="AL138" s="130"/>
      <c r="AM138" s="130"/>
      <c r="AN138" s="130"/>
      <c r="AO138" s="130"/>
      <c r="AP138" s="131"/>
      <c r="AQ138" s="87"/>
      <c r="AR138" s="145"/>
    </row>
    <row r="139" ht="19.5" customHeight="1">
      <c r="A139" s="86"/>
      <c r="B139" s="95"/>
      <c r="C139" s="86"/>
      <c r="D139" s="41"/>
      <c r="E139" s="41"/>
      <c r="F139" s="41"/>
      <c r="G139" s="41"/>
      <c r="H139" s="95"/>
      <c r="I139" s="86"/>
      <c r="J139" s="41"/>
      <c r="K139" s="41"/>
      <c r="L139" s="117" t="s">
        <v>599</v>
      </c>
      <c r="M139" s="118">
        <v>0.4</v>
      </c>
      <c r="N139" s="119"/>
      <c r="O139" s="120"/>
      <c r="P139" s="121"/>
      <c r="Q139" s="121"/>
      <c r="R139" s="120"/>
      <c r="S139" s="121"/>
      <c r="T139" s="122"/>
      <c r="U139" s="123"/>
      <c r="V139" s="119"/>
      <c r="W139" s="120"/>
      <c r="X139" s="122"/>
      <c r="Y139" s="122"/>
      <c r="Z139" s="124"/>
      <c r="AA139" s="86"/>
      <c r="AB139" s="41"/>
      <c r="AC139" s="41"/>
      <c r="AD139" s="41"/>
      <c r="AE139" s="95"/>
      <c r="AF139" s="129"/>
      <c r="AG139" s="130"/>
      <c r="AH139" s="130"/>
      <c r="AI139" s="130"/>
      <c r="AJ139" s="130"/>
      <c r="AK139" s="41"/>
      <c r="AL139" s="130"/>
      <c r="AM139" s="130"/>
      <c r="AN139" s="130"/>
      <c r="AO139" s="130"/>
      <c r="AP139" s="131"/>
      <c r="AQ139" s="86"/>
      <c r="AR139" s="95"/>
    </row>
    <row r="140" ht="39.75" customHeight="1">
      <c r="A140" s="134">
        <v>74.0</v>
      </c>
      <c r="B140" s="135" t="str">
        <f>VLOOKUP($A140,Cierre!$A:$E,2,FALSE)</f>
        <v>CONSORCIO TER-NE</v>
      </c>
      <c r="C140" s="119"/>
      <c r="D140" s="136" t="str">
        <f>VLOOKUP($A140,Cierre!$A:$E,3,FALSE)</f>
        <v>ELBER ZAPATA MAYA</v>
      </c>
      <c r="E140" s="137"/>
      <c r="F140" s="121"/>
      <c r="G140" s="121"/>
      <c r="H140" s="138"/>
      <c r="I140" s="119"/>
      <c r="J140" s="121"/>
      <c r="K140" s="121"/>
      <c r="L140" s="117"/>
      <c r="M140" s="118">
        <v>1.0</v>
      </c>
      <c r="N140" s="119"/>
      <c r="O140" s="120"/>
      <c r="P140" s="121"/>
      <c r="Q140" s="121"/>
      <c r="R140" s="120"/>
      <c r="S140" s="121"/>
      <c r="T140" s="122"/>
      <c r="U140" s="123"/>
      <c r="V140" s="119"/>
      <c r="W140" s="120"/>
      <c r="X140" s="122"/>
      <c r="Y140" s="122"/>
      <c r="Z140" s="124"/>
      <c r="AA140" s="119"/>
      <c r="AB140" s="139"/>
      <c r="AC140" s="140"/>
      <c r="AD140" s="141"/>
      <c r="AE140" s="142"/>
      <c r="AF140" s="129"/>
      <c r="AG140" s="130"/>
      <c r="AH140" s="130"/>
      <c r="AI140" s="130"/>
      <c r="AJ140" s="130"/>
      <c r="AK140" s="130"/>
      <c r="AL140" s="130"/>
      <c r="AM140" s="130"/>
      <c r="AN140" s="130"/>
      <c r="AO140" s="130"/>
      <c r="AP140" s="131"/>
      <c r="AQ140" s="143"/>
      <c r="AR140" s="144"/>
    </row>
    <row r="141" ht="19.5" customHeight="1">
      <c r="A141" s="110">
        <v>75.0</v>
      </c>
      <c r="B141" s="111" t="str">
        <f>VLOOKUP($A141,Cierre!$A:$E,2,FALSE)</f>
        <v>CONSORCIO OBRAS MANIZALES - GN</v>
      </c>
      <c r="C141" s="112"/>
      <c r="D141" s="113" t="str">
        <f>VLOOKUP($A141,Cierre!$A:$E,3,FALSE)</f>
        <v>CARLOS ALBERTO GARCIA ALZATE</v>
      </c>
      <c r="E141" s="114"/>
      <c r="F141" s="115"/>
      <c r="G141" s="115"/>
      <c r="H141" s="116"/>
      <c r="I141" s="112"/>
      <c r="J141" s="115"/>
      <c r="K141" s="115"/>
      <c r="L141" s="117" t="s">
        <v>600</v>
      </c>
      <c r="M141" s="118">
        <v>0.8</v>
      </c>
      <c r="N141" s="119"/>
      <c r="O141" s="120"/>
      <c r="P141" s="121"/>
      <c r="Q141" s="121"/>
      <c r="R141" s="120"/>
      <c r="S141" s="121"/>
      <c r="T141" s="122"/>
      <c r="U141" s="123"/>
      <c r="V141" s="119"/>
      <c r="W141" s="120"/>
      <c r="X141" s="122"/>
      <c r="Y141" s="122"/>
      <c r="Z141" s="124"/>
      <c r="AA141" s="112"/>
      <c r="AB141" s="125"/>
      <c r="AC141" s="126"/>
      <c r="AD141" s="127"/>
      <c r="AE141" s="128"/>
      <c r="AF141" s="129"/>
      <c r="AG141" s="130"/>
      <c r="AH141" s="130"/>
      <c r="AI141" s="130"/>
      <c r="AJ141" s="130"/>
      <c r="AK141" s="114"/>
      <c r="AL141" s="130"/>
      <c r="AM141" s="130"/>
      <c r="AN141" s="130"/>
      <c r="AO141" s="130"/>
      <c r="AP141" s="131"/>
      <c r="AQ141" s="132"/>
      <c r="AR141" s="133"/>
    </row>
    <row r="142" ht="19.5" customHeight="1">
      <c r="A142" s="86"/>
      <c r="B142" s="95"/>
      <c r="C142" s="86"/>
      <c r="D142" s="41"/>
      <c r="E142" s="41"/>
      <c r="F142" s="41"/>
      <c r="G142" s="41"/>
      <c r="H142" s="95"/>
      <c r="I142" s="86"/>
      <c r="J142" s="41"/>
      <c r="K142" s="41"/>
      <c r="L142" s="117" t="s">
        <v>601</v>
      </c>
      <c r="M142" s="118">
        <v>0.2</v>
      </c>
      <c r="N142" s="119"/>
      <c r="O142" s="120"/>
      <c r="P142" s="121"/>
      <c r="Q142" s="121"/>
      <c r="R142" s="120"/>
      <c r="S142" s="121"/>
      <c r="T142" s="122"/>
      <c r="U142" s="123"/>
      <c r="V142" s="119"/>
      <c r="W142" s="120"/>
      <c r="X142" s="122"/>
      <c r="Y142" s="122"/>
      <c r="Z142" s="124"/>
      <c r="AA142" s="86"/>
      <c r="AB142" s="41"/>
      <c r="AC142" s="41"/>
      <c r="AD142" s="41"/>
      <c r="AE142" s="95"/>
      <c r="AF142" s="129"/>
      <c r="AG142" s="130"/>
      <c r="AH142" s="130"/>
      <c r="AI142" s="130"/>
      <c r="AJ142" s="130"/>
      <c r="AK142" s="41"/>
      <c r="AL142" s="130"/>
      <c r="AM142" s="130"/>
      <c r="AN142" s="130"/>
      <c r="AO142" s="130"/>
      <c r="AP142" s="131"/>
      <c r="AQ142" s="86"/>
      <c r="AR142" s="95"/>
    </row>
    <row r="143" ht="19.5" customHeight="1">
      <c r="A143" s="110">
        <v>76.0</v>
      </c>
      <c r="B143" s="111" t="str">
        <f>VLOOKUP($A143,Cierre!$A:$E,2,FALSE)</f>
        <v>CONSORCIO CARRETERAS DE COLOMBIA MANIZALES</v>
      </c>
      <c r="C143" s="112"/>
      <c r="D143" s="113" t="str">
        <f>VLOOKUP($A143,Cierre!$A:$E,3,FALSE)</f>
        <v>JUAN SEBASTIAN MORALES CARDONA</v>
      </c>
      <c r="E143" s="114"/>
      <c r="F143" s="115"/>
      <c r="G143" s="115"/>
      <c r="H143" s="116"/>
      <c r="I143" s="112"/>
      <c r="J143" s="115"/>
      <c r="K143" s="115"/>
      <c r="L143" s="117" t="s">
        <v>602</v>
      </c>
      <c r="M143" s="118">
        <v>0.5</v>
      </c>
      <c r="N143" s="119"/>
      <c r="O143" s="120"/>
      <c r="P143" s="121"/>
      <c r="Q143" s="121"/>
      <c r="R143" s="120"/>
      <c r="S143" s="121"/>
      <c r="T143" s="122"/>
      <c r="U143" s="123"/>
      <c r="V143" s="119"/>
      <c r="W143" s="120"/>
      <c r="X143" s="122"/>
      <c r="Y143" s="122"/>
      <c r="Z143" s="124"/>
      <c r="AA143" s="112"/>
      <c r="AB143" s="125"/>
      <c r="AC143" s="126"/>
      <c r="AD143" s="127"/>
      <c r="AE143" s="128"/>
      <c r="AF143" s="129"/>
      <c r="AG143" s="130"/>
      <c r="AH143" s="130"/>
      <c r="AI143" s="130"/>
      <c r="AJ143" s="130"/>
      <c r="AK143" s="114"/>
      <c r="AL143" s="130"/>
      <c r="AM143" s="130"/>
      <c r="AN143" s="130"/>
      <c r="AO143" s="130"/>
      <c r="AP143" s="131"/>
      <c r="AQ143" s="132"/>
      <c r="AR143" s="133"/>
    </row>
    <row r="144" ht="19.5" customHeight="1">
      <c r="A144" s="86"/>
      <c r="B144" s="95"/>
      <c r="C144" s="86"/>
      <c r="D144" s="41"/>
      <c r="E144" s="41"/>
      <c r="F144" s="41"/>
      <c r="G144" s="41"/>
      <c r="H144" s="95"/>
      <c r="I144" s="86"/>
      <c r="J144" s="41"/>
      <c r="K144" s="41"/>
      <c r="L144" s="117" t="s">
        <v>603</v>
      </c>
      <c r="M144" s="118">
        <v>0.5</v>
      </c>
      <c r="N144" s="119"/>
      <c r="O144" s="120"/>
      <c r="P144" s="121"/>
      <c r="Q144" s="121"/>
      <c r="R144" s="120"/>
      <c r="S144" s="121"/>
      <c r="T144" s="122"/>
      <c r="U144" s="123"/>
      <c r="V144" s="119"/>
      <c r="W144" s="120"/>
      <c r="X144" s="122"/>
      <c r="Y144" s="122"/>
      <c r="Z144" s="124"/>
      <c r="AA144" s="86"/>
      <c r="AB144" s="41"/>
      <c r="AC144" s="41"/>
      <c r="AD144" s="41"/>
      <c r="AE144" s="95"/>
      <c r="AF144" s="129"/>
      <c r="AG144" s="130"/>
      <c r="AH144" s="130"/>
      <c r="AI144" s="130"/>
      <c r="AJ144" s="130"/>
      <c r="AK144" s="41"/>
      <c r="AL144" s="130"/>
      <c r="AM144" s="130"/>
      <c r="AN144" s="130"/>
      <c r="AO144" s="130"/>
      <c r="AP144" s="131"/>
      <c r="AQ144" s="86"/>
      <c r="AR144" s="95"/>
    </row>
    <row r="145" ht="19.5" customHeight="1">
      <c r="A145" s="110">
        <v>77.0</v>
      </c>
      <c r="B145" s="111" t="str">
        <f>VLOOKUP($A145,Cierre!$A:$E,2,FALSE)</f>
        <v>CONSORCIO AZIMUT INGENIEROS 2021</v>
      </c>
      <c r="C145" s="112"/>
      <c r="D145" s="113" t="str">
        <f>VLOOKUP($A145,Cierre!$A:$E,3,FALSE)</f>
        <v>REINALDO GARCÍA CAMPIÑO</v>
      </c>
      <c r="E145" s="114"/>
      <c r="F145" s="115"/>
      <c r="G145" s="115"/>
      <c r="H145" s="116"/>
      <c r="I145" s="112"/>
      <c r="J145" s="115"/>
      <c r="K145" s="115"/>
      <c r="L145" s="117" t="s">
        <v>604</v>
      </c>
      <c r="M145" s="118">
        <v>0.5</v>
      </c>
      <c r="N145" s="119"/>
      <c r="O145" s="120"/>
      <c r="P145" s="121"/>
      <c r="Q145" s="121"/>
      <c r="R145" s="120"/>
      <c r="S145" s="121"/>
      <c r="T145" s="122"/>
      <c r="U145" s="123"/>
      <c r="V145" s="119"/>
      <c r="W145" s="120"/>
      <c r="X145" s="122"/>
      <c r="Y145" s="122"/>
      <c r="Z145" s="124"/>
      <c r="AA145" s="112"/>
      <c r="AB145" s="125"/>
      <c r="AC145" s="126"/>
      <c r="AD145" s="127"/>
      <c r="AE145" s="128"/>
      <c r="AF145" s="129"/>
      <c r="AG145" s="130"/>
      <c r="AH145" s="130"/>
      <c r="AI145" s="130"/>
      <c r="AJ145" s="130"/>
      <c r="AK145" s="114"/>
      <c r="AL145" s="130"/>
      <c r="AM145" s="130"/>
      <c r="AN145" s="130"/>
      <c r="AO145" s="130"/>
      <c r="AP145" s="131"/>
      <c r="AQ145" s="132"/>
      <c r="AR145" s="133"/>
    </row>
    <row r="146" ht="19.5" customHeight="1">
      <c r="A146" s="86"/>
      <c r="B146" s="95"/>
      <c r="C146" s="86"/>
      <c r="D146" s="41"/>
      <c r="E146" s="41"/>
      <c r="F146" s="41"/>
      <c r="G146" s="41"/>
      <c r="H146" s="95"/>
      <c r="I146" s="86"/>
      <c r="J146" s="41"/>
      <c r="K146" s="41"/>
      <c r="L146" s="117" t="s">
        <v>605</v>
      </c>
      <c r="M146" s="118">
        <v>0.5</v>
      </c>
      <c r="N146" s="119"/>
      <c r="O146" s="120"/>
      <c r="P146" s="121"/>
      <c r="Q146" s="121"/>
      <c r="R146" s="120"/>
      <c r="S146" s="121"/>
      <c r="T146" s="122"/>
      <c r="U146" s="123"/>
      <c r="V146" s="119"/>
      <c r="W146" s="120"/>
      <c r="X146" s="122"/>
      <c r="Y146" s="122"/>
      <c r="Z146" s="124"/>
      <c r="AA146" s="86"/>
      <c r="AB146" s="41"/>
      <c r="AC146" s="41"/>
      <c r="AD146" s="41"/>
      <c r="AE146" s="95"/>
      <c r="AF146" s="129"/>
      <c r="AG146" s="130"/>
      <c r="AH146" s="130"/>
      <c r="AI146" s="130"/>
      <c r="AJ146" s="130"/>
      <c r="AK146" s="41"/>
      <c r="AL146" s="130"/>
      <c r="AM146" s="130"/>
      <c r="AN146" s="130"/>
      <c r="AO146" s="130"/>
      <c r="AP146" s="131"/>
      <c r="AQ146" s="86"/>
      <c r="AR146" s="95"/>
    </row>
    <row r="147" ht="39.75" customHeight="1">
      <c r="A147" s="134">
        <v>78.0</v>
      </c>
      <c r="B147" s="135" t="str">
        <f>VLOOKUP($A147,Cierre!$A:$E,2,FALSE)</f>
        <v>A.S.S CONSTRUCTORA SAS</v>
      </c>
      <c r="C147" s="119"/>
      <c r="D147" s="136" t="str">
        <f>VLOOKUP($A147,Cierre!$A:$E,3,FALSE)</f>
        <v>JOSE JOEL FRANCO</v>
      </c>
      <c r="E147" s="137"/>
      <c r="F147" s="121"/>
      <c r="G147" s="121"/>
      <c r="H147" s="138"/>
      <c r="I147" s="119"/>
      <c r="J147" s="121"/>
      <c r="K147" s="121"/>
      <c r="L147" s="117"/>
      <c r="M147" s="118">
        <v>1.0</v>
      </c>
      <c r="N147" s="119"/>
      <c r="O147" s="120"/>
      <c r="P147" s="121"/>
      <c r="Q147" s="121"/>
      <c r="R147" s="120"/>
      <c r="S147" s="121"/>
      <c r="T147" s="122"/>
      <c r="U147" s="123"/>
      <c r="V147" s="119"/>
      <c r="W147" s="120"/>
      <c r="X147" s="122"/>
      <c r="Y147" s="122"/>
      <c r="Z147" s="124"/>
      <c r="AA147" s="119"/>
      <c r="AB147" s="139"/>
      <c r="AC147" s="140"/>
      <c r="AD147" s="141"/>
      <c r="AE147" s="142"/>
      <c r="AF147" s="129"/>
      <c r="AG147" s="130"/>
      <c r="AH147" s="130"/>
      <c r="AI147" s="130"/>
      <c r="AJ147" s="130"/>
      <c r="AK147" s="130"/>
      <c r="AL147" s="130"/>
      <c r="AM147" s="130"/>
      <c r="AN147" s="130"/>
      <c r="AO147" s="130"/>
      <c r="AP147" s="131"/>
      <c r="AQ147" s="143"/>
      <c r="AR147" s="144"/>
    </row>
    <row r="148" ht="19.5" customHeight="1">
      <c r="A148" s="110">
        <v>79.0</v>
      </c>
      <c r="B148" s="111" t="str">
        <f>VLOOKUP($A148,Cierre!$A:$E,2,FALSE)</f>
        <v>INCIVILES ASOCIADOS S.A.S</v>
      </c>
      <c r="C148" s="112"/>
      <c r="D148" s="113" t="str">
        <f>VLOOKUP($A148,Cierre!$A:$E,3,FALSE)</f>
        <v>GERMAN ANDRES DUARTE ROA</v>
      </c>
      <c r="E148" s="114"/>
      <c r="F148" s="115"/>
      <c r="G148" s="115"/>
      <c r="H148" s="116"/>
      <c r="I148" s="112"/>
      <c r="J148" s="115"/>
      <c r="K148" s="115"/>
      <c r="L148" s="117" t="s">
        <v>606</v>
      </c>
      <c r="M148" s="118">
        <v>0.5</v>
      </c>
      <c r="N148" s="119"/>
      <c r="O148" s="120"/>
      <c r="P148" s="121"/>
      <c r="Q148" s="121"/>
      <c r="R148" s="120"/>
      <c r="S148" s="121"/>
      <c r="T148" s="122"/>
      <c r="U148" s="123"/>
      <c r="V148" s="119"/>
      <c r="W148" s="120"/>
      <c r="X148" s="122"/>
      <c r="Y148" s="122"/>
      <c r="Z148" s="124"/>
      <c r="AA148" s="112"/>
      <c r="AB148" s="125"/>
      <c r="AC148" s="126"/>
      <c r="AD148" s="127"/>
      <c r="AE148" s="128"/>
      <c r="AF148" s="129"/>
      <c r="AG148" s="130"/>
      <c r="AH148" s="130"/>
      <c r="AI148" s="130"/>
      <c r="AJ148" s="130"/>
      <c r="AK148" s="114"/>
      <c r="AL148" s="130"/>
      <c r="AM148" s="130"/>
      <c r="AN148" s="130"/>
      <c r="AO148" s="130"/>
      <c r="AP148" s="131"/>
      <c r="AQ148" s="132"/>
      <c r="AR148" s="133"/>
    </row>
    <row r="149" ht="19.5" customHeight="1">
      <c r="A149" s="86"/>
      <c r="B149" s="95"/>
      <c r="C149" s="86"/>
      <c r="D149" s="41"/>
      <c r="E149" s="41"/>
      <c r="F149" s="41"/>
      <c r="G149" s="41"/>
      <c r="H149" s="95"/>
      <c r="I149" s="86"/>
      <c r="J149" s="41"/>
      <c r="K149" s="41"/>
      <c r="L149" s="117" t="s">
        <v>607</v>
      </c>
      <c r="M149" s="118">
        <v>0.5</v>
      </c>
      <c r="N149" s="119"/>
      <c r="O149" s="120"/>
      <c r="P149" s="121"/>
      <c r="Q149" s="121"/>
      <c r="R149" s="120"/>
      <c r="S149" s="121"/>
      <c r="T149" s="122"/>
      <c r="U149" s="123"/>
      <c r="V149" s="119"/>
      <c r="W149" s="120"/>
      <c r="X149" s="122"/>
      <c r="Y149" s="122"/>
      <c r="Z149" s="124"/>
      <c r="AA149" s="86"/>
      <c r="AB149" s="41"/>
      <c r="AC149" s="41"/>
      <c r="AD149" s="41"/>
      <c r="AE149" s="95"/>
      <c r="AF149" s="129"/>
      <c r="AG149" s="130"/>
      <c r="AH149" s="130"/>
      <c r="AI149" s="130"/>
      <c r="AJ149" s="130"/>
      <c r="AK149" s="41"/>
      <c r="AL149" s="130"/>
      <c r="AM149" s="130"/>
      <c r="AN149" s="130"/>
      <c r="AO149" s="130"/>
      <c r="AP149" s="131"/>
      <c r="AQ149" s="86"/>
      <c r="AR149" s="95"/>
    </row>
    <row r="150" ht="19.5" customHeight="1">
      <c r="A150" s="110">
        <v>80.0</v>
      </c>
      <c r="B150" s="111" t="str">
        <f>VLOOKUP($A150,Cierre!$A:$E,2,FALSE)</f>
        <v>CONSORCIO MANIZALES-2021</v>
      </c>
      <c r="C150" s="112"/>
      <c r="D150" s="113" t="str">
        <f>VLOOKUP($A150,Cierre!$A:$E,3,FALSE)</f>
        <v>MIGUEL ANDRÉS VALDERRAMA MEDINA</v>
      </c>
      <c r="E150" s="114"/>
      <c r="F150" s="115"/>
      <c r="G150" s="115"/>
      <c r="H150" s="116"/>
      <c r="I150" s="112"/>
      <c r="J150" s="115"/>
      <c r="K150" s="115"/>
      <c r="L150" s="117" t="s">
        <v>608</v>
      </c>
      <c r="M150" s="118">
        <v>0.5</v>
      </c>
      <c r="N150" s="119"/>
      <c r="O150" s="120"/>
      <c r="P150" s="121"/>
      <c r="Q150" s="121"/>
      <c r="R150" s="120"/>
      <c r="S150" s="121"/>
      <c r="T150" s="122"/>
      <c r="U150" s="123"/>
      <c r="V150" s="119"/>
      <c r="W150" s="120"/>
      <c r="X150" s="122"/>
      <c r="Y150" s="122"/>
      <c r="Z150" s="124"/>
      <c r="AA150" s="112"/>
      <c r="AB150" s="125"/>
      <c r="AC150" s="126"/>
      <c r="AD150" s="127"/>
      <c r="AE150" s="128"/>
      <c r="AF150" s="129"/>
      <c r="AG150" s="130"/>
      <c r="AH150" s="130"/>
      <c r="AI150" s="130"/>
      <c r="AJ150" s="130"/>
      <c r="AK150" s="114"/>
      <c r="AL150" s="130"/>
      <c r="AM150" s="130"/>
      <c r="AN150" s="130"/>
      <c r="AO150" s="130"/>
      <c r="AP150" s="131"/>
      <c r="AQ150" s="132"/>
      <c r="AR150" s="133"/>
    </row>
    <row r="151" ht="19.5" customHeight="1">
      <c r="A151" s="86"/>
      <c r="B151" s="95"/>
      <c r="C151" s="86"/>
      <c r="D151" s="41"/>
      <c r="E151" s="41"/>
      <c r="F151" s="41"/>
      <c r="G151" s="41"/>
      <c r="H151" s="95"/>
      <c r="I151" s="86"/>
      <c r="J151" s="41"/>
      <c r="K151" s="41"/>
      <c r="L151" s="117" t="s">
        <v>609</v>
      </c>
      <c r="M151" s="118">
        <v>0.5</v>
      </c>
      <c r="N151" s="119"/>
      <c r="O151" s="120"/>
      <c r="P151" s="121"/>
      <c r="Q151" s="121"/>
      <c r="R151" s="120"/>
      <c r="S151" s="121"/>
      <c r="T151" s="122"/>
      <c r="U151" s="123"/>
      <c r="V151" s="119"/>
      <c r="W151" s="120"/>
      <c r="X151" s="122"/>
      <c r="Y151" s="122"/>
      <c r="Z151" s="124"/>
      <c r="AA151" s="86"/>
      <c r="AB151" s="41"/>
      <c r="AC151" s="41"/>
      <c r="AD151" s="41"/>
      <c r="AE151" s="95"/>
      <c r="AF151" s="129"/>
      <c r="AG151" s="130"/>
      <c r="AH151" s="130"/>
      <c r="AI151" s="130"/>
      <c r="AJ151" s="130"/>
      <c r="AK151" s="41"/>
      <c r="AL151" s="130"/>
      <c r="AM151" s="130"/>
      <c r="AN151" s="130"/>
      <c r="AO151" s="130"/>
      <c r="AP151" s="131"/>
      <c r="AQ151" s="86"/>
      <c r="AR151" s="95"/>
    </row>
    <row r="152" ht="19.5" customHeight="1">
      <c r="A152" s="110">
        <v>81.0</v>
      </c>
      <c r="B152" s="111" t="str">
        <f>VLOOKUP($A152,Cierre!$A:$E,2,FALSE)</f>
        <v>APIA PROYECTOS Y SOLUCIONES SAS</v>
      </c>
      <c r="C152" s="112"/>
      <c r="D152" s="113" t="str">
        <f>VLOOKUP($A152,Cierre!$A:$E,3,FALSE)</f>
        <v>LUIS EDUARDO ARIAS CIFUENTES</v>
      </c>
      <c r="E152" s="114"/>
      <c r="F152" s="115"/>
      <c r="G152" s="115"/>
      <c r="H152" s="116"/>
      <c r="I152" s="112"/>
      <c r="J152" s="115"/>
      <c r="K152" s="115"/>
      <c r="L152" s="117" t="s">
        <v>164</v>
      </c>
      <c r="M152" s="118">
        <v>0.25</v>
      </c>
      <c r="N152" s="119"/>
      <c r="O152" s="120"/>
      <c r="P152" s="121"/>
      <c r="Q152" s="121"/>
      <c r="R152" s="120"/>
      <c r="S152" s="121"/>
      <c r="T152" s="122"/>
      <c r="U152" s="123"/>
      <c r="V152" s="119"/>
      <c r="W152" s="120"/>
      <c r="X152" s="122"/>
      <c r="Y152" s="122"/>
      <c r="Z152" s="124"/>
      <c r="AA152" s="112"/>
      <c r="AB152" s="125"/>
      <c r="AC152" s="126"/>
      <c r="AD152" s="127"/>
      <c r="AE152" s="128"/>
      <c r="AF152" s="129"/>
      <c r="AG152" s="130"/>
      <c r="AH152" s="130"/>
      <c r="AI152" s="130"/>
      <c r="AJ152" s="130"/>
      <c r="AK152" s="114"/>
      <c r="AL152" s="130"/>
      <c r="AM152" s="130"/>
      <c r="AN152" s="130"/>
      <c r="AO152" s="130"/>
      <c r="AP152" s="131"/>
      <c r="AQ152" s="132"/>
      <c r="AR152" s="133"/>
    </row>
    <row r="153" ht="19.5" customHeight="1">
      <c r="A153" s="86"/>
      <c r="B153" s="95"/>
      <c r="C153" s="86"/>
      <c r="D153" s="41"/>
      <c r="E153" s="41"/>
      <c r="F153" s="41"/>
      <c r="G153" s="41"/>
      <c r="H153" s="95"/>
      <c r="I153" s="86"/>
      <c r="J153" s="41"/>
      <c r="K153" s="41"/>
      <c r="L153" s="117" t="s">
        <v>610</v>
      </c>
      <c r="M153" s="118">
        <v>0.75</v>
      </c>
      <c r="N153" s="119"/>
      <c r="O153" s="120"/>
      <c r="P153" s="121"/>
      <c r="Q153" s="121"/>
      <c r="R153" s="120"/>
      <c r="S153" s="121"/>
      <c r="T153" s="122"/>
      <c r="U153" s="123"/>
      <c r="V153" s="119"/>
      <c r="W153" s="120"/>
      <c r="X153" s="122"/>
      <c r="Y153" s="122"/>
      <c r="Z153" s="124"/>
      <c r="AA153" s="86"/>
      <c r="AB153" s="41"/>
      <c r="AC153" s="41"/>
      <c r="AD153" s="41"/>
      <c r="AE153" s="95"/>
      <c r="AF153" s="129"/>
      <c r="AG153" s="130"/>
      <c r="AH153" s="130"/>
      <c r="AI153" s="130"/>
      <c r="AJ153" s="130"/>
      <c r="AK153" s="41"/>
      <c r="AL153" s="130"/>
      <c r="AM153" s="130"/>
      <c r="AN153" s="130"/>
      <c r="AO153" s="130"/>
      <c r="AP153" s="131"/>
      <c r="AQ153" s="86"/>
      <c r="AR153" s="95"/>
    </row>
    <row r="154" ht="19.5" customHeight="1">
      <c r="A154" s="110">
        <v>82.0</v>
      </c>
      <c r="B154" s="111" t="str">
        <f>VLOOKUP($A154,Cierre!$A:$E,2,FALSE)</f>
        <v>LIZETTE CHARLOT GARCIA GONZALEZ</v>
      </c>
      <c r="C154" s="112"/>
      <c r="D154" s="113" t="str">
        <f>VLOOKUP($A154,Cierre!$A:$E,3,FALSE)</f>
        <v>LIZETTE CHARLOT GARCIA GONZALEZ</v>
      </c>
      <c r="E154" s="114"/>
      <c r="F154" s="115"/>
      <c r="G154" s="115"/>
      <c r="H154" s="116"/>
      <c r="I154" s="112"/>
      <c r="J154" s="115"/>
      <c r="K154" s="115"/>
      <c r="L154" s="117" t="s">
        <v>611</v>
      </c>
      <c r="M154" s="118">
        <v>0.5</v>
      </c>
      <c r="N154" s="119"/>
      <c r="O154" s="120"/>
      <c r="P154" s="121"/>
      <c r="Q154" s="121"/>
      <c r="R154" s="120"/>
      <c r="S154" s="121"/>
      <c r="T154" s="122"/>
      <c r="U154" s="123"/>
      <c r="V154" s="119"/>
      <c r="W154" s="120"/>
      <c r="X154" s="122"/>
      <c r="Y154" s="122"/>
      <c r="Z154" s="124"/>
      <c r="AA154" s="112"/>
      <c r="AB154" s="125"/>
      <c r="AC154" s="126"/>
      <c r="AD154" s="127"/>
      <c r="AE154" s="128"/>
      <c r="AF154" s="129"/>
      <c r="AG154" s="130"/>
      <c r="AH154" s="130"/>
      <c r="AI154" s="130"/>
      <c r="AJ154" s="130"/>
      <c r="AK154" s="114"/>
      <c r="AL154" s="130"/>
      <c r="AM154" s="130"/>
      <c r="AN154" s="130"/>
      <c r="AO154" s="130"/>
      <c r="AP154" s="131"/>
      <c r="AQ154" s="132"/>
      <c r="AR154" s="133"/>
    </row>
    <row r="155" ht="19.5" customHeight="1">
      <c r="A155" s="86"/>
      <c r="B155" s="95"/>
      <c r="C155" s="86"/>
      <c r="D155" s="41"/>
      <c r="E155" s="41"/>
      <c r="F155" s="41"/>
      <c r="G155" s="41"/>
      <c r="H155" s="95"/>
      <c r="I155" s="86"/>
      <c r="J155" s="41"/>
      <c r="K155" s="41"/>
      <c r="L155" s="117" t="s">
        <v>612</v>
      </c>
      <c r="M155" s="118">
        <v>0.5</v>
      </c>
      <c r="N155" s="119"/>
      <c r="O155" s="120"/>
      <c r="P155" s="121"/>
      <c r="Q155" s="121"/>
      <c r="R155" s="120"/>
      <c r="S155" s="121"/>
      <c r="T155" s="122"/>
      <c r="U155" s="123"/>
      <c r="V155" s="119"/>
      <c r="W155" s="120"/>
      <c r="X155" s="122"/>
      <c r="Y155" s="122"/>
      <c r="Z155" s="124"/>
      <c r="AA155" s="86"/>
      <c r="AB155" s="41"/>
      <c r="AC155" s="41"/>
      <c r="AD155" s="41"/>
      <c r="AE155" s="95"/>
      <c r="AF155" s="129"/>
      <c r="AG155" s="130"/>
      <c r="AH155" s="130"/>
      <c r="AI155" s="130"/>
      <c r="AJ155" s="130"/>
      <c r="AK155" s="41"/>
      <c r="AL155" s="130"/>
      <c r="AM155" s="130"/>
      <c r="AN155" s="130"/>
      <c r="AO155" s="130"/>
      <c r="AP155" s="131"/>
      <c r="AQ155" s="86"/>
      <c r="AR155" s="95"/>
    </row>
    <row r="156" ht="39.75" customHeight="1">
      <c r="A156" s="134">
        <v>83.0</v>
      </c>
      <c r="B156" s="135" t="str">
        <f>VLOOKUP($A156,Cierre!$A:$E,2,FALSE)</f>
        <v>CARLOS ALBERTO ROJAS PINEDA</v>
      </c>
      <c r="C156" s="119"/>
      <c r="D156" s="136" t="str">
        <f>VLOOKUP($A156,Cierre!$A:$E,3,FALSE)</f>
        <v>CARLOS ALBERTO ROJAS PINEDA</v>
      </c>
      <c r="E156" s="137"/>
      <c r="F156" s="121"/>
      <c r="G156" s="121"/>
      <c r="H156" s="138"/>
      <c r="I156" s="119"/>
      <c r="J156" s="121"/>
      <c r="K156" s="121"/>
      <c r="L156" s="117"/>
      <c r="M156" s="118">
        <v>1.0</v>
      </c>
      <c r="N156" s="119"/>
      <c r="O156" s="120"/>
      <c r="P156" s="121"/>
      <c r="Q156" s="121"/>
      <c r="R156" s="120"/>
      <c r="S156" s="121"/>
      <c r="T156" s="122"/>
      <c r="U156" s="123"/>
      <c r="V156" s="119"/>
      <c r="W156" s="120"/>
      <c r="X156" s="122"/>
      <c r="Y156" s="122"/>
      <c r="Z156" s="124"/>
      <c r="AA156" s="119"/>
      <c r="AB156" s="139"/>
      <c r="AC156" s="140"/>
      <c r="AD156" s="141"/>
      <c r="AE156" s="142"/>
      <c r="AF156" s="129"/>
      <c r="AG156" s="130"/>
      <c r="AH156" s="130"/>
      <c r="AI156" s="130"/>
      <c r="AJ156" s="130"/>
      <c r="AK156" s="130"/>
      <c r="AL156" s="130"/>
      <c r="AM156" s="130"/>
      <c r="AN156" s="130"/>
      <c r="AO156" s="130"/>
      <c r="AP156" s="131"/>
      <c r="AQ156" s="143"/>
      <c r="AR156" s="144"/>
    </row>
    <row r="157" ht="19.5" customHeight="1">
      <c r="A157" s="110">
        <v>84.0</v>
      </c>
      <c r="B157" s="111" t="str">
        <f>VLOOKUP($A157,Cierre!$A:$E,2,FALSE)</f>
        <v>CLAUDIA PILAR CALDERÒN ACUÑA</v>
      </c>
      <c r="C157" s="112"/>
      <c r="D157" s="113" t="str">
        <f>VLOOKUP($A157,Cierre!$A:$E,3,FALSE)</f>
        <v>CLAUDIA PILAR CALDERÒN ACUÑA</v>
      </c>
      <c r="E157" s="114"/>
      <c r="F157" s="115"/>
      <c r="G157" s="115"/>
      <c r="H157" s="116"/>
      <c r="I157" s="112"/>
      <c r="J157" s="115"/>
      <c r="K157" s="115"/>
      <c r="L157" s="117" t="s">
        <v>613</v>
      </c>
      <c r="M157" s="118">
        <v>0.5</v>
      </c>
      <c r="N157" s="119"/>
      <c r="O157" s="120"/>
      <c r="P157" s="121"/>
      <c r="Q157" s="121"/>
      <c r="R157" s="120"/>
      <c r="S157" s="121"/>
      <c r="T157" s="122"/>
      <c r="U157" s="123"/>
      <c r="V157" s="119"/>
      <c r="W157" s="120"/>
      <c r="X157" s="122"/>
      <c r="Y157" s="122"/>
      <c r="Z157" s="124"/>
      <c r="AA157" s="112"/>
      <c r="AB157" s="125"/>
      <c r="AC157" s="126"/>
      <c r="AD157" s="127"/>
      <c r="AE157" s="128"/>
      <c r="AF157" s="129"/>
      <c r="AG157" s="130"/>
      <c r="AH157" s="130"/>
      <c r="AI157" s="130"/>
      <c r="AJ157" s="130"/>
      <c r="AK157" s="114"/>
      <c r="AL157" s="130"/>
      <c r="AM157" s="130"/>
      <c r="AN157" s="130"/>
      <c r="AO157" s="130"/>
      <c r="AP157" s="131"/>
      <c r="AQ157" s="132"/>
      <c r="AR157" s="133"/>
    </row>
    <row r="158" ht="19.5" customHeight="1">
      <c r="A158" s="86"/>
      <c r="B158" s="95"/>
      <c r="C158" s="86"/>
      <c r="D158" s="41"/>
      <c r="E158" s="41"/>
      <c r="F158" s="41"/>
      <c r="G158" s="41"/>
      <c r="H158" s="95"/>
      <c r="I158" s="86"/>
      <c r="J158" s="41"/>
      <c r="K158" s="41"/>
      <c r="L158" s="117" t="s">
        <v>614</v>
      </c>
      <c r="M158" s="118">
        <v>0.5</v>
      </c>
      <c r="N158" s="119"/>
      <c r="O158" s="120"/>
      <c r="P158" s="121"/>
      <c r="Q158" s="121"/>
      <c r="R158" s="120"/>
      <c r="S158" s="121"/>
      <c r="T158" s="122"/>
      <c r="U158" s="123"/>
      <c r="V158" s="119"/>
      <c r="W158" s="120"/>
      <c r="X158" s="122"/>
      <c r="Y158" s="122"/>
      <c r="Z158" s="124"/>
      <c r="AA158" s="86"/>
      <c r="AB158" s="41"/>
      <c r="AC158" s="41"/>
      <c r="AD158" s="41"/>
      <c r="AE158" s="95"/>
      <c r="AF158" s="129"/>
      <c r="AG158" s="130"/>
      <c r="AH158" s="130"/>
      <c r="AI158" s="130"/>
      <c r="AJ158" s="130"/>
      <c r="AK158" s="41"/>
      <c r="AL158" s="130"/>
      <c r="AM158" s="130"/>
      <c r="AN158" s="130"/>
      <c r="AO158" s="130"/>
      <c r="AP158" s="131"/>
      <c r="AQ158" s="86"/>
      <c r="AR158" s="95"/>
    </row>
    <row r="159" ht="19.5" customHeight="1">
      <c r="A159" s="110">
        <v>85.0</v>
      </c>
      <c r="B159" s="111" t="str">
        <f>VLOOKUP($A159,Cierre!$A:$E,2,FALSE)</f>
        <v>CAMPO ELIAS ALOMIA</v>
      </c>
      <c r="C159" s="112"/>
      <c r="D159" s="113" t="str">
        <f>VLOOKUP($A159,Cierre!$A:$E,3,FALSE)</f>
        <v>CAMPO ELIAS ALOMIA</v>
      </c>
      <c r="E159" s="114"/>
      <c r="F159" s="115"/>
      <c r="G159" s="115"/>
      <c r="H159" s="116"/>
      <c r="I159" s="112"/>
      <c r="J159" s="115"/>
      <c r="K159" s="115"/>
      <c r="L159" s="117" t="s">
        <v>615</v>
      </c>
      <c r="M159" s="118">
        <v>0.9</v>
      </c>
      <c r="N159" s="119"/>
      <c r="O159" s="120"/>
      <c r="P159" s="121"/>
      <c r="Q159" s="121"/>
      <c r="R159" s="120"/>
      <c r="S159" s="121"/>
      <c r="T159" s="122"/>
      <c r="U159" s="123"/>
      <c r="V159" s="119"/>
      <c r="W159" s="120"/>
      <c r="X159" s="122"/>
      <c r="Y159" s="122"/>
      <c r="Z159" s="124"/>
      <c r="AA159" s="112"/>
      <c r="AB159" s="125"/>
      <c r="AC159" s="126"/>
      <c r="AD159" s="127"/>
      <c r="AE159" s="128"/>
      <c r="AF159" s="129"/>
      <c r="AG159" s="130"/>
      <c r="AH159" s="130"/>
      <c r="AI159" s="130"/>
      <c r="AJ159" s="130"/>
      <c r="AK159" s="114"/>
      <c r="AL159" s="130"/>
      <c r="AM159" s="130"/>
      <c r="AN159" s="130"/>
      <c r="AO159" s="130"/>
      <c r="AP159" s="131"/>
      <c r="AQ159" s="132"/>
      <c r="AR159" s="133"/>
    </row>
    <row r="160" ht="19.5" customHeight="1">
      <c r="A160" s="86"/>
      <c r="B160" s="95"/>
      <c r="C160" s="86"/>
      <c r="D160" s="41"/>
      <c r="E160" s="41"/>
      <c r="F160" s="41"/>
      <c r="G160" s="41"/>
      <c r="H160" s="95"/>
      <c r="I160" s="86"/>
      <c r="J160" s="41"/>
      <c r="K160" s="41"/>
      <c r="L160" s="117" t="s">
        <v>616</v>
      </c>
      <c r="M160" s="118">
        <v>0.1</v>
      </c>
      <c r="N160" s="119"/>
      <c r="O160" s="120"/>
      <c r="P160" s="121"/>
      <c r="Q160" s="121"/>
      <c r="R160" s="120"/>
      <c r="S160" s="121"/>
      <c r="T160" s="122"/>
      <c r="U160" s="123"/>
      <c r="V160" s="119"/>
      <c r="W160" s="120"/>
      <c r="X160" s="122"/>
      <c r="Y160" s="122"/>
      <c r="Z160" s="124"/>
      <c r="AA160" s="86"/>
      <c r="AB160" s="41"/>
      <c r="AC160" s="41"/>
      <c r="AD160" s="41"/>
      <c r="AE160" s="95"/>
      <c r="AF160" s="129"/>
      <c r="AG160" s="130"/>
      <c r="AH160" s="130"/>
      <c r="AI160" s="130"/>
      <c r="AJ160" s="130"/>
      <c r="AK160" s="41"/>
      <c r="AL160" s="130"/>
      <c r="AM160" s="130"/>
      <c r="AN160" s="130"/>
      <c r="AO160" s="130"/>
      <c r="AP160" s="131"/>
      <c r="AQ160" s="86"/>
      <c r="AR160" s="95"/>
    </row>
    <row r="161" ht="39.75" customHeight="1">
      <c r="A161" s="134">
        <v>86.0</v>
      </c>
      <c r="B161" s="135" t="str">
        <f>VLOOKUP($A161,Cierre!$A:$E,2,FALSE)</f>
        <v>CONSORCIO ESPACIO PUBLICO</v>
      </c>
      <c r="C161" s="119"/>
      <c r="D161" s="136" t="str">
        <f>VLOOKUP($A161,Cierre!$A:$E,3,FALSE)</f>
        <v>JAIME ANDRES CARMONA SUAREZ</v>
      </c>
      <c r="E161" s="137"/>
      <c r="F161" s="121"/>
      <c r="G161" s="121"/>
      <c r="H161" s="138"/>
      <c r="I161" s="119"/>
      <c r="J161" s="121"/>
      <c r="K161" s="121"/>
      <c r="L161" s="117"/>
      <c r="M161" s="118">
        <v>1.0</v>
      </c>
      <c r="N161" s="119"/>
      <c r="O161" s="120"/>
      <c r="P161" s="121"/>
      <c r="Q161" s="121"/>
      <c r="R161" s="120"/>
      <c r="S161" s="121"/>
      <c r="T161" s="122"/>
      <c r="U161" s="123"/>
      <c r="V161" s="119"/>
      <c r="W161" s="120"/>
      <c r="X161" s="122"/>
      <c r="Y161" s="122"/>
      <c r="Z161" s="124"/>
      <c r="AA161" s="119"/>
      <c r="AB161" s="139"/>
      <c r="AC161" s="140"/>
      <c r="AD161" s="141"/>
      <c r="AE161" s="142"/>
      <c r="AF161" s="129"/>
      <c r="AG161" s="130"/>
      <c r="AH161" s="130"/>
      <c r="AI161" s="130"/>
      <c r="AJ161" s="130"/>
      <c r="AK161" s="130"/>
      <c r="AL161" s="130"/>
      <c r="AM161" s="130"/>
      <c r="AN161" s="130"/>
      <c r="AO161" s="130"/>
      <c r="AP161" s="131"/>
      <c r="AQ161" s="143"/>
      <c r="AR161" s="144"/>
    </row>
    <row r="162" ht="19.5" customHeight="1">
      <c r="A162" s="110">
        <v>87.0</v>
      </c>
      <c r="B162" s="111" t="str">
        <f>VLOOKUP($A162,Cierre!$A:$E,2,FALSE)</f>
        <v>IRMA SERNA LONDOÑO</v>
      </c>
      <c r="C162" s="112"/>
      <c r="D162" s="113" t="str">
        <f>VLOOKUP($A162,Cierre!$A:$E,3,FALSE)</f>
        <v/>
      </c>
      <c r="E162" s="114"/>
      <c r="F162" s="115"/>
      <c r="G162" s="115"/>
      <c r="H162" s="116"/>
      <c r="I162" s="112"/>
      <c r="J162" s="115"/>
      <c r="K162" s="115"/>
      <c r="L162" s="117" t="s">
        <v>617</v>
      </c>
      <c r="M162" s="118">
        <v>0.4</v>
      </c>
      <c r="N162" s="119"/>
      <c r="O162" s="120"/>
      <c r="P162" s="121"/>
      <c r="Q162" s="121"/>
      <c r="R162" s="120"/>
      <c r="S162" s="121"/>
      <c r="T162" s="122"/>
      <c r="U162" s="123"/>
      <c r="V162" s="119"/>
      <c r="W162" s="120"/>
      <c r="X162" s="122"/>
      <c r="Y162" s="122"/>
      <c r="Z162" s="124"/>
      <c r="AA162" s="112"/>
      <c r="AB162" s="125"/>
      <c r="AC162" s="126"/>
      <c r="AD162" s="127"/>
      <c r="AE162" s="128"/>
      <c r="AF162" s="129"/>
      <c r="AG162" s="130"/>
      <c r="AH162" s="130"/>
      <c r="AI162" s="130"/>
      <c r="AJ162" s="130"/>
      <c r="AK162" s="114"/>
      <c r="AL162" s="130"/>
      <c r="AM162" s="130"/>
      <c r="AN162" s="130"/>
      <c r="AO162" s="130"/>
      <c r="AP162" s="131"/>
      <c r="AQ162" s="132"/>
      <c r="AR162" s="133"/>
    </row>
    <row r="163" ht="19.5" customHeight="1">
      <c r="A163" s="87"/>
      <c r="B163" s="145"/>
      <c r="C163" s="87"/>
      <c r="D163" s="51"/>
      <c r="E163" s="51"/>
      <c r="F163" s="51"/>
      <c r="G163" s="51"/>
      <c r="H163" s="145"/>
      <c r="I163" s="87"/>
      <c r="J163" s="51"/>
      <c r="K163" s="51"/>
      <c r="L163" s="117" t="s">
        <v>618</v>
      </c>
      <c r="M163" s="118">
        <v>0.3</v>
      </c>
      <c r="N163" s="119"/>
      <c r="O163" s="120"/>
      <c r="P163" s="121"/>
      <c r="Q163" s="121"/>
      <c r="R163" s="120"/>
      <c r="S163" s="121"/>
      <c r="T163" s="122"/>
      <c r="U163" s="123"/>
      <c r="V163" s="119"/>
      <c r="W163" s="120"/>
      <c r="X163" s="122"/>
      <c r="Y163" s="122"/>
      <c r="Z163" s="124"/>
      <c r="AA163" s="87"/>
      <c r="AB163" s="51"/>
      <c r="AC163" s="51"/>
      <c r="AD163" s="51"/>
      <c r="AE163" s="145"/>
      <c r="AF163" s="129"/>
      <c r="AG163" s="130"/>
      <c r="AH163" s="130"/>
      <c r="AI163" s="130"/>
      <c r="AJ163" s="130"/>
      <c r="AK163" s="51"/>
      <c r="AL163" s="130"/>
      <c r="AM163" s="130"/>
      <c r="AN163" s="130"/>
      <c r="AO163" s="130"/>
      <c r="AP163" s="131"/>
      <c r="AQ163" s="87"/>
      <c r="AR163" s="145"/>
    </row>
    <row r="164" ht="19.5" customHeight="1">
      <c r="A164" s="86"/>
      <c r="B164" s="95"/>
      <c r="C164" s="86"/>
      <c r="D164" s="41"/>
      <c r="E164" s="41"/>
      <c r="F164" s="41"/>
      <c r="G164" s="41"/>
      <c r="H164" s="95"/>
      <c r="I164" s="86"/>
      <c r="J164" s="41"/>
      <c r="K164" s="41"/>
      <c r="L164" s="117" t="s">
        <v>619</v>
      </c>
      <c r="M164" s="118">
        <v>0.3</v>
      </c>
      <c r="N164" s="119"/>
      <c r="O164" s="120"/>
      <c r="P164" s="121"/>
      <c r="Q164" s="121"/>
      <c r="R164" s="120"/>
      <c r="S164" s="121"/>
      <c r="T164" s="122"/>
      <c r="U164" s="123"/>
      <c r="V164" s="119"/>
      <c r="W164" s="120"/>
      <c r="X164" s="122"/>
      <c r="Y164" s="122"/>
      <c r="Z164" s="124"/>
      <c r="AA164" s="86"/>
      <c r="AB164" s="41"/>
      <c r="AC164" s="41"/>
      <c r="AD164" s="41"/>
      <c r="AE164" s="95"/>
      <c r="AF164" s="129"/>
      <c r="AG164" s="130"/>
      <c r="AH164" s="130"/>
      <c r="AI164" s="130"/>
      <c r="AJ164" s="130"/>
      <c r="AK164" s="41"/>
      <c r="AL164" s="130"/>
      <c r="AM164" s="130"/>
      <c r="AN164" s="130"/>
      <c r="AO164" s="130"/>
      <c r="AP164" s="131"/>
      <c r="AQ164" s="86"/>
      <c r="AR164" s="95"/>
    </row>
    <row r="165" ht="19.5" customHeight="1">
      <c r="A165" s="110">
        <v>88.0</v>
      </c>
      <c r="B165" s="111" t="str">
        <f>VLOOKUP($A165,Cierre!$A:$E,2,FALSE)</f>
        <v>CONSORCIO 2R VIAL</v>
      </c>
      <c r="C165" s="112"/>
      <c r="D165" s="113" t="str">
        <f>VLOOKUP($A165,Cierre!$A:$E,3,FALSE)</f>
        <v>MANUEL RICARDO VELASQUEZ</v>
      </c>
      <c r="E165" s="114"/>
      <c r="F165" s="115"/>
      <c r="G165" s="115"/>
      <c r="H165" s="116"/>
      <c r="I165" s="112"/>
      <c r="J165" s="115"/>
      <c r="K165" s="115"/>
      <c r="L165" s="117" t="s">
        <v>620</v>
      </c>
      <c r="M165" s="118">
        <v>0.4</v>
      </c>
      <c r="N165" s="119"/>
      <c r="O165" s="120"/>
      <c r="P165" s="121"/>
      <c r="Q165" s="121"/>
      <c r="R165" s="120"/>
      <c r="S165" s="121"/>
      <c r="T165" s="122"/>
      <c r="U165" s="123"/>
      <c r="V165" s="119"/>
      <c r="W165" s="120"/>
      <c r="X165" s="122"/>
      <c r="Y165" s="122"/>
      <c r="Z165" s="124"/>
      <c r="AA165" s="112"/>
      <c r="AB165" s="125"/>
      <c r="AC165" s="126"/>
      <c r="AD165" s="127"/>
      <c r="AE165" s="128"/>
      <c r="AF165" s="129"/>
      <c r="AG165" s="130"/>
      <c r="AH165" s="130"/>
      <c r="AI165" s="130"/>
      <c r="AJ165" s="130"/>
      <c r="AK165" s="114"/>
      <c r="AL165" s="130"/>
      <c r="AM165" s="130"/>
      <c r="AN165" s="130"/>
      <c r="AO165" s="130"/>
      <c r="AP165" s="131"/>
      <c r="AQ165" s="132"/>
      <c r="AR165" s="133"/>
    </row>
    <row r="166" ht="19.5" customHeight="1">
      <c r="A166" s="86"/>
      <c r="B166" s="95"/>
      <c r="C166" s="86"/>
      <c r="D166" s="41"/>
      <c r="E166" s="41"/>
      <c r="F166" s="41"/>
      <c r="G166" s="41"/>
      <c r="H166" s="95"/>
      <c r="I166" s="86"/>
      <c r="J166" s="41"/>
      <c r="K166" s="41"/>
      <c r="L166" s="117" t="s">
        <v>621</v>
      </c>
      <c r="M166" s="118">
        <v>0.6</v>
      </c>
      <c r="N166" s="119"/>
      <c r="O166" s="120"/>
      <c r="P166" s="121"/>
      <c r="Q166" s="121"/>
      <c r="R166" s="120"/>
      <c r="S166" s="121"/>
      <c r="T166" s="122"/>
      <c r="U166" s="123"/>
      <c r="V166" s="119"/>
      <c r="W166" s="120"/>
      <c r="X166" s="122"/>
      <c r="Y166" s="122"/>
      <c r="Z166" s="124"/>
      <c r="AA166" s="86"/>
      <c r="AB166" s="41"/>
      <c r="AC166" s="41"/>
      <c r="AD166" s="41"/>
      <c r="AE166" s="95"/>
      <c r="AF166" s="129"/>
      <c r="AG166" s="130"/>
      <c r="AH166" s="130"/>
      <c r="AI166" s="130"/>
      <c r="AJ166" s="130"/>
      <c r="AK166" s="41"/>
      <c r="AL166" s="130"/>
      <c r="AM166" s="130"/>
      <c r="AN166" s="130"/>
      <c r="AO166" s="130"/>
      <c r="AP166" s="131"/>
      <c r="AQ166" s="86"/>
      <c r="AR166" s="95"/>
    </row>
    <row r="167" ht="19.5" customHeight="1">
      <c r="A167" s="110">
        <v>89.0</v>
      </c>
      <c r="B167" s="111" t="str">
        <f>VLOOKUP($A167,Cierre!$A:$E,2,FALSE)</f>
        <v>JAIRO IVAN CASTILLO CASTILLO</v>
      </c>
      <c r="C167" s="112"/>
      <c r="D167" s="113" t="str">
        <f>VLOOKUP($A167,Cierre!$A:$E,3,FALSE)</f>
        <v/>
      </c>
      <c r="E167" s="114"/>
      <c r="F167" s="115"/>
      <c r="G167" s="115"/>
      <c r="H167" s="116"/>
      <c r="I167" s="112"/>
      <c r="J167" s="115"/>
      <c r="K167" s="115"/>
      <c r="L167" s="117" t="s">
        <v>227</v>
      </c>
      <c r="M167" s="118">
        <v>0.4</v>
      </c>
      <c r="N167" s="119"/>
      <c r="O167" s="120"/>
      <c r="P167" s="121"/>
      <c r="Q167" s="121"/>
      <c r="R167" s="120"/>
      <c r="S167" s="121"/>
      <c r="T167" s="122"/>
      <c r="U167" s="123"/>
      <c r="V167" s="119"/>
      <c r="W167" s="120"/>
      <c r="X167" s="122"/>
      <c r="Y167" s="122"/>
      <c r="Z167" s="124"/>
      <c r="AA167" s="112"/>
      <c r="AB167" s="125"/>
      <c r="AC167" s="126"/>
      <c r="AD167" s="127"/>
      <c r="AE167" s="128"/>
      <c r="AF167" s="129"/>
      <c r="AG167" s="130"/>
      <c r="AH167" s="130"/>
      <c r="AI167" s="130"/>
      <c r="AJ167" s="130"/>
      <c r="AK167" s="114"/>
      <c r="AL167" s="130"/>
      <c r="AM167" s="130"/>
      <c r="AN167" s="130"/>
      <c r="AO167" s="130"/>
      <c r="AP167" s="131"/>
      <c r="AQ167" s="132"/>
      <c r="AR167" s="133"/>
    </row>
    <row r="168" ht="19.5" customHeight="1">
      <c r="A168" s="87"/>
      <c r="B168" s="145"/>
      <c r="C168" s="87"/>
      <c r="D168" s="51"/>
      <c r="E168" s="51"/>
      <c r="F168" s="51"/>
      <c r="G168" s="51"/>
      <c r="H168" s="145"/>
      <c r="I168" s="87"/>
      <c r="J168" s="51"/>
      <c r="K168" s="51"/>
      <c r="L168" s="117" t="s">
        <v>622</v>
      </c>
      <c r="M168" s="118">
        <v>0.3</v>
      </c>
      <c r="N168" s="119"/>
      <c r="O168" s="120"/>
      <c r="P168" s="121"/>
      <c r="Q168" s="121"/>
      <c r="R168" s="120"/>
      <c r="S168" s="121"/>
      <c r="T168" s="122"/>
      <c r="U168" s="123"/>
      <c r="V168" s="119"/>
      <c r="W168" s="120"/>
      <c r="X168" s="122"/>
      <c r="Y168" s="122"/>
      <c r="Z168" s="124"/>
      <c r="AA168" s="87"/>
      <c r="AB168" s="51"/>
      <c r="AC168" s="51"/>
      <c r="AD168" s="51"/>
      <c r="AE168" s="145"/>
      <c r="AF168" s="129"/>
      <c r="AG168" s="130"/>
      <c r="AH168" s="130"/>
      <c r="AI168" s="130"/>
      <c r="AJ168" s="130"/>
      <c r="AK168" s="51"/>
      <c r="AL168" s="130"/>
      <c r="AM168" s="130"/>
      <c r="AN168" s="130"/>
      <c r="AO168" s="130"/>
      <c r="AP168" s="131"/>
      <c r="AQ168" s="87"/>
      <c r="AR168" s="145"/>
    </row>
    <row r="169" ht="19.5" customHeight="1">
      <c r="A169" s="86"/>
      <c r="B169" s="95"/>
      <c r="C169" s="86"/>
      <c r="D169" s="41"/>
      <c r="E169" s="41"/>
      <c r="F169" s="41"/>
      <c r="G169" s="41"/>
      <c r="H169" s="95"/>
      <c r="I169" s="86"/>
      <c r="J169" s="41"/>
      <c r="K169" s="41"/>
      <c r="L169" s="117" t="s">
        <v>623</v>
      </c>
      <c r="M169" s="118">
        <v>0.3</v>
      </c>
      <c r="N169" s="119"/>
      <c r="O169" s="120"/>
      <c r="P169" s="121"/>
      <c r="Q169" s="121"/>
      <c r="R169" s="120"/>
      <c r="S169" s="121"/>
      <c r="T169" s="122"/>
      <c r="U169" s="123"/>
      <c r="V169" s="119"/>
      <c r="W169" s="120"/>
      <c r="X169" s="122"/>
      <c r="Y169" s="122"/>
      <c r="Z169" s="124"/>
      <c r="AA169" s="86"/>
      <c r="AB169" s="41"/>
      <c r="AC169" s="41"/>
      <c r="AD169" s="41"/>
      <c r="AE169" s="95"/>
      <c r="AF169" s="129"/>
      <c r="AG169" s="130"/>
      <c r="AH169" s="130"/>
      <c r="AI169" s="130"/>
      <c r="AJ169" s="130"/>
      <c r="AK169" s="41"/>
      <c r="AL169" s="130"/>
      <c r="AM169" s="130"/>
      <c r="AN169" s="130"/>
      <c r="AO169" s="130"/>
      <c r="AP169" s="131"/>
      <c r="AQ169" s="86"/>
      <c r="AR169" s="95"/>
    </row>
    <row r="170" ht="39.75" customHeight="1">
      <c r="A170" s="134">
        <v>90.0</v>
      </c>
      <c r="B170" s="135" t="str">
        <f>VLOOKUP($A170,Cierre!$A:$E,2,FALSE)</f>
        <v>CONSORCIO OBRAR GO</v>
      </c>
      <c r="C170" s="119"/>
      <c r="D170" s="136" t="str">
        <f>VLOOKUP($A170,Cierre!$A:$E,3,FALSE)</f>
        <v>JOSE DOMINGO GAITAN NAVARRETE</v>
      </c>
      <c r="E170" s="137"/>
      <c r="F170" s="121"/>
      <c r="G170" s="121"/>
      <c r="H170" s="138"/>
      <c r="I170" s="119"/>
      <c r="J170" s="121"/>
      <c r="K170" s="121"/>
      <c r="L170" s="117"/>
      <c r="M170" s="118">
        <v>1.0</v>
      </c>
      <c r="N170" s="119"/>
      <c r="O170" s="120"/>
      <c r="P170" s="121"/>
      <c r="Q170" s="121"/>
      <c r="R170" s="120"/>
      <c r="S170" s="121"/>
      <c r="T170" s="122"/>
      <c r="U170" s="123"/>
      <c r="V170" s="119"/>
      <c r="W170" s="120"/>
      <c r="X170" s="122"/>
      <c r="Y170" s="122"/>
      <c r="Z170" s="124"/>
      <c r="AA170" s="119"/>
      <c r="AB170" s="139"/>
      <c r="AC170" s="140"/>
      <c r="AD170" s="141"/>
      <c r="AE170" s="142"/>
      <c r="AF170" s="129"/>
      <c r="AG170" s="130"/>
      <c r="AH170" s="130"/>
      <c r="AI170" s="130"/>
      <c r="AJ170" s="130"/>
      <c r="AK170" s="130"/>
      <c r="AL170" s="130"/>
      <c r="AM170" s="130"/>
      <c r="AN170" s="130"/>
      <c r="AO170" s="130"/>
      <c r="AP170" s="131"/>
      <c r="AQ170" s="143"/>
      <c r="AR170" s="144"/>
    </row>
    <row r="171" ht="39.75" customHeight="1">
      <c r="A171" s="134">
        <v>91.0</v>
      </c>
      <c r="B171" s="135" t="str">
        <f>VLOOKUP($A171,Cierre!$A:$E,2,FALSE)</f>
        <v>CONSORCIO BULEVAR ANDISIMARQ</v>
      </c>
      <c r="C171" s="119"/>
      <c r="D171" s="136" t="str">
        <f>VLOOKUP($A171,Cierre!$A:$E,3,FALSE)</f>
        <v>EMILIO ARENAS ROMERO</v>
      </c>
      <c r="E171" s="137"/>
      <c r="F171" s="121"/>
      <c r="G171" s="121"/>
      <c r="H171" s="138"/>
      <c r="I171" s="119"/>
      <c r="J171" s="121"/>
      <c r="K171" s="121"/>
      <c r="L171" s="117"/>
      <c r="M171" s="118">
        <v>1.0</v>
      </c>
      <c r="N171" s="119"/>
      <c r="O171" s="120"/>
      <c r="P171" s="121"/>
      <c r="Q171" s="121"/>
      <c r="R171" s="120"/>
      <c r="S171" s="121"/>
      <c r="T171" s="122"/>
      <c r="U171" s="123"/>
      <c r="V171" s="119"/>
      <c r="W171" s="120"/>
      <c r="X171" s="122"/>
      <c r="Y171" s="122"/>
      <c r="Z171" s="124"/>
      <c r="AA171" s="119"/>
      <c r="AB171" s="139"/>
      <c r="AC171" s="140"/>
      <c r="AD171" s="141"/>
      <c r="AE171" s="142"/>
      <c r="AF171" s="129"/>
      <c r="AG171" s="130"/>
      <c r="AH171" s="130"/>
      <c r="AI171" s="130"/>
      <c r="AJ171" s="130"/>
      <c r="AK171" s="130"/>
      <c r="AL171" s="130"/>
      <c r="AM171" s="130"/>
      <c r="AN171" s="130"/>
      <c r="AO171" s="130"/>
      <c r="AP171" s="131"/>
      <c r="AQ171" s="143"/>
      <c r="AR171" s="144"/>
    </row>
    <row r="172" ht="19.5" customHeight="1">
      <c r="A172" s="110">
        <v>92.0</v>
      </c>
      <c r="B172" s="111" t="str">
        <f>VLOOKUP($A172,Cierre!$A:$E,2,FALSE)</f>
        <v>CONSTRUCTORA VMJ S.A.S</v>
      </c>
      <c r="C172" s="112"/>
      <c r="D172" s="113" t="str">
        <f>VLOOKUP($A172,Cierre!$A:$E,3,FALSE)</f>
        <v>LUIS CARLOS SANCHEZ JIMENEZ</v>
      </c>
      <c r="E172" s="114"/>
      <c r="F172" s="115"/>
      <c r="G172" s="115"/>
      <c r="H172" s="116"/>
      <c r="I172" s="112"/>
      <c r="J172" s="115"/>
      <c r="K172" s="115"/>
      <c r="L172" s="117" t="s">
        <v>624</v>
      </c>
      <c r="M172" s="118">
        <v>0.6</v>
      </c>
      <c r="N172" s="119"/>
      <c r="O172" s="120"/>
      <c r="P172" s="121"/>
      <c r="Q172" s="121"/>
      <c r="R172" s="120"/>
      <c r="S172" s="121"/>
      <c r="T172" s="122"/>
      <c r="U172" s="123"/>
      <c r="V172" s="119"/>
      <c r="W172" s="120"/>
      <c r="X172" s="122"/>
      <c r="Y172" s="122"/>
      <c r="Z172" s="124"/>
      <c r="AA172" s="112"/>
      <c r="AB172" s="125"/>
      <c r="AC172" s="126"/>
      <c r="AD172" s="127"/>
      <c r="AE172" s="128"/>
      <c r="AF172" s="129"/>
      <c r="AG172" s="130"/>
      <c r="AH172" s="130"/>
      <c r="AI172" s="130"/>
      <c r="AJ172" s="130"/>
      <c r="AK172" s="114"/>
      <c r="AL172" s="130"/>
      <c r="AM172" s="130"/>
      <c r="AN172" s="130"/>
      <c r="AO172" s="130"/>
      <c r="AP172" s="131"/>
      <c r="AQ172" s="132"/>
      <c r="AR172" s="133"/>
    </row>
    <row r="173" ht="19.5" customHeight="1">
      <c r="A173" s="86"/>
      <c r="B173" s="95"/>
      <c r="C173" s="86"/>
      <c r="D173" s="41"/>
      <c r="E173" s="41"/>
      <c r="F173" s="41"/>
      <c r="G173" s="41"/>
      <c r="H173" s="95"/>
      <c r="I173" s="86"/>
      <c r="J173" s="41"/>
      <c r="K173" s="41"/>
      <c r="L173" s="117" t="s">
        <v>625</v>
      </c>
      <c r="M173" s="118">
        <v>0.4</v>
      </c>
      <c r="N173" s="119"/>
      <c r="O173" s="120"/>
      <c r="P173" s="121"/>
      <c r="Q173" s="121"/>
      <c r="R173" s="120"/>
      <c r="S173" s="121"/>
      <c r="T173" s="122"/>
      <c r="U173" s="123"/>
      <c r="V173" s="119"/>
      <c r="W173" s="120"/>
      <c r="X173" s="122"/>
      <c r="Y173" s="122"/>
      <c r="Z173" s="124"/>
      <c r="AA173" s="86"/>
      <c r="AB173" s="41"/>
      <c r="AC173" s="41"/>
      <c r="AD173" s="41"/>
      <c r="AE173" s="95"/>
      <c r="AF173" s="129"/>
      <c r="AG173" s="130"/>
      <c r="AH173" s="130"/>
      <c r="AI173" s="130"/>
      <c r="AJ173" s="130"/>
      <c r="AK173" s="41"/>
      <c r="AL173" s="130"/>
      <c r="AM173" s="130"/>
      <c r="AN173" s="130"/>
      <c r="AO173" s="130"/>
      <c r="AP173" s="131"/>
      <c r="AQ173" s="86"/>
      <c r="AR173" s="95"/>
    </row>
    <row r="174" ht="39.75" customHeight="1">
      <c r="A174" s="134">
        <v>93.0</v>
      </c>
      <c r="B174" s="135" t="str">
        <f>VLOOKUP($A174,Cierre!$A:$E,2,FALSE)</f>
        <v>CONSORCIO LA ENEA S&amp;C</v>
      </c>
      <c r="C174" s="119"/>
      <c r="D174" s="136" t="str">
        <f>VLOOKUP($A174,Cierre!$A:$E,3,FALSE)</f>
        <v>JAIRO ENRIQUE RINCÓN VELANDIA</v>
      </c>
      <c r="E174" s="137"/>
      <c r="F174" s="121"/>
      <c r="G174" s="121"/>
      <c r="H174" s="138"/>
      <c r="I174" s="119"/>
      <c r="J174" s="121"/>
      <c r="K174" s="121"/>
      <c r="L174" s="117"/>
      <c r="M174" s="118">
        <v>1.0</v>
      </c>
      <c r="N174" s="119"/>
      <c r="O174" s="120"/>
      <c r="P174" s="121"/>
      <c r="Q174" s="121"/>
      <c r="R174" s="120"/>
      <c r="S174" s="121"/>
      <c r="T174" s="122"/>
      <c r="U174" s="123"/>
      <c r="V174" s="119"/>
      <c r="W174" s="120"/>
      <c r="X174" s="122"/>
      <c r="Y174" s="122"/>
      <c r="Z174" s="124"/>
      <c r="AA174" s="119"/>
      <c r="AB174" s="139"/>
      <c r="AC174" s="140"/>
      <c r="AD174" s="141"/>
      <c r="AE174" s="142"/>
      <c r="AF174" s="129"/>
      <c r="AG174" s="130"/>
      <c r="AH174" s="130"/>
      <c r="AI174" s="130"/>
      <c r="AJ174" s="130"/>
      <c r="AK174" s="130"/>
      <c r="AL174" s="130"/>
      <c r="AM174" s="130"/>
      <c r="AN174" s="130"/>
      <c r="AO174" s="130"/>
      <c r="AP174" s="131"/>
      <c r="AQ174" s="143"/>
      <c r="AR174" s="144"/>
    </row>
    <row r="175" ht="19.5" customHeight="1">
      <c r="A175" s="110">
        <v>94.0</v>
      </c>
      <c r="B175" s="111" t="str">
        <f>VLOOKUP($A175,Cierre!$A:$E,2,FALSE)</f>
        <v>JHON ALEXANDER CARDONA PEÑARREDONDA</v>
      </c>
      <c r="C175" s="112"/>
      <c r="D175" s="113" t="str">
        <f>VLOOKUP($A175,Cierre!$A:$E,3,FALSE)</f>
        <v/>
      </c>
      <c r="E175" s="114"/>
      <c r="F175" s="115"/>
      <c r="G175" s="115"/>
      <c r="H175" s="116"/>
      <c r="I175" s="112"/>
      <c r="J175" s="115"/>
      <c r="K175" s="115"/>
      <c r="L175" s="117" t="s">
        <v>626</v>
      </c>
      <c r="M175" s="118">
        <v>0.75</v>
      </c>
      <c r="N175" s="119"/>
      <c r="O175" s="120"/>
      <c r="P175" s="121"/>
      <c r="Q175" s="121"/>
      <c r="R175" s="120"/>
      <c r="S175" s="121"/>
      <c r="T175" s="122"/>
      <c r="U175" s="123"/>
      <c r="V175" s="119"/>
      <c r="W175" s="120"/>
      <c r="X175" s="122"/>
      <c r="Y175" s="122"/>
      <c r="Z175" s="124"/>
      <c r="AA175" s="112"/>
      <c r="AB175" s="125"/>
      <c r="AC175" s="126"/>
      <c r="AD175" s="127"/>
      <c r="AE175" s="128"/>
      <c r="AF175" s="129"/>
      <c r="AG175" s="130"/>
      <c r="AH175" s="130"/>
      <c r="AI175" s="130"/>
      <c r="AJ175" s="130"/>
      <c r="AK175" s="114"/>
      <c r="AL175" s="130"/>
      <c r="AM175" s="130"/>
      <c r="AN175" s="130"/>
      <c r="AO175" s="130"/>
      <c r="AP175" s="131"/>
      <c r="AQ175" s="132"/>
      <c r="AR175" s="133"/>
    </row>
    <row r="176" ht="19.5" customHeight="1">
      <c r="A176" s="86"/>
      <c r="B176" s="95"/>
      <c r="C176" s="86"/>
      <c r="D176" s="41"/>
      <c r="E176" s="41"/>
      <c r="F176" s="41"/>
      <c r="G176" s="41"/>
      <c r="H176" s="95"/>
      <c r="I176" s="86"/>
      <c r="J176" s="41"/>
      <c r="K176" s="41"/>
      <c r="L176" s="117" t="s">
        <v>100</v>
      </c>
      <c r="M176" s="118">
        <v>0.25</v>
      </c>
      <c r="N176" s="119"/>
      <c r="O176" s="120"/>
      <c r="P176" s="121"/>
      <c r="Q176" s="121"/>
      <c r="R176" s="120"/>
      <c r="S176" s="121"/>
      <c r="T176" s="122"/>
      <c r="U176" s="123"/>
      <c r="V176" s="119"/>
      <c r="W176" s="120"/>
      <c r="X176" s="122"/>
      <c r="Y176" s="122"/>
      <c r="Z176" s="124"/>
      <c r="AA176" s="86"/>
      <c r="AB176" s="41"/>
      <c r="AC176" s="41"/>
      <c r="AD176" s="41"/>
      <c r="AE176" s="95"/>
      <c r="AF176" s="129"/>
      <c r="AG176" s="130"/>
      <c r="AH176" s="130"/>
      <c r="AI176" s="130"/>
      <c r="AJ176" s="130"/>
      <c r="AK176" s="41"/>
      <c r="AL176" s="130"/>
      <c r="AM176" s="130"/>
      <c r="AN176" s="130"/>
      <c r="AO176" s="130"/>
      <c r="AP176" s="131"/>
      <c r="AQ176" s="86"/>
      <c r="AR176" s="95"/>
    </row>
    <row r="177" ht="39.75" customHeight="1">
      <c r="A177" s="134">
        <v>95.0</v>
      </c>
      <c r="B177" s="135" t="str">
        <f>VLOOKUP($A177,Cierre!$A:$E,2,FALSE)</f>
        <v>CONSORCIO BULEVAR</v>
      </c>
      <c r="C177" s="119"/>
      <c r="D177" s="136" t="str">
        <f>VLOOKUP($A177,Cierre!$A:$E,3,FALSE)</f>
        <v>MANUEL FELIPE RAMIREZ BARON</v>
      </c>
      <c r="E177" s="137"/>
      <c r="F177" s="121"/>
      <c r="G177" s="121"/>
      <c r="H177" s="138"/>
      <c r="I177" s="119"/>
      <c r="J177" s="121"/>
      <c r="K177" s="121"/>
      <c r="L177" s="117"/>
      <c r="M177" s="118">
        <v>1.0</v>
      </c>
      <c r="N177" s="119"/>
      <c r="O177" s="120"/>
      <c r="P177" s="121"/>
      <c r="Q177" s="121"/>
      <c r="R177" s="120"/>
      <c r="S177" s="121"/>
      <c r="T177" s="122"/>
      <c r="U177" s="123"/>
      <c r="V177" s="119"/>
      <c r="W177" s="120"/>
      <c r="X177" s="122"/>
      <c r="Y177" s="122"/>
      <c r="Z177" s="124"/>
      <c r="AA177" s="119"/>
      <c r="AB177" s="139"/>
      <c r="AC177" s="140"/>
      <c r="AD177" s="141"/>
      <c r="AE177" s="142"/>
      <c r="AF177" s="129"/>
      <c r="AG177" s="130"/>
      <c r="AH177" s="130"/>
      <c r="AI177" s="130"/>
      <c r="AJ177" s="130"/>
      <c r="AK177" s="130"/>
      <c r="AL177" s="130"/>
      <c r="AM177" s="130"/>
      <c r="AN177" s="130"/>
      <c r="AO177" s="130"/>
      <c r="AP177" s="131"/>
      <c r="AQ177" s="143"/>
      <c r="AR177" s="144"/>
    </row>
    <row r="178" ht="19.5" customHeight="1">
      <c r="A178" s="110">
        <v>96.0</v>
      </c>
      <c r="B178" s="111" t="str">
        <f>VLOOKUP($A178,Cierre!$A:$E,2,FALSE)</f>
        <v>CONSORCIO AMAYA-RESTREPO</v>
      </c>
      <c r="C178" s="112"/>
      <c r="D178" s="113" t="str">
        <f>VLOOKUP($A178,Cierre!$A:$E,3,FALSE)</f>
        <v>ALEXANDER RESTREPO AGUDELO</v>
      </c>
      <c r="E178" s="114"/>
      <c r="F178" s="115"/>
      <c r="G178" s="115"/>
      <c r="H178" s="116"/>
      <c r="I178" s="112"/>
      <c r="J178" s="115"/>
      <c r="K178" s="115"/>
      <c r="L178" s="117" t="s">
        <v>223</v>
      </c>
      <c r="M178" s="118">
        <v>0.5</v>
      </c>
      <c r="N178" s="119"/>
      <c r="O178" s="120"/>
      <c r="P178" s="121"/>
      <c r="Q178" s="121"/>
      <c r="R178" s="120"/>
      <c r="S178" s="121"/>
      <c r="T178" s="122"/>
      <c r="U178" s="123"/>
      <c r="V178" s="119"/>
      <c r="W178" s="120"/>
      <c r="X178" s="122"/>
      <c r="Y178" s="122"/>
      <c r="Z178" s="124"/>
      <c r="AA178" s="112"/>
      <c r="AB178" s="125"/>
      <c r="AC178" s="126"/>
      <c r="AD178" s="127"/>
      <c r="AE178" s="128"/>
      <c r="AF178" s="129"/>
      <c r="AG178" s="130"/>
      <c r="AH178" s="130"/>
      <c r="AI178" s="130"/>
      <c r="AJ178" s="130"/>
      <c r="AK178" s="114"/>
      <c r="AL178" s="130"/>
      <c r="AM178" s="130"/>
      <c r="AN178" s="130"/>
      <c r="AO178" s="130"/>
      <c r="AP178" s="131"/>
      <c r="AQ178" s="132"/>
      <c r="AR178" s="133"/>
    </row>
    <row r="179" ht="19.5" customHeight="1">
      <c r="A179" s="86"/>
      <c r="B179" s="95"/>
      <c r="C179" s="86"/>
      <c r="D179" s="41"/>
      <c r="E179" s="41"/>
      <c r="F179" s="41"/>
      <c r="G179" s="41"/>
      <c r="H179" s="95"/>
      <c r="I179" s="86"/>
      <c r="J179" s="41"/>
      <c r="K179" s="41"/>
      <c r="L179" s="117" t="s">
        <v>224</v>
      </c>
      <c r="M179" s="118">
        <v>0.5</v>
      </c>
      <c r="N179" s="119"/>
      <c r="O179" s="120"/>
      <c r="P179" s="121"/>
      <c r="Q179" s="121"/>
      <c r="R179" s="120"/>
      <c r="S179" s="121"/>
      <c r="T179" s="122"/>
      <c r="U179" s="123"/>
      <c r="V179" s="119"/>
      <c r="W179" s="120"/>
      <c r="X179" s="122"/>
      <c r="Y179" s="122"/>
      <c r="Z179" s="124"/>
      <c r="AA179" s="86"/>
      <c r="AB179" s="41"/>
      <c r="AC179" s="41"/>
      <c r="AD179" s="41"/>
      <c r="AE179" s="95"/>
      <c r="AF179" s="129"/>
      <c r="AG179" s="130"/>
      <c r="AH179" s="130"/>
      <c r="AI179" s="130"/>
      <c r="AJ179" s="130"/>
      <c r="AK179" s="41"/>
      <c r="AL179" s="130"/>
      <c r="AM179" s="130"/>
      <c r="AN179" s="130"/>
      <c r="AO179" s="130"/>
      <c r="AP179" s="131"/>
      <c r="AQ179" s="86"/>
      <c r="AR179" s="95"/>
    </row>
    <row r="180" ht="19.5" customHeight="1">
      <c r="A180" s="110">
        <v>97.0</v>
      </c>
      <c r="B180" s="111" t="str">
        <f>VLOOKUP($A180,Cierre!$A:$E,2,FALSE)</f>
        <v>GUSTAVO ADOLFO AGUDELO LOPEZ</v>
      </c>
      <c r="C180" s="112"/>
      <c r="D180" s="113" t="str">
        <f>VLOOKUP($A180,Cierre!$A:$E,3,FALSE)</f>
        <v/>
      </c>
      <c r="E180" s="114"/>
      <c r="F180" s="115"/>
      <c r="G180" s="115"/>
      <c r="H180" s="116"/>
      <c r="I180" s="112"/>
      <c r="J180" s="115"/>
      <c r="K180" s="115"/>
      <c r="L180" s="117" t="s">
        <v>627</v>
      </c>
      <c r="M180" s="118">
        <v>0.5</v>
      </c>
      <c r="N180" s="119"/>
      <c r="O180" s="120"/>
      <c r="P180" s="121"/>
      <c r="Q180" s="121"/>
      <c r="R180" s="120"/>
      <c r="S180" s="121"/>
      <c r="T180" s="122"/>
      <c r="U180" s="123"/>
      <c r="V180" s="119"/>
      <c r="W180" s="120"/>
      <c r="X180" s="122"/>
      <c r="Y180" s="122"/>
      <c r="Z180" s="124"/>
      <c r="AA180" s="112"/>
      <c r="AB180" s="125"/>
      <c r="AC180" s="126"/>
      <c r="AD180" s="127"/>
      <c r="AE180" s="128"/>
      <c r="AF180" s="129"/>
      <c r="AG180" s="130"/>
      <c r="AH180" s="130"/>
      <c r="AI180" s="130"/>
      <c r="AJ180" s="130"/>
      <c r="AK180" s="114"/>
      <c r="AL180" s="130"/>
      <c r="AM180" s="130"/>
      <c r="AN180" s="130"/>
      <c r="AO180" s="130"/>
      <c r="AP180" s="131"/>
      <c r="AQ180" s="132"/>
      <c r="AR180" s="133"/>
    </row>
    <row r="181" ht="19.5" customHeight="1">
      <c r="A181" s="86"/>
      <c r="B181" s="95"/>
      <c r="C181" s="86"/>
      <c r="D181" s="41"/>
      <c r="E181" s="41"/>
      <c r="F181" s="41"/>
      <c r="G181" s="41"/>
      <c r="H181" s="95"/>
      <c r="I181" s="86"/>
      <c r="J181" s="41"/>
      <c r="K181" s="41"/>
      <c r="L181" s="117" t="s">
        <v>628</v>
      </c>
      <c r="M181" s="118">
        <v>0.5</v>
      </c>
      <c r="N181" s="119"/>
      <c r="O181" s="120"/>
      <c r="P181" s="121"/>
      <c r="Q181" s="121"/>
      <c r="R181" s="120"/>
      <c r="S181" s="121"/>
      <c r="T181" s="122"/>
      <c r="U181" s="123"/>
      <c r="V181" s="119"/>
      <c r="W181" s="120"/>
      <c r="X181" s="122"/>
      <c r="Y181" s="122"/>
      <c r="Z181" s="124"/>
      <c r="AA181" s="86"/>
      <c r="AB181" s="41"/>
      <c r="AC181" s="41"/>
      <c r="AD181" s="41"/>
      <c r="AE181" s="95"/>
      <c r="AF181" s="129"/>
      <c r="AG181" s="130"/>
      <c r="AH181" s="130"/>
      <c r="AI181" s="130"/>
      <c r="AJ181" s="130"/>
      <c r="AK181" s="41"/>
      <c r="AL181" s="130"/>
      <c r="AM181" s="130"/>
      <c r="AN181" s="130"/>
      <c r="AO181" s="130"/>
      <c r="AP181" s="131"/>
      <c r="AQ181" s="86"/>
      <c r="AR181" s="95"/>
    </row>
    <row r="182" ht="19.5" customHeight="1">
      <c r="A182" s="110">
        <v>98.0</v>
      </c>
      <c r="B182" s="111" t="str">
        <f>VLOOKUP($A182,Cierre!$A:$E,2,FALSE)</f>
        <v>CONSORCIO ACTIVA GALLEGO 2021</v>
      </c>
      <c r="C182" s="112"/>
      <c r="D182" s="113" t="str">
        <f>VLOOKUP($A182,Cierre!$A:$E,3,FALSE)</f>
        <v>JOSE FERNANDO GALLEGO VALLEJO</v>
      </c>
      <c r="E182" s="114"/>
      <c r="F182" s="115"/>
      <c r="G182" s="115"/>
      <c r="H182" s="116"/>
      <c r="I182" s="112"/>
      <c r="J182" s="115"/>
      <c r="K182" s="115"/>
      <c r="L182" s="117" t="s">
        <v>281</v>
      </c>
      <c r="M182" s="118">
        <v>0.5</v>
      </c>
      <c r="N182" s="119"/>
      <c r="O182" s="120"/>
      <c r="P182" s="121"/>
      <c r="Q182" s="121"/>
      <c r="R182" s="120"/>
      <c r="S182" s="121"/>
      <c r="T182" s="122"/>
      <c r="U182" s="123"/>
      <c r="V182" s="119"/>
      <c r="W182" s="120"/>
      <c r="X182" s="122"/>
      <c r="Y182" s="122"/>
      <c r="Z182" s="124"/>
      <c r="AA182" s="112"/>
      <c r="AB182" s="125"/>
      <c r="AC182" s="126"/>
      <c r="AD182" s="127"/>
      <c r="AE182" s="128"/>
      <c r="AF182" s="129"/>
      <c r="AG182" s="130"/>
      <c r="AH182" s="130"/>
      <c r="AI182" s="130"/>
      <c r="AJ182" s="130"/>
      <c r="AK182" s="114"/>
      <c r="AL182" s="130"/>
      <c r="AM182" s="130"/>
      <c r="AN182" s="130"/>
      <c r="AO182" s="130"/>
      <c r="AP182" s="131"/>
      <c r="AQ182" s="132"/>
      <c r="AR182" s="133"/>
    </row>
    <row r="183" ht="19.5" customHeight="1">
      <c r="A183" s="86"/>
      <c r="B183" s="95"/>
      <c r="C183" s="86"/>
      <c r="D183" s="41"/>
      <c r="E183" s="41"/>
      <c r="F183" s="41"/>
      <c r="G183" s="41"/>
      <c r="H183" s="95"/>
      <c r="I183" s="86"/>
      <c r="J183" s="41"/>
      <c r="K183" s="41"/>
      <c r="L183" s="117" t="s">
        <v>282</v>
      </c>
      <c r="M183" s="118">
        <v>0.5</v>
      </c>
      <c r="N183" s="119"/>
      <c r="O183" s="120"/>
      <c r="P183" s="121"/>
      <c r="Q183" s="121"/>
      <c r="R183" s="120"/>
      <c r="S183" s="121"/>
      <c r="T183" s="122"/>
      <c r="U183" s="123"/>
      <c r="V183" s="119"/>
      <c r="W183" s="120"/>
      <c r="X183" s="122"/>
      <c r="Y183" s="122"/>
      <c r="Z183" s="124"/>
      <c r="AA183" s="86"/>
      <c r="AB183" s="41"/>
      <c r="AC183" s="41"/>
      <c r="AD183" s="41"/>
      <c r="AE183" s="95"/>
      <c r="AF183" s="129"/>
      <c r="AG183" s="130"/>
      <c r="AH183" s="130"/>
      <c r="AI183" s="130"/>
      <c r="AJ183" s="130"/>
      <c r="AK183" s="41"/>
      <c r="AL183" s="130"/>
      <c r="AM183" s="130"/>
      <c r="AN183" s="130"/>
      <c r="AO183" s="130"/>
      <c r="AP183" s="131"/>
      <c r="AQ183" s="86"/>
      <c r="AR183" s="95"/>
    </row>
    <row r="184" ht="19.5" customHeight="1">
      <c r="A184" s="110">
        <v>99.0</v>
      </c>
      <c r="B184" s="111" t="str">
        <f>VLOOKUP($A184,Cierre!$A:$E,2,FALSE)</f>
        <v>CONSORCIO SAN JERONIMO</v>
      </c>
      <c r="C184" s="112"/>
      <c r="D184" s="113" t="str">
        <f>VLOOKUP($A184,Cierre!$A:$E,3,FALSE)</f>
        <v>JAIME ALBERTO LLANO GARCIA</v>
      </c>
      <c r="E184" s="114"/>
      <c r="F184" s="115"/>
      <c r="G184" s="115"/>
      <c r="H184" s="116"/>
      <c r="I184" s="112"/>
      <c r="J184" s="115"/>
      <c r="K184" s="115"/>
      <c r="L184" s="117" t="s">
        <v>629</v>
      </c>
      <c r="M184" s="118">
        <v>0.5</v>
      </c>
      <c r="N184" s="119"/>
      <c r="O184" s="120"/>
      <c r="P184" s="121"/>
      <c r="Q184" s="121"/>
      <c r="R184" s="120"/>
      <c r="S184" s="121"/>
      <c r="T184" s="122"/>
      <c r="U184" s="123"/>
      <c r="V184" s="119"/>
      <c r="W184" s="120"/>
      <c r="X184" s="122"/>
      <c r="Y184" s="122"/>
      <c r="Z184" s="124"/>
      <c r="AA184" s="112"/>
      <c r="AB184" s="125"/>
      <c r="AC184" s="126"/>
      <c r="AD184" s="127"/>
      <c r="AE184" s="128"/>
      <c r="AF184" s="129"/>
      <c r="AG184" s="130"/>
      <c r="AH184" s="130"/>
      <c r="AI184" s="130"/>
      <c r="AJ184" s="130"/>
      <c r="AK184" s="114"/>
      <c r="AL184" s="130"/>
      <c r="AM184" s="130"/>
      <c r="AN184" s="130"/>
      <c r="AO184" s="130"/>
      <c r="AP184" s="131"/>
      <c r="AQ184" s="132"/>
      <c r="AR184" s="133"/>
    </row>
    <row r="185" ht="19.5" customHeight="1">
      <c r="A185" s="86"/>
      <c r="B185" s="95"/>
      <c r="C185" s="86"/>
      <c r="D185" s="41"/>
      <c r="E185" s="41"/>
      <c r="F185" s="41"/>
      <c r="G185" s="41"/>
      <c r="H185" s="95"/>
      <c r="I185" s="86"/>
      <c r="J185" s="41"/>
      <c r="K185" s="41"/>
      <c r="L185" s="117" t="s">
        <v>630</v>
      </c>
      <c r="M185" s="118">
        <v>0.5</v>
      </c>
      <c r="N185" s="119"/>
      <c r="O185" s="120"/>
      <c r="P185" s="121"/>
      <c r="Q185" s="121"/>
      <c r="R185" s="120"/>
      <c r="S185" s="121"/>
      <c r="T185" s="122"/>
      <c r="U185" s="123"/>
      <c r="V185" s="119"/>
      <c r="W185" s="120"/>
      <c r="X185" s="122"/>
      <c r="Y185" s="122"/>
      <c r="Z185" s="124"/>
      <c r="AA185" s="86"/>
      <c r="AB185" s="41"/>
      <c r="AC185" s="41"/>
      <c r="AD185" s="41"/>
      <c r="AE185" s="95"/>
      <c r="AF185" s="129"/>
      <c r="AG185" s="130"/>
      <c r="AH185" s="130"/>
      <c r="AI185" s="130"/>
      <c r="AJ185" s="130"/>
      <c r="AK185" s="41"/>
      <c r="AL185" s="130"/>
      <c r="AM185" s="130"/>
      <c r="AN185" s="130"/>
      <c r="AO185" s="130"/>
      <c r="AP185" s="131"/>
      <c r="AQ185" s="86"/>
      <c r="AR185" s="95"/>
    </row>
    <row r="186" ht="39.75" customHeight="1">
      <c r="A186" s="134">
        <v>100.0</v>
      </c>
      <c r="B186" s="135" t="str">
        <f>VLOOKUP($A186,Cierre!$A:$E,2,FALSE)</f>
        <v>CARLOS ALBERTO ZULUAGA</v>
      </c>
      <c r="C186" s="119"/>
      <c r="D186" s="136" t="str">
        <f>VLOOKUP($A186,Cierre!$A:$E,3,FALSE)</f>
        <v/>
      </c>
      <c r="E186" s="137"/>
      <c r="F186" s="121"/>
      <c r="G186" s="121"/>
      <c r="H186" s="138"/>
      <c r="I186" s="119"/>
      <c r="J186" s="121"/>
      <c r="K186" s="121"/>
      <c r="L186" s="117"/>
      <c r="M186" s="118">
        <v>1.0</v>
      </c>
      <c r="N186" s="119"/>
      <c r="O186" s="120"/>
      <c r="P186" s="121"/>
      <c r="Q186" s="121"/>
      <c r="R186" s="120"/>
      <c r="S186" s="121"/>
      <c r="T186" s="122"/>
      <c r="U186" s="123"/>
      <c r="V186" s="119"/>
      <c r="W186" s="120"/>
      <c r="X186" s="122"/>
      <c r="Y186" s="122"/>
      <c r="Z186" s="124"/>
      <c r="AA186" s="119"/>
      <c r="AB186" s="139"/>
      <c r="AC186" s="140"/>
      <c r="AD186" s="141"/>
      <c r="AE186" s="142"/>
      <c r="AF186" s="129"/>
      <c r="AG186" s="130"/>
      <c r="AH186" s="130"/>
      <c r="AI186" s="130"/>
      <c r="AJ186" s="130"/>
      <c r="AK186" s="130"/>
      <c r="AL186" s="130"/>
      <c r="AM186" s="130"/>
      <c r="AN186" s="130"/>
      <c r="AO186" s="130"/>
      <c r="AP186" s="131"/>
      <c r="AQ186" s="143"/>
      <c r="AR186" s="144"/>
    </row>
    <row r="187" ht="19.5" customHeight="1">
      <c r="A187" s="110">
        <v>101.0</v>
      </c>
      <c r="B187" s="111" t="str">
        <f>VLOOKUP($A187,Cierre!$A:$E,2,FALSE)</f>
        <v>CONSORCIO BULEVAR CC 2021</v>
      </c>
      <c r="C187" s="112"/>
      <c r="D187" s="113" t="str">
        <f>VLOOKUP($A187,Cierre!$A:$E,3,FALSE)</f>
        <v>JOSUÉ YAMIL SÁNCHEZ CLAROS</v>
      </c>
      <c r="E187" s="114"/>
      <c r="F187" s="115"/>
      <c r="G187" s="115"/>
      <c r="H187" s="116"/>
      <c r="I187" s="112"/>
      <c r="J187" s="115"/>
      <c r="K187" s="115"/>
      <c r="L187" s="117" t="s">
        <v>631</v>
      </c>
      <c r="M187" s="118">
        <v>0.4</v>
      </c>
      <c r="N187" s="119"/>
      <c r="O187" s="120"/>
      <c r="P187" s="121"/>
      <c r="Q187" s="121"/>
      <c r="R187" s="120"/>
      <c r="S187" s="121"/>
      <c r="T187" s="122"/>
      <c r="U187" s="123"/>
      <c r="V187" s="119"/>
      <c r="W187" s="120"/>
      <c r="X187" s="122"/>
      <c r="Y187" s="122"/>
      <c r="Z187" s="124"/>
      <c r="AA187" s="112"/>
      <c r="AB187" s="125"/>
      <c r="AC187" s="126"/>
      <c r="AD187" s="127"/>
      <c r="AE187" s="128"/>
      <c r="AF187" s="129"/>
      <c r="AG187" s="130"/>
      <c r="AH187" s="130"/>
      <c r="AI187" s="130"/>
      <c r="AJ187" s="130"/>
      <c r="AK187" s="114"/>
      <c r="AL187" s="130"/>
      <c r="AM187" s="130"/>
      <c r="AN187" s="130"/>
      <c r="AO187" s="130"/>
      <c r="AP187" s="131"/>
      <c r="AQ187" s="132"/>
      <c r="AR187" s="133"/>
    </row>
    <row r="188" ht="19.5" customHeight="1">
      <c r="A188" s="87"/>
      <c r="B188" s="145"/>
      <c r="C188" s="87"/>
      <c r="D188" s="51"/>
      <c r="E188" s="51"/>
      <c r="F188" s="51"/>
      <c r="G188" s="51"/>
      <c r="H188" s="145"/>
      <c r="I188" s="87"/>
      <c r="J188" s="51"/>
      <c r="K188" s="51"/>
      <c r="L188" s="117" t="s">
        <v>632</v>
      </c>
      <c r="M188" s="118">
        <v>0.3</v>
      </c>
      <c r="N188" s="119"/>
      <c r="O188" s="120"/>
      <c r="P188" s="121"/>
      <c r="Q188" s="121"/>
      <c r="R188" s="120"/>
      <c r="S188" s="121"/>
      <c r="T188" s="122"/>
      <c r="U188" s="123"/>
      <c r="V188" s="119"/>
      <c r="W188" s="120"/>
      <c r="X188" s="122"/>
      <c r="Y188" s="122"/>
      <c r="Z188" s="124"/>
      <c r="AA188" s="87"/>
      <c r="AB188" s="51"/>
      <c r="AC188" s="51"/>
      <c r="AD188" s="51"/>
      <c r="AE188" s="145"/>
      <c r="AF188" s="129"/>
      <c r="AG188" s="130"/>
      <c r="AH188" s="130"/>
      <c r="AI188" s="130"/>
      <c r="AJ188" s="130"/>
      <c r="AK188" s="51"/>
      <c r="AL188" s="130"/>
      <c r="AM188" s="130"/>
      <c r="AN188" s="130"/>
      <c r="AO188" s="130"/>
      <c r="AP188" s="131"/>
      <c r="AQ188" s="87"/>
      <c r="AR188" s="145"/>
    </row>
    <row r="189" ht="19.5" customHeight="1">
      <c r="A189" s="86"/>
      <c r="B189" s="95"/>
      <c r="C189" s="86"/>
      <c r="D189" s="41"/>
      <c r="E189" s="41"/>
      <c r="F189" s="41"/>
      <c r="G189" s="41"/>
      <c r="H189" s="95"/>
      <c r="I189" s="86"/>
      <c r="J189" s="41"/>
      <c r="K189" s="41"/>
      <c r="L189" s="117" t="s">
        <v>633</v>
      </c>
      <c r="M189" s="118">
        <v>0.3</v>
      </c>
      <c r="N189" s="119"/>
      <c r="O189" s="120"/>
      <c r="P189" s="121"/>
      <c r="Q189" s="121"/>
      <c r="R189" s="120"/>
      <c r="S189" s="121"/>
      <c r="T189" s="122"/>
      <c r="U189" s="123"/>
      <c r="V189" s="119"/>
      <c r="W189" s="120"/>
      <c r="X189" s="122"/>
      <c r="Y189" s="122"/>
      <c r="Z189" s="124"/>
      <c r="AA189" s="86"/>
      <c r="AB189" s="41"/>
      <c r="AC189" s="41"/>
      <c r="AD189" s="41"/>
      <c r="AE189" s="95"/>
      <c r="AF189" s="129"/>
      <c r="AG189" s="130"/>
      <c r="AH189" s="130"/>
      <c r="AI189" s="130"/>
      <c r="AJ189" s="130"/>
      <c r="AK189" s="41"/>
      <c r="AL189" s="130"/>
      <c r="AM189" s="130"/>
      <c r="AN189" s="130"/>
      <c r="AO189" s="130"/>
      <c r="AP189" s="131"/>
      <c r="AQ189" s="86"/>
      <c r="AR189" s="95"/>
    </row>
    <row r="190" ht="19.5" customHeight="1">
      <c r="A190" s="110">
        <v>102.0</v>
      </c>
      <c r="B190" s="111" t="str">
        <f>VLOOKUP($A190,Cierre!$A:$E,2,FALSE)</f>
        <v> CONSORCIO AMOBLAMIENTO MANIZALES 2021
INCORET LTDA</v>
      </c>
      <c r="C190" s="112"/>
      <c r="D190" s="113" t="str">
        <f>VLOOKUP($A190,Cierre!$A:$E,3,FALSE)</f>
        <v>JORGE ELIECER CAJIGAS PINEDA</v>
      </c>
      <c r="E190" s="114"/>
      <c r="F190" s="115"/>
      <c r="G190" s="115"/>
      <c r="H190" s="116"/>
      <c r="I190" s="112"/>
      <c r="J190" s="115"/>
      <c r="K190" s="115"/>
      <c r="L190" s="117" t="s">
        <v>160</v>
      </c>
      <c r="M190" s="118">
        <v>0.5</v>
      </c>
      <c r="N190" s="119"/>
      <c r="O190" s="120"/>
      <c r="P190" s="121"/>
      <c r="Q190" s="121"/>
      <c r="R190" s="120"/>
      <c r="S190" s="121"/>
      <c r="T190" s="122"/>
      <c r="U190" s="123"/>
      <c r="V190" s="119"/>
      <c r="W190" s="120"/>
      <c r="X190" s="122"/>
      <c r="Y190" s="122"/>
      <c r="Z190" s="124"/>
      <c r="AA190" s="112"/>
      <c r="AB190" s="125"/>
      <c r="AC190" s="126"/>
      <c r="AD190" s="127"/>
      <c r="AE190" s="128"/>
      <c r="AF190" s="129"/>
      <c r="AG190" s="130"/>
      <c r="AH190" s="130"/>
      <c r="AI190" s="130"/>
      <c r="AJ190" s="130"/>
      <c r="AK190" s="114"/>
      <c r="AL190" s="130"/>
      <c r="AM190" s="130"/>
      <c r="AN190" s="130"/>
      <c r="AO190" s="130"/>
      <c r="AP190" s="131"/>
      <c r="AQ190" s="132"/>
      <c r="AR190" s="133"/>
    </row>
    <row r="191" ht="19.5" customHeight="1">
      <c r="A191" s="86"/>
      <c r="B191" s="95"/>
      <c r="C191" s="86"/>
      <c r="D191" s="41"/>
      <c r="E191" s="41"/>
      <c r="F191" s="41"/>
      <c r="G191" s="41"/>
      <c r="H191" s="95"/>
      <c r="I191" s="86"/>
      <c r="J191" s="41"/>
      <c r="K191" s="41"/>
      <c r="L191" s="117" t="s">
        <v>634</v>
      </c>
      <c r="M191" s="118">
        <v>0.5</v>
      </c>
      <c r="N191" s="119"/>
      <c r="O191" s="120"/>
      <c r="P191" s="121"/>
      <c r="Q191" s="121"/>
      <c r="R191" s="120"/>
      <c r="S191" s="121"/>
      <c r="T191" s="122"/>
      <c r="U191" s="123"/>
      <c r="V191" s="119"/>
      <c r="W191" s="120"/>
      <c r="X191" s="122"/>
      <c r="Y191" s="122"/>
      <c r="Z191" s="124"/>
      <c r="AA191" s="86"/>
      <c r="AB191" s="41"/>
      <c r="AC191" s="41"/>
      <c r="AD191" s="41"/>
      <c r="AE191" s="95"/>
      <c r="AF191" s="129"/>
      <c r="AG191" s="130"/>
      <c r="AH191" s="130"/>
      <c r="AI191" s="130"/>
      <c r="AJ191" s="130"/>
      <c r="AK191" s="41"/>
      <c r="AL191" s="130"/>
      <c r="AM191" s="130"/>
      <c r="AN191" s="130"/>
      <c r="AO191" s="130"/>
      <c r="AP191" s="131"/>
      <c r="AQ191" s="86"/>
      <c r="AR191" s="95"/>
    </row>
    <row r="192" ht="19.5" customHeight="1">
      <c r="A192" s="110">
        <v>103.0</v>
      </c>
      <c r="B192" s="111" t="str">
        <f>VLOOKUP($A192,Cierre!$A:$E,2,FALSE)</f>
        <v>CONSORCIO PANAMERICANA 35</v>
      </c>
      <c r="C192" s="112"/>
      <c r="D192" s="113" t="str">
        <f>VLOOKUP($A192,Cierre!$A:$E,3,FALSE)</f>
        <v>EDUIN MORENO SHETT</v>
      </c>
      <c r="E192" s="114"/>
      <c r="F192" s="115"/>
      <c r="G192" s="115"/>
      <c r="H192" s="116"/>
      <c r="I192" s="112"/>
      <c r="J192" s="115"/>
      <c r="K192" s="115"/>
      <c r="L192" s="117" t="s">
        <v>446</v>
      </c>
      <c r="M192" s="118">
        <v>0.5</v>
      </c>
      <c r="N192" s="119"/>
      <c r="O192" s="120"/>
      <c r="P192" s="121"/>
      <c r="Q192" s="121"/>
      <c r="R192" s="120"/>
      <c r="S192" s="121"/>
      <c r="T192" s="122"/>
      <c r="U192" s="123"/>
      <c r="V192" s="119"/>
      <c r="W192" s="120"/>
      <c r="X192" s="122"/>
      <c r="Y192" s="122"/>
      <c r="Z192" s="124"/>
      <c r="AA192" s="112"/>
      <c r="AB192" s="125"/>
      <c r="AC192" s="126"/>
      <c r="AD192" s="127"/>
      <c r="AE192" s="128"/>
      <c r="AF192" s="129"/>
      <c r="AG192" s="130"/>
      <c r="AH192" s="130"/>
      <c r="AI192" s="130"/>
      <c r="AJ192" s="130"/>
      <c r="AK192" s="114"/>
      <c r="AL192" s="130"/>
      <c r="AM192" s="130"/>
      <c r="AN192" s="130"/>
      <c r="AO192" s="130"/>
      <c r="AP192" s="131"/>
      <c r="AQ192" s="132"/>
      <c r="AR192" s="133"/>
    </row>
    <row r="193" ht="19.5" customHeight="1">
      <c r="A193" s="86"/>
      <c r="B193" s="95"/>
      <c r="C193" s="86"/>
      <c r="D193" s="41"/>
      <c r="E193" s="41"/>
      <c r="F193" s="41"/>
      <c r="G193" s="41"/>
      <c r="H193" s="95"/>
      <c r="I193" s="86"/>
      <c r="J193" s="41"/>
      <c r="K193" s="41"/>
      <c r="L193" s="117" t="s">
        <v>635</v>
      </c>
      <c r="M193" s="118">
        <v>0.5</v>
      </c>
      <c r="N193" s="119"/>
      <c r="O193" s="120"/>
      <c r="P193" s="121"/>
      <c r="Q193" s="121"/>
      <c r="R193" s="120"/>
      <c r="S193" s="121"/>
      <c r="T193" s="122"/>
      <c r="U193" s="123"/>
      <c r="V193" s="119"/>
      <c r="W193" s="120"/>
      <c r="X193" s="122"/>
      <c r="Y193" s="122"/>
      <c r="Z193" s="124"/>
      <c r="AA193" s="86"/>
      <c r="AB193" s="41"/>
      <c r="AC193" s="41"/>
      <c r="AD193" s="41"/>
      <c r="AE193" s="95"/>
      <c r="AF193" s="129"/>
      <c r="AG193" s="130"/>
      <c r="AH193" s="130"/>
      <c r="AI193" s="130"/>
      <c r="AJ193" s="130"/>
      <c r="AK193" s="41"/>
      <c r="AL193" s="130"/>
      <c r="AM193" s="130"/>
      <c r="AN193" s="130"/>
      <c r="AO193" s="130"/>
      <c r="AP193" s="131"/>
      <c r="AQ193" s="86"/>
      <c r="AR193" s="95"/>
    </row>
    <row r="194" ht="19.5" customHeight="1">
      <c r="A194" s="110">
        <v>104.0</v>
      </c>
      <c r="B194" s="111" t="str">
        <f>VLOOKUP($A194,Cierre!$A:$E,2,FALSE)</f>
        <v>CONSORCIO GALACTICO</v>
      </c>
      <c r="C194" s="112"/>
      <c r="D194" s="113" t="str">
        <f>VLOOKUP($A194,Cierre!$A:$E,3,FALSE)</f>
        <v>LUIS FERNANDO SALAMANCA RUIZ</v>
      </c>
      <c r="E194" s="114"/>
      <c r="F194" s="115"/>
      <c r="G194" s="115"/>
      <c r="H194" s="116"/>
      <c r="I194" s="112"/>
      <c r="J194" s="115"/>
      <c r="K194" s="115"/>
      <c r="L194" s="117" t="s">
        <v>636</v>
      </c>
      <c r="M194" s="118">
        <v>0.5</v>
      </c>
      <c r="N194" s="119"/>
      <c r="O194" s="120"/>
      <c r="P194" s="121"/>
      <c r="Q194" s="121"/>
      <c r="R194" s="120"/>
      <c r="S194" s="121"/>
      <c r="T194" s="122"/>
      <c r="U194" s="123"/>
      <c r="V194" s="119"/>
      <c r="W194" s="120"/>
      <c r="X194" s="122"/>
      <c r="Y194" s="122"/>
      <c r="Z194" s="124"/>
      <c r="AA194" s="112"/>
      <c r="AB194" s="125"/>
      <c r="AC194" s="126"/>
      <c r="AD194" s="127"/>
      <c r="AE194" s="128"/>
      <c r="AF194" s="129"/>
      <c r="AG194" s="130"/>
      <c r="AH194" s="130"/>
      <c r="AI194" s="130"/>
      <c r="AJ194" s="130"/>
      <c r="AK194" s="114"/>
      <c r="AL194" s="130"/>
      <c r="AM194" s="130"/>
      <c r="AN194" s="130"/>
      <c r="AO194" s="130"/>
      <c r="AP194" s="131"/>
      <c r="AQ194" s="132"/>
      <c r="AR194" s="133"/>
    </row>
    <row r="195" ht="19.5" customHeight="1">
      <c r="A195" s="86"/>
      <c r="B195" s="95"/>
      <c r="C195" s="86"/>
      <c r="D195" s="41"/>
      <c r="E195" s="41"/>
      <c r="F195" s="41"/>
      <c r="G195" s="41"/>
      <c r="H195" s="95"/>
      <c r="I195" s="86"/>
      <c r="J195" s="41"/>
      <c r="K195" s="41"/>
      <c r="L195" s="117" t="s">
        <v>637</v>
      </c>
      <c r="M195" s="118">
        <v>0.5</v>
      </c>
      <c r="N195" s="119"/>
      <c r="O195" s="120"/>
      <c r="P195" s="121"/>
      <c r="Q195" s="121"/>
      <c r="R195" s="120"/>
      <c r="S195" s="121"/>
      <c r="T195" s="122"/>
      <c r="U195" s="123"/>
      <c r="V195" s="119"/>
      <c r="W195" s="120"/>
      <c r="X195" s="122"/>
      <c r="Y195" s="122"/>
      <c r="Z195" s="124"/>
      <c r="AA195" s="86"/>
      <c r="AB195" s="41"/>
      <c r="AC195" s="41"/>
      <c r="AD195" s="41"/>
      <c r="AE195" s="95"/>
      <c r="AF195" s="129"/>
      <c r="AG195" s="130"/>
      <c r="AH195" s="130"/>
      <c r="AI195" s="130"/>
      <c r="AJ195" s="130"/>
      <c r="AK195" s="41"/>
      <c r="AL195" s="130"/>
      <c r="AM195" s="130"/>
      <c r="AN195" s="130"/>
      <c r="AO195" s="130"/>
      <c r="AP195" s="131"/>
      <c r="AQ195" s="86"/>
      <c r="AR195" s="95"/>
    </row>
    <row r="196" ht="19.5" customHeight="1">
      <c r="A196" s="110">
        <v>105.0</v>
      </c>
      <c r="B196" s="111" t="str">
        <f>VLOOKUP($A196,Cierre!$A:$E,2,FALSE)</f>
        <v>CONSORCIO JC</v>
      </c>
      <c r="C196" s="112"/>
      <c r="D196" s="113" t="str">
        <f>VLOOKUP($A196,Cierre!$A:$E,3,FALSE)</f>
        <v>JORGE WILLIAM GIRALDO BETANCUR</v>
      </c>
      <c r="E196" s="114"/>
      <c r="F196" s="115"/>
      <c r="G196" s="115"/>
      <c r="H196" s="116"/>
      <c r="I196" s="112"/>
      <c r="J196" s="115"/>
      <c r="K196" s="115"/>
      <c r="L196" s="117" t="s">
        <v>638</v>
      </c>
      <c r="M196" s="118">
        <v>0.5</v>
      </c>
      <c r="N196" s="119"/>
      <c r="O196" s="120"/>
      <c r="P196" s="121"/>
      <c r="Q196" s="121"/>
      <c r="R196" s="120"/>
      <c r="S196" s="121"/>
      <c r="T196" s="122"/>
      <c r="U196" s="123"/>
      <c r="V196" s="119"/>
      <c r="W196" s="120"/>
      <c r="X196" s="122"/>
      <c r="Y196" s="122"/>
      <c r="Z196" s="124"/>
      <c r="AA196" s="112"/>
      <c r="AB196" s="125"/>
      <c r="AC196" s="126"/>
      <c r="AD196" s="127"/>
      <c r="AE196" s="128"/>
      <c r="AF196" s="129"/>
      <c r="AG196" s="130"/>
      <c r="AH196" s="130"/>
      <c r="AI196" s="130"/>
      <c r="AJ196" s="130"/>
      <c r="AK196" s="114"/>
      <c r="AL196" s="130"/>
      <c r="AM196" s="130"/>
      <c r="AN196" s="130"/>
      <c r="AO196" s="130"/>
      <c r="AP196" s="131"/>
      <c r="AQ196" s="132"/>
      <c r="AR196" s="133"/>
    </row>
    <row r="197" ht="19.5" customHeight="1">
      <c r="A197" s="86"/>
      <c r="B197" s="95"/>
      <c r="C197" s="86"/>
      <c r="D197" s="41"/>
      <c r="E197" s="41"/>
      <c r="F197" s="41"/>
      <c r="G197" s="41"/>
      <c r="H197" s="95"/>
      <c r="I197" s="86"/>
      <c r="J197" s="41"/>
      <c r="K197" s="41"/>
      <c r="L197" s="117" t="s">
        <v>639</v>
      </c>
      <c r="M197" s="118">
        <v>0.5</v>
      </c>
      <c r="N197" s="119"/>
      <c r="O197" s="120"/>
      <c r="P197" s="121"/>
      <c r="Q197" s="121"/>
      <c r="R197" s="120"/>
      <c r="S197" s="121"/>
      <c r="T197" s="122"/>
      <c r="U197" s="123"/>
      <c r="V197" s="119"/>
      <c r="W197" s="120"/>
      <c r="X197" s="122"/>
      <c r="Y197" s="122"/>
      <c r="Z197" s="124"/>
      <c r="AA197" s="86"/>
      <c r="AB197" s="41"/>
      <c r="AC197" s="41"/>
      <c r="AD197" s="41"/>
      <c r="AE197" s="95"/>
      <c r="AF197" s="129"/>
      <c r="AG197" s="130"/>
      <c r="AH197" s="130"/>
      <c r="AI197" s="130"/>
      <c r="AJ197" s="130"/>
      <c r="AK197" s="41"/>
      <c r="AL197" s="130"/>
      <c r="AM197" s="130"/>
      <c r="AN197" s="130"/>
      <c r="AO197" s="130"/>
      <c r="AP197" s="131"/>
      <c r="AQ197" s="86"/>
      <c r="AR197" s="95"/>
    </row>
    <row r="198" ht="19.5" customHeight="1">
      <c r="A198" s="110">
        <v>106.0</v>
      </c>
      <c r="B198" s="111" t="str">
        <f>VLOOKUP($A198,Cierre!$A:$E,2,FALSE)</f>
        <v> CONSORCIO SONERCONS</v>
      </c>
      <c r="C198" s="112"/>
      <c r="D198" s="113" t="str">
        <f>VLOOKUP($A198,Cierre!$A:$E,3,FALSE)</f>
        <v>Sonia Constanza Cristancho Medina</v>
      </c>
      <c r="E198" s="114"/>
      <c r="F198" s="115"/>
      <c r="G198" s="115"/>
      <c r="H198" s="116"/>
      <c r="I198" s="112"/>
      <c r="J198" s="115"/>
      <c r="K198" s="115"/>
      <c r="L198" s="117" t="s">
        <v>640</v>
      </c>
      <c r="M198" s="118">
        <v>0.5</v>
      </c>
      <c r="N198" s="119"/>
      <c r="O198" s="120"/>
      <c r="P198" s="121"/>
      <c r="Q198" s="121"/>
      <c r="R198" s="120"/>
      <c r="S198" s="121"/>
      <c r="T198" s="122"/>
      <c r="U198" s="123"/>
      <c r="V198" s="119"/>
      <c r="W198" s="120"/>
      <c r="X198" s="122"/>
      <c r="Y198" s="122"/>
      <c r="Z198" s="124"/>
      <c r="AA198" s="112"/>
      <c r="AB198" s="125"/>
      <c r="AC198" s="126"/>
      <c r="AD198" s="127"/>
      <c r="AE198" s="128"/>
      <c r="AF198" s="129"/>
      <c r="AG198" s="130"/>
      <c r="AH198" s="130"/>
      <c r="AI198" s="130"/>
      <c r="AJ198" s="130"/>
      <c r="AK198" s="114"/>
      <c r="AL198" s="130"/>
      <c r="AM198" s="130"/>
      <c r="AN198" s="130"/>
      <c r="AO198" s="130"/>
      <c r="AP198" s="131"/>
      <c r="AQ198" s="132"/>
      <c r="AR198" s="133"/>
    </row>
    <row r="199" ht="19.5" customHeight="1">
      <c r="A199" s="86"/>
      <c r="B199" s="95"/>
      <c r="C199" s="86"/>
      <c r="D199" s="41"/>
      <c r="E199" s="41"/>
      <c r="F199" s="41"/>
      <c r="G199" s="41"/>
      <c r="H199" s="95"/>
      <c r="I199" s="86"/>
      <c r="J199" s="41"/>
      <c r="K199" s="41"/>
      <c r="L199" s="117" t="s">
        <v>641</v>
      </c>
      <c r="M199" s="118">
        <v>0.5</v>
      </c>
      <c r="N199" s="119"/>
      <c r="O199" s="120"/>
      <c r="P199" s="121"/>
      <c r="Q199" s="121"/>
      <c r="R199" s="120"/>
      <c r="S199" s="121"/>
      <c r="T199" s="122"/>
      <c r="U199" s="123"/>
      <c r="V199" s="119"/>
      <c r="W199" s="120"/>
      <c r="X199" s="122"/>
      <c r="Y199" s="122"/>
      <c r="Z199" s="124"/>
      <c r="AA199" s="86"/>
      <c r="AB199" s="41"/>
      <c r="AC199" s="41"/>
      <c r="AD199" s="41"/>
      <c r="AE199" s="95"/>
      <c r="AF199" s="129"/>
      <c r="AG199" s="130"/>
      <c r="AH199" s="130"/>
      <c r="AI199" s="130"/>
      <c r="AJ199" s="130"/>
      <c r="AK199" s="41"/>
      <c r="AL199" s="130"/>
      <c r="AM199" s="130"/>
      <c r="AN199" s="130"/>
      <c r="AO199" s="130"/>
      <c r="AP199" s="131"/>
      <c r="AQ199" s="86"/>
      <c r="AR199" s="95"/>
    </row>
    <row r="200" ht="39.75" customHeight="1">
      <c r="A200" s="134">
        <v>107.0</v>
      </c>
      <c r="B200" s="135" t="str">
        <f>VLOOKUP($A200,Cierre!$A:$E,2,FALSE)</f>
        <v>OBECATL SAS</v>
      </c>
      <c r="C200" s="119"/>
      <c r="D200" s="136" t="str">
        <f>VLOOKUP($A200,Cierre!$A:$E,3,FALSE)</f>
        <v>WILLIAM COBOS MESA</v>
      </c>
      <c r="E200" s="137"/>
      <c r="F200" s="121"/>
      <c r="G200" s="121"/>
      <c r="H200" s="138"/>
      <c r="I200" s="119"/>
      <c r="J200" s="121"/>
      <c r="K200" s="121"/>
      <c r="L200" s="117"/>
      <c r="M200" s="118">
        <v>1.0</v>
      </c>
      <c r="N200" s="119"/>
      <c r="O200" s="120"/>
      <c r="P200" s="121"/>
      <c r="Q200" s="121"/>
      <c r="R200" s="120"/>
      <c r="S200" s="121"/>
      <c r="T200" s="122"/>
      <c r="U200" s="123"/>
      <c r="V200" s="119"/>
      <c r="W200" s="120"/>
      <c r="X200" s="122"/>
      <c r="Y200" s="122"/>
      <c r="Z200" s="124"/>
      <c r="AA200" s="119"/>
      <c r="AB200" s="139"/>
      <c r="AC200" s="140"/>
      <c r="AD200" s="141"/>
      <c r="AE200" s="142"/>
      <c r="AF200" s="129"/>
      <c r="AG200" s="130"/>
      <c r="AH200" s="130"/>
      <c r="AI200" s="130"/>
      <c r="AJ200" s="130"/>
      <c r="AK200" s="130"/>
      <c r="AL200" s="130"/>
      <c r="AM200" s="130"/>
      <c r="AN200" s="130"/>
      <c r="AO200" s="130"/>
      <c r="AP200" s="131"/>
      <c r="AQ200" s="143"/>
      <c r="AR200" s="144"/>
    </row>
    <row r="201" ht="39.75" customHeight="1">
      <c r="A201" s="134">
        <v>108.0</v>
      </c>
      <c r="B201" s="135" t="str">
        <f>VLOOKUP($A201,Cierre!$A:$E,2,FALSE)</f>
        <v>CONSORCIO SIKER</v>
      </c>
      <c r="C201" s="119"/>
      <c r="D201" s="136" t="str">
        <f>VLOOKUP($A201,Cierre!$A:$E,3,FALSE)</f>
        <v>EDWIN LEONARDO MIETO MARTINEZ</v>
      </c>
      <c r="E201" s="137"/>
      <c r="F201" s="121"/>
      <c r="G201" s="121"/>
      <c r="H201" s="138"/>
      <c r="I201" s="119"/>
      <c r="J201" s="121"/>
      <c r="K201" s="121"/>
      <c r="L201" s="117"/>
      <c r="M201" s="118">
        <v>1.0</v>
      </c>
      <c r="N201" s="119"/>
      <c r="O201" s="120"/>
      <c r="P201" s="121"/>
      <c r="Q201" s="121"/>
      <c r="R201" s="120"/>
      <c r="S201" s="121"/>
      <c r="T201" s="122"/>
      <c r="U201" s="123"/>
      <c r="V201" s="119"/>
      <c r="W201" s="120"/>
      <c r="X201" s="122"/>
      <c r="Y201" s="122"/>
      <c r="Z201" s="124"/>
      <c r="AA201" s="119"/>
      <c r="AB201" s="139"/>
      <c r="AC201" s="140"/>
      <c r="AD201" s="141"/>
      <c r="AE201" s="142"/>
      <c r="AF201" s="129"/>
      <c r="AG201" s="130"/>
      <c r="AH201" s="130"/>
      <c r="AI201" s="130"/>
      <c r="AJ201" s="130"/>
      <c r="AK201" s="130"/>
      <c r="AL201" s="130"/>
      <c r="AM201" s="130"/>
      <c r="AN201" s="130"/>
      <c r="AO201" s="130"/>
      <c r="AP201" s="131"/>
      <c r="AQ201" s="143"/>
      <c r="AR201" s="144"/>
    </row>
    <row r="202" ht="39.75" customHeight="1">
      <c r="A202" s="134">
        <v>109.0</v>
      </c>
      <c r="B202" s="135" t="str">
        <f>VLOOKUP($A202,Cierre!$A:$E,2,FALSE)</f>
        <v>COOTRAGUACAL CTA</v>
      </c>
      <c r="C202" s="119"/>
      <c r="D202" s="136" t="str">
        <f>VLOOKUP($A202,Cierre!$A:$E,3,FALSE)</f>
        <v>JORGE ERNESTO TOLOZA RONDON</v>
      </c>
      <c r="E202" s="137"/>
      <c r="F202" s="121"/>
      <c r="G202" s="121"/>
      <c r="H202" s="138"/>
      <c r="I202" s="119"/>
      <c r="J202" s="121"/>
      <c r="K202" s="121"/>
      <c r="L202" s="117"/>
      <c r="M202" s="118">
        <v>1.0</v>
      </c>
      <c r="N202" s="119"/>
      <c r="O202" s="120"/>
      <c r="P202" s="121"/>
      <c r="Q202" s="121"/>
      <c r="R202" s="120"/>
      <c r="S202" s="121"/>
      <c r="T202" s="122"/>
      <c r="U202" s="123"/>
      <c r="V202" s="119"/>
      <c r="W202" s="120"/>
      <c r="X202" s="122"/>
      <c r="Y202" s="122"/>
      <c r="Z202" s="124"/>
      <c r="AA202" s="119"/>
      <c r="AB202" s="139"/>
      <c r="AC202" s="140"/>
      <c r="AD202" s="141"/>
      <c r="AE202" s="142"/>
      <c r="AF202" s="129"/>
      <c r="AG202" s="130"/>
      <c r="AH202" s="130"/>
      <c r="AI202" s="130"/>
      <c r="AJ202" s="130"/>
      <c r="AK202" s="130"/>
      <c r="AL202" s="130"/>
      <c r="AM202" s="130"/>
      <c r="AN202" s="130"/>
      <c r="AO202" s="130"/>
      <c r="AP202" s="131"/>
      <c r="AQ202" s="143"/>
      <c r="AR202" s="144"/>
    </row>
    <row r="203" ht="39.75" customHeight="1">
      <c r="A203" s="134">
        <v>110.0</v>
      </c>
      <c r="B203" s="135" t="str">
        <f>VLOOKUP($A203,Cierre!$A:$E,2,FALSE)</f>
        <v>3S INGENIERÍA ESPECIALIZADA S.A.S.</v>
      </c>
      <c r="C203" s="119"/>
      <c r="D203" s="136" t="str">
        <f>VLOOKUP($A203,Cierre!$A:$E,3,FALSE)</f>
        <v>SERGIO SALDARRIAGA BOTERO</v>
      </c>
      <c r="E203" s="137"/>
      <c r="F203" s="121"/>
      <c r="G203" s="121"/>
      <c r="H203" s="138"/>
      <c r="I203" s="119"/>
      <c r="J203" s="121"/>
      <c r="K203" s="121"/>
      <c r="L203" s="117"/>
      <c r="M203" s="118">
        <v>1.0</v>
      </c>
      <c r="N203" s="119"/>
      <c r="O203" s="120"/>
      <c r="P203" s="121"/>
      <c r="Q203" s="121"/>
      <c r="R203" s="120"/>
      <c r="S203" s="121"/>
      <c r="T203" s="122"/>
      <c r="U203" s="123"/>
      <c r="V203" s="119"/>
      <c r="W203" s="120"/>
      <c r="X203" s="122"/>
      <c r="Y203" s="122"/>
      <c r="Z203" s="124"/>
      <c r="AA203" s="119"/>
      <c r="AB203" s="139"/>
      <c r="AC203" s="140"/>
      <c r="AD203" s="141"/>
      <c r="AE203" s="142"/>
      <c r="AF203" s="129"/>
      <c r="AG203" s="130"/>
      <c r="AH203" s="130"/>
      <c r="AI203" s="130"/>
      <c r="AJ203" s="130"/>
      <c r="AK203" s="130"/>
      <c r="AL203" s="130"/>
      <c r="AM203" s="130"/>
      <c r="AN203" s="130"/>
      <c r="AO203" s="130"/>
      <c r="AP203" s="131"/>
      <c r="AQ203" s="143"/>
      <c r="AR203" s="144"/>
    </row>
    <row r="204" ht="39.75" customHeight="1">
      <c r="A204" s="134">
        <v>111.0</v>
      </c>
      <c r="B204" s="135" t="str">
        <f>VLOOKUP($A204,Cierre!$A:$E,2,FALSE)</f>
        <v>SOFIA CASTRILLON ARCE </v>
      </c>
      <c r="C204" s="119"/>
      <c r="D204" s="136" t="str">
        <f>VLOOKUP($A204,Cierre!$A:$E,3,FALSE)</f>
        <v>SOFIA CASTRILLON ARCE </v>
      </c>
      <c r="E204" s="137"/>
      <c r="F204" s="121"/>
      <c r="G204" s="121"/>
      <c r="H204" s="138"/>
      <c r="I204" s="119"/>
      <c r="J204" s="121"/>
      <c r="K204" s="121"/>
      <c r="L204" s="117"/>
      <c r="M204" s="118">
        <v>1.0</v>
      </c>
      <c r="N204" s="119"/>
      <c r="O204" s="120"/>
      <c r="P204" s="121"/>
      <c r="Q204" s="121"/>
      <c r="R204" s="120"/>
      <c r="S204" s="121"/>
      <c r="T204" s="122"/>
      <c r="U204" s="123"/>
      <c r="V204" s="119"/>
      <c r="W204" s="120"/>
      <c r="X204" s="122"/>
      <c r="Y204" s="122"/>
      <c r="Z204" s="124"/>
      <c r="AA204" s="119"/>
      <c r="AB204" s="139"/>
      <c r="AC204" s="140"/>
      <c r="AD204" s="141"/>
      <c r="AE204" s="142"/>
      <c r="AF204" s="129"/>
      <c r="AG204" s="130"/>
      <c r="AH204" s="130"/>
      <c r="AI204" s="130"/>
      <c r="AJ204" s="130"/>
      <c r="AK204" s="130"/>
      <c r="AL204" s="130"/>
      <c r="AM204" s="130"/>
      <c r="AN204" s="130"/>
      <c r="AO204" s="130"/>
      <c r="AP204" s="131"/>
      <c r="AQ204" s="143"/>
      <c r="AR204" s="144"/>
    </row>
    <row r="205" ht="39.75" customHeight="1">
      <c r="A205" s="134">
        <v>112.0</v>
      </c>
      <c r="B205" s="135" t="str">
        <f>VLOOKUP($A205,Cierre!$A:$E,2,FALSE)</f>
        <v>BRAYCO SAS</v>
      </c>
      <c r="C205" s="119"/>
      <c r="D205" s="136" t="str">
        <f>VLOOKUP($A205,Cierre!$A:$E,3,FALSE)</f>
        <v>DORIS AMPARO BRAVO CASTRO</v>
      </c>
      <c r="E205" s="137"/>
      <c r="F205" s="121"/>
      <c r="G205" s="121"/>
      <c r="H205" s="138"/>
      <c r="I205" s="119"/>
      <c r="J205" s="121"/>
      <c r="K205" s="121"/>
      <c r="L205" s="117"/>
      <c r="M205" s="118">
        <v>1.0</v>
      </c>
      <c r="N205" s="119"/>
      <c r="O205" s="120"/>
      <c r="P205" s="121"/>
      <c r="Q205" s="121"/>
      <c r="R205" s="120"/>
      <c r="S205" s="121"/>
      <c r="T205" s="122"/>
      <c r="U205" s="123"/>
      <c r="V205" s="119"/>
      <c r="W205" s="120"/>
      <c r="X205" s="122"/>
      <c r="Y205" s="122"/>
      <c r="Z205" s="124"/>
      <c r="AA205" s="119"/>
      <c r="AB205" s="139"/>
      <c r="AC205" s="140"/>
      <c r="AD205" s="141"/>
      <c r="AE205" s="142"/>
      <c r="AF205" s="129"/>
      <c r="AG205" s="130"/>
      <c r="AH205" s="130"/>
      <c r="AI205" s="130"/>
      <c r="AJ205" s="130"/>
      <c r="AK205" s="130"/>
      <c r="AL205" s="130"/>
      <c r="AM205" s="130"/>
      <c r="AN205" s="130"/>
      <c r="AO205" s="130"/>
      <c r="AP205" s="131"/>
      <c r="AQ205" s="143"/>
      <c r="AR205" s="144"/>
    </row>
    <row r="206" ht="19.5" customHeight="1">
      <c r="A206" s="110">
        <v>113.0</v>
      </c>
      <c r="B206" s="111" t="str">
        <f>VLOOKUP($A206,Cierre!$A:$E,2,FALSE)</f>
        <v>ALIANZA MUNDIAL S.A.S</v>
      </c>
      <c r="C206" s="112"/>
      <c r="D206" s="113" t="str">
        <f>VLOOKUP($A206,Cierre!$A:$E,3,FALSE)</f>
        <v>JOHN JAIRO CEDIEL OSORNO</v>
      </c>
      <c r="E206" s="114"/>
      <c r="F206" s="115"/>
      <c r="G206" s="115"/>
      <c r="H206" s="116"/>
      <c r="I206" s="112"/>
      <c r="J206" s="115"/>
      <c r="K206" s="115"/>
      <c r="L206" s="117" t="s">
        <v>642</v>
      </c>
      <c r="M206" s="118">
        <v>0.5</v>
      </c>
      <c r="N206" s="119"/>
      <c r="O206" s="120"/>
      <c r="P206" s="121"/>
      <c r="Q206" s="121"/>
      <c r="R206" s="120"/>
      <c r="S206" s="121"/>
      <c r="T206" s="122"/>
      <c r="U206" s="123"/>
      <c r="V206" s="119"/>
      <c r="W206" s="120"/>
      <c r="X206" s="122"/>
      <c r="Y206" s="122"/>
      <c r="Z206" s="124"/>
      <c r="AA206" s="112"/>
      <c r="AB206" s="125"/>
      <c r="AC206" s="126"/>
      <c r="AD206" s="127"/>
      <c r="AE206" s="128"/>
      <c r="AF206" s="129"/>
      <c r="AG206" s="130"/>
      <c r="AH206" s="130"/>
      <c r="AI206" s="130"/>
      <c r="AJ206" s="130"/>
      <c r="AK206" s="114"/>
      <c r="AL206" s="130"/>
      <c r="AM206" s="130"/>
      <c r="AN206" s="130"/>
      <c r="AO206" s="130"/>
      <c r="AP206" s="131"/>
      <c r="AQ206" s="132"/>
      <c r="AR206" s="133"/>
    </row>
    <row r="207" ht="19.5" customHeight="1">
      <c r="A207" s="86"/>
      <c r="B207" s="95"/>
      <c r="C207" s="86"/>
      <c r="D207" s="41"/>
      <c r="E207" s="41"/>
      <c r="F207" s="41"/>
      <c r="G207" s="41"/>
      <c r="H207" s="95"/>
      <c r="I207" s="86"/>
      <c r="J207" s="41"/>
      <c r="K207" s="41"/>
      <c r="L207" s="117" t="s">
        <v>643</v>
      </c>
      <c r="M207" s="118">
        <v>0.5</v>
      </c>
      <c r="N207" s="119"/>
      <c r="O207" s="120"/>
      <c r="P207" s="121"/>
      <c r="Q207" s="121"/>
      <c r="R207" s="120"/>
      <c r="S207" s="121"/>
      <c r="T207" s="122"/>
      <c r="U207" s="123"/>
      <c r="V207" s="119"/>
      <c r="W207" s="120"/>
      <c r="X207" s="122"/>
      <c r="Y207" s="122"/>
      <c r="Z207" s="124"/>
      <c r="AA207" s="86"/>
      <c r="AB207" s="41"/>
      <c r="AC207" s="41"/>
      <c r="AD207" s="41"/>
      <c r="AE207" s="95"/>
      <c r="AF207" s="129"/>
      <c r="AG207" s="130"/>
      <c r="AH207" s="130"/>
      <c r="AI207" s="130"/>
      <c r="AJ207" s="130"/>
      <c r="AK207" s="41"/>
      <c r="AL207" s="130"/>
      <c r="AM207" s="130"/>
      <c r="AN207" s="130"/>
      <c r="AO207" s="130"/>
      <c r="AP207" s="131"/>
      <c r="AQ207" s="86"/>
      <c r="AR207" s="95"/>
    </row>
    <row r="208" ht="39.75" customHeight="1">
      <c r="A208" s="134">
        <v>114.0</v>
      </c>
      <c r="B208" s="135" t="str">
        <f>VLOOKUP($A208,Cierre!$A:$E,2,FALSE)</f>
        <v>HUMBERTO HURTADO NARIÑO</v>
      </c>
      <c r="C208" s="119"/>
      <c r="D208" s="136" t="str">
        <f>VLOOKUP($A208,Cierre!$A:$E,3,FALSE)</f>
        <v>HUMBERTO HURTADO NARIÑO</v>
      </c>
      <c r="E208" s="137"/>
      <c r="F208" s="121"/>
      <c r="G208" s="121"/>
      <c r="H208" s="138"/>
      <c r="I208" s="119"/>
      <c r="J208" s="121"/>
      <c r="K208" s="121"/>
      <c r="L208" s="117"/>
      <c r="M208" s="118">
        <v>1.0</v>
      </c>
      <c r="N208" s="119"/>
      <c r="O208" s="120"/>
      <c r="P208" s="121"/>
      <c r="Q208" s="121"/>
      <c r="R208" s="120"/>
      <c r="S208" s="121"/>
      <c r="T208" s="122"/>
      <c r="U208" s="123"/>
      <c r="V208" s="119"/>
      <c r="W208" s="120"/>
      <c r="X208" s="122"/>
      <c r="Y208" s="122"/>
      <c r="Z208" s="124"/>
      <c r="AA208" s="119"/>
      <c r="AB208" s="139"/>
      <c r="AC208" s="140"/>
      <c r="AD208" s="141"/>
      <c r="AE208" s="142"/>
      <c r="AF208" s="129"/>
      <c r="AG208" s="130"/>
      <c r="AH208" s="130"/>
      <c r="AI208" s="130"/>
      <c r="AJ208" s="130"/>
      <c r="AK208" s="130"/>
      <c r="AL208" s="130"/>
      <c r="AM208" s="130"/>
      <c r="AN208" s="130"/>
      <c r="AO208" s="130"/>
      <c r="AP208" s="131"/>
      <c r="AQ208" s="143"/>
      <c r="AR208" s="144"/>
    </row>
    <row r="209" ht="19.5" customHeight="1">
      <c r="A209" s="110">
        <v>115.0</v>
      </c>
      <c r="B209" s="111" t="str">
        <f>VLOOKUP($A209,Cierre!$A:$E,2,FALSE)</f>
        <v>CONSORCIO ST</v>
      </c>
      <c r="C209" s="112"/>
      <c r="D209" s="113" t="str">
        <f>VLOOKUP($A209,Cierre!$A:$E,3,FALSE)</f>
        <v>GUSTAVO SANCHEZ RIOS</v>
      </c>
      <c r="E209" s="114"/>
      <c r="F209" s="115"/>
      <c r="G209" s="115"/>
      <c r="H209" s="116"/>
      <c r="I209" s="112"/>
      <c r="J209" s="115"/>
      <c r="K209" s="115"/>
      <c r="L209" s="117" t="s">
        <v>644</v>
      </c>
      <c r="M209" s="118">
        <v>0.5</v>
      </c>
      <c r="N209" s="119"/>
      <c r="O209" s="120"/>
      <c r="P209" s="121"/>
      <c r="Q209" s="121"/>
      <c r="R209" s="120"/>
      <c r="S209" s="121"/>
      <c r="T209" s="122"/>
      <c r="U209" s="123"/>
      <c r="V209" s="119"/>
      <c r="W209" s="120"/>
      <c r="X209" s="122"/>
      <c r="Y209" s="122"/>
      <c r="Z209" s="124"/>
      <c r="AA209" s="112"/>
      <c r="AB209" s="125"/>
      <c r="AC209" s="126"/>
      <c r="AD209" s="127"/>
      <c r="AE209" s="128"/>
      <c r="AF209" s="129"/>
      <c r="AG209" s="130"/>
      <c r="AH209" s="130"/>
      <c r="AI209" s="130"/>
      <c r="AJ209" s="130"/>
      <c r="AK209" s="114"/>
      <c r="AL209" s="130"/>
      <c r="AM209" s="130"/>
      <c r="AN209" s="130"/>
      <c r="AO209" s="130"/>
      <c r="AP209" s="131"/>
      <c r="AQ209" s="132"/>
      <c r="AR209" s="133"/>
    </row>
    <row r="210" ht="19.5" customHeight="1">
      <c r="A210" s="86"/>
      <c r="B210" s="95"/>
      <c r="C210" s="86"/>
      <c r="D210" s="41"/>
      <c r="E210" s="41"/>
      <c r="F210" s="41"/>
      <c r="G210" s="41"/>
      <c r="H210" s="95"/>
      <c r="I210" s="86"/>
      <c r="J210" s="41"/>
      <c r="K210" s="41"/>
      <c r="L210" s="117" t="s">
        <v>645</v>
      </c>
      <c r="M210" s="118">
        <v>0.5</v>
      </c>
      <c r="N210" s="119"/>
      <c r="O210" s="120"/>
      <c r="P210" s="121"/>
      <c r="Q210" s="121"/>
      <c r="R210" s="120"/>
      <c r="S210" s="121"/>
      <c r="T210" s="122"/>
      <c r="U210" s="123"/>
      <c r="V210" s="119"/>
      <c r="W210" s="120"/>
      <c r="X210" s="122"/>
      <c r="Y210" s="122"/>
      <c r="Z210" s="124"/>
      <c r="AA210" s="86"/>
      <c r="AB210" s="41"/>
      <c r="AC210" s="41"/>
      <c r="AD210" s="41"/>
      <c r="AE210" s="95"/>
      <c r="AF210" s="129"/>
      <c r="AG210" s="130"/>
      <c r="AH210" s="130"/>
      <c r="AI210" s="130"/>
      <c r="AJ210" s="130"/>
      <c r="AK210" s="41"/>
      <c r="AL210" s="130"/>
      <c r="AM210" s="130"/>
      <c r="AN210" s="130"/>
      <c r="AO210" s="130"/>
      <c r="AP210" s="131"/>
      <c r="AQ210" s="86"/>
      <c r="AR210" s="95"/>
    </row>
    <row r="211" ht="19.5" customHeight="1">
      <c r="A211" s="110">
        <v>116.0</v>
      </c>
      <c r="B211" s="111" t="str">
        <f>VLOOKUP($A211,Cierre!$A:$E,2,FALSE)</f>
        <v>CARLOS EDUARDO HERNÁNDEZ VALENCIA</v>
      </c>
      <c r="C211" s="112"/>
      <c r="D211" s="113" t="str">
        <f>VLOOKUP($A211,Cierre!$A:$E,3,FALSE)</f>
        <v>CARLOS EDUARDO HERNÁNDEZ VALENCIA</v>
      </c>
      <c r="E211" s="114"/>
      <c r="F211" s="115"/>
      <c r="G211" s="115"/>
      <c r="H211" s="116"/>
      <c r="I211" s="112"/>
      <c r="J211" s="115"/>
      <c r="K211" s="115"/>
      <c r="L211" s="117" t="s">
        <v>646</v>
      </c>
      <c r="M211" s="118">
        <v>0.4</v>
      </c>
      <c r="N211" s="119"/>
      <c r="O211" s="120"/>
      <c r="P211" s="121"/>
      <c r="Q211" s="121"/>
      <c r="R211" s="120"/>
      <c r="S211" s="121"/>
      <c r="T211" s="122"/>
      <c r="U211" s="123"/>
      <c r="V211" s="119"/>
      <c r="W211" s="120"/>
      <c r="X211" s="122"/>
      <c r="Y211" s="122"/>
      <c r="Z211" s="124"/>
      <c r="AA211" s="112"/>
      <c r="AB211" s="125"/>
      <c r="AC211" s="126"/>
      <c r="AD211" s="127"/>
      <c r="AE211" s="128"/>
      <c r="AF211" s="129"/>
      <c r="AG211" s="130"/>
      <c r="AH211" s="130"/>
      <c r="AI211" s="130"/>
      <c r="AJ211" s="130"/>
      <c r="AK211" s="114"/>
      <c r="AL211" s="130"/>
      <c r="AM211" s="130"/>
      <c r="AN211" s="130"/>
      <c r="AO211" s="130"/>
      <c r="AP211" s="131"/>
      <c r="AQ211" s="132"/>
      <c r="AR211" s="133"/>
    </row>
    <row r="212" ht="19.5" customHeight="1">
      <c r="A212" s="86"/>
      <c r="B212" s="95"/>
      <c r="C212" s="86"/>
      <c r="D212" s="41"/>
      <c r="E212" s="41"/>
      <c r="F212" s="41"/>
      <c r="G212" s="41"/>
      <c r="H212" s="95"/>
      <c r="I212" s="86"/>
      <c r="J212" s="41"/>
      <c r="K212" s="41"/>
      <c r="L212" s="117" t="s">
        <v>647</v>
      </c>
      <c r="M212" s="118">
        <v>0.6</v>
      </c>
      <c r="N212" s="119"/>
      <c r="O212" s="120"/>
      <c r="P212" s="121"/>
      <c r="Q212" s="121"/>
      <c r="R212" s="120"/>
      <c r="S212" s="121"/>
      <c r="T212" s="122"/>
      <c r="U212" s="123"/>
      <c r="V212" s="119"/>
      <c r="W212" s="120"/>
      <c r="X212" s="122"/>
      <c r="Y212" s="122"/>
      <c r="Z212" s="124"/>
      <c r="AA212" s="86"/>
      <c r="AB212" s="41"/>
      <c r="AC212" s="41"/>
      <c r="AD212" s="41"/>
      <c r="AE212" s="95"/>
      <c r="AF212" s="129"/>
      <c r="AG212" s="130"/>
      <c r="AH212" s="130"/>
      <c r="AI212" s="130"/>
      <c r="AJ212" s="130"/>
      <c r="AK212" s="41"/>
      <c r="AL212" s="130"/>
      <c r="AM212" s="130"/>
      <c r="AN212" s="130"/>
      <c r="AO212" s="130"/>
      <c r="AP212" s="131"/>
      <c r="AQ212" s="86"/>
      <c r="AR212" s="95"/>
    </row>
    <row r="213" ht="19.5" customHeight="1">
      <c r="A213" s="110">
        <v>117.0</v>
      </c>
      <c r="B213" s="111" t="str">
        <f>VLOOKUP($A213,Cierre!$A:$E,2,FALSE)</f>
        <v>CONSORCIO OBRAS PROJURO</v>
      </c>
      <c r="C213" s="112"/>
      <c r="D213" s="113" t="str">
        <f>VLOOKUP($A213,Cierre!$A:$E,3,FALSE)</f>
        <v>ROBERTO JARAMILLO CARDENAS</v>
      </c>
      <c r="E213" s="114"/>
      <c r="F213" s="115"/>
      <c r="G213" s="115"/>
      <c r="H213" s="116"/>
      <c r="I213" s="112"/>
      <c r="J213" s="115"/>
      <c r="K213" s="115"/>
      <c r="L213" s="117" t="s">
        <v>648</v>
      </c>
      <c r="M213" s="118">
        <v>0.4</v>
      </c>
      <c r="N213" s="119"/>
      <c r="O213" s="120"/>
      <c r="P213" s="121"/>
      <c r="Q213" s="121"/>
      <c r="R213" s="120"/>
      <c r="S213" s="121"/>
      <c r="T213" s="122"/>
      <c r="U213" s="123"/>
      <c r="V213" s="119"/>
      <c r="W213" s="120"/>
      <c r="X213" s="122"/>
      <c r="Y213" s="122"/>
      <c r="Z213" s="124"/>
      <c r="AA213" s="112"/>
      <c r="AB213" s="125"/>
      <c r="AC213" s="126"/>
      <c r="AD213" s="127"/>
      <c r="AE213" s="128"/>
      <c r="AF213" s="129"/>
      <c r="AG213" s="130"/>
      <c r="AH213" s="130"/>
      <c r="AI213" s="130"/>
      <c r="AJ213" s="130"/>
      <c r="AK213" s="114"/>
      <c r="AL213" s="130"/>
      <c r="AM213" s="130"/>
      <c r="AN213" s="130"/>
      <c r="AO213" s="130"/>
      <c r="AP213" s="131"/>
      <c r="AQ213" s="132"/>
      <c r="AR213" s="133"/>
    </row>
    <row r="214" ht="19.5" customHeight="1">
      <c r="A214" s="86"/>
      <c r="B214" s="95"/>
      <c r="C214" s="86"/>
      <c r="D214" s="41"/>
      <c r="E214" s="41"/>
      <c r="F214" s="41"/>
      <c r="G214" s="41"/>
      <c r="H214" s="95"/>
      <c r="I214" s="86"/>
      <c r="J214" s="41"/>
      <c r="K214" s="41"/>
      <c r="L214" s="117" t="s">
        <v>649</v>
      </c>
      <c r="M214" s="118">
        <v>0.6</v>
      </c>
      <c r="N214" s="119"/>
      <c r="O214" s="120"/>
      <c r="P214" s="121"/>
      <c r="Q214" s="121"/>
      <c r="R214" s="120"/>
      <c r="S214" s="121"/>
      <c r="T214" s="122"/>
      <c r="U214" s="123"/>
      <c r="V214" s="119"/>
      <c r="W214" s="120"/>
      <c r="X214" s="122"/>
      <c r="Y214" s="122"/>
      <c r="Z214" s="124"/>
      <c r="AA214" s="86"/>
      <c r="AB214" s="41"/>
      <c r="AC214" s="41"/>
      <c r="AD214" s="41"/>
      <c r="AE214" s="95"/>
      <c r="AF214" s="129"/>
      <c r="AG214" s="130"/>
      <c r="AH214" s="130"/>
      <c r="AI214" s="130"/>
      <c r="AJ214" s="130"/>
      <c r="AK214" s="41"/>
      <c r="AL214" s="130"/>
      <c r="AM214" s="130"/>
      <c r="AN214" s="130"/>
      <c r="AO214" s="130"/>
      <c r="AP214" s="131"/>
      <c r="AQ214" s="86"/>
      <c r="AR214" s="95"/>
    </row>
    <row r="215" ht="39.75" customHeight="1">
      <c r="A215" s="134">
        <v>118.0</v>
      </c>
      <c r="B215" s="135" t="str">
        <f>VLOOKUP($A215,Cierre!$A:$E,2,FALSE)</f>
        <v>CONSORCIO PEATONALES 2021</v>
      </c>
      <c r="C215" s="119"/>
      <c r="D215" s="136" t="str">
        <f>VLOOKUP($A215,Cierre!$A:$E,3,FALSE)</f>
        <v>JUAN ESTEBAN HOYOS DAVILA</v>
      </c>
      <c r="E215" s="137"/>
      <c r="F215" s="121"/>
      <c r="G215" s="121"/>
      <c r="H215" s="138"/>
      <c r="I215" s="119"/>
      <c r="J215" s="121"/>
      <c r="K215" s="121"/>
      <c r="L215" s="117"/>
      <c r="M215" s="118">
        <v>1.0</v>
      </c>
      <c r="N215" s="119"/>
      <c r="O215" s="120"/>
      <c r="P215" s="121"/>
      <c r="Q215" s="121"/>
      <c r="R215" s="120"/>
      <c r="S215" s="121"/>
      <c r="T215" s="122"/>
      <c r="U215" s="123"/>
      <c r="V215" s="119"/>
      <c r="W215" s="120"/>
      <c r="X215" s="122"/>
      <c r="Y215" s="122"/>
      <c r="Z215" s="124"/>
      <c r="AA215" s="119"/>
      <c r="AB215" s="139"/>
      <c r="AC215" s="140"/>
      <c r="AD215" s="141"/>
      <c r="AE215" s="142"/>
      <c r="AF215" s="129"/>
      <c r="AG215" s="130"/>
      <c r="AH215" s="130"/>
      <c r="AI215" s="130"/>
      <c r="AJ215" s="130"/>
      <c r="AK215" s="130"/>
      <c r="AL215" s="130"/>
      <c r="AM215" s="130"/>
      <c r="AN215" s="130"/>
      <c r="AO215" s="130"/>
      <c r="AP215" s="131"/>
      <c r="AQ215" s="143"/>
      <c r="AR215" s="144"/>
    </row>
    <row r="216" ht="39.75" customHeight="1">
      <c r="A216" s="134">
        <v>119.0</v>
      </c>
      <c r="B216" s="135" t="str">
        <f>VLOOKUP($A216,Cierre!$A:$E,2,FALSE)</f>
        <v>CONSORCIO CALDAS 2021</v>
      </c>
      <c r="C216" s="119"/>
      <c r="D216" s="136" t="str">
        <f>VLOOKUP($A216,Cierre!$A:$E,3,FALSE)</f>
        <v>JUAN NIKOLAS SAAVEDRA SAAVEDRA</v>
      </c>
      <c r="E216" s="137"/>
      <c r="F216" s="121"/>
      <c r="G216" s="121"/>
      <c r="H216" s="138"/>
      <c r="I216" s="119"/>
      <c r="J216" s="121"/>
      <c r="K216" s="121"/>
      <c r="L216" s="117"/>
      <c r="M216" s="118">
        <v>1.0</v>
      </c>
      <c r="N216" s="119"/>
      <c r="O216" s="120"/>
      <c r="P216" s="121"/>
      <c r="Q216" s="121"/>
      <c r="R216" s="120"/>
      <c r="S216" s="121"/>
      <c r="T216" s="122"/>
      <c r="U216" s="123"/>
      <c r="V216" s="119"/>
      <c r="W216" s="120"/>
      <c r="X216" s="122"/>
      <c r="Y216" s="122"/>
      <c r="Z216" s="124"/>
      <c r="AA216" s="119"/>
      <c r="AB216" s="139"/>
      <c r="AC216" s="140"/>
      <c r="AD216" s="141"/>
      <c r="AE216" s="142"/>
      <c r="AF216" s="129"/>
      <c r="AG216" s="130"/>
      <c r="AH216" s="130"/>
      <c r="AI216" s="130"/>
      <c r="AJ216" s="130"/>
      <c r="AK216" s="130"/>
      <c r="AL216" s="130"/>
      <c r="AM216" s="130"/>
      <c r="AN216" s="130"/>
      <c r="AO216" s="130"/>
      <c r="AP216" s="131"/>
      <c r="AQ216" s="143"/>
      <c r="AR216" s="144"/>
    </row>
    <row r="217" ht="39.75" customHeight="1">
      <c r="A217" s="134">
        <v>120.0</v>
      </c>
      <c r="B217" s="135" t="str">
        <f>VLOOKUP($A217,Cierre!$A:$E,2,FALSE)</f>
        <v>Disser Ingeniería S.A.S</v>
      </c>
      <c r="C217" s="119"/>
      <c r="D217" s="136" t="str">
        <f>VLOOKUP($A217,Cierre!$A:$E,3,FALSE)</f>
        <v>Andrés Emilio Nova García</v>
      </c>
      <c r="E217" s="137"/>
      <c r="F217" s="121"/>
      <c r="G217" s="121"/>
      <c r="H217" s="138"/>
      <c r="I217" s="119"/>
      <c r="J217" s="121"/>
      <c r="K217" s="121"/>
      <c r="L217" s="117"/>
      <c r="M217" s="118">
        <v>1.0</v>
      </c>
      <c r="N217" s="119"/>
      <c r="O217" s="120"/>
      <c r="P217" s="121"/>
      <c r="Q217" s="121"/>
      <c r="R217" s="120"/>
      <c r="S217" s="121"/>
      <c r="T217" s="122"/>
      <c r="U217" s="123"/>
      <c r="V217" s="119"/>
      <c r="W217" s="120"/>
      <c r="X217" s="122"/>
      <c r="Y217" s="122"/>
      <c r="Z217" s="124"/>
      <c r="AA217" s="119"/>
      <c r="AB217" s="139"/>
      <c r="AC217" s="140"/>
      <c r="AD217" s="141"/>
      <c r="AE217" s="142"/>
      <c r="AF217" s="129"/>
      <c r="AG217" s="130"/>
      <c r="AH217" s="130"/>
      <c r="AI217" s="130"/>
      <c r="AJ217" s="130"/>
      <c r="AK217" s="130"/>
      <c r="AL217" s="130"/>
      <c r="AM217" s="130"/>
      <c r="AN217" s="130"/>
      <c r="AO217" s="130"/>
      <c r="AP217" s="131"/>
      <c r="AQ217" s="143"/>
      <c r="AR217" s="144"/>
    </row>
    <row r="218" ht="19.5" customHeight="1">
      <c r="A218" s="110">
        <v>121.0</v>
      </c>
      <c r="B218" s="111" t="str">
        <f>VLOOKUP($A218,Cierre!$A:$E,2,FALSE)</f>
        <v>CONSORCIO VIAS DE CALDAS</v>
      </c>
      <c r="C218" s="112"/>
      <c r="D218" s="113" t="str">
        <f>VLOOKUP($A218,Cierre!$A:$E,3,FALSE)</f>
        <v>HAROLD EBERTO MUÑOZ MUÑOZ</v>
      </c>
      <c r="E218" s="114"/>
      <c r="F218" s="115"/>
      <c r="G218" s="115"/>
      <c r="H218" s="116"/>
      <c r="I218" s="112"/>
      <c r="J218" s="115"/>
      <c r="K218" s="115"/>
      <c r="L218" s="117" t="s">
        <v>650</v>
      </c>
      <c r="M218" s="118">
        <v>0.75</v>
      </c>
      <c r="N218" s="119"/>
      <c r="O218" s="120"/>
      <c r="P218" s="121"/>
      <c r="Q218" s="121"/>
      <c r="R218" s="120"/>
      <c r="S218" s="121"/>
      <c r="T218" s="122"/>
      <c r="U218" s="123"/>
      <c r="V218" s="119"/>
      <c r="W218" s="120"/>
      <c r="X218" s="122"/>
      <c r="Y218" s="122"/>
      <c r="Z218" s="124"/>
      <c r="AA218" s="112"/>
      <c r="AB218" s="125"/>
      <c r="AC218" s="126"/>
      <c r="AD218" s="127"/>
      <c r="AE218" s="128"/>
      <c r="AF218" s="129"/>
      <c r="AG218" s="130"/>
      <c r="AH218" s="130"/>
      <c r="AI218" s="130"/>
      <c r="AJ218" s="130"/>
      <c r="AK218" s="114"/>
      <c r="AL218" s="130"/>
      <c r="AM218" s="130"/>
      <c r="AN218" s="130"/>
      <c r="AO218" s="130"/>
      <c r="AP218" s="131"/>
      <c r="AQ218" s="132"/>
      <c r="AR218" s="133"/>
    </row>
    <row r="219" ht="19.5" customHeight="1">
      <c r="A219" s="86"/>
      <c r="B219" s="95"/>
      <c r="C219" s="86"/>
      <c r="D219" s="41"/>
      <c r="E219" s="41"/>
      <c r="F219" s="41"/>
      <c r="G219" s="41"/>
      <c r="H219" s="95"/>
      <c r="I219" s="86"/>
      <c r="J219" s="41"/>
      <c r="K219" s="41"/>
      <c r="L219" s="117" t="s">
        <v>651</v>
      </c>
      <c r="M219" s="118">
        <v>0.25</v>
      </c>
      <c r="N219" s="119"/>
      <c r="O219" s="120"/>
      <c r="P219" s="121"/>
      <c r="Q219" s="121"/>
      <c r="R219" s="120"/>
      <c r="S219" s="121"/>
      <c r="T219" s="122"/>
      <c r="U219" s="123"/>
      <c r="V219" s="119"/>
      <c r="W219" s="120"/>
      <c r="X219" s="122"/>
      <c r="Y219" s="122"/>
      <c r="Z219" s="124"/>
      <c r="AA219" s="86"/>
      <c r="AB219" s="41"/>
      <c r="AC219" s="41"/>
      <c r="AD219" s="41"/>
      <c r="AE219" s="95"/>
      <c r="AF219" s="129"/>
      <c r="AG219" s="130"/>
      <c r="AH219" s="130"/>
      <c r="AI219" s="130"/>
      <c r="AJ219" s="130"/>
      <c r="AK219" s="41"/>
      <c r="AL219" s="130"/>
      <c r="AM219" s="130"/>
      <c r="AN219" s="130"/>
      <c r="AO219" s="130"/>
      <c r="AP219" s="131"/>
      <c r="AQ219" s="86"/>
      <c r="AR219" s="95"/>
    </row>
    <row r="220" ht="19.5" customHeight="1">
      <c r="A220" s="110">
        <v>122.0</v>
      </c>
      <c r="B220" s="111" t="str">
        <f>VLOOKUP($A220,Cierre!$A:$E,2,FALSE)</f>
        <v>CONSTRUCTORA PAIS SAS</v>
      </c>
      <c r="C220" s="112"/>
      <c r="D220" s="113" t="str">
        <f>VLOOKUP($A220,Cierre!$A:$E,3,FALSE)</f>
        <v>JUAN CARLOS VELASQUEZ FORERO</v>
      </c>
      <c r="E220" s="114"/>
      <c r="F220" s="115"/>
      <c r="G220" s="115"/>
      <c r="H220" s="116"/>
      <c r="I220" s="112"/>
      <c r="J220" s="115"/>
      <c r="K220" s="115"/>
      <c r="L220" s="117" t="s">
        <v>123</v>
      </c>
      <c r="M220" s="118">
        <v>0.5</v>
      </c>
      <c r="N220" s="119"/>
      <c r="O220" s="120"/>
      <c r="P220" s="121"/>
      <c r="Q220" s="121"/>
      <c r="R220" s="120"/>
      <c r="S220" s="121"/>
      <c r="T220" s="122"/>
      <c r="U220" s="123"/>
      <c r="V220" s="119"/>
      <c r="W220" s="120"/>
      <c r="X220" s="122"/>
      <c r="Y220" s="122"/>
      <c r="Z220" s="124"/>
      <c r="AA220" s="112"/>
      <c r="AB220" s="125"/>
      <c r="AC220" s="126"/>
      <c r="AD220" s="127"/>
      <c r="AE220" s="128"/>
      <c r="AF220" s="129"/>
      <c r="AG220" s="130"/>
      <c r="AH220" s="130"/>
      <c r="AI220" s="130"/>
      <c r="AJ220" s="130"/>
      <c r="AK220" s="114"/>
      <c r="AL220" s="130"/>
      <c r="AM220" s="130"/>
      <c r="AN220" s="130"/>
      <c r="AO220" s="130"/>
      <c r="AP220" s="131"/>
      <c r="AQ220" s="132"/>
      <c r="AR220" s="133"/>
    </row>
    <row r="221" ht="19.5" customHeight="1">
      <c r="A221" s="86"/>
      <c r="B221" s="95"/>
      <c r="C221" s="86"/>
      <c r="D221" s="41"/>
      <c r="E221" s="41"/>
      <c r="F221" s="41"/>
      <c r="G221" s="41"/>
      <c r="H221" s="95"/>
      <c r="I221" s="86"/>
      <c r="J221" s="41"/>
      <c r="K221" s="41"/>
      <c r="L221" s="117" t="s">
        <v>124</v>
      </c>
      <c r="M221" s="118">
        <v>0.5</v>
      </c>
      <c r="N221" s="119"/>
      <c r="O221" s="120"/>
      <c r="P221" s="121"/>
      <c r="Q221" s="121"/>
      <c r="R221" s="120"/>
      <c r="S221" s="121"/>
      <c r="T221" s="122"/>
      <c r="U221" s="123"/>
      <c r="V221" s="119"/>
      <c r="W221" s="120"/>
      <c r="X221" s="122"/>
      <c r="Y221" s="122"/>
      <c r="Z221" s="124"/>
      <c r="AA221" s="86"/>
      <c r="AB221" s="41"/>
      <c r="AC221" s="41"/>
      <c r="AD221" s="41"/>
      <c r="AE221" s="95"/>
      <c r="AF221" s="129"/>
      <c r="AG221" s="130"/>
      <c r="AH221" s="130"/>
      <c r="AI221" s="130"/>
      <c r="AJ221" s="130"/>
      <c r="AK221" s="41"/>
      <c r="AL221" s="130"/>
      <c r="AM221" s="130"/>
      <c r="AN221" s="130"/>
      <c r="AO221" s="130"/>
      <c r="AP221" s="131"/>
      <c r="AQ221" s="86"/>
      <c r="AR221" s="95"/>
    </row>
    <row r="222" ht="19.5" customHeight="1">
      <c r="A222" s="110">
        <v>123.0</v>
      </c>
      <c r="B222" s="111" t="str">
        <f>VLOOKUP($A222,Cierre!$A:$E,2,FALSE)</f>
        <v> CONSORCIO CLARA AURORA</v>
      </c>
      <c r="C222" s="112"/>
      <c r="D222" s="113" t="str">
        <f>VLOOKUP($A222,Cierre!$A:$E,3,FALSE)</f>
        <v>ANDREA CAROLINA TIGREROS SANCHEZ</v>
      </c>
      <c r="E222" s="114"/>
      <c r="F222" s="115"/>
      <c r="G222" s="115"/>
      <c r="H222" s="116"/>
      <c r="I222" s="112"/>
      <c r="J222" s="115"/>
      <c r="K222" s="115"/>
      <c r="L222" s="117" t="s">
        <v>652</v>
      </c>
      <c r="M222" s="118">
        <v>0.4</v>
      </c>
      <c r="N222" s="119"/>
      <c r="O222" s="120"/>
      <c r="P222" s="121"/>
      <c r="Q222" s="121"/>
      <c r="R222" s="120"/>
      <c r="S222" s="121"/>
      <c r="T222" s="122"/>
      <c r="U222" s="123"/>
      <c r="V222" s="119"/>
      <c r="W222" s="120"/>
      <c r="X222" s="122"/>
      <c r="Y222" s="122"/>
      <c r="Z222" s="124"/>
      <c r="AA222" s="112"/>
      <c r="AB222" s="125"/>
      <c r="AC222" s="126"/>
      <c r="AD222" s="127"/>
      <c r="AE222" s="128"/>
      <c r="AF222" s="129"/>
      <c r="AG222" s="130"/>
      <c r="AH222" s="130"/>
      <c r="AI222" s="130"/>
      <c r="AJ222" s="130"/>
      <c r="AK222" s="114"/>
      <c r="AL222" s="130"/>
      <c r="AM222" s="130"/>
      <c r="AN222" s="130"/>
      <c r="AO222" s="130"/>
      <c r="AP222" s="131"/>
      <c r="AQ222" s="132"/>
      <c r="AR222" s="133"/>
    </row>
    <row r="223" ht="19.5" customHeight="1">
      <c r="A223" s="87"/>
      <c r="B223" s="145"/>
      <c r="C223" s="87"/>
      <c r="D223" s="51"/>
      <c r="E223" s="51"/>
      <c r="F223" s="51"/>
      <c r="G223" s="51"/>
      <c r="H223" s="145"/>
      <c r="I223" s="87"/>
      <c r="J223" s="51"/>
      <c r="K223" s="51"/>
      <c r="L223" s="117" t="s">
        <v>653</v>
      </c>
      <c r="M223" s="118">
        <v>0.4</v>
      </c>
      <c r="N223" s="119"/>
      <c r="O223" s="120"/>
      <c r="P223" s="121"/>
      <c r="Q223" s="121"/>
      <c r="R223" s="120"/>
      <c r="S223" s="121"/>
      <c r="T223" s="122"/>
      <c r="U223" s="123"/>
      <c r="V223" s="119"/>
      <c r="W223" s="120"/>
      <c r="X223" s="122"/>
      <c r="Y223" s="122"/>
      <c r="Z223" s="124"/>
      <c r="AA223" s="87"/>
      <c r="AB223" s="51"/>
      <c r="AC223" s="51"/>
      <c r="AD223" s="51"/>
      <c r="AE223" s="145"/>
      <c r="AF223" s="129"/>
      <c r="AG223" s="130"/>
      <c r="AH223" s="130"/>
      <c r="AI223" s="130"/>
      <c r="AJ223" s="130"/>
      <c r="AK223" s="51"/>
      <c r="AL223" s="130"/>
      <c r="AM223" s="130"/>
      <c r="AN223" s="130"/>
      <c r="AO223" s="130"/>
      <c r="AP223" s="131"/>
      <c r="AQ223" s="87"/>
      <c r="AR223" s="145"/>
    </row>
    <row r="224" ht="19.5" customHeight="1">
      <c r="A224" s="86"/>
      <c r="B224" s="95"/>
      <c r="C224" s="86"/>
      <c r="D224" s="41"/>
      <c r="E224" s="41"/>
      <c r="F224" s="41"/>
      <c r="G224" s="41"/>
      <c r="H224" s="95"/>
      <c r="I224" s="86"/>
      <c r="J224" s="41"/>
      <c r="K224" s="41"/>
      <c r="L224" s="117" t="s">
        <v>654</v>
      </c>
      <c r="M224" s="118">
        <v>0.2</v>
      </c>
      <c r="N224" s="119"/>
      <c r="O224" s="120"/>
      <c r="P224" s="121"/>
      <c r="Q224" s="121"/>
      <c r="R224" s="120"/>
      <c r="S224" s="121"/>
      <c r="T224" s="122"/>
      <c r="U224" s="123"/>
      <c r="V224" s="119"/>
      <c r="W224" s="120"/>
      <c r="X224" s="122"/>
      <c r="Y224" s="122"/>
      <c r="Z224" s="124"/>
      <c r="AA224" s="86"/>
      <c r="AB224" s="41"/>
      <c r="AC224" s="41"/>
      <c r="AD224" s="41"/>
      <c r="AE224" s="95"/>
      <c r="AF224" s="129"/>
      <c r="AG224" s="130"/>
      <c r="AH224" s="130"/>
      <c r="AI224" s="130"/>
      <c r="AJ224" s="130"/>
      <c r="AK224" s="41"/>
      <c r="AL224" s="130"/>
      <c r="AM224" s="130"/>
      <c r="AN224" s="130"/>
      <c r="AO224" s="130"/>
      <c r="AP224" s="131"/>
      <c r="AQ224" s="86"/>
      <c r="AR224" s="95"/>
    </row>
    <row r="225" ht="39.75" customHeight="1">
      <c r="A225" s="134">
        <v>124.0</v>
      </c>
      <c r="B225" s="135" t="str">
        <f>VLOOKUP($A225,Cierre!$A:$E,2,FALSE)</f>
        <v>CONSORCIO VIALES BULEVAR</v>
      </c>
      <c r="C225" s="119"/>
      <c r="D225" s="136" t="str">
        <f>VLOOKUP($A225,Cierre!$A:$E,3,FALSE)</f>
        <v>YOVANI ALBINO BUITRAGO VASCO</v>
      </c>
      <c r="E225" s="137"/>
      <c r="F225" s="121"/>
      <c r="G225" s="121"/>
      <c r="H225" s="138"/>
      <c r="I225" s="119"/>
      <c r="J225" s="121"/>
      <c r="K225" s="121"/>
      <c r="L225" s="117"/>
      <c r="M225" s="118">
        <v>1.0</v>
      </c>
      <c r="N225" s="119"/>
      <c r="O225" s="120"/>
      <c r="P225" s="121"/>
      <c r="Q225" s="121"/>
      <c r="R225" s="120"/>
      <c r="S225" s="121"/>
      <c r="T225" s="122"/>
      <c r="U225" s="123"/>
      <c r="V225" s="119"/>
      <c r="W225" s="120"/>
      <c r="X225" s="122"/>
      <c r="Y225" s="122"/>
      <c r="Z225" s="124"/>
      <c r="AA225" s="119"/>
      <c r="AB225" s="139"/>
      <c r="AC225" s="140"/>
      <c r="AD225" s="141"/>
      <c r="AE225" s="142"/>
      <c r="AF225" s="129"/>
      <c r="AG225" s="130"/>
      <c r="AH225" s="130"/>
      <c r="AI225" s="130"/>
      <c r="AJ225" s="130"/>
      <c r="AK225" s="130"/>
      <c r="AL225" s="130"/>
      <c r="AM225" s="130"/>
      <c r="AN225" s="130"/>
      <c r="AO225" s="130"/>
      <c r="AP225" s="131"/>
      <c r="AQ225" s="143"/>
      <c r="AR225" s="144"/>
    </row>
    <row r="226" ht="19.5" customHeight="1">
      <c r="A226" s="110">
        <v>125.0</v>
      </c>
      <c r="B226" s="111" t="str">
        <f>VLOOKUP($A226,Cierre!$A:$E,2,FALSE)</f>
        <v>CONSORCIO INGEOBRA</v>
      </c>
      <c r="C226" s="112"/>
      <c r="D226" s="113" t="str">
        <f>VLOOKUP($A226,Cierre!$A:$E,3,FALSE)</f>
        <v>Juan Carlos Ledesma Gutierrez</v>
      </c>
      <c r="E226" s="114"/>
      <c r="F226" s="115"/>
      <c r="G226" s="115"/>
      <c r="H226" s="116"/>
      <c r="I226" s="112"/>
      <c r="J226" s="115"/>
      <c r="K226" s="115"/>
      <c r="L226" s="117" t="s">
        <v>655</v>
      </c>
      <c r="M226" s="118">
        <v>0.5</v>
      </c>
      <c r="N226" s="119"/>
      <c r="O226" s="120"/>
      <c r="P226" s="121"/>
      <c r="Q226" s="121"/>
      <c r="R226" s="120"/>
      <c r="S226" s="121"/>
      <c r="T226" s="122"/>
      <c r="U226" s="123"/>
      <c r="V226" s="119"/>
      <c r="W226" s="120"/>
      <c r="X226" s="122"/>
      <c r="Y226" s="122"/>
      <c r="Z226" s="124"/>
      <c r="AA226" s="112"/>
      <c r="AB226" s="125"/>
      <c r="AC226" s="126"/>
      <c r="AD226" s="127"/>
      <c r="AE226" s="128"/>
      <c r="AF226" s="129"/>
      <c r="AG226" s="130"/>
      <c r="AH226" s="130"/>
      <c r="AI226" s="130"/>
      <c r="AJ226" s="130"/>
      <c r="AK226" s="114"/>
      <c r="AL226" s="130"/>
      <c r="AM226" s="130"/>
      <c r="AN226" s="130"/>
      <c r="AO226" s="130"/>
      <c r="AP226" s="131"/>
      <c r="AQ226" s="132"/>
      <c r="AR226" s="133"/>
    </row>
    <row r="227" ht="19.5" customHeight="1">
      <c r="A227" s="86"/>
      <c r="B227" s="95"/>
      <c r="C227" s="86"/>
      <c r="D227" s="41"/>
      <c r="E227" s="41"/>
      <c r="F227" s="41"/>
      <c r="G227" s="41"/>
      <c r="H227" s="95"/>
      <c r="I227" s="86"/>
      <c r="J227" s="41"/>
      <c r="K227" s="41"/>
      <c r="L227" s="117" t="s">
        <v>656</v>
      </c>
      <c r="M227" s="118">
        <v>0.5</v>
      </c>
      <c r="N227" s="119"/>
      <c r="O227" s="120"/>
      <c r="P227" s="121"/>
      <c r="Q227" s="121"/>
      <c r="R227" s="120"/>
      <c r="S227" s="121"/>
      <c r="T227" s="122"/>
      <c r="U227" s="123"/>
      <c r="V227" s="119"/>
      <c r="W227" s="120"/>
      <c r="X227" s="122"/>
      <c r="Y227" s="122"/>
      <c r="Z227" s="124"/>
      <c r="AA227" s="86"/>
      <c r="AB227" s="41"/>
      <c r="AC227" s="41"/>
      <c r="AD227" s="41"/>
      <c r="AE227" s="95"/>
      <c r="AF227" s="129"/>
      <c r="AG227" s="130"/>
      <c r="AH227" s="130"/>
      <c r="AI227" s="130"/>
      <c r="AJ227" s="130"/>
      <c r="AK227" s="41"/>
      <c r="AL227" s="130"/>
      <c r="AM227" s="130"/>
      <c r="AN227" s="130"/>
      <c r="AO227" s="130"/>
      <c r="AP227" s="131"/>
      <c r="AQ227" s="86"/>
      <c r="AR227" s="95"/>
    </row>
    <row r="228" ht="39.75" customHeight="1">
      <c r="A228" s="134">
        <v>126.0</v>
      </c>
      <c r="B228" s="135" t="str">
        <f>VLOOKUP($A228,Cierre!$A:$E,2,FALSE)</f>
        <v>CONSORCIO VIAS MANIZALES 2021</v>
      </c>
      <c r="C228" s="119"/>
      <c r="D228" s="136" t="str">
        <f>VLOOKUP($A228,Cierre!$A:$E,3,FALSE)</f>
        <v>ISDUAR HUMBERTO PAEZ RAMOS</v>
      </c>
      <c r="E228" s="137"/>
      <c r="F228" s="121"/>
      <c r="G228" s="121"/>
      <c r="H228" s="138"/>
      <c r="I228" s="119"/>
      <c r="J228" s="121"/>
      <c r="K228" s="121"/>
      <c r="L228" s="117"/>
      <c r="M228" s="118">
        <v>1.0</v>
      </c>
      <c r="N228" s="119"/>
      <c r="O228" s="120"/>
      <c r="P228" s="121"/>
      <c r="Q228" s="121"/>
      <c r="R228" s="120"/>
      <c r="S228" s="121"/>
      <c r="T228" s="122"/>
      <c r="U228" s="123"/>
      <c r="V228" s="119"/>
      <c r="W228" s="120"/>
      <c r="X228" s="122"/>
      <c r="Y228" s="122"/>
      <c r="Z228" s="124"/>
      <c r="AA228" s="119"/>
      <c r="AB228" s="139"/>
      <c r="AC228" s="140"/>
      <c r="AD228" s="141"/>
      <c r="AE228" s="142"/>
      <c r="AF228" s="129"/>
      <c r="AG228" s="130"/>
      <c r="AH228" s="130"/>
      <c r="AI228" s="130"/>
      <c r="AJ228" s="130"/>
      <c r="AK228" s="130"/>
      <c r="AL228" s="130"/>
      <c r="AM228" s="130"/>
      <c r="AN228" s="130"/>
      <c r="AO228" s="130"/>
      <c r="AP228" s="131"/>
      <c r="AQ228" s="143"/>
      <c r="AR228" s="144"/>
    </row>
    <row r="229" ht="19.5" customHeight="1">
      <c r="A229" s="110">
        <v>127.0</v>
      </c>
      <c r="B229" s="111" t="str">
        <f>VLOOKUP($A229,Cierre!$A:$E,2,FALSE)</f>
        <v>CONSORCIO ESPACIOS ENEA AC </v>
      </c>
      <c r="C229" s="112"/>
      <c r="D229" s="113" t="str">
        <f>VLOOKUP($A229,Cierre!$A:$E,3,FALSE)</f>
        <v>CESAR LUIS GONZALEZ JIMENEZ</v>
      </c>
      <c r="E229" s="114"/>
      <c r="F229" s="115"/>
      <c r="G229" s="115"/>
      <c r="H229" s="116"/>
      <c r="I229" s="112"/>
      <c r="J229" s="115"/>
      <c r="K229" s="115"/>
      <c r="L229" s="117" t="s">
        <v>328</v>
      </c>
      <c r="M229" s="118">
        <v>0.5</v>
      </c>
      <c r="N229" s="119"/>
      <c r="O229" s="120"/>
      <c r="P229" s="121"/>
      <c r="Q229" s="121"/>
      <c r="R229" s="120"/>
      <c r="S229" s="121"/>
      <c r="T229" s="122"/>
      <c r="U229" s="123"/>
      <c r="V229" s="119"/>
      <c r="W229" s="120"/>
      <c r="X229" s="122"/>
      <c r="Y229" s="122"/>
      <c r="Z229" s="124"/>
      <c r="AA229" s="112"/>
      <c r="AB229" s="125"/>
      <c r="AC229" s="126"/>
      <c r="AD229" s="127"/>
      <c r="AE229" s="128"/>
      <c r="AF229" s="129"/>
      <c r="AG229" s="130"/>
      <c r="AH229" s="130"/>
      <c r="AI229" s="130"/>
      <c r="AJ229" s="130"/>
      <c r="AK229" s="114"/>
      <c r="AL229" s="130"/>
      <c r="AM229" s="130"/>
      <c r="AN229" s="130"/>
      <c r="AO229" s="130"/>
      <c r="AP229" s="131"/>
      <c r="AQ229" s="132"/>
      <c r="AR229" s="133"/>
    </row>
    <row r="230" ht="19.5" customHeight="1">
      <c r="A230" s="86"/>
      <c r="B230" s="95"/>
      <c r="C230" s="86"/>
      <c r="D230" s="41"/>
      <c r="E230" s="41"/>
      <c r="F230" s="41"/>
      <c r="G230" s="41"/>
      <c r="H230" s="95"/>
      <c r="I230" s="86"/>
      <c r="J230" s="41"/>
      <c r="K230" s="41"/>
      <c r="L230" s="117" t="s">
        <v>657</v>
      </c>
      <c r="M230" s="118">
        <v>0.5</v>
      </c>
      <c r="N230" s="119"/>
      <c r="O230" s="120"/>
      <c r="P230" s="121"/>
      <c r="Q230" s="121"/>
      <c r="R230" s="120"/>
      <c r="S230" s="121"/>
      <c r="T230" s="122"/>
      <c r="U230" s="123"/>
      <c r="V230" s="119"/>
      <c r="W230" s="120"/>
      <c r="X230" s="122"/>
      <c r="Y230" s="122"/>
      <c r="Z230" s="124"/>
      <c r="AA230" s="86"/>
      <c r="AB230" s="41"/>
      <c r="AC230" s="41"/>
      <c r="AD230" s="41"/>
      <c r="AE230" s="95"/>
      <c r="AF230" s="129"/>
      <c r="AG230" s="130"/>
      <c r="AH230" s="130"/>
      <c r="AI230" s="130"/>
      <c r="AJ230" s="130"/>
      <c r="AK230" s="41"/>
      <c r="AL230" s="130"/>
      <c r="AM230" s="130"/>
      <c r="AN230" s="130"/>
      <c r="AO230" s="130"/>
      <c r="AP230" s="131"/>
      <c r="AQ230" s="86"/>
      <c r="AR230" s="95"/>
    </row>
    <row r="231" ht="39.75" customHeight="1">
      <c r="A231" s="134">
        <v>128.0</v>
      </c>
      <c r="B231" s="135" t="str">
        <f>VLOOKUP($A231,Cierre!$A:$E,2,FALSE)</f>
        <v> CONSORCIO ESPACIO PUBLICO 402</v>
      </c>
      <c r="C231" s="119"/>
      <c r="D231" s="136" t="str">
        <f>VLOOKUP($A231,Cierre!$A:$E,3,FALSE)</f>
        <v>Adriana Cristina González Cardona</v>
      </c>
      <c r="E231" s="137"/>
      <c r="F231" s="121"/>
      <c r="G231" s="121"/>
      <c r="H231" s="138"/>
      <c r="I231" s="119"/>
      <c r="J231" s="121"/>
      <c r="K231" s="121"/>
      <c r="L231" s="117"/>
      <c r="M231" s="118">
        <v>1.0</v>
      </c>
      <c r="N231" s="119"/>
      <c r="O231" s="120"/>
      <c r="P231" s="121"/>
      <c r="Q231" s="121"/>
      <c r="R231" s="120"/>
      <c r="S231" s="121"/>
      <c r="T231" s="122"/>
      <c r="U231" s="123"/>
      <c r="V231" s="119"/>
      <c r="W231" s="120"/>
      <c r="X231" s="122"/>
      <c r="Y231" s="122"/>
      <c r="Z231" s="124"/>
      <c r="AA231" s="119"/>
      <c r="AB231" s="139"/>
      <c r="AC231" s="140"/>
      <c r="AD231" s="141"/>
      <c r="AE231" s="142"/>
      <c r="AF231" s="129"/>
      <c r="AG231" s="130"/>
      <c r="AH231" s="130"/>
      <c r="AI231" s="130"/>
      <c r="AJ231" s="130"/>
      <c r="AK231" s="130"/>
      <c r="AL231" s="130"/>
      <c r="AM231" s="130"/>
      <c r="AN231" s="130"/>
      <c r="AO231" s="130"/>
      <c r="AP231" s="131"/>
      <c r="AQ231" s="143"/>
      <c r="AR231" s="144"/>
    </row>
    <row r="232" ht="39.75" customHeight="1">
      <c r="A232" s="134">
        <v>129.0</v>
      </c>
      <c r="B232" s="135" t="str">
        <f>VLOOKUP($A232,Cierre!$A:$E,2,FALSE)</f>
        <v>CONSORCIO HH1</v>
      </c>
      <c r="C232" s="119"/>
      <c r="D232" s="136" t="str">
        <f>VLOOKUP($A232,Cierre!$A:$E,3,FALSE)</f>
        <v>HENRY ACERO ROMERO</v>
      </c>
      <c r="E232" s="137"/>
      <c r="F232" s="121"/>
      <c r="G232" s="121"/>
      <c r="H232" s="138"/>
      <c r="I232" s="119"/>
      <c r="J232" s="121"/>
      <c r="K232" s="121"/>
      <c r="L232" s="117"/>
      <c r="M232" s="118">
        <v>1.0</v>
      </c>
      <c r="N232" s="119"/>
      <c r="O232" s="120"/>
      <c r="P232" s="121"/>
      <c r="Q232" s="121"/>
      <c r="R232" s="120"/>
      <c r="S232" s="121"/>
      <c r="T232" s="122"/>
      <c r="U232" s="123"/>
      <c r="V232" s="119"/>
      <c r="W232" s="120"/>
      <c r="X232" s="122"/>
      <c r="Y232" s="122"/>
      <c r="Z232" s="124"/>
      <c r="AA232" s="119"/>
      <c r="AB232" s="139"/>
      <c r="AC232" s="140"/>
      <c r="AD232" s="141"/>
      <c r="AE232" s="142"/>
      <c r="AF232" s="129"/>
      <c r="AG232" s="130"/>
      <c r="AH232" s="130"/>
      <c r="AI232" s="130"/>
      <c r="AJ232" s="130"/>
      <c r="AK232" s="130"/>
      <c r="AL232" s="130"/>
      <c r="AM232" s="130"/>
      <c r="AN232" s="130"/>
      <c r="AO232" s="130"/>
      <c r="AP232" s="131"/>
      <c r="AQ232" s="143"/>
      <c r="AR232" s="144"/>
    </row>
    <row r="233" ht="19.5" customHeight="1">
      <c r="A233" s="110">
        <v>130.0</v>
      </c>
      <c r="B233" s="111" t="str">
        <f>VLOOKUP($A233,Cierre!$A:$E,2,FALSE)</f>
        <v>CONSORCIO IG VIAL</v>
      </c>
      <c r="C233" s="112"/>
      <c r="D233" s="113" t="str">
        <f>VLOOKUP($A233,Cierre!$A:$E,3,FALSE)</f>
        <v>Alexander Patiño Torres</v>
      </c>
      <c r="E233" s="114"/>
      <c r="F233" s="115"/>
      <c r="G233" s="115"/>
      <c r="H233" s="116"/>
      <c r="I233" s="112"/>
      <c r="J233" s="115"/>
      <c r="K233" s="115"/>
      <c r="L233" s="117" t="s">
        <v>658</v>
      </c>
      <c r="M233" s="118">
        <v>0.99</v>
      </c>
      <c r="N233" s="119"/>
      <c r="O233" s="120"/>
      <c r="P233" s="121"/>
      <c r="Q233" s="121"/>
      <c r="R233" s="120"/>
      <c r="S233" s="121"/>
      <c r="T233" s="122"/>
      <c r="U233" s="123"/>
      <c r="V233" s="119"/>
      <c r="W233" s="120"/>
      <c r="X233" s="122"/>
      <c r="Y233" s="122"/>
      <c r="Z233" s="124"/>
      <c r="AA233" s="112"/>
      <c r="AB233" s="125"/>
      <c r="AC233" s="126"/>
      <c r="AD233" s="127"/>
      <c r="AE233" s="128"/>
      <c r="AF233" s="129"/>
      <c r="AG233" s="130"/>
      <c r="AH233" s="130"/>
      <c r="AI233" s="130"/>
      <c r="AJ233" s="130"/>
      <c r="AK233" s="114"/>
      <c r="AL233" s="130"/>
      <c r="AM233" s="130"/>
      <c r="AN233" s="130"/>
      <c r="AO233" s="130"/>
      <c r="AP233" s="131"/>
      <c r="AQ233" s="132"/>
      <c r="AR233" s="133"/>
    </row>
    <row r="234" ht="19.5" customHeight="1">
      <c r="A234" s="86"/>
      <c r="B234" s="95"/>
      <c r="C234" s="86"/>
      <c r="D234" s="41"/>
      <c r="E234" s="41"/>
      <c r="F234" s="41"/>
      <c r="G234" s="41"/>
      <c r="H234" s="95"/>
      <c r="I234" s="86"/>
      <c r="J234" s="41"/>
      <c r="K234" s="41"/>
      <c r="L234" s="117" t="s">
        <v>659</v>
      </c>
      <c r="M234" s="118">
        <v>0.01</v>
      </c>
      <c r="N234" s="119"/>
      <c r="O234" s="120"/>
      <c r="P234" s="121"/>
      <c r="Q234" s="121"/>
      <c r="R234" s="120"/>
      <c r="S234" s="121"/>
      <c r="T234" s="122"/>
      <c r="U234" s="123"/>
      <c r="V234" s="119"/>
      <c r="W234" s="120"/>
      <c r="X234" s="122"/>
      <c r="Y234" s="122"/>
      <c r="Z234" s="124"/>
      <c r="AA234" s="86"/>
      <c r="AB234" s="41"/>
      <c r="AC234" s="41"/>
      <c r="AD234" s="41"/>
      <c r="AE234" s="95"/>
      <c r="AF234" s="129"/>
      <c r="AG234" s="130"/>
      <c r="AH234" s="130"/>
      <c r="AI234" s="130"/>
      <c r="AJ234" s="130"/>
      <c r="AK234" s="41"/>
      <c r="AL234" s="130"/>
      <c r="AM234" s="130"/>
      <c r="AN234" s="130"/>
      <c r="AO234" s="130"/>
      <c r="AP234" s="131"/>
      <c r="AQ234" s="86"/>
      <c r="AR234" s="95"/>
    </row>
    <row r="235" ht="39.75" customHeight="1">
      <c r="A235" s="134">
        <v>131.0</v>
      </c>
      <c r="B235" s="135" t="str">
        <f>VLOOKUP($A235,Cierre!$A:$E,2,FALSE)</f>
        <v>HUGO ALBERTO ARIAS DUQUE</v>
      </c>
      <c r="C235" s="119"/>
      <c r="D235" s="136" t="str">
        <f>VLOOKUP($A235,Cierre!$A:$E,3,FALSE)</f>
        <v/>
      </c>
      <c r="E235" s="137"/>
      <c r="F235" s="121"/>
      <c r="G235" s="121"/>
      <c r="H235" s="138"/>
      <c r="I235" s="119"/>
      <c r="J235" s="121"/>
      <c r="K235" s="121"/>
      <c r="L235" s="117"/>
      <c r="M235" s="118">
        <v>1.0</v>
      </c>
      <c r="N235" s="119"/>
      <c r="O235" s="120"/>
      <c r="P235" s="121"/>
      <c r="Q235" s="121"/>
      <c r="R235" s="120"/>
      <c r="S235" s="121"/>
      <c r="T235" s="122"/>
      <c r="U235" s="123"/>
      <c r="V235" s="119"/>
      <c r="W235" s="120"/>
      <c r="X235" s="122"/>
      <c r="Y235" s="122"/>
      <c r="Z235" s="124"/>
      <c r="AA235" s="119"/>
      <c r="AB235" s="139"/>
      <c r="AC235" s="140"/>
      <c r="AD235" s="141"/>
      <c r="AE235" s="142"/>
      <c r="AF235" s="129"/>
      <c r="AG235" s="130"/>
      <c r="AH235" s="130"/>
      <c r="AI235" s="130"/>
      <c r="AJ235" s="130"/>
      <c r="AK235" s="130"/>
      <c r="AL235" s="130"/>
      <c r="AM235" s="130"/>
      <c r="AN235" s="130"/>
      <c r="AO235" s="130"/>
      <c r="AP235" s="131"/>
      <c r="AQ235" s="143"/>
      <c r="AR235" s="144"/>
    </row>
    <row r="236" ht="19.5" customHeight="1">
      <c r="A236" s="110">
        <v>132.0</v>
      </c>
      <c r="B236" s="111" t="str">
        <f>VLOOKUP($A236,Cierre!$A:$E,2,FALSE)</f>
        <v>CONSORCIO CONSTRUCTURA CUCUTA S.A</v>
      </c>
      <c r="C236" s="112"/>
      <c r="D236" s="113" t="str">
        <f>VLOOKUP($A236,Cierre!$A:$E,3,FALSE)</f>
        <v>GERMAN ALBERTO BERBESI BARROSO</v>
      </c>
      <c r="E236" s="114"/>
      <c r="F236" s="115"/>
      <c r="G236" s="115"/>
      <c r="H236" s="116"/>
      <c r="I236" s="112"/>
      <c r="J236" s="115"/>
      <c r="K236" s="115"/>
      <c r="L236" s="117" t="s">
        <v>660</v>
      </c>
      <c r="M236" s="118">
        <v>0.75</v>
      </c>
      <c r="N236" s="119"/>
      <c r="O236" s="120"/>
      <c r="P236" s="121"/>
      <c r="Q236" s="121"/>
      <c r="R236" s="120"/>
      <c r="S236" s="121"/>
      <c r="T236" s="122"/>
      <c r="U236" s="123"/>
      <c r="V236" s="119"/>
      <c r="W236" s="120"/>
      <c r="X236" s="122"/>
      <c r="Y236" s="122"/>
      <c r="Z236" s="124"/>
      <c r="AA236" s="112"/>
      <c r="AB236" s="125"/>
      <c r="AC236" s="126"/>
      <c r="AD236" s="127"/>
      <c r="AE236" s="128"/>
      <c r="AF236" s="129"/>
      <c r="AG236" s="130"/>
      <c r="AH236" s="130"/>
      <c r="AI236" s="130"/>
      <c r="AJ236" s="130"/>
      <c r="AK236" s="114"/>
      <c r="AL236" s="130"/>
      <c r="AM236" s="130"/>
      <c r="AN236" s="130"/>
      <c r="AO236" s="130"/>
      <c r="AP236" s="131"/>
      <c r="AQ236" s="132"/>
      <c r="AR236" s="133"/>
    </row>
    <row r="237" ht="19.5" customHeight="1">
      <c r="A237" s="86"/>
      <c r="B237" s="95"/>
      <c r="C237" s="86"/>
      <c r="D237" s="41"/>
      <c r="E237" s="41"/>
      <c r="F237" s="41"/>
      <c r="G237" s="41"/>
      <c r="H237" s="95"/>
      <c r="I237" s="86"/>
      <c r="J237" s="41"/>
      <c r="K237" s="41"/>
      <c r="L237" s="117" t="s">
        <v>661</v>
      </c>
      <c r="M237" s="118">
        <v>0.25</v>
      </c>
      <c r="N237" s="119"/>
      <c r="O237" s="120"/>
      <c r="P237" s="121"/>
      <c r="Q237" s="121"/>
      <c r="R237" s="120"/>
      <c r="S237" s="121"/>
      <c r="T237" s="122"/>
      <c r="U237" s="123"/>
      <c r="V237" s="119"/>
      <c r="W237" s="120"/>
      <c r="X237" s="122"/>
      <c r="Y237" s="122"/>
      <c r="Z237" s="124"/>
      <c r="AA237" s="86"/>
      <c r="AB237" s="41"/>
      <c r="AC237" s="41"/>
      <c r="AD237" s="41"/>
      <c r="AE237" s="95"/>
      <c r="AF237" s="129"/>
      <c r="AG237" s="130"/>
      <c r="AH237" s="130"/>
      <c r="AI237" s="130"/>
      <c r="AJ237" s="130"/>
      <c r="AK237" s="41"/>
      <c r="AL237" s="130"/>
      <c r="AM237" s="130"/>
      <c r="AN237" s="130"/>
      <c r="AO237" s="130"/>
      <c r="AP237" s="131"/>
      <c r="AQ237" s="86"/>
      <c r="AR237" s="95"/>
    </row>
    <row r="238" ht="39.75" customHeight="1">
      <c r="A238" s="134">
        <v>133.0</v>
      </c>
      <c r="B238" s="135" t="str">
        <f>VLOOKUP($A238,Cierre!$A:$E,2,FALSE)</f>
        <v>CONSORCIO ENEA</v>
      </c>
      <c r="C238" s="119"/>
      <c r="D238" s="136" t="str">
        <f>VLOOKUP($A238,Cierre!$A:$E,3,FALSE)</f>
        <v>JENNIFER LLANO MORALES</v>
      </c>
      <c r="E238" s="137"/>
      <c r="F238" s="121"/>
      <c r="G238" s="121"/>
      <c r="H238" s="138"/>
      <c r="I238" s="119"/>
      <c r="J238" s="121"/>
      <c r="K238" s="121"/>
      <c r="L238" s="117"/>
      <c r="M238" s="118">
        <v>1.0</v>
      </c>
      <c r="N238" s="119"/>
      <c r="O238" s="120"/>
      <c r="P238" s="121"/>
      <c r="Q238" s="121"/>
      <c r="R238" s="120"/>
      <c r="S238" s="121"/>
      <c r="T238" s="122"/>
      <c r="U238" s="123"/>
      <c r="V238" s="119"/>
      <c r="W238" s="120"/>
      <c r="X238" s="122"/>
      <c r="Y238" s="122"/>
      <c r="Z238" s="124"/>
      <c r="AA238" s="119"/>
      <c r="AB238" s="139"/>
      <c r="AC238" s="140"/>
      <c r="AD238" s="141"/>
      <c r="AE238" s="142"/>
      <c r="AF238" s="129"/>
      <c r="AG238" s="130"/>
      <c r="AH238" s="130"/>
      <c r="AI238" s="130"/>
      <c r="AJ238" s="130"/>
      <c r="AK238" s="130"/>
      <c r="AL238" s="130"/>
      <c r="AM238" s="130"/>
      <c r="AN238" s="130"/>
      <c r="AO238" s="130"/>
      <c r="AP238" s="131"/>
      <c r="AQ238" s="143"/>
      <c r="AR238" s="144"/>
    </row>
    <row r="239" ht="39.75" customHeight="1">
      <c r="A239" s="134">
        <v>134.0</v>
      </c>
      <c r="B239" s="135" t="str">
        <f>VLOOKUP($A239,Cierre!$A:$E,2,FALSE)</f>
        <v>FRANCISCO JAVIER VINASCO VERGARA</v>
      </c>
      <c r="C239" s="119"/>
      <c r="D239" s="136" t="str">
        <f>VLOOKUP($A239,Cierre!$A:$E,3,FALSE)</f>
        <v/>
      </c>
      <c r="E239" s="137"/>
      <c r="F239" s="121"/>
      <c r="G239" s="121"/>
      <c r="H239" s="138"/>
      <c r="I239" s="119"/>
      <c r="J239" s="121"/>
      <c r="K239" s="121"/>
      <c r="L239" s="117"/>
      <c r="M239" s="118">
        <v>1.0</v>
      </c>
      <c r="N239" s="119"/>
      <c r="O239" s="120"/>
      <c r="P239" s="121"/>
      <c r="Q239" s="121"/>
      <c r="R239" s="120"/>
      <c r="S239" s="121"/>
      <c r="T239" s="122"/>
      <c r="U239" s="123"/>
      <c r="V239" s="119"/>
      <c r="W239" s="120"/>
      <c r="X239" s="122"/>
      <c r="Y239" s="122"/>
      <c r="Z239" s="124"/>
      <c r="AA239" s="119"/>
      <c r="AB239" s="139"/>
      <c r="AC239" s="140"/>
      <c r="AD239" s="141"/>
      <c r="AE239" s="142"/>
      <c r="AF239" s="129"/>
      <c r="AG239" s="130"/>
      <c r="AH239" s="130"/>
      <c r="AI239" s="130"/>
      <c r="AJ239" s="130"/>
      <c r="AK239" s="130"/>
      <c r="AL239" s="130"/>
      <c r="AM239" s="130"/>
      <c r="AN239" s="130"/>
      <c r="AO239" s="130"/>
      <c r="AP239" s="131"/>
      <c r="AQ239" s="143"/>
      <c r="AR239" s="144"/>
    </row>
    <row r="240" ht="19.5" customHeight="1">
      <c r="A240" s="110">
        <v>135.0</v>
      </c>
      <c r="B240" s="111" t="str">
        <f>VLOOKUP($A240,Cierre!$A:$E,2,FALSE)</f>
        <v>CONSORCIO CALDAS 2021</v>
      </c>
      <c r="C240" s="112"/>
      <c r="D240" s="113" t="str">
        <f>VLOOKUP($A240,Cierre!$A:$E,3,FALSE)</f>
        <v>ANDRES HERNAN QUINCHANEGUA PINEDA</v>
      </c>
      <c r="E240" s="114"/>
      <c r="F240" s="115"/>
      <c r="G240" s="115"/>
      <c r="H240" s="116"/>
      <c r="I240" s="112"/>
      <c r="J240" s="115"/>
      <c r="K240" s="115"/>
      <c r="L240" s="117" t="s">
        <v>662</v>
      </c>
      <c r="M240" s="118">
        <v>0.95</v>
      </c>
      <c r="N240" s="119"/>
      <c r="O240" s="120"/>
      <c r="P240" s="121"/>
      <c r="Q240" s="121"/>
      <c r="R240" s="120"/>
      <c r="S240" s="121"/>
      <c r="T240" s="122"/>
      <c r="U240" s="123"/>
      <c r="V240" s="119"/>
      <c r="W240" s="120"/>
      <c r="X240" s="122"/>
      <c r="Y240" s="122"/>
      <c r="Z240" s="124"/>
      <c r="AA240" s="112"/>
      <c r="AB240" s="125"/>
      <c r="AC240" s="126"/>
      <c r="AD240" s="127"/>
      <c r="AE240" s="128"/>
      <c r="AF240" s="129"/>
      <c r="AG240" s="130"/>
      <c r="AH240" s="130"/>
      <c r="AI240" s="130"/>
      <c r="AJ240" s="130"/>
      <c r="AK240" s="114"/>
      <c r="AL240" s="130"/>
      <c r="AM240" s="130"/>
      <c r="AN240" s="130"/>
      <c r="AO240" s="130"/>
      <c r="AP240" s="131"/>
      <c r="AQ240" s="132"/>
      <c r="AR240" s="133"/>
    </row>
    <row r="241" ht="19.5" customHeight="1">
      <c r="A241" s="86"/>
      <c r="B241" s="95"/>
      <c r="C241" s="86"/>
      <c r="D241" s="41"/>
      <c r="E241" s="41"/>
      <c r="F241" s="41"/>
      <c r="G241" s="41"/>
      <c r="H241" s="95"/>
      <c r="I241" s="86"/>
      <c r="J241" s="41"/>
      <c r="K241" s="41"/>
      <c r="L241" s="117" t="s">
        <v>663</v>
      </c>
      <c r="M241" s="118">
        <v>0.05</v>
      </c>
      <c r="N241" s="119"/>
      <c r="O241" s="120"/>
      <c r="P241" s="121"/>
      <c r="Q241" s="121"/>
      <c r="R241" s="120"/>
      <c r="S241" s="121"/>
      <c r="T241" s="122"/>
      <c r="U241" s="123"/>
      <c r="V241" s="119"/>
      <c r="W241" s="120"/>
      <c r="X241" s="122"/>
      <c r="Y241" s="122"/>
      <c r="Z241" s="124"/>
      <c r="AA241" s="86"/>
      <c r="AB241" s="41"/>
      <c r="AC241" s="41"/>
      <c r="AD241" s="41"/>
      <c r="AE241" s="95"/>
      <c r="AF241" s="129"/>
      <c r="AG241" s="130"/>
      <c r="AH241" s="130"/>
      <c r="AI241" s="130"/>
      <c r="AJ241" s="130"/>
      <c r="AK241" s="41"/>
      <c r="AL241" s="130"/>
      <c r="AM241" s="130"/>
      <c r="AN241" s="130"/>
      <c r="AO241" s="130"/>
      <c r="AP241" s="131"/>
      <c r="AQ241" s="86"/>
      <c r="AR241" s="95"/>
    </row>
    <row r="242" ht="39.75" customHeight="1">
      <c r="A242" s="134">
        <v>136.0</v>
      </c>
      <c r="B242" s="135" t="str">
        <f>VLOOKUP($A242,Cierre!$A:$E,2,FALSE)</f>
        <v>OL INGENIERÍA DE CONSTRUCCIÓN S.A.S </v>
      </c>
      <c r="C242" s="119"/>
      <c r="D242" s="136" t="str">
        <f>VLOOKUP($A242,Cierre!$A:$E,3,FALSE)</f>
        <v>SERGIO ANDRÉS PALACIO VELÁSQUEZ</v>
      </c>
      <c r="E242" s="137"/>
      <c r="F242" s="121"/>
      <c r="G242" s="121"/>
      <c r="H242" s="138"/>
      <c r="I242" s="119"/>
      <c r="J242" s="121"/>
      <c r="K242" s="121"/>
      <c r="L242" s="117"/>
      <c r="M242" s="118">
        <v>1.0</v>
      </c>
      <c r="N242" s="119"/>
      <c r="O242" s="120"/>
      <c r="P242" s="121"/>
      <c r="Q242" s="121"/>
      <c r="R242" s="120"/>
      <c r="S242" s="121"/>
      <c r="T242" s="122"/>
      <c r="U242" s="123"/>
      <c r="V242" s="119"/>
      <c r="W242" s="120"/>
      <c r="X242" s="122"/>
      <c r="Y242" s="122"/>
      <c r="Z242" s="124"/>
      <c r="AA242" s="119"/>
      <c r="AB242" s="139"/>
      <c r="AC242" s="140"/>
      <c r="AD242" s="141"/>
      <c r="AE242" s="142"/>
      <c r="AF242" s="129"/>
      <c r="AG242" s="130"/>
      <c r="AH242" s="130"/>
      <c r="AI242" s="130"/>
      <c r="AJ242" s="130"/>
      <c r="AK242" s="130"/>
      <c r="AL242" s="130"/>
      <c r="AM242" s="130"/>
      <c r="AN242" s="130"/>
      <c r="AO242" s="130"/>
      <c r="AP242" s="131"/>
      <c r="AQ242" s="143"/>
      <c r="AR242" s="144"/>
    </row>
    <row r="243" ht="19.5" customHeight="1">
      <c r="A243" s="110">
        <v>137.0</v>
      </c>
      <c r="B243" s="111" t="str">
        <f>VLOOKUP($A243,Cierre!$A:$E,2,FALSE)</f>
        <v>CONSORCIO ZUME ALCALDIA</v>
      </c>
      <c r="C243" s="112"/>
      <c r="D243" s="113" t="str">
        <f>VLOOKUP($A243,Cierre!$A:$E,3,FALSE)</f>
        <v/>
      </c>
      <c r="E243" s="114"/>
      <c r="F243" s="115"/>
      <c r="G243" s="115"/>
      <c r="H243" s="116"/>
      <c r="I243" s="112"/>
      <c r="J243" s="115"/>
      <c r="K243" s="115"/>
      <c r="L243" s="117" t="s">
        <v>408</v>
      </c>
      <c r="M243" s="118">
        <v>0.3</v>
      </c>
      <c r="N243" s="119"/>
      <c r="O243" s="120"/>
      <c r="P243" s="121"/>
      <c r="Q243" s="121"/>
      <c r="R243" s="120"/>
      <c r="S243" s="121"/>
      <c r="T243" s="122"/>
      <c r="U243" s="123"/>
      <c r="V243" s="119"/>
      <c r="W243" s="120"/>
      <c r="X243" s="122"/>
      <c r="Y243" s="122"/>
      <c r="Z243" s="124"/>
      <c r="AA243" s="112"/>
      <c r="AB243" s="125"/>
      <c r="AC243" s="126"/>
      <c r="AD243" s="127"/>
      <c r="AE243" s="128"/>
      <c r="AF243" s="129"/>
      <c r="AG243" s="130"/>
      <c r="AH243" s="130"/>
      <c r="AI243" s="130"/>
      <c r="AJ243" s="130"/>
      <c r="AK243" s="114"/>
      <c r="AL243" s="130"/>
      <c r="AM243" s="130"/>
      <c r="AN243" s="130"/>
      <c r="AO243" s="130"/>
      <c r="AP243" s="131"/>
      <c r="AQ243" s="132"/>
      <c r="AR243" s="133"/>
    </row>
    <row r="244" ht="19.5" customHeight="1">
      <c r="A244" s="87"/>
      <c r="B244" s="145"/>
      <c r="C244" s="87"/>
      <c r="D244" s="51"/>
      <c r="E244" s="51"/>
      <c r="F244" s="51"/>
      <c r="G244" s="51"/>
      <c r="H244" s="145"/>
      <c r="I244" s="87"/>
      <c r="J244" s="51"/>
      <c r="K244" s="51"/>
      <c r="L244" s="117" t="s">
        <v>409</v>
      </c>
      <c r="M244" s="118">
        <v>0.5</v>
      </c>
      <c r="N244" s="119"/>
      <c r="O244" s="120"/>
      <c r="P244" s="121"/>
      <c r="Q244" s="121"/>
      <c r="R244" s="120"/>
      <c r="S244" s="121"/>
      <c r="T244" s="122"/>
      <c r="U244" s="123"/>
      <c r="V244" s="119"/>
      <c r="W244" s="120"/>
      <c r="X244" s="122"/>
      <c r="Y244" s="122"/>
      <c r="Z244" s="124"/>
      <c r="AA244" s="87"/>
      <c r="AB244" s="51"/>
      <c r="AC244" s="51"/>
      <c r="AD244" s="51"/>
      <c r="AE244" s="145"/>
      <c r="AF244" s="129"/>
      <c r="AG244" s="130"/>
      <c r="AH244" s="130"/>
      <c r="AI244" s="130"/>
      <c r="AJ244" s="130"/>
      <c r="AK244" s="51"/>
      <c r="AL244" s="130"/>
      <c r="AM244" s="130"/>
      <c r="AN244" s="130"/>
      <c r="AO244" s="130"/>
      <c r="AP244" s="131"/>
      <c r="AQ244" s="87"/>
      <c r="AR244" s="145"/>
    </row>
    <row r="245" ht="19.5" customHeight="1">
      <c r="A245" s="86"/>
      <c r="B245" s="95"/>
      <c r="C245" s="86"/>
      <c r="D245" s="41"/>
      <c r="E245" s="41"/>
      <c r="F245" s="41"/>
      <c r="G245" s="41"/>
      <c r="H245" s="95"/>
      <c r="I245" s="86"/>
      <c r="J245" s="41"/>
      <c r="K245" s="41"/>
      <c r="L245" s="117" t="s">
        <v>664</v>
      </c>
      <c r="M245" s="118">
        <v>0.2</v>
      </c>
      <c r="N245" s="119"/>
      <c r="O245" s="120"/>
      <c r="P245" s="121"/>
      <c r="Q245" s="121"/>
      <c r="R245" s="120"/>
      <c r="S245" s="121"/>
      <c r="T245" s="122"/>
      <c r="U245" s="123"/>
      <c r="V245" s="119"/>
      <c r="W245" s="120"/>
      <c r="X245" s="122"/>
      <c r="Y245" s="122"/>
      <c r="Z245" s="124"/>
      <c r="AA245" s="86"/>
      <c r="AB245" s="41"/>
      <c r="AC245" s="41"/>
      <c r="AD245" s="41"/>
      <c r="AE245" s="95"/>
      <c r="AF245" s="129"/>
      <c r="AG245" s="130"/>
      <c r="AH245" s="130"/>
      <c r="AI245" s="130"/>
      <c r="AJ245" s="130"/>
      <c r="AK245" s="41"/>
      <c r="AL245" s="130"/>
      <c r="AM245" s="130"/>
      <c r="AN245" s="130"/>
      <c r="AO245" s="130"/>
      <c r="AP245" s="131"/>
      <c r="AQ245" s="86"/>
      <c r="AR245" s="95"/>
    </row>
    <row r="246" ht="39.75" customHeight="1">
      <c r="A246" s="134">
        <v>138.0</v>
      </c>
      <c r="B246" s="135" t="str">
        <f>VLOOKUP($A246,Cierre!$A:$E,2,FALSE)</f>
        <v>CONSORCIO CONSTRUCCIONES 2021</v>
      </c>
      <c r="C246" s="119"/>
      <c r="D246" s="136" t="str">
        <f>VLOOKUP($A246,Cierre!$A:$E,3,FALSE)</f>
        <v>José Rodrigo Melo Peña</v>
      </c>
      <c r="E246" s="137"/>
      <c r="F246" s="121"/>
      <c r="G246" s="121"/>
      <c r="H246" s="138"/>
      <c r="I246" s="119"/>
      <c r="J246" s="121"/>
      <c r="K246" s="121"/>
      <c r="L246" s="117"/>
      <c r="M246" s="118">
        <v>1.0</v>
      </c>
      <c r="N246" s="119"/>
      <c r="O246" s="120"/>
      <c r="P246" s="121"/>
      <c r="Q246" s="121"/>
      <c r="R246" s="120"/>
      <c r="S246" s="121"/>
      <c r="T246" s="122"/>
      <c r="U246" s="123"/>
      <c r="V246" s="119"/>
      <c r="W246" s="120"/>
      <c r="X246" s="122"/>
      <c r="Y246" s="122"/>
      <c r="Z246" s="124"/>
      <c r="AA246" s="119"/>
      <c r="AB246" s="139"/>
      <c r="AC246" s="140"/>
      <c r="AD246" s="141"/>
      <c r="AE246" s="142"/>
      <c r="AF246" s="129"/>
      <c r="AG246" s="130"/>
      <c r="AH246" s="130"/>
      <c r="AI246" s="130"/>
      <c r="AJ246" s="130"/>
      <c r="AK246" s="130"/>
      <c r="AL246" s="130"/>
      <c r="AM246" s="130"/>
      <c r="AN246" s="130"/>
      <c r="AO246" s="130"/>
      <c r="AP246" s="131"/>
      <c r="AQ246" s="143"/>
      <c r="AR246" s="144"/>
    </row>
    <row r="247" ht="39.75" customHeight="1">
      <c r="A247" s="134">
        <v>139.0</v>
      </c>
      <c r="B247" s="135" t="str">
        <f>VLOOKUP($A247,Cierre!$A:$E,2,FALSE)</f>
        <v>CONSORCIO URBANO R&amp;R</v>
      </c>
      <c r="C247" s="119"/>
      <c r="D247" s="136" t="str">
        <f>VLOOKUP($A247,Cierre!$A:$E,3,FALSE)</f>
        <v>MAURICIO GARCIA RENDON</v>
      </c>
      <c r="E247" s="137"/>
      <c r="F247" s="121"/>
      <c r="G247" s="121"/>
      <c r="H247" s="138"/>
      <c r="I247" s="119"/>
      <c r="J247" s="121"/>
      <c r="K247" s="121"/>
      <c r="L247" s="117"/>
      <c r="M247" s="118">
        <v>1.0</v>
      </c>
      <c r="N247" s="119"/>
      <c r="O247" s="120"/>
      <c r="P247" s="121"/>
      <c r="Q247" s="121"/>
      <c r="R247" s="120"/>
      <c r="S247" s="121"/>
      <c r="T247" s="122"/>
      <c r="U247" s="123"/>
      <c r="V247" s="119"/>
      <c r="W247" s="120"/>
      <c r="X247" s="122"/>
      <c r="Y247" s="122"/>
      <c r="Z247" s="124"/>
      <c r="AA247" s="119"/>
      <c r="AB247" s="139"/>
      <c r="AC247" s="140"/>
      <c r="AD247" s="141"/>
      <c r="AE247" s="142"/>
      <c r="AF247" s="129"/>
      <c r="AG247" s="130"/>
      <c r="AH247" s="130"/>
      <c r="AI247" s="130"/>
      <c r="AJ247" s="130"/>
      <c r="AK247" s="130"/>
      <c r="AL247" s="130"/>
      <c r="AM247" s="130"/>
      <c r="AN247" s="130"/>
      <c r="AO247" s="130"/>
      <c r="AP247" s="131"/>
      <c r="AQ247" s="143"/>
      <c r="AR247" s="144"/>
    </row>
    <row r="248" ht="19.5" customHeight="1">
      <c r="A248" s="110">
        <v>140.0</v>
      </c>
      <c r="B248" s="111" t="str">
        <f>VLOOKUP($A248,Cierre!$A:$E,2,FALSE)</f>
        <v>ISAIAS VARGAS GONZALEZ</v>
      </c>
      <c r="C248" s="112"/>
      <c r="D248" s="113" t="str">
        <f>VLOOKUP($A248,Cierre!$A:$E,3,FALSE)</f>
        <v/>
      </c>
      <c r="E248" s="114"/>
      <c r="F248" s="115"/>
      <c r="G248" s="115"/>
      <c r="H248" s="116"/>
      <c r="I248" s="112"/>
      <c r="J248" s="115"/>
      <c r="K248" s="115"/>
      <c r="L248" s="117" t="s">
        <v>665</v>
      </c>
      <c r="M248" s="118">
        <v>0.4</v>
      </c>
      <c r="N248" s="119"/>
      <c r="O248" s="120"/>
      <c r="P248" s="121"/>
      <c r="Q248" s="121"/>
      <c r="R248" s="120"/>
      <c r="S248" s="121"/>
      <c r="T248" s="122"/>
      <c r="U248" s="123"/>
      <c r="V248" s="119"/>
      <c r="W248" s="120"/>
      <c r="X248" s="122"/>
      <c r="Y248" s="122"/>
      <c r="Z248" s="124"/>
      <c r="AA248" s="112"/>
      <c r="AB248" s="125"/>
      <c r="AC248" s="126"/>
      <c r="AD248" s="127"/>
      <c r="AE248" s="128"/>
      <c r="AF248" s="129"/>
      <c r="AG248" s="130"/>
      <c r="AH248" s="130"/>
      <c r="AI248" s="130"/>
      <c r="AJ248" s="130"/>
      <c r="AK248" s="114"/>
      <c r="AL248" s="130"/>
      <c r="AM248" s="130"/>
      <c r="AN248" s="130"/>
      <c r="AO248" s="130"/>
      <c r="AP248" s="131"/>
      <c r="AQ248" s="132"/>
      <c r="AR248" s="133"/>
    </row>
    <row r="249" ht="19.5" customHeight="1">
      <c r="A249" s="87"/>
      <c r="B249" s="145"/>
      <c r="C249" s="87"/>
      <c r="D249" s="51"/>
      <c r="E249" s="51"/>
      <c r="F249" s="51"/>
      <c r="G249" s="51"/>
      <c r="H249" s="145"/>
      <c r="I249" s="87"/>
      <c r="J249" s="51"/>
      <c r="K249" s="51"/>
      <c r="L249" s="117" t="s">
        <v>666</v>
      </c>
      <c r="M249" s="118">
        <v>0.3</v>
      </c>
      <c r="N249" s="119"/>
      <c r="O249" s="120"/>
      <c r="P249" s="121"/>
      <c r="Q249" s="121"/>
      <c r="R249" s="120"/>
      <c r="S249" s="121"/>
      <c r="T249" s="122"/>
      <c r="U249" s="123"/>
      <c r="V249" s="119"/>
      <c r="W249" s="120"/>
      <c r="X249" s="122"/>
      <c r="Y249" s="122"/>
      <c r="Z249" s="124"/>
      <c r="AA249" s="87"/>
      <c r="AB249" s="51"/>
      <c r="AC249" s="51"/>
      <c r="AD249" s="51"/>
      <c r="AE249" s="145"/>
      <c r="AF249" s="129"/>
      <c r="AG249" s="130"/>
      <c r="AH249" s="130"/>
      <c r="AI249" s="130"/>
      <c r="AJ249" s="130"/>
      <c r="AK249" s="51"/>
      <c r="AL249" s="130"/>
      <c r="AM249" s="130"/>
      <c r="AN249" s="130"/>
      <c r="AO249" s="130"/>
      <c r="AP249" s="131"/>
      <c r="AQ249" s="87"/>
      <c r="AR249" s="145"/>
    </row>
    <row r="250" ht="19.5" customHeight="1">
      <c r="A250" s="86"/>
      <c r="B250" s="95"/>
      <c r="C250" s="86"/>
      <c r="D250" s="41"/>
      <c r="E250" s="41"/>
      <c r="F250" s="41"/>
      <c r="G250" s="41"/>
      <c r="H250" s="95"/>
      <c r="I250" s="86"/>
      <c r="J250" s="41"/>
      <c r="K250" s="41"/>
      <c r="L250" s="117" t="s">
        <v>667</v>
      </c>
      <c r="M250" s="118">
        <v>0.3</v>
      </c>
      <c r="N250" s="119"/>
      <c r="O250" s="120"/>
      <c r="P250" s="121"/>
      <c r="Q250" s="121"/>
      <c r="R250" s="120"/>
      <c r="S250" s="121"/>
      <c r="T250" s="122"/>
      <c r="U250" s="123"/>
      <c r="V250" s="119"/>
      <c r="W250" s="120"/>
      <c r="X250" s="122"/>
      <c r="Y250" s="122"/>
      <c r="Z250" s="124"/>
      <c r="AA250" s="86"/>
      <c r="AB250" s="41"/>
      <c r="AC250" s="41"/>
      <c r="AD250" s="41"/>
      <c r="AE250" s="95"/>
      <c r="AF250" s="129"/>
      <c r="AG250" s="130"/>
      <c r="AH250" s="130"/>
      <c r="AI250" s="130"/>
      <c r="AJ250" s="130"/>
      <c r="AK250" s="41"/>
      <c r="AL250" s="130"/>
      <c r="AM250" s="130"/>
      <c r="AN250" s="130"/>
      <c r="AO250" s="130"/>
      <c r="AP250" s="131"/>
      <c r="AQ250" s="86"/>
      <c r="AR250" s="95"/>
    </row>
    <row r="251" ht="39.75" customHeight="1">
      <c r="A251" s="134">
        <v>141.0</v>
      </c>
      <c r="B251" s="135" t="str">
        <f>VLOOKUP($A251,Cierre!$A:$E,2,FALSE)</f>
        <v>RIBAYCO SAS</v>
      </c>
      <c r="C251" s="119"/>
      <c r="D251" s="136" t="str">
        <f>VLOOKUP($A251,Cierre!$A:$E,3,FALSE)</f>
        <v>RICARDO BAEZ GARCIA</v>
      </c>
      <c r="E251" s="137"/>
      <c r="F251" s="121"/>
      <c r="G251" s="121"/>
      <c r="H251" s="138"/>
      <c r="I251" s="119"/>
      <c r="J251" s="121"/>
      <c r="K251" s="121"/>
      <c r="L251" s="117"/>
      <c r="M251" s="118">
        <v>1.0</v>
      </c>
      <c r="N251" s="119"/>
      <c r="O251" s="120"/>
      <c r="P251" s="121"/>
      <c r="Q251" s="121"/>
      <c r="R251" s="120"/>
      <c r="S251" s="121"/>
      <c r="T251" s="122"/>
      <c r="U251" s="123"/>
      <c r="V251" s="119"/>
      <c r="W251" s="120"/>
      <c r="X251" s="122"/>
      <c r="Y251" s="122"/>
      <c r="Z251" s="124"/>
      <c r="AA251" s="119"/>
      <c r="AB251" s="139"/>
      <c r="AC251" s="140"/>
      <c r="AD251" s="141"/>
      <c r="AE251" s="142"/>
      <c r="AF251" s="129"/>
      <c r="AG251" s="130"/>
      <c r="AH251" s="130"/>
      <c r="AI251" s="130"/>
      <c r="AJ251" s="130"/>
      <c r="AK251" s="130"/>
      <c r="AL251" s="130"/>
      <c r="AM251" s="130"/>
      <c r="AN251" s="130"/>
      <c r="AO251" s="130"/>
      <c r="AP251" s="131"/>
      <c r="AQ251" s="143"/>
      <c r="AR251" s="144"/>
    </row>
    <row r="252" ht="39.75" customHeight="1">
      <c r="A252" s="134">
        <v>142.0</v>
      </c>
      <c r="B252" s="135" t="str">
        <f>VLOOKUP($A252,Cierre!$A:$E,2,FALSE)</f>
        <v>CONSORCIO CUMANDAY 2021</v>
      </c>
      <c r="C252" s="119"/>
      <c r="D252" s="136" t="str">
        <f>VLOOKUP($A252,Cierre!$A:$E,3,FALSE)</f>
        <v>YURI MILENA LLANOS VALDES</v>
      </c>
      <c r="E252" s="137"/>
      <c r="F252" s="121"/>
      <c r="G252" s="121"/>
      <c r="H252" s="138"/>
      <c r="I252" s="119"/>
      <c r="J252" s="121"/>
      <c r="K252" s="121"/>
      <c r="L252" s="117"/>
      <c r="M252" s="118">
        <v>1.0</v>
      </c>
      <c r="N252" s="119"/>
      <c r="O252" s="120"/>
      <c r="P252" s="121"/>
      <c r="Q252" s="121"/>
      <c r="R252" s="120"/>
      <c r="S252" s="121"/>
      <c r="T252" s="122"/>
      <c r="U252" s="123"/>
      <c r="V252" s="119"/>
      <c r="W252" s="120"/>
      <c r="X252" s="122"/>
      <c r="Y252" s="122"/>
      <c r="Z252" s="124"/>
      <c r="AA252" s="119"/>
      <c r="AB252" s="139"/>
      <c r="AC252" s="140"/>
      <c r="AD252" s="141"/>
      <c r="AE252" s="142"/>
      <c r="AF252" s="129"/>
      <c r="AG252" s="130"/>
      <c r="AH252" s="130"/>
      <c r="AI252" s="130"/>
      <c r="AJ252" s="130"/>
      <c r="AK252" s="130"/>
      <c r="AL252" s="130"/>
      <c r="AM252" s="130"/>
      <c r="AN252" s="130"/>
      <c r="AO252" s="130"/>
      <c r="AP252" s="131"/>
      <c r="AQ252" s="143"/>
      <c r="AR252" s="144"/>
    </row>
    <row r="253" ht="39.75" customHeight="1">
      <c r="A253" s="134">
        <v>143.0</v>
      </c>
      <c r="B253" s="135" t="str">
        <f>VLOOKUP($A253,Cierre!$A:$E,2,FALSE)</f>
        <v>CONSORCIO CRISTO</v>
      </c>
      <c r="C253" s="119"/>
      <c r="D253" s="136" t="str">
        <f>VLOOKUP($A253,Cierre!$A:$E,3,FALSE)</f>
        <v/>
      </c>
      <c r="E253" s="137"/>
      <c r="F253" s="121"/>
      <c r="G253" s="121"/>
      <c r="H253" s="138"/>
      <c r="I253" s="119"/>
      <c r="J253" s="121"/>
      <c r="K253" s="121"/>
      <c r="L253" s="117"/>
      <c r="M253" s="118">
        <v>1.0</v>
      </c>
      <c r="N253" s="119"/>
      <c r="O253" s="120"/>
      <c r="P253" s="121"/>
      <c r="Q253" s="121"/>
      <c r="R253" s="120"/>
      <c r="S253" s="121"/>
      <c r="T253" s="122"/>
      <c r="U253" s="123"/>
      <c r="V253" s="119"/>
      <c r="W253" s="120"/>
      <c r="X253" s="122"/>
      <c r="Y253" s="122"/>
      <c r="Z253" s="124"/>
      <c r="AA253" s="119"/>
      <c r="AB253" s="139"/>
      <c r="AC253" s="140"/>
      <c r="AD253" s="141"/>
      <c r="AE253" s="142"/>
      <c r="AF253" s="129"/>
      <c r="AG253" s="130"/>
      <c r="AH253" s="130"/>
      <c r="AI253" s="130"/>
      <c r="AJ253" s="130"/>
      <c r="AK253" s="130"/>
      <c r="AL253" s="130"/>
      <c r="AM253" s="130"/>
      <c r="AN253" s="130"/>
      <c r="AO253" s="130"/>
      <c r="AP253" s="131"/>
      <c r="AQ253" s="143"/>
      <c r="AR253" s="144"/>
    </row>
    <row r="254" ht="19.5" customHeight="1">
      <c r="A254" s="110">
        <v>144.0</v>
      </c>
      <c r="B254" s="111" t="str">
        <f>VLOOKUP($A254,Cierre!$A:$E,2,FALSE)</f>
        <v>OBRACOL SAS CONSTRUCTORA</v>
      </c>
      <c r="C254" s="112"/>
      <c r="D254" s="113" t="str">
        <f>VLOOKUP($A254,Cierre!$A:$E,3,FALSE)</f>
        <v>PEDRO ALDEMAR MORENO LOMBANA</v>
      </c>
      <c r="E254" s="114"/>
      <c r="F254" s="115"/>
      <c r="G254" s="115"/>
      <c r="H254" s="116"/>
      <c r="I254" s="112"/>
      <c r="J254" s="115"/>
      <c r="K254" s="115"/>
      <c r="L254" s="117" t="s">
        <v>668</v>
      </c>
      <c r="M254" s="118">
        <v>0.5</v>
      </c>
      <c r="N254" s="119"/>
      <c r="O254" s="120"/>
      <c r="P254" s="121"/>
      <c r="Q254" s="121"/>
      <c r="R254" s="120"/>
      <c r="S254" s="121"/>
      <c r="T254" s="122"/>
      <c r="U254" s="123"/>
      <c r="V254" s="119"/>
      <c r="W254" s="120"/>
      <c r="X254" s="122"/>
      <c r="Y254" s="122"/>
      <c r="Z254" s="124"/>
      <c r="AA254" s="112"/>
      <c r="AB254" s="125"/>
      <c r="AC254" s="126"/>
      <c r="AD254" s="127"/>
      <c r="AE254" s="128"/>
      <c r="AF254" s="129"/>
      <c r="AG254" s="130"/>
      <c r="AH254" s="130"/>
      <c r="AI254" s="130"/>
      <c r="AJ254" s="130"/>
      <c r="AK254" s="114"/>
      <c r="AL254" s="130"/>
      <c r="AM254" s="130"/>
      <c r="AN254" s="130"/>
      <c r="AO254" s="130"/>
      <c r="AP254" s="131"/>
      <c r="AQ254" s="132"/>
      <c r="AR254" s="133"/>
    </row>
    <row r="255" ht="19.5" customHeight="1">
      <c r="A255" s="86"/>
      <c r="B255" s="95"/>
      <c r="C255" s="86"/>
      <c r="D255" s="41"/>
      <c r="E255" s="41"/>
      <c r="F255" s="41"/>
      <c r="G255" s="41"/>
      <c r="H255" s="95"/>
      <c r="I255" s="86"/>
      <c r="J255" s="41"/>
      <c r="K255" s="41"/>
      <c r="L255" s="117" t="s">
        <v>669</v>
      </c>
      <c r="M255" s="118">
        <v>0.5</v>
      </c>
      <c r="N255" s="119"/>
      <c r="O255" s="120"/>
      <c r="P255" s="121"/>
      <c r="Q255" s="121"/>
      <c r="R255" s="120"/>
      <c r="S255" s="121"/>
      <c r="T255" s="122"/>
      <c r="U255" s="123"/>
      <c r="V255" s="119"/>
      <c r="W255" s="120"/>
      <c r="X255" s="122"/>
      <c r="Y255" s="122"/>
      <c r="Z255" s="124"/>
      <c r="AA255" s="86"/>
      <c r="AB255" s="41"/>
      <c r="AC255" s="41"/>
      <c r="AD255" s="41"/>
      <c r="AE255" s="95"/>
      <c r="AF255" s="129"/>
      <c r="AG255" s="130"/>
      <c r="AH255" s="130"/>
      <c r="AI255" s="130"/>
      <c r="AJ255" s="130"/>
      <c r="AK255" s="41"/>
      <c r="AL255" s="130"/>
      <c r="AM255" s="130"/>
      <c r="AN255" s="130"/>
      <c r="AO255" s="130"/>
      <c r="AP255" s="131"/>
      <c r="AQ255" s="86"/>
      <c r="AR255" s="95"/>
    </row>
    <row r="256" ht="39.75" customHeight="1">
      <c r="A256" s="134">
        <v>145.0</v>
      </c>
      <c r="B256" s="135" t="str">
        <f>VLOOKUP($A256,Cierre!$A:$E,2,FALSE)</f>
        <v>CONSORCIO DIAR</v>
      </c>
      <c r="C256" s="119"/>
      <c r="D256" s="136" t="str">
        <f>VLOOKUP($A256,Cierre!$A:$E,3,FALSE)</f>
        <v/>
      </c>
      <c r="E256" s="137"/>
      <c r="F256" s="121"/>
      <c r="G256" s="121"/>
      <c r="H256" s="138"/>
      <c r="I256" s="119"/>
      <c r="J256" s="121"/>
      <c r="K256" s="121"/>
      <c r="L256" s="117"/>
      <c r="M256" s="118">
        <v>1.0</v>
      </c>
      <c r="N256" s="119"/>
      <c r="O256" s="120"/>
      <c r="P256" s="121"/>
      <c r="Q256" s="121"/>
      <c r="R256" s="120"/>
      <c r="S256" s="121"/>
      <c r="T256" s="122"/>
      <c r="U256" s="123"/>
      <c r="V256" s="119"/>
      <c r="W256" s="120"/>
      <c r="X256" s="122"/>
      <c r="Y256" s="122"/>
      <c r="Z256" s="124"/>
      <c r="AA256" s="119"/>
      <c r="AB256" s="139"/>
      <c r="AC256" s="140"/>
      <c r="AD256" s="141"/>
      <c r="AE256" s="142"/>
      <c r="AF256" s="129"/>
      <c r="AG256" s="130"/>
      <c r="AH256" s="130"/>
      <c r="AI256" s="130"/>
      <c r="AJ256" s="130"/>
      <c r="AK256" s="130"/>
      <c r="AL256" s="130"/>
      <c r="AM256" s="130"/>
      <c r="AN256" s="130"/>
      <c r="AO256" s="130"/>
      <c r="AP256" s="131"/>
      <c r="AQ256" s="143"/>
      <c r="AR256" s="144"/>
    </row>
    <row r="257" ht="19.5" customHeight="1">
      <c r="A257" s="110">
        <v>146.0</v>
      </c>
      <c r="B257" s="111" t="str">
        <f>VLOOKUP($A257,Cierre!$A:$E,2,FALSE)</f>
        <v>CARLOS ALBERTO CEBALLOS CIFUENTES</v>
      </c>
      <c r="C257" s="112"/>
      <c r="D257" s="113" t="str">
        <f>VLOOKUP($A257,Cierre!$A:$E,3,FALSE)</f>
        <v/>
      </c>
      <c r="E257" s="114"/>
      <c r="F257" s="115"/>
      <c r="G257" s="115"/>
      <c r="H257" s="116"/>
      <c r="I257" s="112"/>
      <c r="J257" s="115"/>
      <c r="K257" s="115"/>
      <c r="L257" s="117" t="s">
        <v>670</v>
      </c>
      <c r="M257" s="118">
        <v>0.51</v>
      </c>
      <c r="N257" s="119"/>
      <c r="O257" s="120"/>
      <c r="P257" s="121"/>
      <c r="Q257" s="121"/>
      <c r="R257" s="120"/>
      <c r="S257" s="121"/>
      <c r="T257" s="122"/>
      <c r="U257" s="123"/>
      <c r="V257" s="119"/>
      <c r="W257" s="120"/>
      <c r="X257" s="122"/>
      <c r="Y257" s="122"/>
      <c r="Z257" s="124"/>
      <c r="AA257" s="112"/>
      <c r="AB257" s="125"/>
      <c r="AC257" s="126"/>
      <c r="AD257" s="127"/>
      <c r="AE257" s="128"/>
      <c r="AF257" s="129"/>
      <c r="AG257" s="130"/>
      <c r="AH257" s="130"/>
      <c r="AI257" s="130"/>
      <c r="AJ257" s="130"/>
      <c r="AK257" s="114"/>
      <c r="AL257" s="130"/>
      <c r="AM257" s="130"/>
      <c r="AN257" s="130"/>
      <c r="AO257" s="130"/>
      <c r="AP257" s="131"/>
      <c r="AQ257" s="132"/>
      <c r="AR257" s="133"/>
    </row>
    <row r="258" ht="19.5" customHeight="1">
      <c r="A258" s="86"/>
      <c r="B258" s="95"/>
      <c r="C258" s="86"/>
      <c r="D258" s="41"/>
      <c r="E258" s="41"/>
      <c r="F258" s="41"/>
      <c r="G258" s="41"/>
      <c r="H258" s="95"/>
      <c r="I258" s="86"/>
      <c r="J258" s="41"/>
      <c r="K258" s="41"/>
      <c r="L258" s="117" t="s">
        <v>671</v>
      </c>
      <c r="M258" s="118">
        <v>0.49</v>
      </c>
      <c r="N258" s="119"/>
      <c r="O258" s="120"/>
      <c r="P258" s="121"/>
      <c r="Q258" s="121"/>
      <c r="R258" s="120"/>
      <c r="S258" s="121"/>
      <c r="T258" s="122"/>
      <c r="U258" s="123"/>
      <c r="V258" s="119"/>
      <c r="W258" s="120"/>
      <c r="X258" s="122"/>
      <c r="Y258" s="122"/>
      <c r="Z258" s="124"/>
      <c r="AA258" s="86"/>
      <c r="AB258" s="41"/>
      <c r="AC258" s="41"/>
      <c r="AD258" s="41"/>
      <c r="AE258" s="95"/>
      <c r="AF258" s="129"/>
      <c r="AG258" s="130"/>
      <c r="AH258" s="130"/>
      <c r="AI258" s="130"/>
      <c r="AJ258" s="130"/>
      <c r="AK258" s="41"/>
      <c r="AL258" s="130"/>
      <c r="AM258" s="130"/>
      <c r="AN258" s="130"/>
      <c r="AO258" s="130"/>
      <c r="AP258" s="131"/>
      <c r="AQ258" s="86"/>
      <c r="AR258" s="95"/>
    </row>
    <row r="259" ht="39.75" customHeight="1">
      <c r="A259" s="134">
        <v>147.0</v>
      </c>
      <c r="B259" s="135" t="str">
        <f>VLOOKUP($A259,Cierre!$A:$E,2,FALSE)</f>
        <v>CARLOS ALBERTO MATEUS ZULUAGA</v>
      </c>
      <c r="C259" s="119"/>
      <c r="D259" s="136" t="str">
        <f>VLOOKUP($A259,Cierre!$A:$E,3,FALSE)</f>
        <v/>
      </c>
      <c r="E259" s="137"/>
      <c r="F259" s="121"/>
      <c r="G259" s="121"/>
      <c r="H259" s="138"/>
      <c r="I259" s="119"/>
      <c r="J259" s="121"/>
      <c r="K259" s="121"/>
      <c r="L259" s="117"/>
      <c r="M259" s="118">
        <v>1.0</v>
      </c>
      <c r="N259" s="119"/>
      <c r="O259" s="120"/>
      <c r="P259" s="121"/>
      <c r="Q259" s="121"/>
      <c r="R259" s="120"/>
      <c r="S259" s="121"/>
      <c r="T259" s="122"/>
      <c r="U259" s="123"/>
      <c r="V259" s="119"/>
      <c r="W259" s="120"/>
      <c r="X259" s="122"/>
      <c r="Y259" s="122"/>
      <c r="Z259" s="124"/>
      <c r="AA259" s="119"/>
      <c r="AB259" s="139"/>
      <c r="AC259" s="140"/>
      <c r="AD259" s="141"/>
      <c r="AE259" s="142"/>
      <c r="AF259" s="129"/>
      <c r="AG259" s="130"/>
      <c r="AH259" s="130"/>
      <c r="AI259" s="130"/>
      <c r="AJ259" s="130"/>
      <c r="AK259" s="130"/>
      <c r="AL259" s="130"/>
      <c r="AM259" s="130"/>
      <c r="AN259" s="130"/>
      <c r="AO259" s="130"/>
      <c r="AP259" s="131"/>
      <c r="AQ259" s="143"/>
      <c r="AR259" s="144"/>
    </row>
    <row r="260" ht="19.5" customHeight="1">
      <c r="A260" s="110">
        <v>148.0</v>
      </c>
      <c r="B260" s="111" t="str">
        <f>VLOOKUP($A260,Cierre!$A:$E,2,FALSE)</f>
        <v> CONSORCIO GL 2021</v>
      </c>
      <c r="C260" s="112"/>
      <c r="D260" s="113" t="str">
        <f>VLOOKUP($A260,Cierre!$A:$E,3,FALSE)</f>
        <v>WENTZER MAURICIO LEON TORRES</v>
      </c>
      <c r="E260" s="114"/>
      <c r="F260" s="115"/>
      <c r="G260" s="115"/>
      <c r="H260" s="116"/>
      <c r="I260" s="112"/>
      <c r="J260" s="115"/>
      <c r="K260" s="115"/>
      <c r="L260" s="117" t="s">
        <v>672</v>
      </c>
      <c r="M260" s="118">
        <v>0.5</v>
      </c>
      <c r="N260" s="119"/>
      <c r="O260" s="120"/>
      <c r="P260" s="121"/>
      <c r="Q260" s="121"/>
      <c r="R260" s="120"/>
      <c r="S260" s="121"/>
      <c r="T260" s="122"/>
      <c r="U260" s="123"/>
      <c r="V260" s="119"/>
      <c r="W260" s="120"/>
      <c r="X260" s="122"/>
      <c r="Y260" s="122"/>
      <c r="Z260" s="124"/>
      <c r="AA260" s="112"/>
      <c r="AB260" s="125"/>
      <c r="AC260" s="126"/>
      <c r="AD260" s="127"/>
      <c r="AE260" s="128"/>
      <c r="AF260" s="129"/>
      <c r="AG260" s="130"/>
      <c r="AH260" s="130"/>
      <c r="AI260" s="130"/>
      <c r="AJ260" s="130"/>
      <c r="AK260" s="114"/>
      <c r="AL260" s="130"/>
      <c r="AM260" s="130"/>
      <c r="AN260" s="130"/>
      <c r="AO260" s="130"/>
      <c r="AP260" s="131"/>
      <c r="AQ260" s="132"/>
      <c r="AR260" s="133"/>
    </row>
    <row r="261" ht="19.5" customHeight="1">
      <c r="A261" s="86"/>
      <c r="B261" s="95"/>
      <c r="C261" s="86"/>
      <c r="D261" s="41"/>
      <c r="E261" s="41"/>
      <c r="F261" s="41"/>
      <c r="G261" s="41"/>
      <c r="H261" s="95"/>
      <c r="I261" s="86"/>
      <c r="J261" s="41"/>
      <c r="K261" s="41"/>
      <c r="L261" s="117" t="s">
        <v>673</v>
      </c>
      <c r="M261" s="118">
        <v>0.5</v>
      </c>
      <c r="N261" s="119"/>
      <c r="O261" s="120"/>
      <c r="P261" s="121"/>
      <c r="Q261" s="121"/>
      <c r="R261" s="120"/>
      <c r="S261" s="121"/>
      <c r="T261" s="122"/>
      <c r="U261" s="123"/>
      <c r="V261" s="119"/>
      <c r="W261" s="120"/>
      <c r="X261" s="122"/>
      <c r="Y261" s="122"/>
      <c r="Z261" s="124"/>
      <c r="AA261" s="86"/>
      <c r="AB261" s="41"/>
      <c r="AC261" s="41"/>
      <c r="AD261" s="41"/>
      <c r="AE261" s="95"/>
      <c r="AF261" s="129"/>
      <c r="AG261" s="130"/>
      <c r="AH261" s="130"/>
      <c r="AI261" s="130"/>
      <c r="AJ261" s="130"/>
      <c r="AK261" s="41"/>
      <c r="AL261" s="130"/>
      <c r="AM261" s="130"/>
      <c r="AN261" s="130"/>
      <c r="AO261" s="130"/>
      <c r="AP261" s="131"/>
      <c r="AQ261" s="86"/>
      <c r="AR261" s="95"/>
    </row>
    <row r="262" ht="19.5" customHeight="1">
      <c r="A262" s="110">
        <v>149.0</v>
      </c>
      <c r="B262" s="111" t="str">
        <f>VLOOKUP($A262,Cierre!$A:$E,2,FALSE)</f>
        <v>UNIÓN TEMPORAL MANIZALES BP</v>
      </c>
      <c r="C262" s="112"/>
      <c r="D262" s="113" t="str">
        <f>VLOOKUP($A262,Cierre!$A:$E,3,FALSE)</f>
        <v>OSCAR MAURICIO BUTRON GELVEZ</v>
      </c>
      <c r="E262" s="114"/>
      <c r="F262" s="115"/>
      <c r="G262" s="115"/>
      <c r="H262" s="116"/>
      <c r="I262" s="112"/>
      <c r="J262" s="115"/>
      <c r="K262" s="115"/>
      <c r="L262" s="117" t="s">
        <v>666</v>
      </c>
      <c r="M262" s="118">
        <v>0.5</v>
      </c>
      <c r="N262" s="119"/>
      <c r="O262" s="120"/>
      <c r="P262" s="121"/>
      <c r="Q262" s="121"/>
      <c r="R262" s="120"/>
      <c r="S262" s="121"/>
      <c r="T262" s="122"/>
      <c r="U262" s="123"/>
      <c r="V262" s="119"/>
      <c r="W262" s="120"/>
      <c r="X262" s="122"/>
      <c r="Y262" s="122"/>
      <c r="Z262" s="124"/>
      <c r="AA262" s="112"/>
      <c r="AB262" s="125"/>
      <c r="AC262" s="126"/>
      <c r="AD262" s="127"/>
      <c r="AE262" s="128"/>
      <c r="AF262" s="129"/>
      <c r="AG262" s="130"/>
      <c r="AH262" s="130"/>
      <c r="AI262" s="130"/>
      <c r="AJ262" s="130"/>
      <c r="AK262" s="114"/>
      <c r="AL262" s="130"/>
      <c r="AM262" s="130"/>
      <c r="AN262" s="130"/>
      <c r="AO262" s="130"/>
      <c r="AP262" s="131"/>
      <c r="AQ262" s="132"/>
      <c r="AR262" s="133"/>
    </row>
    <row r="263" ht="19.5" customHeight="1">
      <c r="A263" s="86"/>
      <c r="B263" s="95"/>
      <c r="C263" s="86"/>
      <c r="D263" s="41"/>
      <c r="E263" s="41"/>
      <c r="F263" s="41"/>
      <c r="G263" s="41"/>
      <c r="H263" s="95"/>
      <c r="I263" s="86"/>
      <c r="J263" s="41"/>
      <c r="K263" s="41"/>
      <c r="L263" s="117" t="s">
        <v>667</v>
      </c>
      <c r="M263" s="118">
        <v>0.5</v>
      </c>
      <c r="N263" s="119"/>
      <c r="O263" s="120"/>
      <c r="P263" s="121"/>
      <c r="Q263" s="121"/>
      <c r="R263" s="120"/>
      <c r="S263" s="121"/>
      <c r="T263" s="122"/>
      <c r="U263" s="123"/>
      <c r="V263" s="119"/>
      <c r="W263" s="120"/>
      <c r="X263" s="122"/>
      <c r="Y263" s="122"/>
      <c r="Z263" s="124"/>
      <c r="AA263" s="86"/>
      <c r="AB263" s="41"/>
      <c r="AC263" s="41"/>
      <c r="AD263" s="41"/>
      <c r="AE263" s="95"/>
      <c r="AF263" s="129"/>
      <c r="AG263" s="130"/>
      <c r="AH263" s="130"/>
      <c r="AI263" s="130"/>
      <c r="AJ263" s="130"/>
      <c r="AK263" s="41"/>
      <c r="AL263" s="130"/>
      <c r="AM263" s="130"/>
      <c r="AN263" s="130"/>
      <c r="AO263" s="130"/>
      <c r="AP263" s="131"/>
      <c r="AQ263" s="86"/>
      <c r="AR263" s="95"/>
    </row>
    <row r="264" ht="19.5" customHeight="1">
      <c r="A264" s="110">
        <v>150.0</v>
      </c>
      <c r="B264" s="111" t="str">
        <f>VLOOKUP($A264,Cierre!$A:$E,2,FALSE)</f>
        <v>CONSORCIO OS</v>
      </c>
      <c r="C264" s="112"/>
      <c r="D264" s="113" t="str">
        <f>VLOOKUP($A264,Cierre!$A:$E,3,FALSE)</f>
        <v>JHON JAIRO SANDOVAL GALINDO</v>
      </c>
      <c r="E264" s="114"/>
      <c r="F264" s="115"/>
      <c r="G264" s="115"/>
      <c r="H264" s="116"/>
      <c r="I264" s="112"/>
      <c r="J264" s="115"/>
      <c r="K264" s="115"/>
      <c r="L264" s="117" t="s">
        <v>674</v>
      </c>
      <c r="M264" s="118">
        <v>0.5</v>
      </c>
      <c r="N264" s="119"/>
      <c r="O264" s="120"/>
      <c r="P264" s="121"/>
      <c r="Q264" s="121"/>
      <c r="R264" s="120"/>
      <c r="S264" s="121"/>
      <c r="T264" s="122"/>
      <c r="U264" s="123"/>
      <c r="V264" s="119"/>
      <c r="W264" s="120"/>
      <c r="X264" s="122"/>
      <c r="Y264" s="122"/>
      <c r="Z264" s="124"/>
      <c r="AA264" s="112"/>
      <c r="AB264" s="125"/>
      <c r="AC264" s="126"/>
      <c r="AD264" s="127"/>
      <c r="AE264" s="128"/>
      <c r="AF264" s="129"/>
      <c r="AG264" s="130"/>
      <c r="AH264" s="130"/>
      <c r="AI264" s="130"/>
      <c r="AJ264" s="130"/>
      <c r="AK264" s="114"/>
      <c r="AL264" s="130"/>
      <c r="AM264" s="130"/>
      <c r="AN264" s="130"/>
      <c r="AO264" s="130"/>
      <c r="AP264" s="131"/>
      <c r="AQ264" s="132"/>
      <c r="AR264" s="133"/>
    </row>
    <row r="265" ht="19.5" customHeight="1">
      <c r="A265" s="86"/>
      <c r="B265" s="95"/>
      <c r="C265" s="86"/>
      <c r="D265" s="41"/>
      <c r="E265" s="41"/>
      <c r="F265" s="41"/>
      <c r="G265" s="41"/>
      <c r="H265" s="95"/>
      <c r="I265" s="86"/>
      <c r="J265" s="41"/>
      <c r="K265" s="41"/>
      <c r="L265" s="117" t="s">
        <v>208</v>
      </c>
      <c r="M265" s="118">
        <v>0.5</v>
      </c>
      <c r="N265" s="119"/>
      <c r="O265" s="120"/>
      <c r="P265" s="121"/>
      <c r="Q265" s="121"/>
      <c r="R265" s="120"/>
      <c r="S265" s="121"/>
      <c r="T265" s="122"/>
      <c r="U265" s="123"/>
      <c r="V265" s="119"/>
      <c r="W265" s="120"/>
      <c r="X265" s="122"/>
      <c r="Y265" s="122"/>
      <c r="Z265" s="124"/>
      <c r="AA265" s="86"/>
      <c r="AB265" s="41"/>
      <c r="AC265" s="41"/>
      <c r="AD265" s="41"/>
      <c r="AE265" s="95"/>
      <c r="AF265" s="129"/>
      <c r="AG265" s="130"/>
      <c r="AH265" s="130"/>
      <c r="AI265" s="130"/>
      <c r="AJ265" s="130"/>
      <c r="AK265" s="41"/>
      <c r="AL265" s="130"/>
      <c r="AM265" s="130"/>
      <c r="AN265" s="130"/>
      <c r="AO265" s="130"/>
      <c r="AP265" s="131"/>
      <c r="AQ265" s="86"/>
      <c r="AR265" s="95"/>
    </row>
    <row r="266" ht="19.5" customHeight="1">
      <c r="A266" s="110">
        <v>151.0</v>
      </c>
      <c r="B266" s="111" t="str">
        <f>VLOOKUP($A266,Cierre!$A:$E,2,FALSE)</f>
        <v>JEMAG INGENIERIA SAS</v>
      </c>
      <c r="C266" s="112"/>
      <c r="D266" s="113" t="str">
        <f>VLOOKUP($A266,Cierre!$A:$E,3,FALSE)</f>
        <v>LUZ MARY CASTAÑO GONZALEZ|</v>
      </c>
      <c r="E266" s="114"/>
      <c r="F266" s="115"/>
      <c r="G266" s="115"/>
      <c r="H266" s="116"/>
      <c r="I266" s="112"/>
      <c r="J266" s="115"/>
      <c r="K266" s="115"/>
      <c r="L266" s="117" t="s">
        <v>195</v>
      </c>
      <c r="M266" s="118">
        <v>0.99</v>
      </c>
      <c r="N266" s="119"/>
      <c r="O266" s="120"/>
      <c r="P266" s="121"/>
      <c r="Q266" s="121"/>
      <c r="R266" s="120"/>
      <c r="S266" s="121"/>
      <c r="T266" s="122"/>
      <c r="U266" s="123"/>
      <c r="V266" s="119"/>
      <c r="W266" s="120"/>
      <c r="X266" s="122"/>
      <c r="Y266" s="122"/>
      <c r="Z266" s="124"/>
      <c r="AA266" s="112"/>
      <c r="AB266" s="125"/>
      <c r="AC266" s="126"/>
      <c r="AD266" s="127"/>
      <c r="AE266" s="128"/>
      <c r="AF266" s="129"/>
      <c r="AG266" s="130"/>
      <c r="AH266" s="130"/>
      <c r="AI266" s="130"/>
      <c r="AJ266" s="130"/>
      <c r="AK266" s="114"/>
      <c r="AL266" s="130"/>
      <c r="AM266" s="130"/>
      <c r="AN266" s="130"/>
      <c r="AO266" s="130"/>
      <c r="AP266" s="131"/>
      <c r="AQ266" s="132"/>
      <c r="AR266" s="133"/>
    </row>
    <row r="267" ht="19.5" customHeight="1">
      <c r="A267" s="86"/>
      <c r="B267" s="95"/>
      <c r="C267" s="86"/>
      <c r="D267" s="41"/>
      <c r="E267" s="41"/>
      <c r="F267" s="41"/>
      <c r="G267" s="41"/>
      <c r="H267" s="95"/>
      <c r="I267" s="86"/>
      <c r="J267" s="41"/>
      <c r="K267" s="41"/>
      <c r="L267" s="117" t="s">
        <v>675</v>
      </c>
      <c r="M267" s="118">
        <v>0.01</v>
      </c>
      <c r="N267" s="119"/>
      <c r="O267" s="120"/>
      <c r="P267" s="121"/>
      <c r="Q267" s="121"/>
      <c r="R267" s="120"/>
      <c r="S267" s="121"/>
      <c r="T267" s="122"/>
      <c r="U267" s="123"/>
      <c r="V267" s="119"/>
      <c r="W267" s="120"/>
      <c r="X267" s="122"/>
      <c r="Y267" s="122"/>
      <c r="Z267" s="124"/>
      <c r="AA267" s="86"/>
      <c r="AB267" s="41"/>
      <c r="AC267" s="41"/>
      <c r="AD267" s="41"/>
      <c r="AE267" s="95"/>
      <c r="AF267" s="129"/>
      <c r="AG267" s="130"/>
      <c r="AH267" s="130"/>
      <c r="AI267" s="130"/>
      <c r="AJ267" s="130"/>
      <c r="AK267" s="41"/>
      <c r="AL267" s="130"/>
      <c r="AM267" s="130"/>
      <c r="AN267" s="130"/>
      <c r="AO267" s="130"/>
      <c r="AP267" s="131"/>
      <c r="AQ267" s="86"/>
      <c r="AR267" s="95"/>
    </row>
    <row r="268" ht="19.5" customHeight="1">
      <c r="A268" s="110">
        <v>152.0</v>
      </c>
      <c r="B268" s="111" t="str">
        <f>VLOOKUP($A268,Cierre!$A:$E,2,FALSE)</f>
        <v>CONSORCIO IM ENEA</v>
      </c>
      <c r="C268" s="112"/>
      <c r="D268" s="113" t="str">
        <f>VLOOKUP($A268,Cierre!$A:$E,3,FALSE)</f>
        <v>MARIO ALBERTO GIRALDO DIAZ</v>
      </c>
      <c r="E268" s="114"/>
      <c r="F268" s="115"/>
      <c r="G268" s="115"/>
      <c r="H268" s="116"/>
      <c r="I268" s="112"/>
      <c r="J268" s="115"/>
      <c r="K268" s="115"/>
      <c r="L268" s="117" t="s">
        <v>676</v>
      </c>
      <c r="M268" s="118">
        <v>0.5</v>
      </c>
      <c r="N268" s="119"/>
      <c r="O268" s="120"/>
      <c r="P268" s="121"/>
      <c r="Q268" s="121"/>
      <c r="R268" s="120"/>
      <c r="S268" s="121"/>
      <c r="T268" s="122"/>
      <c r="U268" s="123"/>
      <c r="V268" s="119"/>
      <c r="W268" s="120"/>
      <c r="X268" s="122"/>
      <c r="Y268" s="122"/>
      <c r="Z268" s="124"/>
      <c r="AA268" s="112"/>
      <c r="AB268" s="125"/>
      <c r="AC268" s="126"/>
      <c r="AD268" s="127"/>
      <c r="AE268" s="128"/>
      <c r="AF268" s="129"/>
      <c r="AG268" s="130"/>
      <c r="AH268" s="130"/>
      <c r="AI268" s="130"/>
      <c r="AJ268" s="130"/>
      <c r="AK268" s="114"/>
      <c r="AL268" s="130"/>
      <c r="AM268" s="130"/>
      <c r="AN268" s="130"/>
      <c r="AO268" s="130"/>
      <c r="AP268" s="131"/>
      <c r="AQ268" s="132"/>
      <c r="AR268" s="133"/>
    </row>
    <row r="269" ht="19.5" customHeight="1">
      <c r="A269" s="86"/>
      <c r="B269" s="95"/>
      <c r="C269" s="86"/>
      <c r="D269" s="41"/>
      <c r="E269" s="41"/>
      <c r="F269" s="41"/>
      <c r="G269" s="41"/>
      <c r="H269" s="95"/>
      <c r="I269" s="86"/>
      <c r="J269" s="41"/>
      <c r="K269" s="41"/>
      <c r="L269" s="117" t="s">
        <v>677</v>
      </c>
      <c r="M269" s="118">
        <v>0.5</v>
      </c>
      <c r="N269" s="119"/>
      <c r="O269" s="120"/>
      <c r="P269" s="121"/>
      <c r="Q269" s="121"/>
      <c r="R269" s="120"/>
      <c r="S269" s="121"/>
      <c r="T269" s="122"/>
      <c r="U269" s="123"/>
      <c r="V269" s="119"/>
      <c r="W269" s="120"/>
      <c r="X269" s="122"/>
      <c r="Y269" s="122"/>
      <c r="Z269" s="124"/>
      <c r="AA269" s="86"/>
      <c r="AB269" s="41"/>
      <c r="AC269" s="41"/>
      <c r="AD269" s="41"/>
      <c r="AE269" s="95"/>
      <c r="AF269" s="129"/>
      <c r="AG269" s="130"/>
      <c r="AH269" s="130"/>
      <c r="AI269" s="130"/>
      <c r="AJ269" s="130"/>
      <c r="AK269" s="41"/>
      <c r="AL269" s="130"/>
      <c r="AM269" s="130"/>
      <c r="AN269" s="130"/>
      <c r="AO269" s="130"/>
      <c r="AP269" s="131"/>
      <c r="AQ269" s="86"/>
      <c r="AR269" s="95"/>
    </row>
    <row r="270" ht="19.5" customHeight="1">
      <c r="A270" s="110">
        <v>153.0</v>
      </c>
      <c r="B270" s="111" t="str">
        <f>VLOOKUP($A270,Cierre!$A:$E,2,FALSE)</f>
        <v>CONSORCIO GIGA</v>
      </c>
      <c r="C270" s="112"/>
      <c r="D270" s="113" t="str">
        <f>VLOOKUP($A270,Cierre!$A:$E,3,FALSE)</f>
        <v>JOHN JAIRO GIRALDO SALAZAR</v>
      </c>
      <c r="E270" s="114"/>
      <c r="F270" s="115"/>
      <c r="G270" s="115"/>
      <c r="H270" s="116"/>
      <c r="I270" s="112"/>
      <c r="J270" s="115"/>
      <c r="K270" s="115"/>
      <c r="L270" s="117" t="s">
        <v>678</v>
      </c>
      <c r="M270" s="118">
        <v>0.5</v>
      </c>
      <c r="N270" s="119"/>
      <c r="O270" s="120"/>
      <c r="P270" s="121"/>
      <c r="Q270" s="121"/>
      <c r="R270" s="120"/>
      <c r="S270" s="121"/>
      <c r="T270" s="122"/>
      <c r="U270" s="123"/>
      <c r="V270" s="119"/>
      <c r="W270" s="120"/>
      <c r="X270" s="122"/>
      <c r="Y270" s="122"/>
      <c r="Z270" s="124"/>
      <c r="AA270" s="112"/>
      <c r="AB270" s="125"/>
      <c r="AC270" s="126"/>
      <c r="AD270" s="127"/>
      <c r="AE270" s="128"/>
      <c r="AF270" s="129"/>
      <c r="AG270" s="130"/>
      <c r="AH270" s="130"/>
      <c r="AI270" s="130"/>
      <c r="AJ270" s="130"/>
      <c r="AK270" s="114"/>
      <c r="AL270" s="130"/>
      <c r="AM270" s="130"/>
      <c r="AN270" s="130"/>
      <c r="AO270" s="130"/>
      <c r="AP270" s="131"/>
      <c r="AQ270" s="132"/>
      <c r="AR270" s="133"/>
    </row>
    <row r="271" ht="19.5" customHeight="1">
      <c r="A271" s="86"/>
      <c r="B271" s="95"/>
      <c r="C271" s="86"/>
      <c r="D271" s="41"/>
      <c r="E271" s="41"/>
      <c r="F271" s="41"/>
      <c r="G271" s="41"/>
      <c r="H271" s="95"/>
      <c r="I271" s="86"/>
      <c r="J271" s="41"/>
      <c r="K271" s="41"/>
      <c r="L271" s="117" t="s">
        <v>434</v>
      </c>
      <c r="M271" s="118">
        <v>0.5</v>
      </c>
      <c r="N271" s="119"/>
      <c r="O271" s="120"/>
      <c r="P271" s="121"/>
      <c r="Q271" s="121"/>
      <c r="R271" s="120"/>
      <c r="S271" s="121"/>
      <c r="T271" s="122"/>
      <c r="U271" s="123"/>
      <c r="V271" s="119"/>
      <c r="W271" s="120"/>
      <c r="X271" s="122"/>
      <c r="Y271" s="122"/>
      <c r="Z271" s="124"/>
      <c r="AA271" s="86"/>
      <c r="AB271" s="41"/>
      <c r="AC271" s="41"/>
      <c r="AD271" s="41"/>
      <c r="AE271" s="95"/>
      <c r="AF271" s="129"/>
      <c r="AG271" s="130"/>
      <c r="AH271" s="130"/>
      <c r="AI271" s="130"/>
      <c r="AJ271" s="130"/>
      <c r="AK271" s="41"/>
      <c r="AL271" s="130"/>
      <c r="AM271" s="130"/>
      <c r="AN271" s="130"/>
      <c r="AO271" s="130"/>
      <c r="AP271" s="131"/>
      <c r="AQ271" s="86"/>
      <c r="AR271" s="95"/>
    </row>
    <row r="272" ht="39.75" customHeight="1">
      <c r="A272" s="134">
        <v>154.0</v>
      </c>
      <c r="B272" s="135" t="str">
        <f>VLOOKUP($A272,Cierre!$A:$E,2,FALSE)</f>
        <v>WORLDTEK SAS</v>
      </c>
      <c r="C272" s="119"/>
      <c r="D272" s="136" t="str">
        <f>VLOOKUP($A272,Cierre!$A:$E,3,FALSE)</f>
        <v>ALEJANDRO TORO MONTOYA</v>
      </c>
      <c r="E272" s="137"/>
      <c r="F272" s="121"/>
      <c r="G272" s="121"/>
      <c r="H272" s="138"/>
      <c r="I272" s="119"/>
      <c r="J272" s="121"/>
      <c r="K272" s="121"/>
      <c r="L272" s="117"/>
      <c r="M272" s="118">
        <v>1.0</v>
      </c>
      <c r="N272" s="119"/>
      <c r="O272" s="120"/>
      <c r="P272" s="121"/>
      <c r="Q272" s="121"/>
      <c r="R272" s="120"/>
      <c r="S272" s="121"/>
      <c r="T272" s="122"/>
      <c r="U272" s="123"/>
      <c r="V272" s="119"/>
      <c r="W272" s="120"/>
      <c r="X272" s="122"/>
      <c r="Y272" s="122"/>
      <c r="Z272" s="124"/>
      <c r="AA272" s="119"/>
      <c r="AB272" s="139"/>
      <c r="AC272" s="140"/>
      <c r="AD272" s="141"/>
      <c r="AE272" s="142"/>
      <c r="AF272" s="129"/>
      <c r="AG272" s="130"/>
      <c r="AH272" s="130"/>
      <c r="AI272" s="130"/>
      <c r="AJ272" s="130"/>
      <c r="AK272" s="130"/>
      <c r="AL272" s="130"/>
      <c r="AM272" s="130"/>
      <c r="AN272" s="130"/>
      <c r="AO272" s="130"/>
      <c r="AP272" s="131"/>
      <c r="AQ272" s="143"/>
      <c r="AR272" s="144"/>
    </row>
    <row r="273" ht="39.75" customHeight="1">
      <c r="A273" s="134">
        <v>155.0</v>
      </c>
      <c r="B273" s="135" t="str">
        <f>VLOOKUP($A273,Cierre!$A:$E,2,FALSE)</f>
        <v>GILDARDO OCAMPO MONTES</v>
      </c>
      <c r="C273" s="119"/>
      <c r="D273" s="136" t="str">
        <f>VLOOKUP($A273,Cierre!$A:$E,3,FALSE)</f>
        <v/>
      </c>
      <c r="E273" s="137"/>
      <c r="F273" s="121"/>
      <c r="G273" s="121"/>
      <c r="H273" s="138"/>
      <c r="I273" s="119"/>
      <c r="J273" s="121"/>
      <c r="K273" s="121"/>
      <c r="L273" s="117"/>
      <c r="M273" s="118">
        <v>1.0</v>
      </c>
      <c r="N273" s="119"/>
      <c r="O273" s="120"/>
      <c r="P273" s="121"/>
      <c r="Q273" s="121"/>
      <c r="R273" s="120"/>
      <c r="S273" s="121"/>
      <c r="T273" s="122"/>
      <c r="U273" s="123"/>
      <c r="V273" s="119"/>
      <c r="W273" s="120"/>
      <c r="X273" s="122"/>
      <c r="Y273" s="122"/>
      <c r="Z273" s="124"/>
      <c r="AA273" s="119"/>
      <c r="AB273" s="139"/>
      <c r="AC273" s="140"/>
      <c r="AD273" s="141"/>
      <c r="AE273" s="142"/>
      <c r="AF273" s="129"/>
      <c r="AG273" s="130"/>
      <c r="AH273" s="130"/>
      <c r="AI273" s="130"/>
      <c r="AJ273" s="130"/>
      <c r="AK273" s="130"/>
      <c r="AL273" s="130"/>
      <c r="AM273" s="130"/>
      <c r="AN273" s="130"/>
      <c r="AO273" s="130"/>
      <c r="AP273" s="131"/>
      <c r="AQ273" s="143"/>
      <c r="AR273" s="144"/>
    </row>
    <row r="274" ht="19.5" customHeight="1">
      <c r="A274" s="110">
        <v>156.0</v>
      </c>
      <c r="B274" s="111" t="str">
        <f>VLOOKUP($A274,Cierre!$A:$E,2,FALSE)</f>
        <v>CONSORCIO OMA MANIZALES</v>
      </c>
      <c r="C274" s="112"/>
      <c r="D274" s="113" t="str">
        <f>VLOOKUP($A274,Cierre!$A:$E,3,FALSE)</f>
        <v>GUSTAVO ADOLFO VALLEJO OLMOS</v>
      </c>
      <c r="E274" s="114"/>
      <c r="F274" s="115"/>
      <c r="G274" s="115"/>
      <c r="H274" s="116"/>
      <c r="I274" s="112"/>
      <c r="J274" s="115"/>
      <c r="K274" s="115"/>
      <c r="L274" s="117" t="s">
        <v>679</v>
      </c>
      <c r="M274" s="118">
        <v>0.5</v>
      </c>
      <c r="N274" s="119"/>
      <c r="O274" s="120"/>
      <c r="P274" s="121"/>
      <c r="Q274" s="121"/>
      <c r="R274" s="120"/>
      <c r="S274" s="121"/>
      <c r="T274" s="122"/>
      <c r="U274" s="123"/>
      <c r="V274" s="119"/>
      <c r="W274" s="120"/>
      <c r="X274" s="122"/>
      <c r="Y274" s="122"/>
      <c r="Z274" s="124"/>
      <c r="AA274" s="112"/>
      <c r="AB274" s="125"/>
      <c r="AC274" s="126"/>
      <c r="AD274" s="127"/>
      <c r="AE274" s="128"/>
      <c r="AF274" s="129"/>
      <c r="AG274" s="130"/>
      <c r="AH274" s="130"/>
      <c r="AI274" s="130"/>
      <c r="AJ274" s="130"/>
      <c r="AK274" s="114"/>
      <c r="AL274" s="130"/>
      <c r="AM274" s="130"/>
      <c r="AN274" s="130"/>
      <c r="AO274" s="130"/>
      <c r="AP274" s="131"/>
      <c r="AQ274" s="132"/>
      <c r="AR274" s="133"/>
    </row>
    <row r="275" ht="19.5" customHeight="1">
      <c r="A275" s="86"/>
      <c r="B275" s="95"/>
      <c r="C275" s="86"/>
      <c r="D275" s="41"/>
      <c r="E275" s="41"/>
      <c r="F275" s="41"/>
      <c r="G275" s="41"/>
      <c r="H275" s="95"/>
      <c r="I275" s="86"/>
      <c r="J275" s="41"/>
      <c r="K275" s="41"/>
      <c r="L275" s="117" t="s">
        <v>680</v>
      </c>
      <c r="M275" s="118">
        <v>0.5</v>
      </c>
      <c r="N275" s="119"/>
      <c r="O275" s="120"/>
      <c r="P275" s="121"/>
      <c r="Q275" s="121"/>
      <c r="R275" s="120"/>
      <c r="S275" s="121"/>
      <c r="T275" s="122"/>
      <c r="U275" s="123"/>
      <c r="V275" s="119"/>
      <c r="W275" s="120"/>
      <c r="X275" s="122"/>
      <c r="Y275" s="122"/>
      <c r="Z275" s="124"/>
      <c r="AA275" s="86"/>
      <c r="AB275" s="41"/>
      <c r="AC275" s="41"/>
      <c r="AD275" s="41"/>
      <c r="AE275" s="95"/>
      <c r="AF275" s="129"/>
      <c r="AG275" s="130"/>
      <c r="AH275" s="130"/>
      <c r="AI275" s="130"/>
      <c r="AJ275" s="130"/>
      <c r="AK275" s="41"/>
      <c r="AL275" s="130"/>
      <c r="AM275" s="130"/>
      <c r="AN275" s="130"/>
      <c r="AO275" s="130"/>
      <c r="AP275" s="131"/>
      <c r="AQ275" s="86"/>
      <c r="AR275" s="95"/>
    </row>
    <row r="276" ht="39.75" customHeight="1">
      <c r="A276" s="134">
        <v>157.0</v>
      </c>
      <c r="B276" s="135" t="str">
        <f>VLOOKUP($A276,Cierre!$A:$E,2,FALSE)</f>
        <v>ICODIN S.A.S</v>
      </c>
      <c r="C276" s="119"/>
      <c r="D276" s="136" t="str">
        <f>VLOOKUP($A276,Cierre!$A:$E,3,FALSE)</f>
        <v>FAUSTO ALONSO BEDOYA GRAJALES</v>
      </c>
      <c r="E276" s="137"/>
      <c r="F276" s="121"/>
      <c r="G276" s="121"/>
      <c r="H276" s="138"/>
      <c r="I276" s="119"/>
      <c r="J276" s="121"/>
      <c r="K276" s="121"/>
      <c r="L276" s="117"/>
      <c r="M276" s="118">
        <v>1.0</v>
      </c>
      <c r="N276" s="119"/>
      <c r="O276" s="120"/>
      <c r="P276" s="121"/>
      <c r="Q276" s="121"/>
      <c r="R276" s="120"/>
      <c r="S276" s="121"/>
      <c r="T276" s="122"/>
      <c r="U276" s="123"/>
      <c r="V276" s="119"/>
      <c r="W276" s="120"/>
      <c r="X276" s="122"/>
      <c r="Y276" s="122"/>
      <c r="Z276" s="124"/>
      <c r="AA276" s="119"/>
      <c r="AB276" s="139"/>
      <c r="AC276" s="140"/>
      <c r="AD276" s="141"/>
      <c r="AE276" s="142"/>
      <c r="AF276" s="129"/>
      <c r="AG276" s="130"/>
      <c r="AH276" s="130"/>
      <c r="AI276" s="130"/>
      <c r="AJ276" s="130"/>
      <c r="AK276" s="130"/>
      <c r="AL276" s="130"/>
      <c r="AM276" s="130"/>
      <c r="AN276" s="130"/>
      <c r="AO276" s="130"/>
      <c r="AP276" s="131"/>
      <c r="AQ276" s="143"/>
      <c r="AR276" s="144"/>
    </row>
    <row r="277" ht="19.5" customHeight="1">
      <c r="A277" s="110">
        <v>158.0</v>
      </c>
      <c r="B277" s="111" t="str">
        <f>VLOOKUP($A277,Cierre!$A:$E,2,FALSE)</f>
        <v>CONSORCIO GAMMA.</v>
      </c>
      <c r="C277" s="112"/>
      <c r="D277" s="113" t="str">
        <f>VLOOKUP($A277,Cierre!$A:$E,3,FALSE)</f>
        <v>PABLO FELIPE ARAQUE GÓMEZ</v>
      </c>
      <c r="E277" s="114"/>
      <c r="F277" s="115"/>
      <c r="G277" s="115"/>
      <c r="H277" s="116"/>
      <c r="I277" s="112"/>
      <c r="J277" s="115"/>
      <c r="K277" s="115"/>
      <c r="L277" s="117" t="s">
        <v>681</v>
      </c>
      <c r="M277" s="118">
        <v>0.75</v>
      </c>
      <c r="N277" s="119"/>
      <c r="O277" s="120"/>
      <c r="P277" s="121"/>
      <c r="Q277" s="121"/>
      <c r="R277" s="120"/>
      <c r="S277" s="121"/>
      <c r="T277" s="122"/>
      <c r="U277" s="123"/>
      <c r="V277" s="119"/>
      <c r="W277" s="120"/>
      <c r="X277" s="122"/>
      <c r="Y277" s="122"/>
      <c r="Z277" s="124"/>
      <c r="AA277" s="112"/>
      <c r="AB277" s="125"/>
      <c r="AC277" s="126"/>
      <c r="AD277" s="127"/>
      <c r="AE277" s="128"/>
      <c r="AF277" s="129"/>
      <c r="AG277" s="130"/>
      <c r="AH277" s="130"/>
      <c r="AI277" s="130"/>
      <c r="AJ277" s="130"/>
      <c r="AK277" s="114"/>
      <c r="AL277" s="130"/>
      <c r="AM277" s="130"/>
      <c r="AN277" s="130"/>
      <c r="AO277" s="130"/>
      <c r="AP277" s="131"/>
      <c r="AQ277" s="132"/>
      <c r="AR277" s="133"/>
    </row>
    <row r="278" ht="19.5" customHeight="1">
      <c r="A278" s="86"/>
      <c r="B278" s="95"/>
      <c r="C278" s="86"/>
      <c r="D278" s="41"/>
      <c r="E278" s="41"/>
      <c r="F278" s="41"/>
      <c r="G278" s="41"/>
      <c r="H278" s="95"/>
      <c r="I278" s="86"/>
      <c r="J278" s="41"/>
      <c r="K278" s="41"/>
      <c r="L278" s="117" t="s">
        <v>573</v>
      </c>
      <c r="M278" s="118">
        <v>0.25</v>
      </c>
      <c r="N278" s="119"/>
      <c r="O278" s="120"/>
      <c r="P278" s="121"/>
      <c r="Q278" s="121"/>
      <c r="R278" s="120"/>
      <c r="S278" s="121"/>
      <c r="T278" s="122"/>
      <c r="U278" s="123"/>
      <c r="V278" s="119"/>
      <c r="W278" s="120"/>
      <c r="X278" s="122"/>
      <c r="Y278" s="122"/>
      <c r="Z278" s="124"/>
      <c r="AA278" s="86"/>
      <c r="AB278" s="41"/>
      <c r="AC278" s="41"/>
      <c r="AD278" s="41"/>
      <c r="AE278" s="95"/>
      <c r="AF278" s="129"/>
      <c r="AG278" s="130"/>
      <c r="AH278" s="130"/>
      <c r="AI278" s="130"/>
      <c r="AJ278" s="130"/>
      <c r="AK278" s="41"/>
      <c r="AL278" s="130"/>
      <c r="AM278" s="130"/>
      <c r="AN278" s="130"/>
      <c r="AO278" s="130"/>
      <c r="AP278" s="131"/>
      <c r="AQ278" s="86"/>
      <c r="AR278" s="95"/>
    </row>
    <row r="279" ht="19.5" customHeight="1">
      <c r="A279" s="110">
        <v>159.0</v>
      </c>
      <c r="B279" s="111" t="str">
        <f>VLOOKUP($A279,Cierre!$A:$E,2,FALSE)</f>
        <v>ANFER INGENIERIA SAS</v>
      </c>
      <c r="C279" s="112"/>
      <c r="D279" s="113" t="str">
        <f>VLOOKUP($A279,Cierre!$A:$E,3,FALSE)</f>
        <v>ALEJANDRO TORO MONTOYA</v>
      </c>
      <c r="E279" s="114"/>
      <c r="F279" s="115"/>
      <c r="G279" s="115"/>
      <c r="H279" s="116"/>
      <c r="I279" s="112"/>
      <c r="J279" s="115"/>
      <c r="K279" s="115"/>
      <c r="L279" s="117" t="s">
        <v>682</v>
      </c>
      <c r="M279" s="118">
        <v>0.25</v>
      </c>
      <c r="N279" s="119"/>
      <c r="O279" s="120"/>
      <c r="P279" s="121"/>
      <c r="Q279" s="121"/>
      <c r="R279" s="120"/>
      <c r="S279" s="121"/>
      <c r="T279" s="122"/>
      <c r="U279" s="123"/>
      <c r="V279" s="119"/>
      <c r="W279" s="120"/>
      <c r="X279" s="122"/>
      <c r="Y279" s="122"/>
      <c r="Z279" s="124"/>
      <c r="AA279" s="112"/>
      <c r="AB279" s="125"/>
      <c r="AC279" s="126"/>
      <c r="AD279" s="127"/>
      <c r="AE279" s="128"/>
      <c r="AF279" s="129"/>
      <c r="AG279" s="130"/>
      <c r="AH279" s="130"/>
      <c r="AI279" s="130"/>
      <c r="AJ279" s="130"/>
      <c r="AK279" s="114"/>
      <c r="AL279" s="130"/>
      <c r="AM279" s="130"/>
      <c r="AN279" s="130"/>
      <c r="AO279" s="130"/>
      <c r="AP279" s="131"/>
      <c r="AQ279" s="132"/>
      <c r="AR279" s="133"/>
    </row>
    <row r="280" ht="19.5" customHeight="1">
      <c r="A280" s="87"/>
      <c r="B280" s="145"/>
      <c r="C280" s="87"/>
      <c r="D280" s="51"/>
      <c r="E280" s="51"/>
      <c r="F280" s="51"/>
      <c r="G280" s="51"/>
      <c r="H280" s="145"/>
      <c r="I280" s="87"/>
      <c r="J280" s="51"/>
      <c r="K280" s="51"/>
      <c r="L280" s="117" t="s">
        <v>683</v>
      </c>
      <c r="M280" s="118">
        <v>0.3</v>
      </c>
      <c r="N280" s="119"/>
      <c r="O280" s="120"/>
      <c r="P280" s="121"/>
      <c r="Q280" s="121"/>
      <c r="R280" s="120"/>
      <c r="S280" s="121"/>
      <c r="T280" s="122"/>
      <c r="U280" s="123"/>
      <c r="V280" s="119"/>
      <c r="W280" s="120"/>
      <c r="X280" s="122"/>
      <c r="Y280" s="122"/>
      <c r="Z280" s="124"/>
      <c r="AA280" s="87"/>
      <c r="AB280" s="51"/>
      <c r="AC280" s="51"/>
      <c r="AD280" s="51"/>
      <c r="AE280" s="145"/>
      <c r="AF280" s="129"/>
      <c r="AG280" s="130"/>
      <c r="AH280" s="130"/>
      <c r="AI280" s="130"/>
      <c r="AJ280" s="130"/>
      <c r="AK280" s="51"/>
      <c r="AL280" s="130"/>
      <c r="AM280" s="130"/>
      <c r="AN280" s="130"/>
      <c r="AO280" s="130"/>
      <c r="AP280" s="131"/>
      <c r="AQ280" s="87"/>
      <c r="AR280" s="145"/>
    </row>
    <row r="281" ht="19.5" customHeight="1">
      <c r="A281" s="86"/>
      <c r="B281" s="95"/>
      <c r="C281" s="86"/>
      <c r="D281" s="41"/>
      <c r="E281" s="41"/>
      <c r="F281" s="41"/>
      <c r="G281" s="41"/>
      <c r="H281" s="95"/>
      <c r="I281" s="86"/>
      <c r="J281" s="41"/>
      <c r="K281" s="41"/>
      <c r="L281" s="117" t="s">
        <v>684</v>
      </c>
      <c r="M281" s="118">
        <v>0.45</v>
      </c>
      <c r="N281" s="119"/>
      <c r="O281" s="120"/>
      <c r="P281" s="121"/>
      <c r="Q281" s="121"/>
      <c r="R281" s="120"/>
      <c r="S281" s="121"/>
      <c r="T281" s="122"/>
      <c r="U281" s="123"/>
      <c r="V281" s="119"/>
      <c r="W281" s="120"/>
      <c r="X281" s="122"/>
      <c r="Y281" s="122"/>
      <c r="Z281" s="124"/>
      <c r="AA281" s="86"/>
      <c r="AB281" s="41"/>
      <c r="AC281" s="41"/>
      <c r="AD281" s="41"/>
      <c r="AE281" s="95"/>
      <c r="AF281" s="129"/>
      <c r="AG281" s="130"/>
      <c r="AH281" s="130"/>
      <c r="AI281" s="130"/>
      <c r="AJ281" s="130"/>
      <c r="AK281" s="41"/>
      <c r="AL281" s="130"/>
      <c r="AM281" s="130"/>
      <c r="AN281" s="130"/>
      <c r="AO281" s="130"/>
      <c r="AP281" s="131"/>
      <c r="AQ281" s="86"/>
      <c r="AR281" s="95"/>
    </row>
    <row r="282" ht="39.75" customHeight="1">
      <c r="A282" s="134">
        <v>160.0</v>
      </c>
      <c r="B282" s="135" t="str">
        <f>VLOOKUP($A282,Cierre!$A:$E,2,FALSE)</f>
        <v>CONSORCIO MEZA</v>
      </c>
      <c r="C282" s="119"/>
      <c r="D282" s="136" t="str">
        <f>VLOOKUP($A282,Cierre!$A:$E,3,FALSE)</f>
        <v>LUIS ALBERTO MEZA GALEANO</v>
      </c>
      <c r="E282" s="137"/>
      <c r="F282" s="121"/>
      <c r="G282" s="121"/>
      <c r="H282" s="138"/>
      <c r="I282" s="119"/>
      <c r="J282" s="121"/>
      <c r="K282" s="121"/>
      <c r="L282" s="117"/>
      <c r="M282" s="118">
        <v>1.0</v>
      </c>
      <c r="N282" s="119"/>
      <c r="O282" s="120"/>
      <c r="P282" s="121"/>
      <c r="Q282" s="121"/>
      <c r="R282" s="120"/>
      <c r="S282" s="121"/>
      <c r="T282" s="122"/>
      <c r="U282" s="123"/>
      <c r="V282" s="119"/>
      <c r="W282" s="120"/>
      <c r="X282" s="122"/>
      <c r="Y282" s="122"/>
      <c r="Z282" s="124"/>
      <c r="AA282" s="119"/>
      <c r="AB282" s="139"/>
      <c r="AC282" s="140"/>
      <c r="AD282" s="141"/>
      <c r="AE282" s="142"/>
      <c r="AF282" s="129"/>
      <c r="AG282" s="130"/>
      <c r="AH282" s="130"/>
      <c r="AI282" s="130"/>
      <c r="AJ282" s="130"/>
      <c r="AK282" s="130"/>
      <c r="AL282" s="130"/>
      <c r="AM282" s="130"/>
      <c r="AN282" s="130"/>
      <c r="AO282" s="130"/>
      <c r="AP282" s="131"/>
      <c r="AQ282" s="143"/>
      <c r="AR282" s="144"/>
    </row>
    <row r="283" ht="19.5" customHeight="1">
      <c r="A283" s="110">
        <v>161.0</v>
      </c>
      <c r="B283" s="111" t="str">
        <f>VLOOKUP($A283,Cierre!$A:$E,2,FALSE)</f>
        <v>#N/A</v>
      </c>
      <c r="C283" s="112"/>
      <c r="D283" s="113" t="str">
        <f>VLOOKUP($A283,Cierre!$A:$E,3,FALSE)</f>
        <v>#N/A</v>
      </c>
      <c r="E283" s="114"/>
      <c r="F283" s="115"/>
      <c r="G283" s="115"/>
      <c r="H283" s="116"/>
      <c r="I283" s="112"/>
      <c r="J283" s="115"/>
      <c r="K283" s="115"/>
      <c r="L283" s="117" t="s">
        <v>685</v>
      </c>
      <c r="M283" s="118">
        <v>0.25</v>
      </c>
      <c r="N283" s="119"/>
      <c r="O283" s="120"/>
      <c r="P283" s="121"/>
      <c r="Q283" s="121"/>
      <c r="R283" s="120"/>
      <c r="S283" s="121"/>
      <c r="T283" s="122"/>
      <c r="U283" s="123"/>
      <c r="V283" s="119"/>
      <c r="W283" s="120"/>
      <c r="X283" s="122"/>
      <c r="Y283" s="122"/>
      <c r="Z283" s="124"/>
      <c r="AA283" s="112"/>
      <c r="AB283" s="125"/>
      <c r="AC283" s="126"/>
      <c r="AD283" s="127"/>
      <c r="AE283" s="128"/>
      <c r="AF283" s="129"/>
      <c r="AG283" s="130"/>
      <c r="AH283" s="130"/>
      <c r="AI283" s="130"/>
      <c r="AJ283" s="130"/>
      <c r="AK283" s="114"/>
      <c r="AL283" s="130"/>
      <c r="AM283" s="130"/>
      <c r="AN283" s="130"/>
      <c r="AO283" s="130"/>
      <c r="AP283" s="131"/>
      <c r="AQ283" s="132"/>
      <c r="AR283" s="133"/>
    </row>
    <row r="284" ht="19.5" customHeight="1">
      <c r="A284" s="87"/>
      <c r="B284" s="145"/>
      <c r="C284" s="87"/>
      <c r="D284" s="51"/>
      <c r="E284" s="51"/>
      <c r="F284" s="51"/>
      <c r="G284" s="51"/>
      <c r="H284" s="145"/>
      <c r="I284" s="87"/>
      <c r="J284" s="51"/>
      <c r="K284" s="51"/>
      <c r="L284" s="117" t="s">
        <v>686</v>
      </c>
      <c r="M284" s="118">
        <v>0.37</v>
      </c>
      <c r="N284" s="119"/>
      <c r="O284" s="120"/>
      <c r="P284" s="121"/>
      <c r="Q284" s="121"/>
      <c r="R284" s="120"/>
      <c r="S284" s="121"/>
      <c r="T284" s="122"/>
      <c r="U284" s="123"/>
      <c r="V284" s="119"/>
      <c r="W284" s="120"/>
      <c r="X284" s="122"/>
      <c r="Y284" s="122"/>
      <c r="Z284" s="124"/>
      <c r="AA284" s="87"/>
      <c r="AB284" s="51"/>
      <c r="AC284" s="51"/>
      <c r="AD284" s="51"/>
      <c r="AE284" s="145"/>
      <c r="AF284" s="129"/>
      <c r="AG284" s="130"/>
      <c r="AH284" s="130"/>
      <c r="AI284" s="130"/>
      <c r="AJ284" s="130"/>
      <c r="AK284" s="51"/>
      <c r="AL284" s="130"/>
      <c r="AM284" s="130"/>
      <c r="AN284" s="130"/>
      <c r="AO284" s="130"/>
      <c r="AP284" s="131"/>
      <c r="AQ284" s="87"/>
      <c r="AR284" s="145"/>
    </row>
    <row r="285" ht="19.5" customHeight="1">
      <c r="A285" s="86"/>
      <c r="B285" s="95"/>
      <c r="C285" s="86"/>
      <c r="D285" s="41"/>
      <c r="E285" s="41"/>
      <c r="F285" s="41"/>
      <c r="G285" s="41"/>
      <c r="H285" s="95"/>
      <c r="I285" s="86"/>
      <c r="J285" s="41"/>
      <c r="K285" s="41"/>
      <c r="L285" s="117" t="s">
        <v>687</v>
      </c>
      <c r="M285" s="118">
        <v>0.38</v>
      </c>
      <c r="N285" s="119"/>
      <c r="O285" s="120"/>
      <c r="P285" s="121"/>
      <c r="Q285" s="121"/>
      <c r="R285" s="120"/>
      <c r="S285" s="121"/>
      <c r="T285" s="122"/>
      <c r="U285" s="123"/>
      <c r="V285" s="119"/>
      <c r="W285" s="120"/>
      <c r="X285" s="122"/>
      <c r="Y285" s="122"/>
      <c r="Z285" s="124"/>
      <c r="AA285" s="86"/>
      <c r="AB285" s="41"/>
      <c r="AC285" s="41"/>
      <c r="AD285" s="41"/>
      <c r="AE285" s="95"/>
      <c r="AF285" s="129"/>
      <c r="AG285" s="130"/>
      <c r="AH285" s="130"/>
      <c r="AI285" s="130"/>
      <c r="AJ285" s="130"/>
      <c r="AK285" s="41"/>
      <c r="AL285" s="130"/>
      <c r="AM285" s="130"/>
      <c r="AN285" s="130"/>
      <c r="AO285" s="130"/>
      <c r="AP285" s="131"/>
      <c r="AQ285" s="86"/>
      <c r="AR285" s="95"/>
    </row>
    <row r="286" ht="19.5" customHeight="1">
      <c r="A286" s="110">
        <v>162.0</v>
      </c>
      <c r="B286" s="111" t="str">
        <f>VLOOKUP($A286,Cierre!$A:$E,2,FALSE)</f>
        <v>#N/A</v>
      </c>
      <c r="C286" s="112"/>
      <c r="D286" s="113" t="str">
        <f>VLOOKUP($A286,Cierre!$A:$E,3,FALSE)</f>
        <v>#N/A</v>
      </c>
      <c r="E286" s="114"/>
      <c r="F286" s="115"/>
      <c r="G286" s="115"/>
      <c r="H286" s="116"/>
      <c r="I286" s="112"/>
      <c r="J286" s="115"/>
      <c r="K286" s="115"/>
      <c r="L286" s="117" t="s">
        <v>688</v>
      </c>
      <c r="M286" s="118">
        <v>0.3</v>
      </c>
      <c r="N286" s="119"/>
      <c r="O286" s="120"/>
      <c r="P286" s="121"/>
      <c r="Q286" s="121"/>
      <c r="R286" s="120"/>
      <c r="S286" s="121"/>
      <c r="T286" s="122"/>
      <c r="U286" s="123"/>
      <c r="V286" s="119"/>
      <c r="W286" s="120"/>
      <c r="X286" s="122"/>
      <c r="Y286" s="122"/>
      <c r="Z286" s="124"/>
      <c r="AA286" s="112"/>
      <c r="AB286" s="125"/>
      <c r="AC286" s="126"/>
      <c r="AD286" s="127"/>
      <c r="AE286" s="128"/>
      <c r="AF286" s="129"/>
      <c r="AG286" s="130"/>
      <c r="AH286" s="130"/>
      <c r="AI286" s="130"/>
      <c r="AJ286" s="130"/>
      <c r="AK286" s="114"/>
      <c r="AL286" s="130"/>
      <c r="AM286" s="130"/>
      <c r="AN286" s="130"/>
      <c r="AO286" s="130"/>
      <c r="AP286" s="131"/>
      <c r="AQ286" s="132"/>
      <c r="AR286" s="133"/>
    </row>
    <row r="287" ht="19.5" customHeight="1">
      <c r="A287" s="87"/>
      <c r="B287" s="145"/>
      <c r="C287" s="87"/>
      <c r="D287" s="51"/>
      <c r="E287" s="51"/>
      <c r="F287" s="51"/>
      <c r="G287" s="51"/>
      <c r="H287" s="145"/>
      <c r="I287" s="87"/>
      <c r="J287" s="51"/>
      <c r="K287" s="51"/>
      <c r="L287" s="117" t="s">
        <v>689</v>
      </c>
      <c r="M287" s="118">
        <v>0.3</v>
      </c>
      <c r="N287" s="119"/>
      <c r="O287" s="120"/>
      <c r="P287" s="121"/>
      <c r="Q287" s="121"/>
      <c r="R287" s="120"/>
      <c r="S287" s="121"/>
      <c r="T287" s="122"/>
      <c r="U287" s="123"/>
      <c r="V287" s="119"/>
      <c r="W287" s="120"/>
      <c r="X287" s="122"/>
      <c r="Y287" s="122"/>
      <c r="Z287" s="124"/>
      <c r="AA287" s="87"/>
      <c r="AB287" s="51"/>
      <c r="AC287" s="51"/>
      <c r="AD287" s="51"/>
      <c r="AE287" s="145"/>
      <c r="AF287" s="129"/>
      <c r="AG287" s="130"/>
      <c r="AH287" s="130"/>
      <c r="AI287" s="130"/>
      <c r="AJ287" s="130"/>
      <c r="AK287" s="51"/>
      <c r="AL287" s="130"/>
      <c r="AM287" s="130"/>
      <c r="AN287" s="130"/>
      <c r="AO287" s="130"/>
      <c r="AP287" s="131"/>
      <c r="AQ287" s="87"/>
      <c r="AR287" s="145"/>
    </row>
    <row r="288" ht="19.5" customHeight="1">
      <c r="A288" s="86"/>
      <c r="B288" s="95"/>
      <c r="C288" s="86"/>
      <c r="D288" s="41"/>
      <c r="E288" s="41"/>
      <c r="F288" s="41"/>
      <c r="G288" s="41"/>
      <c r="H288" s="95"/>
      <c r="I288" s="86"/>
      <c r="J288" s="41"/>
      <c r="K288" s="41"/>
      <c r="L288" s="117" t="s">
        <v>690</v>
      </c>
      <c r="M288" s="118">
        <v>0.4</v>
      </c>
      <c r="N288" s="119"/>
      <c r="O288" s="120"/>
      <c r="P288" s="121"/>
      <c r="Q288" s="121"/>
      <c r="R288" s="120"/>
      <c r="S288" s="121"/>
      <c r="T288" s="122"/>
      <c r="U288" s="123"/>
      <c r="V288" s="119"/>
      <c r="W288" s="120"/>
      <c r="X288" s="122"/>
      <c r="Y288" s="122"/>
      <c r="Z288" s="124"/>
      <c r="AA288" s="86"/>
      <c r="AB288" s="41"/>
      <c r="AC288" s="41"/>
      <c r="AD288" s="41"/>
      <c r="AE288" s="95"/>
      <c r="AF288" s="129"/>
      <c r="AG288" s="130"/>
      <c r="AH288" s="130"/>
      <c r="AI288" s="130"/>
      <c r="AJ288" s="130"/>
      <c r="AK288" s="41"/>
      <c r="AL288" s="130"/>
      <c r="AM288" s="130"/>
      <c r="AN288" s="130"/>
      <c r="AO288" s="130"/>
      <c r="AP288" s="131"/>
      <c r="AQ288" s="86"/>
      <c r="AR288" s="95"/>
    </row>
    <row r="289" ht="19.5" customHeight="1">
      <c r="A289" s="110">
        <v>163.0</v>
      </c>
      <c r="B289" s="111" t="str">
        <f>VLOOKUP($A289,Cierre!$A:$E,2,FALSE)</f>
        <v>#N/A</v>
      </c>
      <c r="C289" s="112"/>
      <c r="D289" s="113" t="str">
        <f>VLOOKUP($A289,Cierre!$A:$E,3,FALSE)</f>
        <v>#N/A</v>
      </c>
      <c r="E289" s="114"/>
      <c r="F289" s="115"/>
      <c r="G289" s="115"/>
      <c r="H289" s="116"/>
      <c r="I289" s="112"/>
      <c r="J289" s="115"/>
      <c r="K289" s="115"/>
      <c r="L289" s="117" t="s">
        <v>691</v>
      </c>
      <c r="M289" s="118">
        <v>0.5</v>
      </c>
      <c r="N289" s="119"/>
      <c r="O289" s="120"/>
      <c r="P289" s="121"/>
      <c r="Q289" s="121"/>
      <c r="R289" s="120"/>
      <c r="S289" s="121"/>
      <c r="T289" s="122"/>
      <c r="U289" s="123"/>
      <c r="V289" s="119"/>
      <c r="W289" s="120"/>
      <c r="X289" s="122"/>
      <c r="Y289" s="122"/>
      <c r="Z289" s="124"/>
      <c r="AA289" s="112"/>
      <c r="AB289" s="125"/>
      <c r="AC289" s="126"/>
      <c r="AD289" s="127"/>
      <c r="AE289" s="128"/>
      <c r="AF289" s="129"/>
      <c r="AG289" s="130"/>
      <c r="AH289" s="130"/>
      <c r="AI289" s="130"/>
      <c r="AJ289" s="130"/>
      <c r="AK289" s="114"/>
      <c r="AL289" s="130"/>
      <c r="AM289" s="130"/>
      <c r="AN289" s="130"/>
      <c r="AO289" s="130"/>
      <c r="AP289" s="131"/>
      <c r="AQ289" s="132"/>
      <c r="AR289" s="133"/>
    </row>
    <row r="290" ht="19.5" customHeight="1">
      <c r="A290" s="86"/>
      <c r="B290" s="95"/>
      <c r="C290" s="86"/>
      <c r="D290" s="41"/>
      <c r="E290" s="41"/>
      <c r="F290" s="41"/>
      <c r="G290" s="41"/>
      <c r="H290" s="95"/>
      <c r="I290" s="86"/>
      <c r="J290" s="41"/>
      <c r="K290" s="41"/>
      <c r="L290" s="117" t="s">
        <v>278</v>
      </c>
      <c r="M290" s="118">
        <v>0.5</v>
      </c>
      <c r="N290" s="119"/>
      <c r="O290" s="120"/>
      <c r="P290" s="121"/>
      <c r="Q290" s="121"/>
      <c r="R290" s="120"/>
      <c r="S290" s="121"/>
      <c r="T290" s="122"/>
      <c r="U290" s="123"/>
      <c r="V290" s="119"/>
      <c r="W290" s="120"/>
      <c r="X290" s="122"/>
      <c r="Y290" s="122"/>
      <c r="Z290" s="124"/>
      <c r="AA290" s="86"/>
      <c r="AB290" s="41"/>
      <c r="AC290" s="41"/>
      <c r="AD290" s="41"/>
      <c r="AE290" s="95"/>
      <c r="AF290" s="129"/>
      <c r="AG290" s="130"/>
      <c r="AH290" s="130"/>
      <c r="AI290" s="130"/>
      <c r="AJ290" s="130"/>
      <c r="AK290" s="41"/>
      <c r="AL290" s="130"/>
      <c r="AM290" s="130"/>
      <c r="AN290" s="130"/>
      <c r="AO290" s="130"/>
      <c r="AP290" s="131"/>
      <c r="AQ290" s="86"/>
      <c r="AR290" s="95"/>
    </row>
    <row r="291" ht="19.5" customHeight="1">
      <c r="A291" s="110">
        <v>164.0</v>
      </c>
      <c r="B291" s="111" t="str">
        <f>VLOOKUP($A291,Cierre!$A:$E,2,FALSE)</f>
        <v>#N/A</v>
      </c>
      <c r="C291" s="112"/>
      <c r="D291" s="113" t="str">
        <f>VLOOKUP($A291,Cierre!$A:$E,3,FALSE)</f>
        <v>#N/A</v>
      </c>
      <c r="E291" s="114"/>
      <c r="F291" s="115"/>
      <c r="G291" s="115"/>
      <c r="H291" s="116"/>
      <c r="I291" s="112"/>
      <c r="J291" s="115"/>
      <c r="K291" s="115"/>
      <c r="L291" s="117" t="s">
        <v>692</v>
      </c>
      <c r="M291" s="118">
        <v>0.35</v>
      </c>
      <c r="N291" s="119"/>
      <c r="O291" s="120"/>
      <c r="P291" s="121"/>
      <c r="Q291" s="121"/>
      <c r="R291" s="120"/>
      <c r="S291" s="121"/>
      <c r="T291" s="122"/>
      <c r="U291" s="123"/>
      <c r="V291" s="119"/>
      <c r="W291" s="120"/>
      <c r="X291" s="122"/>
      <c r="Y291" s="122"/>
      <c r="Z291" s="124"/>
      <c r="AA291" s="112"/>
      <c r="AB291" s="125"/>
      <c r="AC291" s="126"/>
      <c r="AD291" s="127"/>
      <c r="AE291" s="128"/>
      <c r="AF291" s="129"/>
      <c r="AG291" s="130"/>
      <c r="AH291" s="130"/>
      <c r="AI291" s="130"/>
      <c r="AJ291" s="130"/>
      <c r="AK291" s="114"/>
      <c r="AL291" s="130"/>
      <c r="AM291" s="130"/>
      <c r="AN291" s="130"/>
      <c r="AO291" s="130"/>
      <c r="AP291" s="131"/>
      <c r="AQ291" s="132"/>
      <c r="AR291" s="133"/>
    </row>
    <row r="292" ht="19.5" customHeight="1">
      <c r="A292" s="87"/>
      <c r="B292" s="145"/>
      <c r="C292" s="87"/>
      <c r="D292" s="51"/>
      <c r="E292" s="51"/>
      <c r="F292" s="51"/>
      <c r="G292" s="51"/>
      <c r="H292" s="145"/>
      <c r="I292" s="87"/>
      <c r="J292" s="51"/>
      <c r="K292" s="51"/>
      <c r="L292" s="117" t="s">
        <v>693</v>
      </c>
      <c r="M292" s="118">
        <v>0.35</v>
      </c>
      <c r="N292" s="119"/>
      <c r="O292" s="120"/>
      <c r="P292" s="121"/>
      <c r="Q292" s="121"/>
      <c r="R292" s="120"/>
      <c r="S292" s="121"/>
      <c r="T292" s="122"/>
      <c r="U292" s="123"/>
      <c r="V292" s="119"/>
      <c r="W292" s="120"/>
      <c r="X292" s="122"/>
      <c r="Y292" s="122"/>
      <c r="Z292" s="124"/>
      <c r="AA292" s="87"/>
      <c r="AB292" s="51"/>
      <c r="AC292" s="51"/>
      <c r="AD292" s="51"/>
      <c r="AE292" s="145"/>
      <c r="AF292" s="129"/>
      <c r="AG292" s="130"/>
      <c r="AH292" s="130"/>
      <c r="AI292" s="130"/>
      <c r="AJ292" s="130"/>
      <c r="AK292" s="51"/>
      <c r="AL292" s="130"/>
      <c r="AM292" s="130"/>
      <c r="AN292" s="130"/>
      <c r="AO292" s="130"/>
      <c r="AP292" s="131"/>
      <c r="AQ292" s="87"/>
      <c r="AR292" s="145"/>
    </row>
    <row r="293" ht="19.5" customHeight="1">
      <c r="A293" s="86"/>
      <c r="B293" s="95"/>
      <c r="C293" s="86"/>
      <c r="D293" s="41"/>
      <c r="E293" s="41"/>
      <c r="F293" s="41"/>
      <c r="G293" s="41"/>
      <c r="H293" s="95"/>
      <c r="I293" s="86"/>
      <c r="J293" s="41"/>
      <c r="K293" s="41"/>
      <c r="L293" s="117" t="s">
        <v>694</v>
      </c>
      <c r="M293" s="118">
        <v>0.3</v>
      </c>
      <c r="N293" s="119"/>
      <c r="O293" s="120"/>
      <c r="P293" s="121"/>
      <c r="Q293" s="121"/>
      <c r="R293" s="120"/>
      <c r="S293" s="121"/>
      <c r="T293" s="122"/>
      <c r="U293" s="123"/>
      <c r="V293" s="119"/>
      <c r="W293" s="120"/>
      <c r="X293" s="122"/>
      <c r="Y293" s="122"/>
      <c r="Z293" s="124"/>
      <c r="AA293" s="86"/>
      <c r="AB293" s="41"/>
      <c r="AC293" s="41"/>
      <c r="AD293" s="41"/>
      <c r="AE293" s="95"/>
      <c r="AF293" s="129"/>
      <c r="AG293" s="130"/>
      <c r="AH293" s="130"/>
      <c r="AI293" s="130"/>
      <c r="AJ293" s="130"/>
      <c r="AK293" s="41"/>
      <c r="AL293" s="130"/>
      <c r="AM293" s="130"/>
      <c r="AN293" s="130"/>
      <c r="AO293" s="130"/>
      <c r="AP293" s="131"/>
      <c r="AQ293" s="86"/>
      <c r="AR293" s="95"/>
    </row>
    <row r="294" ht="19.5" customHeight="1">
      <c r="A294" s="110">
        <v>165.0</v>
      </c>
      <c r="B294" s="111" t="str">
        <f>VLOOKUP($A294,Cierre!$A:$E,2,FALSE)</f>
        <v>#N/A</v>
      </c>
      <c r="C294" s="112"/>
      <c r="D294" s="113" t="str">
        <f>VLOOKUP($A294,Cierre!$A:$E,3,FALSE)</f>
        <v>#N/A</v>
      </c>
      <c r="E294" s="114"/>
      <c r="F294" s="115"/>
      <c r="G294" s="115"/>
      <c r="H294" s="116"/>
      <c r="I294" s="112"/>
      <c r="J294" s="115"/>
      <c r="K294" s="115"/>
      <c r="L294" s="117" t="s">
        <v>695</v>
      </c>
      <c r="M294" s="118">
        <v>0.1</v>
      </c>
      <c r="N294" s="119"/>
      <c r="O294" s="120"/>
      <c r="P294" s="121"/>
      <c r="Q294" s="121"/>
      <c r="R294" s="120"/>
      <c r="S294" s="121"/>
      <c r="T294" s="122"/>
      <c r="U294" s="123"/>
      <c r="V294" s="119"/>
      <c r="W294" s="120"/>
      <c r="X294" s="122"/>
      <c r="Y294" s="122"/>
      <c r="Z294" s="124"/>
      <c r="AA294" s="112"/>
      <c r="AB294" s="125"/>
      <c r="AC294" s="126"/>
      <c r="AD294" s="127"/>
      <c r="AE294" s="128"/>
      <c r="AF294" s="129"/>
      <c r="AG294" s="130"/>
      <c r="AH294" s="130"/>
      <c r="AI294" s="130"/>
      <c r="AJ294" s="130"/>
      <c r="AK294" s="114"/>
      <c r="AL294" s="130"/>
      <c r="AM294" s="130"/>
      <c r="AN294" s="130"/>
      <c r="AO294" s="130"/>
      <c r="AP294" s="131"/>
      <c r="AQ294" s="132"/>
      <c r="AR294" s="133"/>
    </row>
    <row r="295" ht="19.5" customHeight="1">
      <c r="A295" s="86"/>
      <c r="B295" s="95"/>
      <c r="C295" s="86"/>
      <c r="D295" s="41"/>
      <c r="E295" s="41"/>
      <c r="F295" s="41"/>
      <c r="G295" s="41"/>
      <c r="H295" s="95"/>
      <c r="I295" s="86"/>
      <c r="J295" s="41"/>
      <c r="K295" s="41"/>
      <c r="L295" s="117" t="s">
        <v>696</v>
      </c>
      <c r="M295" s="118">
        <v>0.9</v>
      </c>
      <c r="N295" s="119"/>
      <c r="O295" s="120"/>
      <c r="P295" s="121"/>
      <c r="Q295" s="121"/>
      <c r="R295" s="120"/>
      <c r="S295" s="121"/>
      <c r="T295" s="122"/>
      <c r="U295" s="123"/>
      <c r="V295" s="119"/>
      <c r="W295" s="120"/>
      <c r="X295" s="122"/>
      <c r="Y295" s="122"/>
      <c r="Z295" s="124"/>
      <c r="AA295" s="86"/>
      <c r="AB295" s="41"/>
      <c r="AC295" s="41"/>
      <c r="AD295" s="41"/>
      <c r="AE295" s="95"/>
      <c r="AF295" s="129"/>
      <c r="AG295" s="130"/>
      <c r="AH295" s="130"/>
      <c r="AI295" s="130"/>
      <c r="AJ295" s="130"/>
      <c r="AK295" s="41"/>
      <c r="AL295" s="130"/>
      <c r="AM295" s="130"/>
      <c r="AN295" s="130"/>
      <c r="AO295" s="130"/>
      <c r="AP295" s="131"/>
      <c r="AQ295" s="86"/>
      <c r="AR295" s="95"/>
    </row>
    <row r="296" ht="19.5" customHeight="1">
      <c r="A296" s="110">
        <v>166.0</v>
      </c>
      <c r="B296" s="111" t="str">
        <f>VLOOKUP($A296,Cierre!$A:$E,2,FALSE)</f>
        <v>#N/A</v>
      </c>
      <c r="C296" s="112"/>
      <c r="D296" s="113" t="str">
        <f>VLOOKUP($A296,Cierre!$A:$E,3,FALSE)</f>
        <v>#N/A</v>
      </c>
      <c r="E296" s="114"/>
      <c r="F296" s="115"/>
      <c r="G296" s="115"/>
      <c r="H296" s="116"/>
      <c r="I296" s="112"/>
      <c r="J296" s="115"/>
      <c r="K296" s="115"/>
      <c r="L296" s="117" t="s">
        <v>697</v>
      </c>
      <c r="M296" s="118">
        <v>0.25</v>
      </c>
      <c r="N296" s="119"/>
      <c r="O296" s="120"/>
      <c r="P296" s="121"/>
      <c r="Q296" s="121"/>
      <c r="R296" s="120"/>
      <c r="S296" s="121"/>
      <c r="T296" s="122"/>
      <c r="U296" s="123"/>
      <c r="V296" s="119"/>
      <c r="W296" s="120"/>
      <c r="X296" s="122"/>
      <c r="Y296" s="122"/>
      <c r="Z296" s="124"/>
      <c r="AA296" s="112"/>
      <c r="AB296" s="125"/>
      <c r="AC296" s="126"/>
      <c r="AD296" s="127"/>
      <c r="AE296" s="128"/>
      <c r="AF296" s="129"/>
      <c r="AG296" s="130"/>
      <c r="AH296" s="130"/>
      <c r="AI296" s="130"/>
      <c r="AJ296" s="130"/>
      <c r="AK296" s="114"/>
      <c r="AL296" s="130"/>
      <c r="AM296" s="130"/>
      <c r="AN296" s="130"/>
      <c r="AO296" s="130"/>
      <c r="AP296" s="131"/>
      <c r="AQ296" s="132"/>
      <c r="AR296" s="133"/>
    </row>
    <row r="297" ht="19.5" customHeight="1">
      <c r="A297" s="86"/>
      <c r="B297" s="95"/>
      <c r="C297" s="86"/>
      <c r="D297" s="41"/>
      <c r="E297" s="41"/>
      <c r="F297" s="41"/>
      <c r="G297" s="41"/>
      <c r="H297" s="95"/>
      <c r="I297" s="86"/>
      <c r="J297" s="41"/>
      <c r="K297" s="41"/>
      <c r="L297" s="117" t="s">
        <v>698</v>
      </c>
      <c r="M297" s="118">
        <v>0.75</v>
      </c>
      <c r="N297" s="119"/>
      <c r="O297" s="120"/>
      <c r="P297" s="121"/>
      <c r="Q297" s="121"/>
      <c r="R297" s="120"/>
      <c r="S297" s="121"/>
      <c r="T297" s="122"/>
      <c r="U297" s="123"/>
      <c r="V297" s="119"/>
      <c r="W297" s="120"/>
      <c r="X297" s="122"/>
      <c r="Y297" s="122"/>
      <c r="Z297" s="124"/>
      <c r="AA297" s="86"/>
      <c r="AB297" s="41"/>
      <c r="AC297" s="41"/>
      <c r="AD297" s="41"/>
      <c r="AE297" s="95"/>
      <c r="AF297" s="129"/>
      <c r="AG297" s="130"/>
      <c r="AH297" s="130"/>
      <c r="AI297" s="130"/>
      <c r="AJ297" s="130"/>
      <c r="AK297" s="41"/>
      <c r="AL297" s="130"/>
      <c r="AM297" s="130"/>
      <c r="AN297" s="130"/>
      <c r="AO297" s="130"/>
      <c r="AP297" s="131"/>
      <c r="AQ297" s="86"/>
      <c r="AR297" s="95"/>
    </row>
    <row r="298" ht="19.5" customHeight="1">
      <c r="A298" s="110">
        <v>167.0</v>
      </c>
      <c r="B298" s="111" t="str">
        <f>VLOOKUP($A298,Cierre!$A:$E,2,FALSE)</f>
        <v>#N/A</v>
      </c>
      <c r="C298" s="112"/>
      <c r="D298" s="113" t="str">
        <f>VLOOKUP($A298,Cierre!$A:$E,3,FALSE)</f>
        <v>#N/A</v>
      </c>
      <c r="E298" s="114"/>
      <c r="F298" s="115"/>
      <c r="G298" s="115"/>
      <c r="H298" s="116"/>
      <c r="I298" s="112"/>
      <c r="J298" s="115"/>
      <c r="K298" s="115"/>
      <c r="L298" s="117" t="s">
        <v>699</v>
      </c>
      <c r="M298" s="118">
        <v>0.6</v>
      </c>
      <c r="N298" s="119"/>
      <c r="O298" s="120"/>
      <c r="P298" s="121"/>
      <c r="Q298" s="121"/>
      <c r="R298" s="120"/>
      <c r="S298" s="121"/>
      <c r="T298" s="122"/>
      <c r="U298" s="123"/>
      <c r="V298" s="119"/>
      <c r="W298" s="120"/>
      <c r="X298" s="122"/>
      <c r="Y298" s="122"/>
      <c r="Z298" s="124"/>
      <c r="AA298" s="112"/>
      <c r="AB298" s="125"/>
      <c r="AC298" s="126"/>
      <c r="AD298" s="127"/>
      <c r="AE298" s="128"/>
      <c r="AF298" s="129"/>
      <c r="AG298" s="130"/>
      <c r="AH298" s="130"/>
      <c r="AI298" s="130"/>
      <c r="AJ298" s="130"/>
      <c r="AK298" s="114"/>
      <c r="AL298" s="130"/>
      <c r="AM298" s="130"/>
      <c r="AN298" s="130"/>
      <c r="AO298" s="130"/>
      <c r="AP298" s="131"/>
      <c r="AQ298" s="132"/>
      <c r="AR298" s="133"/>
    </row>
    <row r="299" ht="19.5" customHeight="1">
      <c r="A299" s="86"/>
      <c r="B299" s="95"/>
      <c r="C299" s="86"/>
      <c r="D299" s="41"/>
      <c r="E299" s="41"/>
      <c r="F299" s="41"/>
      <c r="G299" s="41"/>
      <c r="H299" s="95"/>
      <c r="I299" s="86"/>
      <c r="J299" s="41"/>
      <c r="K299" s="41"/>
      <c r="L299" s="117" t="s">
        <v>700</v>
      </c>
      <c r="M299" s="118">
        <v>0.4</v>
      </c>
      <c r="N299" s="119"/>
      <c r="O299" s="120"/>
      <c r="P299" s="121"/>
      <c r="Q299" s="121"/>
      <c r="R299" s="120"/>
      <c r="S299" s="121"/>
      <c r="T299" s="122"/>
      <c r="U299" s="123"/>
      <c r="V299" s="119"/>
      <c r="W299" s="120"/>
      <c r="X299" s="122"/>
      <c r="Y299" s="122"/>
      <c r="Z299" s="124"/>
      <c r="AA299" s="86"/>
      <c r="AB299" s="41"/>
      <c r="AC299" s="41"/>
      <c r="AD299" s="41"/>
      <c r="AE299" s="95"/>
      <c r="AF299" s="129"/>
      <c r="AG299" s="130"/>
      <c r="AH299" s="130"/>
      <c r="AI299" s="130"/>
      <c r="AJ299" s="130"/>
      <c r="AK299" s="41"/>
      <c r="AL299" s="130"/>
      <c r="AM299" s="130"/>
      <c r="AN299" s="130"/>
      <c r="AO299" s="130"/>
      <c r="AP299" s="131"/>
      <c r="AQ299" s="86"/>
      <c r="AR299" s="95"/>
    </row>
    <row r="300" ht="19.5" customHeight="1">
      <c r="A300" s="110">
        <v>168.0</v>
      </c>
      <c r="B300" s="111" t="str">
        <f>VLOOKUP($A300,Cierre!$A:$E,2,FALSE)</f>
        <v>#N/A</v>
      </c>
      <c r="C300" s="112"/>
      <c r="D300" s="113" t="str">
        <f>VLOOKUP($A300,Cierre!$A:$E,3,FALSE)</f>
        <v>#N/A</v>
      </c>
      <c r="E300" s="114"/>
      <c r="F300" s="115"/>
      <c r="G300" s="115"/>
      <c r="H300" s="116"/>
      <c r="I300" s="112"/>
      <c r="J300" s="115"/>
      <c r="K300" s="115"/>
      <c r="L300" s="117" t="s">
        <v>701</v>
      </c>
      <c r="M300" s="118">
        <v>0.5</v>
      </c>
      <c r="N300" s="119"/>
      <c r="O300" s="120"/>
      <c r="P300" s="121"/>
      <c r="Q300" s="121"/>
      <c r="R300" s="120"/>
      <c r="S300" s="121"/>
      <c r="T300" s="122"/>
      <c r="U300" s="123"/>
      <c r="V300" s="119"/>
      <c r="W300" s="120"/>
      <c r="X300" s="122"/>
      <c r="Y300" s="122"/>
      <c r="Z300" s="124"/>
      <c r="AA300" s="112"/>
      <c r="AB300" s="125"/>
      <c r="AC300" s="126"/>
      <c r="AD300" s="127"/>
      <c r="AE300" s="128"/>
      <c r="AF300" s="129"/>
      <c r="AG300" s="130"/>
      <c r="AH300" s="130"/>
      <c r="AI300" s="130"/>
      <c r="AJ300" s="130"/>
      <c r="AK300" s="114"/>
      <c r="AL300" s="130"/>
      <c r="AM300" s="130"/>
      <c r="AN300" s="130"/>
      <c r="AO300" s="130"/>
      <c r="AP300" s="131"/>
      <c r="AQ300" s="132"/>
      <c r="AR300" s="133"/>
    </row>
    <row r="301" ht="19.5" customHeight="1">
      <c r="A301" s="86"/>
      <c r="B301" s="95"/>
      <c r="C301" s="86"/>
      <c r="D301" s="41"/>
      <c r="E301" s="41"/>
      <c r="F301" s="41"/>
      <c r="G301" s="41"/>
      <c r="H301" s="95"/>
      <c r="I301" s="86"/>
      <c r="J301" s="41"/>
      <c r="K301" s="41"/>
      <c r="L301" s="117" t="s">
        <v>216</v>
      </c>
      <c r="M301" s="118">
        <v>0.5</v>
      </c>
      <c r="N301" s="119"/>
      <c r="O301" s="120"/>
      <c r="P301" s="121"/>
      <c r="Q301" s="121"/>
      <c r="R301" s="120"/>
      <c r="S301" s="121"/>
      <c r="T301" s="122"/>
      <c r="U301" s="123"/>
      <c r="V301" s="119"/>
      <c r="W301" s="120"/>
      <c r="X301" s="122"/>
      <c r="Y301" s="122"/>
      <c r="Z301" s="124"/>
      <c r="AA301" s="86"/>
      <c r="AB301" s="41"/>
      <c r="AC301" s="41"/>
      <c r="AD301" s="41"/>
      <c r="AE301" s="95"/>
      <c r="AF301" s="129"/>
      <c r="AG301" s="130"/>
      <c r="AH301" s="130"/>
      <c r="AI301" s="130"/>
      <c r="AJ301" s="130"/>
      <c r="AK301" s="41"/>
      <c r="AL301" s="130"/>
      <c r="AM301" s="130"/>
      <c r="AN301" s="130"/>
      <c r="AO301" s="130"/>
      <c r="AP301" s="131"/>
      <c r="AQ301" s="86"/>
      <c r="AR301" s="95"/>
    </row>
    <row r="302" ht="19.5" customHeight="1">
      <c r="A302" s="110">
        <v>169.0</v>
      </c>
      <c r="B302" s="111" t="str">
        <f>VLOOKUP($A302,Cierre!$A:$E,2,FALSE)</f>
        <v>#N/A</v>
      </c>
      <c r="C302" s="112"/>
      <c r="D302" s="113" t="str">
        <f>VLOOKUP($A302,Cierre!$A:$E,3,FALSE)</f>
        <v>#N/A</v>
      </c>
      <c r="E302" s="114"/>
      <c r="F302" s="115"/>
      <c r="G302" s="115"/>
      <c r="H302" s="116"/>
      <c r="I302" s="112"/>
      <c r="J302" s="115"/>
      <c r="K302" s="115"/>
      <c r="L302" s="117" t="s">
        <v>702</v>
      </c>
      <c r="M302" s="118">
        <v>0.5</v>
      </c>
      <c r="N302" s="119"/>
      <c r="O302" s="120"/>
      <c r="P302" s="121"/>
      <c r="Q302" s="121"/>
      <c r="R302" s="120"/>
      <c r="S302" s="121"/>
      <c r="T302" s="122"/>
      <c r="U302" s="123"/>
      <c r="V302" s="119"/>
      <c r="W302" s="120"/>
      <c r="X302" s="122"/>
      <c r="Y302" s="122"/>
      <c r="Z302" s="124"/>
      <c r="AA302" s="112"/>
      <c r="AB302" s="125"/>
      <c r="AC302" s="126"/>
      <c r="AD302" s="127"/>
      <c r="AE302" s="128"/>
      <c r="AF302" s="129"/>
      <c r="AG302" s="130"/>
      <c r="AH302" s="130"/>
      <c r="AI302" s="130"/>
      <c r="AJ302" s="130"/>
      <c r="AK302" s="114"/>
      <c r="AL302" s="130"/>
      <c r="AM302" s="130"/>
      <c r="AN302" s="130"/>
      <c r="AO302" s="130"/>
      <c r="AP302" s="131"/>
      <c r="AQ302" s="132"/>
      <c r="AR302" s="133"/>
    </row>
    <row r="303" ht="19.5" customHeight="1">
      <c r="A303" s="86"/>
      <c r="B303" s="95"/>
      <c r="C303" s="86"/>
      <c r="D303" s="41"/>
      <c r="E303" s="41"/>
      <c r="F303" s="41"/>
      <c r="G303" s="41"/>
      <c r="H303" s="95"/>
      <c r="I303" s="86"/>
      <c r="J303" s="41"/>
      <c r="K303" s="41"/>
      <c r="L303" s="117" t="s">
        <v>703</v>
      </c>
      <c r="M303" s="118">
        <v>0.5</v>
      </c>
      <c r="N303" s="119"/>
      <c r="O303" s="120"/>
      <c r="P303" s="121"/>
      <c r="Q303" s="121"/>
      <c r="R303" s="120"/>
      <c r="S303" s="121"/>
      <c r="T303" s="122"/>
      <c r="U303" s="123"/>
      <c r="V303" s="119"/>
      <c r="W303" s="120"/>
      <c r="X303" s="122"/>
      <c r="Y303" s="122"/>
      <c r="Z303" s="124"/>
      <c r="AA303" s="86"/>
      <c r="AB303" s="41"/>
      <c r="AC303" s="41"/>
      <c r="AD303" s="41"/>
      <c r="AE303" s="95"/>
      <c r="AF303" s="129"/>
      <c r="AG303" s="130"/>
      <c r="AH303" s="130"/>
      <c r="AI303" s="130"/>
      <c r="AJ303" s="130"/>
      <c r="AK303" s="41"/>
      <c r="AL303" s="130"/>
      <c r="AM303" s="130"/>
      <c r="AN303" s="130"/>
      <c r="AO303" s="130"/>
      <c r="AP303" s="131"/>
      <c r="AQ303" s="86"/>
      <c r="AR303" s="95"/>
    </row>
    <row r="304" ht="19.5" customHeight="1">
      <c r="A304" s="110">
        <v>170.0</v>
      </c>
      <c r="B304" s="111" t="str">
        <f>VLOOKUP($A304,Cierre!$A:$E,2,FALSE)</f>
        <v>#N/A</v>
      </c>
      <c r="C304" s="112"/>
      <c r="D304" s="113" t="str">
        <f>VLOOKUP($A304,Cierre!$A:$E,3,FALSE)</f>
        <v>#N/A</v>
      </c>
      <c r="E304" s="114"/>
      <c r="F304" s="115"/>
      <c r="G304" s="115"/>
      <c r="H304" s="116"/>
      <c r="I304" s="112"/>
      <c r="J304" s="115"/>
      <c r="K304" s="115"/>
      <c r="L304" s="117" t="s">
        <v>704</v>
      </c>
      <c r="M304" s="118">
        <v>0.5</v>
      </c>
      <c r="N304" s="119"/>
      <c r="O304" s="120"/>
      <c r="P304" s="121"/>
      <c r="Q304" s="121"/>
      <c r="R304" s="120"/>
      <c r="S304" s="121"/>
      <c r="T304" s="122"/>
      <c r="U304" s="123"/>
      <c r="V304" s="119"/>
      <c r="W304" s="120"/>
      <c r="X304" s="122"/>
      <c r="Y304" s="122"/>
      <c r="Z304" s="124"/>
      <c r="AA304" s="112"/>
      <c r="AB304" s="125"/>
      <c r="AC304" s="126"/>
      <c r="AD304" s="127"/>
      <c r="AE304" s="128"/>
      <c r="AF304" s="129"/>
      <c r="AG304" s="130"/>
      <c r="AH304" s="130"/>
      <c r="AI304" s="130"/>
      <c r="AJ304" s="130"/>
      <c r="AK304" s="114"/>
      <c r="AL304" s="130"/>
      <c r="AM304" s="130"/>
      <c r="AN304" s="130"/>
      <c r="AO304" s="130"/>
      <c r="AP304" s="131"/>
      <c r="AQ304" s="132"/>
      <c r="AR304" s="133"/>
    </row>
    <row r="305" ht="19.5" customHeight="1">
      <c r="A305" s="86"/>
      <c r="B305" s="95"/>
      <c r="C305" s="86"/>
      <c r="D305" s="41"/>
      <c r="E305" s="41"/>
      <c r="F305" s="41"/>
      <c r="G305" s="41"/>
      <c r="H305" s="95"/>
      <c r="I305" s="86"/>
      <c r="J305" s="41"/>
      <c r="K305" s="41"/>
      <c r="L305" s="117" t="s">
        <v>705</v>
      </c>
      <c r="M305" s="118">
        <v>0.5</v>
      </c>
      <c r="N305" s="119"/>
      <c r="O305" s="120"/>
      <c r="P305" s="121"/>
      <c r="Q305" s="121"/>
      <c r="R305" s="120"/>
      <c r="S305" s="121"/>
      <c r="T305" s="122"/>
      <c r="U305" s="123"/>
      <c r="V305" s="119"/>
      <c r="W305" s="120"/>
      <c r="X305" s="122"/>
      <c r="Y305" s="122"/>
      <c r="Z305" s="124"/>
      <c r="AA305" s="86"/>
      <c r="AB305" s="41"/>
      <c r="AC305" s="41"/>
      <c r="AD305" s="41"/>
      <c r="AE305" s="95"/>
      <c r="AF305" s="129"/>
      <c r="AG305" s="130"/>
      <c r="AH305" s="130"/>
      <c r="AI305" s="130"/>
      <c r="AJ305" s="130"/>
      <c r="AK305" s="41"/>
      <c r="AL305" s="130"/>
      <c r="AM305" s="130"/>
      <c r="AN305" s="130"/>
      <c r="AO305" s="130"/>
      <c r="AP305" s="131"/>
      <c r="AQ305" s="86"/>
      <c r="AR305" s="95"/>
    </row>
    <row r="306" ht="39.75" customHeight="1">
      <c r="A306" s="134">
        <v>171.0</v>
      </c>
      <c r="B306" s="135" t="str">
        <f>VLOOKUP($A306,Cierre!$A:$E,2,FALSE)</f>
        <v>#N/A</v>
      </c>
      <c r="C306" s="119"/>
      <c r="D306" s="136" t="str">
        <f>VLOOKUP($A306,Cierre!$A:$E,3,FALSE)</f>
        <v>#N/A</v>
      </c>
      <c r="E306" s="137"/>
      <c r="F306" s="121"/>
      <c r="G306" s="121"/>
      <c r="H306" s="138"/>
      <c r="I306" s="119"/>
      <c r="J306" s="121"/>
      <c r="K306" s="121"/>
      <c r="L306" s="117"/>
      <c r="M306" s="118">
        <v>1.0</v>
      </c>
      <c r="N306" s="119"/>
      <c r="O306" s="120"/>
      <c r="P306" s="121"/>
      <c r="Q306" s="121"/>
      <c r="R306" s="120"/>
      <c r="S306" s="121"/>
      <c r="T306" s="122"/>
      <c r="U306" s="123"/>
      <c r="V306" s="119"/>
      <c r="W306" s="120"/>
      <c r="X306" s="122"/>
      <c r="Y306" s="122"/>
      <c r="Z306" s="124"/>
      <c r="AA306" s="119"/>
      <c r="AB306" s="139"/>
      <c r="AC306" s="140"/>
      <c r="AD306" s="141"/>
      <c r="AE306" s="142"/>
      <c r="AF306" s="129"/>
      <c r="AG306" s="130"/>
      <c r="AH306" s="130"/>
      <c r="AI306" s="130"/>
      <c r="AJ306" s="130"/>
      <c r="AK306" s="130"/>
      <c r="AL306" s="130"/>
      <c r="AM306" s="130"/>
      <c r="AN306" s="130"/>
      <c r="AO306" s="130"/>
      <c r="AP306" s="131"/>
      <c r="AQ306" s="143"/>
      <c r="AR306" s="144"/>
    </row>
    <row r="307" ht="39.75" customHeight="1">
      <c r="A307" s="134">
        <v>172.0</v>
      </c>
      <c r="B307" s="135" t="str">
        <f>VLOOKUP($A307,Cierre!$A:$E,2,FALSE)</f>
        <v>#N/A</v>
      </c>
      <c r="C307" s="119"/>
      <c r="D307" s="136" t="str">
        <f>VLOOKUP($A307,Cierre!$A:$E,3,FALSE)</f>
        <v>#N/A</v>
      </c>
      <c r="E307" s="137"/>
      <c r="F307" s="121"/>
      <c r="G307" s="121"/>
      <c r="H307" s="138"/>
      <c r="I307" s="119"/>
      <c r="J307" s="121"/>
      <c r="K307" s="121"/>
      <c r="L307" s="117"/>
      <c r="M307" s="118">
        <v>1.0</v>
      </c>
      <c r="N307" s="119"/>
      <c r="O307" s="120"/>
      <c r="P307" s="121"/>
      <c r="Q307" s="121"/>
      <c r="R307" s="120"/>
      <c r="S307" s="121"/>
      <c r="T307" s="122"/>
      <c r="U307" s="123"/>
      <c r="V307" s="119"/>
      <c r="W307" s="120"/>
      <c r="X307" s="122"/>
      <c r="Y307" s="122"/>
      <c r="Z307" s="124"/>
      <c r="AA307" s="119"/>
      <c r="AB307" s="139"/>
      <c r="AC307" s="140"/>
      <c r="AD307" s="141"/>
      <c r="AE307" s="142"/>
      <c r="AF307" s="129"/>
      <c r="AG307" s="130"/>
      <c r="AH307" s="130"/>
      <c r="AI307" s="130"/>
      <c r="AJ307" s="130"/>
      <c r="AK307" s="130"/>
      <c r="AL307" s="130"/>
      <c r="AM307" s="130"/>
      <c r="AN307" s="130"/>
      <c r="AO307" s="130"/>
      <c r="AP307" s="131"/>
      <c r="AQ307" s="143"/>
      <c r="AR307" s="144"/>
    </row>
    <row r="308" ht="19.5" customHeight="1">
      <c r="A308" s="110">
        <v>173.0</v>
      </c>
      <c r="B308" s="111" t="str">
        <f>VLOOKUP($A308,Cierre!$A:$E,2,FALSE)</f>
        <v>#N/A</v>
      </c>
      <c r="C308" s="112"/>
      <c r="D308" s="113" t="str">
        <f>VLOOKUP($A308,Cierre!$A:$E,3,FALSE)</f>
        <v>#N/A</v>
      </c>
      <c r="E308" s="114"/>
      <c r="F308" s="115"/>
      <c r="G308" s="115"/>
      <c r="H308" s="116"/>
      <c r="I308" s="112"/>
      <c r="J308" s="115"/>
      <c r="K308" s="115"/>
      <c r="L308" s="117" t="s">
        <v>184</v>
      </c>
      <c r="M308" s="118">
        <v>0.5</v>
      </c>
      <c r="N308" s="119"/>
      <c r="O308" s="120"/>
      <c r="P308" s="121"/>
      <c r="Q308" s="121"/>
      <c r="R308" s="120"/>
      <c r="S308" s="121"/>
      <c r="T308" s="122"/>
      <c r="U308" s="123"/>
      <c r="V308" s="119"/>
      <c r="W308" s="120"/>
      <c r="X308" s="122"/>
      <c r="Y308" s="122"/>
      <c r="Z308" s="124"/>
      <c r="AA308" s="112"/>
      <c r="AB308" s="125"/>
      <c r="AC308" s="126"/>
      <c r="AD308" s="127"/>
      <c r="AE308" s="128"/>
      <c r="AF308" s="129"/>
      <c r="AG308" s="130"/>
      <c r="AH308" s="130"/>
      <c r="AI308" s="130"/>
      <c r="AJ308" s="130"/>
      <c r="AK308" s="114"/>
      <c r="AL308" s="130"/>
      <c r="AM308" s="130"/>
      <c r="AN308" s="130"/>
      <c r="AO308" s="130"/>
      <c r="AP308" s="131"/>
      <c r="AQ308" s="132"/>
      <c r="AR308" s="133"/>
    </row>
    <row r="309" ht="19.5" customHeight="1">
      <c r="A309" s="86"/>
      <c r="B309" s="95"/>
      <c r="C309" s="86"/>
      <c r="D309" s="41"/>
      <c r="E309" s="41"/>
      <c r="F309" s="41"/>
      <c r="G309" s="41"/>
      <c r="H309" s="95"/>
      <c r="I309" s="86"/>
      <c r="J309" s="41"/>
      <c r="K309" s="41"/>
      <c r="L309" s="117" t="s">
        <v>706</v>
      </c>
      <c r="M309" s="118">
        <v>0.5</v>
      </c>
      <c r="N309" s="119"/>
      <c r="O309" s="120"/>
      <c r="P309" s="121"/>
      <c r="Q309" s="121"/>
      <c r="R309" s="120"/>
      <c r="S309" s="121"/>
      <c r="T309" s="122"/>
      <c r="U309" s="123"/>
      <c r="V309" s="119"/>
      <c r="W309" s="120"/>
      <c r="X309" s="122"/>
      <c r="Y309" s="122"/>
      <c r="Z309" s="124"/>
      <c r="AA309" s="86"/>
      <c r="AB309" s="41"/>
      <c r="AC309" s="41"/>
      <c r="AD309" s="41"/>
      <c r="AE309" s="95"/>
      <c r="AF309" s="129"/>
      <c r="AG309" s="130"/>
      <c r="AH309" s="130"/>
      <c r="AI309" s="130"/>
      <c r="AJ309" s="130"/>
      <c r="AK309" s="41"/>
      <c r="AL309" s="130"/>
      <c r="AM309" s="130"/>
      <c r="AN309" s="130"/>
      <c r="AO309" s="130"/>
      <c r="AP309" s="131"/>
      <c r="AQ309" s="86"/>
      <c r="AR309" s="95"/>
    </row>
    <row r="310" ht="39.75" customHeight="1">
      <c r="A310" s="134">
        <v>174.0</v>
      </c>
      <c r="B310" s="135" t="str">
        <f>VLOOKUP($A310,Cierre!$A:$E,2,FALSE)</f>
        <v>#N/A</v>
      </c>
      <c r="C310" s="119"/>
      <c r="D310" s="136" t="str">
        <f>VLOOKUP($A310,Cierre!$A:$E,3,FALSE)</f>
        <v>#N/A</v>
      </c>
      <c r="E310" s="137"/>
      <c r="F310" s="121"/>
      <c r="G310" s="121"/>
      <c r="H310" s="138"/>
      <c r="I310" s="119"/>
      <c r="J310" s="121"/>
      <c r="K310" s="121"/>
      <c r="L310" s="117"/>
      <c r="M310" s="118">
        <v>1.0</v>
      </c>
      <c r="N310" s="119"/>
      <c r="O310" s="120"/>
      <c r="P310" s="121"/>
      <c r="Q310" s="121"/>
      <c r="R310" s="120"/>
      <c r="S310" s="121"/>
      <c r="T310" s="122"/>
      <c r="U310" s="123"/>
      <c r="V310" s="119"/>
      <c r="W310" s="120"/>
      <c r="X310" s="122"/>
      <c r="Y310" s="122"/>
      <c r="Z310" s="124"/>
      <c r="AA310" s="119"/>
      <c r="AB310" s="139"/>
      <c r="AC310" s="140"/>
      <c r="AD310" s="141"/>
      <c r="AE310" s="142"/>
      <c r="AF310" s="129"/>
      <c r="AG310" s="130"/>
      <c r="AH310" s="130"/>
      <c r="AI310" s="130"/>
      <c r="AJ310" s="130"/>
      <c r="AK310" s="130"/>
      <c r="AL310" s="130"/>
      <c r="AM310" s="130"/>
      <c r="AN310" s="130"/>
      <c r="AO310" s="130"/>
      <c r="AP310" s="131"/>
      <c r="AQ310" s="143"/>
      <c r="AR310" s="144"/>
    </row>
    <row r="311" ht="39.75" customHeight="1">
      <c r="A311" s="134">
        <v>175.0</v>
      </c>
      <c r="B311" s="135" t="str">
        <f>VLOOKUP($A311,Cierre!$A:$E,2,FALSE)</f>
        <v>#N/A</v>
      </c>
      <c r="C311" s="119"/>
      <c r="D311" s="136" t="str">
        <f>VLOOKUP($A311,Cierre!$A:$E,3,FALSE)</f>
        <v>#N/A</v>
      </c>
      <c r="E311" s="137"/>
      <c r="F311" s="121"/>
      <c r="G311" s="121"/>
      <c r="H311" s="138"/>
      <c r="I311" s="119"/>
      <c r="J311" s="121"/>
      <c r="K311" s="121"/>
      <c r="L311" s="117"/>
      <c r="M311" s="118">
        <v>1.0</v>
      </c>
      <c r="N311" s="119"/>
      <c r="O311" s="120"/>
      <c r="P311" s="121"/>
      <c r="Q311" s="121"/>
      <c r="R311" s="120"/>
      <c r="S311" s="121"/>
      <c r="T311" s="122"/>
      <c r="U311" s="123"/>
      <c r="V311" s="119"/>
      <c r="W311" s="120"/>
      <c r="X311" s="122"/>
      <c r="Y311" s="122"/>
      <c r="Z311" s="124"/>
      <c r="AA311" s="119"/>
      <c r="AB311" s="139"/>
      <c r="AC311" s="140"/>
      <c r="AD311" s="141"/>
      <c r="AE311" s="142"/>
      <c r="AF311" s="129"/>
      <c r="AG311" s="130"/>
      <c r="AH311" s="130"/>
      <c r="AI311" s="130"/>
      <c r="AJ311" s="130"/>
      <c r="AK311" s="130"/>
      <c r="AL311" s="130"/>
      <c r="AM311" s="130"/>
      <c r="AN311" s="130"/>
      <c r="AO311" s="130"/>
      <c r="AP311" s="131"/>
      <c r="AQ311" s="143"/>
      <c r="AR311" s="144"/>
    </row>
    <row r="312" ht="19.5" customHeight="1">
      <c r="A312" s="110">
        <v>176.0</v>
      </c>
      <c r="B312" s="111" t="str">
        <f>VLOOKUP($A312,Cierre!$A:$E,2,FALSE)</f>
        <v>#N/A</v>
      </c>
      <c r="C312" s="112"/>
      <c r="D312" s="113" t="str">
        <f>VLOOKUP($A312,Cierre!$A:$E,3,FALSE)</f>
        <v>#N/A</v>
      </c>
      <c r="E312" s="114"/>
      <c r="F312" s="115"/>
      <c r="G312" s="115"/>
      <c r="H312" s="116"/>
      <c r="I312" s="112"/>
      <c r="J312" s="115"/>
      <c r="K312" s="115"/>
      <c r="L312" s="117" t="s">
        <v>707</v>
      </c>
      <c r="M312" s="118">
        <v>0.8</v>
      </c>
      <c r="N312" s="119"/>
      <c r="O312" s="120"/>
      <c r="P312" s="121"/>
      <c r="Q312" s="121"/>
      <c r="R312" s="120"/>
      <c r="S312" s="121"/>
      <c r="T312" s="122"/>
      <c r="U312" s="123"/>
      <c r="V312" s="119"/>
      <c r="W312" s="120"/>
      <c r="X312" s="122"/>
      <c r="Y312" s="122"/>
      <c r="Z312" s="124"/>
      <c r="AA312" s="112"/>
      <c r="AB312" s="125"/>
      <c r="AC312" s="126"/>
      <c r="AD312" s="127"/>
      <c r="AE312" s="128"/>
      <c r="AF312" s="129"/>
      <c r="AG312" s="130"/>
      <c r="AH312" s="130"/>
      <c r="AI312" s="130"/>
      <c r="AJ312" s="130"/>
      <c r="AK312" s="114"/>
      <c r="AL312" s="130"/>
      <c r="AM312" s="130"/>
      <c r="AN312" s="130"/>
      <c r="AO312" s="130"/>
      <c r="AP312" s="131"/>
      <c r="AQ312" s="132"/>
      <c r="AR312" s="133"/>
    </row>
    <row r="313" ht="19.5" customHeight="1">
      <c r="A313" s="86"/>
      <c r="B313" s="95"/>
      <c r="C313" s="86"/>
      <c r="D313" s="41"/>
      <c r="E313" s="41"/>
      <c r="F313" s="41"/>
      <c r="G313" s="41"/>
      <c r="H313" s="95"/>
      <c r="I313" s="86"/>
      <c r="J313" s="41"/>
      <c r="K313" s="41"/>
      <c r="L313" s="117" t="s">
        <v>708</v>
      </c>
      <c r="M313" s="118">
        <v>0.2</v>
      </c>
      <c r="N313" s="119"/>
      <c r="O313" s="120"/>
      <c r="P313" s="121"/>
      <c r="Q313" s="121"/>
      <c r="R313" s="120"/>
      <c r="S313" s="121"/>
      <c r="T313" s="122"/>
      <c r="U313" s="123"/>
      <c r="V313" s="119"/>
      <c r="W313" s="120"/>
      <c r="X313" s="122"/>
      <c r="Y313" s="122"/>
      <c r="Z313" s="124"/>
      <c r="AA313" s="86"/>
      <c r="AB313" s="41"/>
      <c r="AC313" s="41"/>
      <c r="AD313" s="41"/>
      <c r="AE313" s="95"/>
      <c r="AF313" s="129"/>
      <c r="AG313" s="130"/>
      <c r="AH313" s="130"/>
      <c r="AI313" s="130"/>
      <c r="AJ313" s="130"/>
      <c r="AK313" s="41"/>
      <c r="AL313" s="130"/>
      <c r="AM313" s="130"/>
      <c r="AN313" s="130"/>
      <c r="AO313" s="130"/>
      <c r="AP313" s="131"/>
      <c r="AQ313" s="86"/>
      <c r="AR313" s="95"/>
    </row>
    <row r="314" ht="19.5" customHeight="1">
      <c r="A314" s="110">
        <v>177.0</v>
      </c>
      <c r="B314" s="111" t="str">
        <f>VLOOKUP($A314,Cierre!$A:$E,2,FALSE)</f>
        <v>#N/A</v>
      </c>
      <c r="C314" s="112"/>
      <c r="D314" s="113" t="str">
        <f>VLOOKUP($A314,Cierre!$A:$E,3,FALSE)</f>
        <v>#N/A</v>
      </c>
      <c r="E314" s="114"/>
      <c r="F314" s="115"/>
      <c r="G314" s="115"/>
      <c r="H314" s="116"/>
      <c r="I314" s="112"/>
      <c r="J314" s="115"/>
      <c r="K314" s="115"/>
      <c r="L314" s="117" t="s">
        <v>709</v>
      </c>
      <c r="M314" s="118">
        <v>0.5</v>
      </c>
      <c r="N314" s="119"/>
      <c r="O314" s="120"/>
      <c r="P314" s="121"/>
      <c r="Q314" s="121"/>
      <c r="R314" s="120"/>
      <c r="S314" s="121"/>
      <c r="T314" s="122"/>
      <c r="U314" s="123"/>
      <c r="V314" s="119"/>
      <c r="W314" s="120"/>
      <c r="X314" s="122"/>
      <c r="Y314" s="122"/>
      <c r="Z314" s="124"/>
      <c r="AA314" s="112"/>
      <c r="AB314" s="125"/>
      <c r="AC314" s="126"/>
      <c r="AD314" s="127"/>
      <c r="AE314" s="128"/>
      <c r="AF314" s="129"/>
      <c r="AG314" s="130"/>
      <c r="AH314" s="130"/>
      <c r="AI314" s="130"/>
      <c r="AJ314" s="130"/>
      <c r="AK314" s="114"/>
      <c r="AL314" s="130"/>
      <c r="AM314" s="130"/>
      <c r="AN314" s="130"/>
      <c r="AO314" s="130"/>
      <c r="AP314" s="131"/>
      <c r="AQ314" s="132"/>
      <c r="AR314" s="133"/>
    </row>
    <row r="315" ht="19.5" customHeight="1">
      <c r="A315" s="86"/>
      <c r="B315" s="95"/>
      <c r="C315" s="86"/>
      <c r="D315" s="41"/>
      <c r="E315" s="41"/>
      <c r="F315" s="41"/>
      <c r="G315" s="41"/>
      <c r="H315" s="95"/>
      <c r="I315" s="86"/>
      <c r="J315" s="41"/>
      <c r="K315" s="41"/>
      <c r="L315" s="117" t="s">
        <v>710</v>
      </c>
      <c r="M315" s="118">
        <v>0.5</v>
      </c>
      <c r="N315" s="119"/>
      <c r="O315" s="120"/>
      <c r="P315" s="121"/>
      <c r="Q315" s="121"/>
      <c r="R315" s="120"/>
      <c r="S315" s="121"/>
      <c r="T315" s="122"/>
      <c r="U315" s="123"/>
      <c r="V315" s="119"/>
      <c r="W315" s="120"/>
      <c r="X315" s="122"/>
      <c r="Y315" s="122"/>
      <c r="Z315" s="124"/>
      <c r="AA315" s="86"/>
      <c r="AB315" s="41"/>
      <c r="AC315" s="41"/>
      <c r="AD315" s="41"/>
      <c r="AE315" s="95"/>
      <c r="AF315" s="129"/>
      <c r="AG315" s="130"/>
      <c r="AH315" s="130"/>
      <c r="AI315" s="130"/>
      <c r="AJ315" s="130"/>
      <c r="AK315" s="41"/>
      <c r="AL315" s="130"/>
      <c r="AM315" s="130"/>
      <c r="AN315" s="130"/>
      <c r="AO315" s="130"/>
      <c r="AP315" s="131"/>
      <c r="AQ315" s="86"/>
      <c r="AR315" s="95"/>
    </row>
    <row r="316" ht="39.75" customHeight="1">
      <c r="A316" s="134">
        <v>178.0</v>
      </c>
      <c r="B316" s="135" t="str">
        <f>VLOOKUP($A316,Cierre!$A:$E,2,FALSE)</f>
        <v>#N/A</v>
      </c>
      <c r="C316" s="119"/>
      <c r="D316" s="136" t="str">
        <f>VLOOKUP($A316,Cierre!$A:$E,3,FALSE)</f>
        <v>#N/A</v>
      </c>
      <c r="E316" s="137"/>
      <c r="F316" s="121"/>
      <c r="G316" s="121"/>
      <c r="H316" s="138"/>
      <c r="I316" s="119"/>
      <c r="J316" s="121"/>
      <c r="K316" s="121"/>
      <c r="L316" s="117"/>
      <c r="M316" s="118">
        <v>1.0</v>
      </c>
      <c r="N316" s="119"/>
      <c r="O316" s="120"/>
      <c r="P316" s="121"/>
      <c r="Q316" s="121"/>
      <c r="R316" s="120"/>
      <c r="S316" s="121"/>
      <c r="T316" s="122"/>
      <c r="U316" s="123"/>
      <c r="V316" s="119"/>
      <c r="W316" s="120"/>
      <c r="X316" s="122"/>
      <c r="Y316" s="122"/>
      <c r="Z316" s="124"/>
      <c r="AA316" s="119"/>
      <c r="AB316" s="139"/>
      <c r="AC316" s="140"/>
      <c r="AD316" s="141"/>
      <c r="AE316" s="142"/>
      <c r="AF316" s="129"/>
      <c r="AG316" s="130"/>
      <c r="AH316" s="130"/>
      <c r="AI316" s="130"/>
      <c r="AJ316" s="130"/>
      <c r="AK316" s="130"/>
      <c r="AL316" s="130"/>
      <c r="AM316" s="130"/>
      <c r="AN316" s="130"/>
      <c r="AO316" s="130"/>
      <c r="AP316" s="131"/>
      <c r="AQ316" s="143"/>
      <c r="AR316" s="144"/>
    </row>
    <row r="317" ht="19.5" customHeight="1">
      <c r="A317" s="110">
        <v>179.0</v>
      </c>
      <c r="B317" s="111" t="str">
        <f>VLOOKUP($A317,Cierre!$A:$E,2,FALSE)</f>
        <v>#N/A</v>
      </c>
      <c r="C317" s="112"/>
      <c r="D317" s="113" t="str">
        <f>VLOOKUP($A317,Cierre!$A:$E,3,FALSE)</f>
        <v>#N/A</v>
      </c>
      <c r="E317" s="114"/>
      <c r="F317" s="115"/>
      <c r="G317" s="115"/>
      <c r="H317" s="116"/>
      <c r="I317" s="112"/>
      <c r="J317" s="115"/>
      <c r="K317" s="115"/>
      <c r="L317" s="117" t="s">
        <v>711</v>
      </c>
      <c r="M317" s="118">
        <v>0.4</v>
      </c>
      <c r="N317" s="119"/>
      <c r="O317" s="120"/>
      <c r="P317" s="121"/>
      <c r="Q317" s="121"/>
      <c r="R317" s="120"/>
      <c r="S317" s="121"/>
      <c r="T317" s="122"/>
      <c r="U317" s="123"/>
      <c r="V317" s="119"/>
      <c r="W317" s="120"/>
      <c r="X317" s="122"/>
      <c r="Y317" s="122"/>
      <c r="Z317" s="124"/>
      <c r="AA317" s="112"/>
      <c r="AB317" s="125"/>
      <c r="AC317" s="126"/>
      <c r="AD317" s="127"/>
      <c r="AE317" s="128"/>
      <c r="AF317" s="129"/>
      <c r="AG317" s="130"/>
      <c r="AH317" s="130"/>
      <c r="AI317" s="130"/>
      <c r="AJ317" s="130"/>
      <c r="AK317" s="114"/>
      <c r="AL317" s="130"/>
      <c r="AM317" s="130"/>
      <c r="AN317" s="130"/>
      <c r="AO317" s="130"/>
      <c r="AP317" s="131"/>
      <c r="AQ317" s="132"/>
      <c r="AR317" s="133"/>
    </row>
    <row r="318" ht="19.5" customHeight="1">
      <c r="A318" s="86"/>
      <c r="B318" s="95"/>
      <c r="C318" s="86"/>
      <c r="D318" s="41"/>
      <c r="E318" s="41"/>
      <c r="F318" s="41"/>
      <c r="G318" s="41"/>
      <c r="H318" s="95"/>
      <c r="I318" s="86"/>
      <c r="J318" s="41"/>
      <c r="K318" s="41"/>
      <c r="L318" s="117" t="s">
        <v>712</v>
      </c>
      <c r="M318" s="118">
        <v>0.6</v>
      </c>
      <c r="N318" s="119"/>
      <c r="O318" s="120"/>
      <c r="P318" s="121"/>
      <c r="Q318" s="121"/>
      <c r="R318" s="120"/>
      <c r="S318" s="121"/>
      <c r="T318" s="122"/>
      <c r="U318" s="123"/>
      <c r="V318" s="119"/>
      <c r="W318" s="120"/>
      <c r="X318" s="122"/>
      <c r="Y318" s="122"/>
      <c r="Z318" s="124"/>
      <c r="AA318" s="86"/>
      <c r="AB318" s="41"/>
      <c r="AC318" s="41"/>
      <c r="AD318" s="41"/>
      <c r="AE318" s="95"/>
      <c r="AF318" s="129"/>
      <c r="AG318" s="130"/>
      <c r="AH318" s="130"/>
      <c r="AI318" s="130"/>
      <c r="AJ318" s="130"/>
      <c r="AK318" s="41"/>
      <c r="AL318" s="130"/>
      <c r="AM318" s="130"/>
      <c r="AN318" s="130"/>
      <c r="AO318" s="130"/>
      <c r="AP318" s="131"/>
      <c r="AQ318" s="86"/>
      <c r="AR318" s="95"/>
    </row>
    <row r="319" ht="19.5" customHeight="1">
      <c r="A319" s="110">
        <v>180.0</v>
      </c>
      <c r="B319" s="111" t="str">
        <f>VLOOKUP($A319,Cierre!$A:$E,2,FALSE)</f>
        <v>#N/A</v>
      </c>
      <c r="C319" s="112"/>
      <c r="D319" s="113" t="str">
        <f>VLOOKUP($A319,Cierre!$A:$E,3,FALSE)</f>
        <v>#N/A</v>
      </c>
      <c r="E319" s="114"/>
      <c r="F319" s="115"/>
      <c r="G319" s="115"/>
      <c r="H319" s="116"/>
      <c r="I319" s="112"/>
      <c r="J319" s="115"/>
      <c r="K319" s="115"/>
      <c r="L319" s="117" t="s">
        <v>60</v>
      </c>
      <c r="M319" s="118">
        <v>0.5</v>
      </c>
      <c r="N319" s="119"/>
      <c r="O319" s="120"/>
      <c r="P319" s="121"/>
      <c r="Q319" s="121"/>
      <c r="R319" s="120"/>
      <c r="S319" s="121"/>
      <c r="T319" s="122"/>
      <c r="U319" s="123"/>
      <c r="V319" s="119"/>
      <c r="W319" s="120"/>
      <c r="X319" s="122"/>
      <c r="Y319" s="122"/>
      <c r="Z319" s="124"/>
      <c r="AA319" s="112"/>
      <c r="AB319" s="125"/>
      <c r="AC319" s="126"/>
      <c r="AD319" s="127"/>
      <c r="AE319" s="128"/>
      <c r="AF319" s="129"/>
      <c r="AG319" s="130"/>
      <c r="AH319" s="130"/>
      <c r="AI319" s="130"/>
      <c r="AJ319" s="130"/>
      <c r="AK319" s="114"/>
      <c r="AL319" s="130"/>
      <c r="AM319" s="130"/>
      <c r="AN319" s="130"/>
      <c r="AO319" s="130"/>
      <c r="AP319" s="131"/>
      <c r="AQ319" s="132"/>
      <c r="AR319" s="133"/>
    </row>
    <row r="320" ht="19.5" customHeight="1">
      <c r="A320" s="86"/>
      <c r="B320" s="95"/>
      <c r="C320" s="86"/>
      <c r="D320" s="41"/>
      <c r="E320" s="41"/>
      <c r="F320" s="41"/>
      <c r="G320" s="41"/>
      <c r="H320" s="95"/>
      <c r="I320" s="86"/>
      <c r="J320" s="41"/>
      <c r="K320" s="41"/>
      <c r="L320" s="117" t="s">
        <v>713</v>
      </c>
      <c r="M320" s="118">
        <v>0.5</v>
      </c>
      <c r="N320" s="119"/>
      <c r="O320" s="120"/>
      <c r="P320" s="121"/>
      <c r="Q320" s="121"/>
      <c r="R320" s="120"/>
      <c r="S320" s="121"/>
      <c r="T320" s="122"/>
      <c r="U320" s="123"/>
      <c r="V320" s="119"/>
      <c r="W320" s="120"/>
      <c r="X320" s="122"/>
      <c r="Y320" s="122"/>
      <c r="Z320" s="124"/>
      <c r="AA320" s="86"/>
      <c r="AB320" s="41"/>
      <c r="AC320" s="41"/>
      <c r="AD320" s="41"/>
      <c r="AE320" s="95"/>
      <c r="AF320" s="129"/>
      <c r="AG320" s="130"/>
      <c r="AH320" s="130"/>
      <c r="AI320" s="130"/>
      <c r="AJ320" s="130"/>
      <c r="AK320" s="41"/>
      <c r="AL320" s="130"/>
      <c r="AM320" s="130"/>
      <c r="AN320" s="130"/>
      <c r="AO320" s="130"/>
      <c r="AP320" s="131"/>
      <c r="AQ320" s="86"/>
      <c r="AR320" s="95"/>
    </row>
    <row r="321" ht="39.75" customHeight="1">
      <c r="A321" s="134">
        <v>181.0</v>
      </c>
      <c r="B321" s="135" t="str">
        <f>VLOOKUP($A321,Cierre!$A:$E,2,FALSE)</f>
        <v>#N/A</v>
      </c>
      <c r="C321" s="119"/>
      <c r="D321" s="136" t="str">
        <f>VLOOKUP($A321,Cierre!$A:$E,3,FALSE)</f>
        <v>#N/A</v>
      </c>
      <c r="E321" s="137"/>
      <c r="F321" s="121"/>
      <c r="G321" s="121"/>
      <c r="H321" s="138"/>
      <c r="I321" s="119"/>
      <c r="J321" s="121"/>
      <c r="K321" s="121"/>
      <c r="L321" s="117"/>
      <c r="M321" s="118">
        <v>1.0</v>
      </c>
      <c r="N321" s="119"/>
      <c r="O321" s="120"/>
      <c r="P321" s="121"/>
      <c r="Q321" s="121"/>
      <c r="R321" s="120"/>
      <c r="S321" s="121"/>
      <c r="T321" s="122"/>
      <c r="U321" s="123"/>
      <c r="V321" s="119"/>
      <c r="W321" s="120"/>
      <c r="X321" s="122"/>
      <c r="Y321" s="122"/>
      <c r="Z321" s="124"/>
      <c r="AA321" s="119"/>
      <c r="AB321" s="139"/>
      <c r="AC321" s="140"/>
      <c r="AD321" s="141"/>
      <c r="AE321" s="142"/>
      <c r="AF321" s="129"/>
      <c r="AG321" s="130"/>
      <c r="AH321" s="130"/>
      <c r="AI321" s="130"/>
      <c r="AJ321" s="130"/>
      <c r="AK321" s="130"/>
      <c r="AL321" s="130"/>
      <c r="AM321" s="130"/>
      <c r="AN321" s="130"/>
      <c r="AO321" s="130"/>
      <c r="AP321" s="131"/>
      <c r="AQ321" s="143"/>
      <c r="AR321" s="144"/>
    </row>
    <row r="322" ht="19.5" customHeight="1">
      <c r="A322" s="110">
        <v>182.0</v>
      </c>
      <c r="B322" s="111" t="str">
        <f>VLOOKUP($A322,Cierre!$A:$E,2,FALSE)</f>
        <v>#N/A</v>
      </c>
      <c r="C322" s="112"/>
      <c r="D322" s="113" t="str">
        <f>VLOOKUP($A322,Cierre!$A:$E,3,FALSE)</f>
        <v>#N/A</v>
      </c>
      <c r="E322" s="114"/>
      <c r="F322" s="115"/>
      <c r="G322" s="115"/>
      <c r="H322" s="116"/>
      <c r="I322" s="112"/>
      <c r="J322" s="115"/>
      <c r="K322" s="115"/>
      <c r="L322" s="117" t="s">
        <v>714</v>
      </c>
      <c r="M322" s="118">
        <v>0.5</v>
      </c>
      <c r="N322" s="119"/>
      <c r="O322" s="120"/>
      <c r="P322" s="121"/>
      <c r="Q322" s="121"/>
      <c r="R322" s="120"/>
      <c r="S322" s="121"/>
      <c r="T322" s="122"/>
      <c r="U322" s="123"/>
      <c r="V322" s="119"/>
      <c r="W322" s="120"/>
      <c r="X322" s="122"/>
      <c r="Y322" s="122"/>
      <c r="Z322" s="124"/>
      <c r="AA322" s="112"/>
      <c r="AB322" s="125"/>
      <c r="AC322" s="126"/>
      <c r="AD322" s="127"/>
      <c r="AE322" s="128"/>
      <c r="AF322" s="129"/>
      <c r="AG322" s="130"/>
      <c r="AH322" s="130"/>
      <c r="AI322" s="130"/>
      <c r="AJ322" s="130"/>
      <c r="AK322" s="114"/>
      <c r="AL322" s="130"/>
      <c r="AM322" s="130"/>
      <c r="AN322" s="130"/>
      <c r="AO322" s="130"/>
      <c r="AP322" s="131"/>
      <c r="AQ322" s="132"/>
      <c r="AR322" s="133"/>
    </row>
    <row r="323" ht="19.5" customHeight="1">
      <c r="A323" s="86"/>
      <c r="B323" s="95"/>
      <c r="C323" s="86"/>
      <c r="D323" s="41"/>
      <c r="E323" s="41"/>
      <c r="F323" s="41"/>
      <c r="G323" s="41"/>
      <c r="H323" s="95"/>
      <c r="I323" s="86"/>
      <c r="J323" s="41"/>
      <c r="K323" s="41"/>
      <c r="L323" s="117" t="s">
        <v>715</v>
      </c>
      <c r="M323" s="118">
        <v>0.5</v>
      </c>
      <c r="N323" s="119"/>
      <c r="O323" s="120"/>
      <c r="P323" s="121"/>
      <c r="Q323" s="121"/>
      <c r="R323" s="120"/>
      <c r="S323" s="121"/>
      <c r="T323" s="122"/>
      <c r="U323" s="123"/>
      <c r="V323" s="119"/>
      <c r="W323" s="120"/>
      <c r="X323" s="122"/>
      <c r="Y323" s="122"/>
      <c r="Z323" s="124"/>
      <c r="AA323" s="86"/>
      <c r="AB323" s="41"/>
      <c r="AC323" s="41"/>
      <c r="AD323" s="41"/>
      <c r="AE323" s="95"/>
      <c r="AF323" s="129"/>
      <c r="AG323" s="130"/>
      <c r="AH323" s="130"/>
      <c r="AI323" s="130"/>
      <c r="AJ323" s="130"/>
      <c r="AK323" s="41"/>
      <c r="AL323" s="130"/>
      <c r="AM323" s="130"/>
      <c r="AN323" s="130"/>
      <c r="AO323" s="130"/>
      <c r="AP323" s="131"/>
      <c r="AQ323" s="86"/>
      <c r="AR323" s="95"/>
    </row>
    <row r="324" ht="19.5" customHeight="1">
      <c r="A324" s="110">
        <v>183.0</v>
      </c>
      <c r="B324" s="111" t="str">
        <f>VLOOKUP($A324,Cierre!$A:$E,2,FALSE)</f>
        <v>#N/A</v>
      </c>
      <c r="C324" s="112"/>
      <c r="D324" s="113" t="str">
        <f>VLOOKUP($A324,Cierre!$A:$E,3,FALSE)</f>
        <v>#N/A</v>
      </c>
      <c r="E324" s="114"/>
      <c r="F324" s="115"/>
      <c r="G324" s="115"/>
      <c r="H324" s="116"/>
      <c r="I324" s="112"/>
      <c r="J324" s="115"/>
      <c r="K324" s="115"/>
      <c r="L324" s="117" t="s">
        <v>716</v>
      </c>
      <c r="M324" s="118">
        <v>0.5</v>
      </c>
      <c r="N324" s="119"/>
      <c r="O324" s="120"/>
      <c r="P324" s="121"/>
      <c r="Q324" s="121"/>
      <c r="R324" s="120"/>
      <c r="S324" s="121"/>
      <c r="T324" s="122"/>
      <c r="U324" s="123"/>
      <c r="V324" s="119"/>
      <c r="W324" s="120"/>
      <c r="X324" s="122"/>
      <c r="Y324" s="122"/>
      <c r="Z324" s="124"/>
      <c r="AA324" s="112"/>
      <c r="AB324" s="125"/>
      <c r="AC324" s="126"/>
      <c r="AD324" s="127"/>
      <c r="AE324" s="128"/>
      <c r="AF324" s="129"/>
      <c r="AG324" s="130"/>
      <c r="AH324" s="130"/>
      <c r="AI324" s="130"/>
      <c r="AJ324" s="130"/>
      <c r="AK324" s="114"/>
      <c r="AL324" s="130"/>
      <c r="AM324" s="130"/>
      <c r="AN324" s="130"/>
      <c r="AO324" s="130"/>
      <c r="AP324" s="131"/>
      <c r="AQ324" s="132"/>
      <c r="AR324" s="133"/>
    </row>
    <row r="325" ht="19.5" customHeight="1">
      <c r="A325" s="86"/>
      <c r="B325" s="95"/>
      <c r="C325" s="86"/>
      <c r="D325" s="41"/>
      <c r="E325" s="41"/>
      <c r="F325" s="41"/>
      <c r="G325" s="41"/>
      <c r="H325" s="95"/>
      <c r="I325" s="86"/>
      <c r="J325" s="41"/>
      <c r="K325" s="41"/>
      <c r="L325" s="117" t="s">
        <v>717</v>
      </c>
      <c r="M325" s="118">
        <v>0.5</v>
      </c>
      <c r="N325" s="119"/>
      <c r="O325" s="120"/>
      <c r="P325" s="121"/>
      <c r="Q325" s="121"/>
      <c r="R325" s="120"/>
      <c r="S325" s="121"/>
      <c r="T325" s="122"/>
      <c r="U325" s="123"/>
      <c r="V325" s="119"/>
      <c r="W325" s="120"/>
      <c r="X325" s="122"/>
      <c r="Y325" s="122"/>
      <c r="Z325" s="124"/>
      <c r="AA325" s="86"/>
      <c r="AB325" s="41"/>
      <c r="AC325" s="41"/>
      <c r="AD325" s="41"/>
      <c r="AE325" s="95"/>
      <c r="AF325" s="129"/>
      <c r="AG325" s="130"/>
      <c r="AH325" s="130"/>
      <c r="AI325" s="130"/>
      <c r="AJ325" s="130"/>
      <c r="AK325" s="41"/>
      <c r="AL325" s="130"/>
      <c r="AM325" s="130"/>
      <c r="AN325" s="130"/>
      <c r="AO325" s="130"/>
      <c r="AP325" s="131"/>
      <c r="AQ325" s="86"/>
      <c r="AR325" s="95"/>
    </row>
    <row r="326" ht="19.5" customHeight="1">
      <c r="A326" s="110">
        <v>184.0</v>
      </c>
      <c r="B326" s="111" t="str">
        <f>VLOOKUP($A326,Cierre!$A:$E,2,FALSE)</f>
        <v>#N/A</v>
      </c>
      <c r="C326" s="112"/>
      <c r="D326" s="113" t="str">
        <f>VLOOKUP($A326,Cierre!$A:$E,3,FALSE)</f>
        <v>#N/A</v>
      </c>
      <c r="E326" s="114"/>
      <c r="F326" s="115"/>
      <c r="G326" s="115"/>
      <c r="H326" s="116"/>
      <c r="I326" s="112"/>
      <c r="J326" s="115"/>
      <c r="K326" s="115"/>
      <c r="L326" s="117" t="s">
        <v>718</v>
      </c>
      <c r="M326" s="118">
        <v>0.6</v>
      </c>
      <c r="N326" s="119"/>
      <c r="O326" s="120"/>
      <c r="P326" s="121"/>
      <c r="Q326" s="121"/>
      <c r="R326" s="120"/>
      <c r="S326" s="121"/>
      <c r="T326" s="122"/>
      <c r="U326" s="123"/>
      <c r="V326" s="119"/>
      <c r="W326" s="120"/>
      <c r="X326" s="122"/>
      <c r="Y326" s="122"/>
      <c r="Z326" s="124"/>
      <c r="AA326" s="112"/>
      <c r="AB326" s="125"/>
      <c r="AC326" s="126"/>
      <c r="AD326" s="127"/>
      <c r="AE326" s="128"/>
      <c r="AF326" s="129"/>
      <c r="AG326" s="130"/>
      <c r="AH326" s="130"/>
      <c r="AI326" s="130"/>
      <c r="AJ326" s="130"/>
      <c r="AK326" s="114"/>
      <c r="AL326" s="130"/>
      <c r="AM326" s="130"/>
      <c r="AN326" s="130"/>
      <c r="AO326" s="130"/>
      <c r="AP326" s="131"/>
      <c r="AQ326" s="132"/>
      <c r="AR326" s="133"/>
    </row>
    <row r="327" ht="19.5" customHeight="1">
      <c r="A327" s="86"/>
      <c r="B327" s="95"/>
      <c r="C327" s="86"/>
      <c r="D327" s="41"/>
      <c r="E327" s="41"/>
      <c r="F327" s="41"/>
      <c r="G327" s="41"/>
      <c r="H327" s="95"/>
      <c r="I327" s="86"/>
      <c r="J327" s="41"/>
      <c r="K327" s="41"/>
      <c r="L327" s="117" t="s">
        <v>719</v>
      </c>
      <c r="M327" s="118">
        <v>0.4</v>
      </c>
      <c r="N327" s="119"/>
      <c r="O327" s="120"/>
      <c r="P327" s="121"/>
      <c r="Q327" s="121"/>
      <c r="R327" s="120"/>
      <c r="S327" s="121"/>
      <c r="T327" s="122"/>
      <c r="U327" s="123"/>
      <c r="V327" s="119"/>
      <c r="W327" s="120"/>
      <c r="X327" s="122"/>
      <c r="Y327" s="122"/>
      <c r="Z327" s="124"/>
      <c r="AA327" s="86"/>
      <c r="AB327" s="41"/>
      <c r="AC327" s="41"/>
      <c r="AD327" s="41"/>
      <c r="AE327" s="95"/>
      <c r="AF327" s="129"/>
      <c r="AG327" s="130"/>
      <c r="AH327" s="130"/>
      <c r="AI327" s="130"/>
      <c r="AJ327" s="130"/>
      <c r="AK327" s="41"/>
      <c r="AL327" s="130"/>
      <c r="AM327" s="130"/>
      <c r="AN327" s="130"/>
      <c r="AO327" s="130"/>
      <c r="AP327" s="131"/>
      <c r="AQ327" s="86"/>
      <c r="AR327" s="95"/>
    </row>
    <row r="328" ht="39.75" customHeight="1">
      <c r="A328" s="134">
        <v>185.0</v>
      </c>
      <c r="B328" s="135" t="str">
        <f>VLOOKUP($A328,Cierre!$A:$E,2,FALSE)</f>
        <v>#N/A</v>
      </c>
      <c r="C328" s="119"/>
      <c r="D328" s="136" t="str">
        <f>VLOOKUP($A328,Cierre!$A:$E,3,FALSE)</f>
        <v>#N/A</v>
      </c>
      <c r="E328" s="137"/>
      <c r="F328" s="121"/>
      <c r="G328" s="121"/>
      <c r="H328" s="138"/>
      <c r="I328" s="119"/>
      <c r="J328" s="121"/>
      <c r="K328" s="121"/>
      <c r="L328" s="117"/>
      <c r="M328" s="118">
        <v>1.0</v>
      </c>
      <c r="N328" s="119"/>
      <c r="O328" s="120"/>
      <c r="P328" s="121"/>
      <c r="Q328" s="121"/>
      <c r="R328" s="120"/>
      <c r="S328" s="121"/>
      <c r="T328" s="122"/>
      <c r="U328" s="123"/>
      <c r="V328" s="119"/>
      <c r="W328" s="120"/>
      <c r="X328" s="122"/>
      <c r="Y328" s="122"/>
      <c r="Z328" s="124"/>
      <c r="AA328" s="119"/>
      <c r="AB328" s="139"/>
      <c r="AC328" s="140"/>
      <c r="AD328" s="141"/>
      <c r="AE328" s="142"/>
      <c r="AF328" s="129"/>
      <c r="AG328" s="130"/>
      <c r="AH328" s="130"/>
      <c r="AI328" s="130"/>
      <c r="AJ328" s="130"/>
      <c r="AK328" s="130"/>
      <c r="AL328" s="130"/>
      <c r="AM328" s="130"/>
      <c r="AN328" s="130"/>
      <c r="AO328" s="130"/>
      <c r="AP328" s="131"/>
      <c r="AQ328" s="143"/>
      <c r="AR328" s="144"/>
    </row>
    <row r="329" ht="19.5" customHeight="1">
      <c r="A329" s="110">
        <v>186.0</v>
      </c>
      <c r="B329" s="111" t="str">
        <f>VLOOKUP($A329,Cierre!$A:$E,2,FALSE)</f>
        <v>#N/A</v>
      </c>
      <c r="C329" s="112"/>
      <c r="D329" s="113" t="str">
        <f>VLOOKUP($A329,Cierre!$A:$E,3,FALSE)</f>
        <v>#N/A</v>
      </c>
      <c r="E329" s="114"/>
      <c r="F329" s="115"/>
      <c r="G329" s="115"/>
      <c r="H329" s="116"/>
      <c r="I329" s="112"/>
      <c r="J329" s="115"/>
      <c r="K329" s="115"/>
      <c r="L329" s="117" t="s">
        <v>720</v>
      </c>
      <c r="M329" s="118">
        <v>0.5</v>
      </c>
      <c r="N329" s="119"/>
      <c r="O329" s="120"/>
      <c r="P329" s="121"/>
      <c r="Q329" s="121"/>
      <c r="R329" s="120"/>
      <c r="S329" s="121"/>
      <c r="T329" s="122"/>
      <c r="U329" s="123"/>
      <c r="V329" s="119"/>
      <c r="W329" s="120"/>
      <c r="X329" s="122"/>
      <c r="Y329" s="122"/>
      <c r="Z329" s="124"/>
      <c r="AA329" s="112"/>
      <c r="AB329" s="125"/>
      <c r="AC329" s="126"/>
      <c r="AD329" s="127"/>
      <c r="AE329" s="128"/>
      <c r="AF329" s="129"/>
      <c r="AG329" s="130"/>
      <c r="AH329" s="130"/>
      <c r="AI329" s="130"/>
      <c r="AJ329" s="130"/>
      <c r="AK329" s="114"/>
      <c r="AL329" s="130"/>
      <c r="AM329" s="130"/>
      <c r="AN329" s="130"/>
      <c r="AO329" s="130"/>
      <c r="AP329" s="131"/>
      <c r="AQ329" s="132"/>
      <c r="AR329" s="133"/>
    </row>
    <row r="330" ht="19.5" customHeight="1">
      <c r="A330" s="86"/>
      <c r="B330" s="95"/>
      <c r="C330" s="86"/>
      <c r="D330" s="41"/>
      <c r="E330" s="41"/>
      <c r="F330" s="41"/>
      <c r="G330" s="41"/>
      <c r="H330" s="95"/>
      <c r="I330" s="86"/>
      <c r="J330" s="41"/>
      <c r="K330" s="41"/>
      <c r="L330" s="117" t="s">
        <v>721</v>
      </c>
      <c r="M330" s="118">
        <v>0.5</v>
      </c>
      <c r="N330" s="119"/>
      <c r="O330" s="120"/>
      <c r="P330" s="121"/>
      <c r="Q330" s="121"/>
      <c r="R330" s="120"/>
      <c r="S330" s="121"/>
      <c r="T330" s="122"/>
      <c r="U330" s="123"/>
      <c r="V330" s="119"/>
      <c r="W330" s="120"/>
      <c r="X330" s="122"/>
      <c r="Y330" s="122"/>
      <c r="Z330" s="124"/>
      <c r="AA330" s="86"/>
      <c r="AB330" s="41"/>
      <c r="AC330" s="41"/>
      <c r="AD330" s="41"/>
      <c r="AE330" s="95"/>
      <c r="AF330" s="129"/>
      <c r="AG330" s="130"/>
      <c r="AH330" s="130"/>
      <c r="AI330" s="130"/>
      <c r="AJ330" s="130"/>
      <c r="AK330" s="41"/>
      <c r="AL330" s="130"/>
      <c r="AM330" s="130"/>
      <c r="AN330" s="130"/>
      <c r="AO330" s="130"/>
      <c r="AP330" s="131"/>
      <c r="AQ330" s="86"/>
      <c r="AR330" s="95"/>
    </row>
    <row r="331" ht="39.75" customHeight="1">
      <c r="A331" s="134">
        <v>187.0</v>
      </c>
      <c r="B331" s="135" t="str">
        <f>VLOOKUP($A331,Cierre!$A:$E,2,FALSE)</f>
        <v>#N/A</v>
      </c>
      <c r="C331" s="119"/>
      <c r="D331" s="136" t="str">
        <f>VLOOKUP($A331,Cierre!$A:$E,3,FALSE)</f>
        <v>#N/A</v>
      </c>
      <c r="E331" s="137"/>
      <c r="F331" s="121"/>
      <c r="G331" s="121"/>
      <c r="H331" s="138"/>
      <c r="I331" s="119"/>
      <c r="J331" s="121"/>
      <c r="K331" s="121"/>
      <c r="L331" s="117"/>
      <c r="M331" s="118">
        <v>1.0</v>
      </c>
      <c r="N331" s="119"/>
      <c r="O331" s="120"/>
      <c r="P331" s="121"/>
      <c r="Q331" s="121"/>
      <c r="R331" s="120"/>
      <c r="S331" s="121"/>
      <c r="T331" s="122"/>
      <c r="U331" s="123"/>
      <c r="V331" s="119"/>
      <c r="W331" s="120"/>
      <c r="X331" s="122"/>
      <c r="Y331" s="122"/>
      <c r="Z331" s="124"/>
      <c r="AA331" s="119"/>
      <c r="AB331" s="139"/>
      <c r="AC331" s="140"/>
      <c r="AD331" s="141"/>
      <c r="AE331" s="142"/>
      <c r="AF331" s="129"/>
      <c r="AG331" s="130"/>
      <c r="AH331" s="130"/>
      <c r="AI331" s="130"/>
      <c r="AJ331" s="130"/>
      <c r="AK331" s="130"/>
      <c r="AL331" s="130"/>
      <c r="AM331" s="130"/>
      <c r="AN331" s="130"/>
      <c r="AO331" s="130"/>
      <c r="AP331" s="131"/>
      <c r="AQ331" s="143"/>
      <c r="AR331" s="144"/>
    </row>
    <row r="332" ht="19.5" customHeight="1">
      <c r="A332" s="110">
        <v>188.0</v>
      </c>
      <c r="B332" s="111" t="str">
        <f>VLOOKUP($A332,Cierre!$A:$E,2,FALSE)</f>
        <v>#N/A</v>
      </c>
      <c r="C332" s="112"/>
      <c r="D332" s="113" t="str">
        <f>VLOOKUP($A332,Cierre!$A:$E,3,FALSE)</f>
        <v>#N/A</v>
      </c>
      <c r="E332" s="114"/>
      <c r="F332" s="115"/>
      <c r="G332" s="115"/>
      <c r="H332" s="116"/>
      <c r="I332" s="112"/>
      <c r="J332" s="115"/>
      <c r="K332" s="115"/>
      <c r="L332" s="117" t="s">
        <v>722</v>
      </c>
      <c r="M332" s="118">
        <v>0.5</v>
      </c>
      <c r="N332" s="119"/>
      <c r="O332" s="120"/>
      <c r="P332" s="121"/>
      <c r="Q332" s="121"/>
      <c r="R332" s="120"/>
      <c r="S332" s="121"/>
      <c r="T332" s="122"/>
      <c r="U332" s="123"/>
      <c r="V332" s="119"/>
      <c r="W332" s="120"/>
      <c r="X332" s="122"/>
      <c r="Y332" s="122"/>
      <c r="Z332" s="124"/>
      <c r="AA332" s="112"/>
      <c r="AB332" s="125"/>
      <c r="AC332" s="126"/>
      <c r="AD332" s="127"/>
      <c r="AE332" s="128"/>
      <c r="AF332" s="129"/>
      <c r="AG332" s="130"/>
      <c r="AH332" s="130"/>
      <c r="AI332" s="130"/>
      <c r="AJ332" s="130"/>
      <c r="AK332" s="114"/>
      <c r="AL332" s="130"/>
      <c r="AM332" s="130"/>
      <c r="AN332" s="130"/>
      <c r="AO332" s="130"/>
      <c r="AP332" s="131"/>
      <c r="AQ332" s="132"/>
      <c r="AR332" s="133"/>
    </row>
    <row r="333" ht="19.5" customHeight="1">
      <c r="A333" s="86"/>
      <c r="B333" s="95"/>
      <c r="C333" s="86"/>
      <c r="D333" s="41"/>
      <c r="E333" s="41"/>
      <c r="F333" s="41"/>
      <c r="G333" s="41"/>
      <c r="H333" s="95"/>
      <c r="I333" s="86"/>
      <c r="J333" s="41"/>
      <c r="K333" s="41"/>
      <c r="L333" s="117" t="s">
        <v>723</v>
      </c>
      <c r="M333" s="118">
        <v>0.5</v>
      </c>
      <c r="N333" s="119"/>
      <c r="O333" s="120"/>
      <c r="P333" s="121"/>
      <c r="Q333" s="121"/>
      <c r="R333" s="120"/>
      <c r="S333" s="121"/>
      <c r="T333" s="122"/>
      <c r="U333" s="123"/>
      <c r="V333" s="119"/>
      <c r="W333" s="120"/>
      <c r="X333" s="122"/>
      <c r="Y333" s="122"/>
      <c r="Z333" s="124"/>
      <c r="AA333" s="86"/>
      <c r="AB333" s="41"/>
      <c r="AC333" s="41"/>
      <c r="AD333" s="41"/>
      <c r="AE333" s="95"/>
      <c r="AF333" s="129"/>
      <c r="AG333" s="130"/>
      <c r="AH333" s="130"/>
      <c r="AI333" s="130"/>
      <c r="AJ333" s="130"/>
      <c r="AK333" s="41"/>
      <c r="AL333" s="130"/>
      <c r="AM333" s="130"/>
      <c r="AN333" s="130"/>
      <c r="AO333" s="130"/>
      <c r="AP333" s="131"/>
      <c r="AQ333" s="86"/>
      <c r="AR333" s="95"/>
    </row>
    <row r="334" ht="19.5" customHeight="1">
      <c r="A334" s="110">
        <v>189.0</v>
      </c>
      <c r="B334" s="111" t="str">
        <f>VLOOKUP($A334,Cierre!$A:$E,2,FALSE)</f>
        <v>#N/A</v>
      </c>
      <c r="C334" s="112"/>
      <c r="D334" s="113" t="str">
        <f>VLOOKUP($A334,Cierre!$A:$E,3,FALSE)</f>
        <v>#N/A</v>
      </c>
      <c r="E334" s="114"/>
      <c r="F334" s="115"/>
      <c r="G334" s="115"/>
      <c r="H334" s="116"/>
      <c r="I334" s="112"/>
      <c r="J334" s="115"/>
      <c r="K334" s="115"/>
      <c r="L334" s="117" t="s">
        <v>724</v>
      </c>
      <c r="M334" s="118">
        <v>0.8</v>
      </c>
      <c r="N334" s="119"/>
      <c r="O334" s="120"/>
      <c r="P334" s="121"/>
      <c r="Q334" s="121"/>
      <c r="R334" s="120"/>
      <c r="S334" s="121"/>
      <c r="T334" s="122"/>
      <c r="U334" s="123"/>
      <c r="V334" s="119"/>
      <c r="W334" s="120"/>
      <c r="X334" s="122"/>
      <c r="Y334" s="122"/>
      <c r="Z334" s="124"/>
      <c r="AA334" s="112"/>
      <c r="AB334" s="125"/>
      <c r="AC334" s="126"/>
      <c r="AD334" s="127"/>
      <c r="AE334" s="128"/>
      <c r="AF334" s="129"/>
      <c r="AG334" s="130"/>
      <c r="AH334" s="130"/>
      <c r="AI334" s="130"/>
      <c r="AJ334" s="130"/>
      <c r="AK334" s="114"/>
      <c r="AL334" s="130"/>
      <c r="AM334" s="130"/>
      <c r="AN334" s="130"/>
      <c r="AO334" s="130"/>
      <c r="AP334" s="131"/>
      <c r="AQ334" s="132"/>
      <c r="AR334" s="133"/>
    </row>
    <row r="335" ht="19.5" customHeight="1">
      <c r="A335" s="86"/>
      <c r="B335" s="95"/>
      <c r="C335" s="86"/>
      <c r="D335" s="41"/>
      <c r="E335" s="41"/>
      <c r="F335" s="41"/>
      <c r="G335" s="41"/>
      <c r="H335" s="95"/>
      <c r="I335" s="86"/>
      <c r="J335" s="41"/>
      <c r="K335" s="41"/>
      <c r="L335" s="117" t="s">
        <v>725</v>
      </c>
      <c r="M335" s="118">
        <v>0.2</v>
      </c>
      <c r="N335" s="119"/>
      <c r="O335" s="120"/>
      <c r="P335" s="121"/>
      <c r="Q335" s="121"/>
      <c r="R335" s="120"/>
      <c r="S335" s="121"/>
      <c r="T335" s="122"/>
      <c r="U335" s="123"/>
      <c r="V335" s="119"/>
      <c r="W335" s="120"/>
      <c r="X335" s="122"/>
      <c r="Y335" s="122"/>
      <c r="Z335" s="124"/>
      <c r="AA335" s="86"/>
      <c r="AB335" s="41"/>
      <c r="AC335" s="41"/>
      <c r="AD335" s="41"/>
      <c r="AE335" s="95"/>
      <c r="AF335" s="129"/>
      <c r="AG335" s="130"/>
      <c r="AH335" s="130"/>
      <c r="AI335" s="130"/>
      <c r="AJ335" s="130"/>
      <c r="AK335" s="41"/>
      <c r="AL335" s="130"/>
      <c r="AM335" s="130"/>
      <c r="AN335" s="130"/>
      <c r="AO335" s="130"/>
      <c r="AP335" s="131"/>
      <c r="AQ335" s="86"/>
      <c r="AR335" s="95"/>
    </row>
    <row r="336" ht="39.75" customHeight="1">
      <c r="A336" s="134">
        <v>190.0</v>
      </c>
      <c r="B336" s="135" t="str">
        <f>VLOOKUP($A336,Cierre!$A:$E,2,FALSE)</f>
        <v>#N/A</v>
      </c>
      <c r="C336" s="119"/>
      <c r="D336" s="136" t="str">
        <f>VLOOKUP($A336,Cierre!$A:$E,3,FALSE)</f>
        <v>#N/A</v>
      </c>
      <c r="E336" s="137"/>
      <c r="F336" s="121"/>
      <c r="G336" s="121"/>
      <c r="H336" s="138"/>
      <c r="I336" s="119"/>
      <c r="J336" s="121"/>
      <c r="K336" s="121"/>
      <c r="L336" s="117"/>
      <c r="M336" s="118">
        <v>1.0</v>
      </c>
      <c r="N336" s="119"/>
      <c r="O336" s="120"/>
      <c r="P336" s="121"/>
      <c r="Q336" s="121"/>
      <c r="R336" s="120"/>
      <c r="S336" s="121"/>
      <c r="T336" s="122"/>
      <c r="U336" s="123"/>
      <c r="V336" s="119"/>
      <c r="W336" s="120"/>
      <c r="X336" s="122"/>
      <c r="Y336" s="122"/>
      <c r="Z336" s="124"/>
      <c r="AA336" s="119"/>
      <c r="AB336" s="139"/>
      <c r="AC336" s="140"/>
      <c r="AD336" s="141"/>
      <c r="AE336" s="142"/>
      <c r="AF336" s="129"/>
      <c r="AG336" s="130"/>
      <c r="AH336" s="130"/>
      <c r="AI336" s="130"/>
      <c r="AJ336" s="130"/>
      <c r="AK336" s="130"/>
      <c r="AL336" s="130"/>
      <c r="AM336" s="130"/>
      <c r="AN336" s="130"/>
      <c r="AO336" s="130"/>
      <c r="AP336" s="131"/>
      <c r="AQ336" s="143"/>
      <c r="AR336" s="144"/>
    </row>
    <row r="337" ht="19.5" customHeight="1">
      <c r="A337" s="110">
        <v>191.0</v>
      </c>
      <c r="B337" s="111" t="str">
        <f>VLOOKUP($A337,Cierre!$A:$E,2,FALSE)</f>
        <v>#N/A</v>
      </c>
      <c r="C337" s="112"/>
      <c r="D337" s="113" t="str">
        <f>VLOOKUP($A337,Cierre!$A:$E,3,FALSE)</f>
        <v>#N/A</v>
      </c>
      <c r="E337" s="114"/>
      <c r="F337" s="115"/>
      <c r="G337" s="115"/>
      <c r="H337" s="116"/>
      <c r="I337" s="112"/>
      <c r="J337" s="115"/>
      <c r="K337" s="115"/>
      <c r="L337" s="117" t="s">
        <v>726</v>
      </c>
      <c r="M337" s="118">
        <v>0.75</v>
      </c>
      <c r="N337" s="119"/>
      <c r="O337" s="120"/>
      <c r="P337" s="121"/>
      <c r="Q337" s="121"/>
      <c r="R337" s="120"/>
      <c r="S337" s="121"/>
      <c r="T337" s="122"/>
      <c r="U337" s="123"/>
      <c r="V337" s="119"/>
      <c r="W337" s="120"/>
      <c r="X337" s="122"/>
      <c r="Y337" s="122"/>
      <c r="Z337" s="124"/>
      <c r="AA337" s="112"/>
      <c r="AB337" s="125"/>
      <c r="AC337" s="126"/>
      <c r="AD337" s="127"/>
      <c r="AE337" s="128"/>
      <c r="AF337" s="129"/>
      <c r="AG337" s="130"/>
      <c r="AH337" s="130"/>
      <c r="AI337" s="130"/>
      <c r="AJ337" s="130"/>
      <c r="AK337" s="114"/>
      <c r="AL337" s="130"/>
      <c r="AM337" s="130"/>
      <c r="AN337" s="130"/>
      <c r="AO337" s="130"/>
      <c r="AP337" s="131"/>
      <c r="AQ337" s="132"/>
      <c r="AR337" s="133"/>
    </row>
    <row r="338" ht="19.5" customHeight="1">
      <c r="A338" s="86"/>
      <c r="B338" s="95"/>
      <c r="C338" s="86"/>
      <c r="D338" s="41"/>
      <c r="E338" s="41"/>
      <c r="F338" s="41"/>
      <c r="G338" s="41"/>
      <c r="H338" s="95"/>
      <c r="I338" s="86"/>
      <c r="J338" s="41"/>
      <c r="K338" s="41"/>
      <c r="L338" s="117" t="s">
        <v>727</v>
      </c>
      <c r="M338" s="118">
        <v>0.25</v>
      </c>
      <c r="N338" s="119"/>
      <c r="O338" s="120"/>
      <c r="P338" s="121"/>
      <c r="Q338" s="121"/>
      <c r="R338" s="120"/>
      <c r="S338" s="121"/>
      <c r="T338" s="122"/>
      <c r="U338" s="123"/>
      <c r="V338" s="119"/>
      <c r="W338" s="120"/>
      <c r="X338" s="122"/>
      <c r="Y338" s="122"/>
      <c r="Z338" s="124"/>
      <c r="AA338" s="86"/>
      <c r="AB338" s="41"/>
      <c r="AC338" s="41"/>
      <c r="AD338" s="41"/>
      <c r="AE338" s="95"/>
      <c r="AF338" s="129"/>
      <c r="AG338" s="130"/>
      <c r="AH338" s="130"/>
      <c r="AI338" s="130"/>
      <c r="AJ338" s="130"/>
      <c r="AK338" s="41"/>
      <c r="AL338" s="130"/>
      <c r="AM338" s="130"/>
      <c r="AN338" s="130"/>
      <c r="AO338" s="130"/>
      <c r="AP338" s="131"/>
      <c r="AQ338" s="86"/>
      <c r="AR338" s="95"/>
    </row>
    <row r="339" ht="39.75" customHeight="1">
      <c r="A339" s="134">
        <v>192.0</v>
      </c>
      <c r="B339" s="135" t="str">
        <f>VLOOKUP($A339,Cierre!$A:$E,2,FALSE)</f>
        <v>#N/A</v>
      </c>
      <c r="C339" s="119"/>
      <c r="D339" s="136" t="str">
        <f>VLOOKUP($A339,Cierre!$A:$E,3,FALSE)</f>
        <v>#N/A</v>
      </c>
      <c r="E339" s="137"/>
      <c r="F339" s="121"/>
      <c r="G339" s="121"/>
      <c r="H339" s="138"/>
      <c r="I339" s="119"/>
      <c r="J339" s="121"/>
      <c r="K339" s="121"/>
      <c r="L339" s="117"/>
      <c r="M339" s="118">
        <v>1.0</v>
      </c>
      <c r="N339" s="119"/>
      <c r="O339" s="120"/>
      <c r="P339" s="121"/>
      <c r="Q339" s="121"/>
      <c r="R339" s="120"/>
      <c r="S339" s="121"/>
      <c r="T339" s="122"/>
      <c r="U339" s="123"/>
      <c r="V339" s="119"/>
      <c r="W339" s="120"/>
      <c r="X339" s="122"/>
      <c r="Y339" s="122"/>
      <c r="Z339" s="124"/>
      <c r="AA339" s="119"/>
      <c r="AB339" s="139"/>
      <c r="AC339" s="140"/>
      <c r="AD339" s="141"/>
      <c r="AE339" s="142"/>
      <c r="AF339" s="129"/>
      <c r="AG339" s="130"/>
      <c r="AH339" s="130"/>
      <c r="AI339" s="130"/>
      <c r="AJ339" s="130"/>
      <c r="AK339" s="130"/>
      <c r="AL339" s="130"/>
      <c r="AM339" s="130"/>
      <c r="AN339" s="130"/>
      <c r="AO339" s="130"/>
      <c r="AP339" s="131"/>
      <c r="AQ339" s="143"/>
      <c r="AR339" s="144"/>
    </row>
    <row r="340" ht="19.5" customHeight="1">
      <c r="A340" s="110">
        <v>193.0</v>
      </c>
      <c r="B340" s="111" t="str">
        <f>VLOOKUP($A340,Cierre!$A:$E,2,FALSE)</f>
        <v>#N/A</v>
      </c>
      <c r="C340" s="112"/>
      <c r="D340" s="113" t="str">
        <f>VLOOKUP($A340,Cierre!$A:$E,3,FALSE)</f>
        <v>#N/A</v>
      </c>
      <c r="E340" s="114"/>
      <c r="F340" s="115"/>
      <c r="G340" s="115"/>
      <c r="H340" s="116"/>
      <c r="I340" s="112"/>
      <c r="J340" s="115"/>
      <c r="K340" s="115"/>
      <c r="L340" s="117" t="s">
        <v>728</v>
      </c>
      <c r="M340" s="118">
        <v>0.5</v>
      </c>
      <c r="N340" s="119"/>
      <c r="O340" s="120"/>
      <c r="P340" s="121"/>
      <c r="Q340" s="121"/>
      <c r="R340" s="120"/>
      <c r="S340" s="121"/>
      <c r="T340" s="122"/>
      <c r="U340" s="123"/>
      <c r="V340" s="119"/>
      <c r="W340" s="120"/>
      <c r="X340" s="122"/>
      <c r="Y340" s="122"/>
      <c r="Z340" s="124"/>
      <c r="AA340" s="112"/>
      <c r="AB340" s="125"/>
      <c r="AC340" s="126"/>
      <c r="AD340" s="127"/>
      <c r="AE340" s="128"/>
      <c r="AF340" s="129"/>
      <c r="AG340" s="130"/>
      <c r="AH340" s="130"/>
      <c r="AI340" s="130"/>
      <c r="AJ340" s="130"/>
      <c r="AK340" s="114"/>
      <c r="AL340" s="130"/>
      <c r="AM340" s="130"/>
      <c r="AN340" s="130"/>
      <c r="AO340" s="130"/>
      <c r="AP340" s="131"/>
      <c r="AQ340" s="132"/>
      <c r="AR340" s="133"/>
    </row>
    <row r="341" ht="19.5" customHeight="1">
      <c r="A341" s="86"/>
      <c r="B341" s="95"/>
      <c r="C341" s="86"/>
      <c r="D341" s="41"/>
      <c r="E341" s="41"/>
      <c r="F341" s="41"/>
      <c r="G341" s="41"/>
      <c r="H341" s="95"/>
      <c r="I341" s="86"/>
      <c r="J341" s="41"/>
      <c r="K341" s="41"/>
      <c r="L341" s="117" t="s">
        <v>729</v>
      </c>
      <c r="M341" s="118">
        <v>0.5</v>
      </c>
      <c r="N341" s="119"/>
      <c r="O341" s="120"/>
      <c r="P341" s="121"/>
      <c r="Q341" s="121"/>
      <c r="R341" s="120"/>
      <c r="S341" s="121"/>
      <c r="T341" s="122"/>
      <c r="U341" s="123"/>
      <c r="V341" s="119"/>
      <c r="W341" s="120"/>
      <c r="X341" s="122"/>
      <c r="Y341" s="122"/>
      <c r="Z341" s="124"/>
      <c r="AA341" s="86"/>
      <c r="AB341" s="41"/>
      <c r="AC341" s="41"/>
      <c r="AD341" s="41"/>
      <c r="AE341" s="95"/>
      <c r="AF341" s="129"/>
      <c r="AG341" s="130"/>
      <c r="AH341" s="130"/>
      <c r="AI341" s="130"/>
      <c r="AJ341" s="130"/>
      <c r="AK341" s="41"/>
      <c r="AL341" s="130"/>
      <c r="AM341" s="130"/>
      <c r="AN341" s="130"/>
      <c r="AO341" s="130"/>
      <c r="AP341" s="131"/>
      <c r="AQ341" s="86"/>
      <c r="AR341" s="95"/>
    </row>
    <row r="342" ht="39.75" customHeight="1">
      <c r="A342" s="134">
        <v>194.0</v>
      </c>
      <c r="B342" s="135" t="str">
        <f>VLOOKUP($A342,Cierre!$A:$E,2,FALSE)</f>
        <v>#N/A</v>
      </c>
      <c r="C342" s="119"/>
      <c r="D342" s="136" t="str">
        <f>VLOOKUP($A342,Cierre!$A:$E,3,FALSE)</f>
        <v>#N/A</v>
      </c>
      <c r="E342" s="137"/>
      <c r="F342" s="121"/>
      <c r="G342" s="121"/>
      <c r="H342" s="138"/>
      <c r="I342" s="119"/>
      <c r="J342" s="121"/>
      <c r="K342" s="121"/>
      <c r="L342" s="117"/>
      <c r="M342" s="118">
        <v>1.0</v>
      </c>
      <c r="N342" s="119"/>
      <c r="O342" s="120"/>
      <c r="P342" s="121"/>
      <c r="Q342" s="121"/>
      <c r="R342" s="120"/>
      <c r="S342" s="121"/>
      <c r="T342" s="122"/>
      <c r="U342" s="123"/>
      <c r="V342" s="119"/>
      <c r="W342" s="120"/>
      <c r="X342" s="122"/>
      <c r="Y342" s="122"/>
      <c r="Z342" s="124"/>
      <c r="AA342" s="119"/>
      <c r="AB342" s="139"/>
      <c r="AC342" s="140"/>
      <c r="AD342" s="141"/>
      <c r="AE342" s="142"/>
      <c r="AF342" s="129"/>
      <c r="AG342" s="130"/>
      <c r="AH342" s="130"/>
      <c r="AI342" s="130"/>
      <c r="AJ342" s="130"/>
      <c r="AK342" s="130"/>
      <c r="AL342" s="130"/>
      <c r="AM342" s="130"/>
      <c r="AN342" s="130"/>
      <c r="AO342" s="130"/>
      <c r="AP342" s="131"/>
      <c r="AQ342" s="143"/>
      <c r="AR342" s="144"/>
    </row>
    <row r="343" ht="19.5" customHeight="1">
      <c r="A343" s="110">
        <v>195.0</v>
      </c>
      <c r="B343" s="111" t="str">
        <f>VLOOKUP($A343,Cierre!$A:$E,2,FALSE)</f>
        <v>#N/A</v>
      </c>
      <c r="C343" s="112"/>
      <c r="D343" s="113" t="str">
        <f>VLOOKUP($A343,Cierre!$A:$E,3,FALSE)</f>
        <v>#N/A</v>
      </c>
      <c r="E343" s="114"/>
      <c r="F343" s="115"/>
      <c r="G343" s="115"/>
      <c r="H343" s="116"/>
      <c r="I343" s="112"/>
      <c r="J343" s="115"/>
      <c r="K343" s="115"/>
      <c r="L343" s="117" t="s">
        <v>730</v>
      </c>
      <c r="M343" s="118">
        <v>0.5</v>
      </c>
      <c r="N343" s="119"/>
      <c r="O343" s="120"/>
      <c r="P343" s="121"/>
      <c r="Q343" s="121"/>
      <c r="R343" s="120"/>
      <c r="S343" s="121"/>
      <c r="T343" s="122"/>
      <c r="U343" s="123"/>
      <c r="V343" s="119"/>
      <c r="W343" s="120"/>
      <c r="X343" s="122"/>
      <c r="Y343" s="122"/>
      <c r="Z343" s="124"/>
      <c r="AA343" s="112"/>
      <c r="AB343" s="125"/>
      <c r="AC343" s="126"/>
      <c r="AD343" s="127"/>
      <c r="AE343" s="128"/>
      <c r="AF343" s="129"/>
      <c r="AG343" s="130"/>
      <c r="AH343" s="130"/>
      <c r="AI343" s="130"/>
      <c r="AJ343" s="130"/>
      <c r="AK343" s="114"/>
      <c r="AL343" s="130"/>
      <c r="AM343" s="130"/>
      <c r="AN343" s="130"/>
      <c r="AO343" s="130"/>
      <c r="AP343" s="131"/>
      <c r="AQ343" s="132"/>
      <c r="AR343" s="133"/>
    </row>
    <row r="344" ht="19.5" customHeight="1">
      <c r="A344" s="86"/>
      <c r="B344" s="95"/>
      <c r="C344" s="86"/>
      <c r="D344" s="41"/>
      <c r="E344" s="41"/>
      <c r="F344" s="41"/>
      <c r="G344" s="41"/>
      <c r="H344" s="95"/>
      <c r="I344" s="86"/>
      <c r="J344" s="41"/>
      <c r="K344" s="41"/>
      <c r="L344" s="117" t="s">
        <v>731</v>
      </c>
      <c r="M344" s="118">
        <v>0.5</v>
      </c>
      <c r="N344" s="119"/>
      <c r="O344" s="120"/>
      <c r="P344" s="121"/>
      <c r="Q344" s="121"/>
      <c r="R344" s="120"/>
      <c r="S344" s="121"/>
      <c r="T344" s="122"/>
      <c r="U344" s="123"/>
      <c r="V344" s="119"/>
      <c r="W344" s="120"/>
      <c r="X344" s="122"/>
      <c r="Y344" s="122"/>
      <c r="Z344" s="124"/>
      <c r="AA344" s="86"/>
      <c r="AB344" s="41"/>
      <c r="AC344" s="41"/>
      <c r="AD344" s="41"/>
      <c r="AE344" s="95"/>
      <c r="AF344" s="129"/>
      <c r="AG344" s="130"/>
      <c r="AH344" s="130"/>
      <c r="AI344" s="130"/>
      <c r="AJ344" s="130"/>
      <c r="AK344" s="41"/>
      <c r="AL344" s="130"/>
      <c r="AM344" s="130"/>
      <c r="AN344" s="130"/>
      <c r="AO344" s="130"/>
      <c r="AP344" s="131"/>
      <c r="AQ344" s="86"/>
      <c r="AR344" s="95"/>
    </row>
    <row r="345" ht="19.5" customHeight="1">
      <c r="A345" s="110">
        <v>196.0</v>
      </c>
      <c r="B345" s="111" t="str">
        <f>VLOOKUP($A345,Cierre!$A:$E,2,FALSE)</f>
        <v>#N/A</v>
      </c>
      <c r="C345" s="112"/>
      <c r="D345" s="113" t="str">
        <f>VLOOKUP($A345,Cierre!$A:$E,3,FALSE)</f>
        <v>#N/A</v>
      </c>
      <c r="E345" s="114"/>
      <c r="F345" s="115"/>
      <c r="G345" s="115"/>
      <c r="H345" s="116"/>
      <c r="I345" s="112"/>
      <c r="J345" s="115"/>
      <c r="K345" s="115"/>
      <c r="L345" s="117" t="s">
        <v>732</v>
      </c>
      <c r="M345" s="118">
        <v>0.5</v>
      </c>
      <c r="N345" s="119"/>
      <c r="O345" s="120"/>
      <c r="P345" s="121"/>
      <c r="Q345" s="121"/>
      <c r="R345" s="120"/>
      <c r="S345" s="121"/>
      <c r="T345" s="122"/>
      <c r="U345" s="123"/>
      <c r="V345" s="119"/>
      <c r="W345" s="120"/>
      <c r="X345" s="122"/>
      <c r="Y345" s="122"/>
      <c r="Z345" s="124"/>
      <c r="AA345" s="112"/>
      <c r="AB345" s="125"/>
      <c r="AC345" s="126"/>
      <c r="AD345" s="127"/>
      <c r="AE345" s="128"/>
      <c r="AF345" s="129"/>
      <c r="AG345" s="130"/>
      <c r="AH345" s="130"/>
      <c r="AI345" s="130"/>
      <c r="AJ345" s="130"/>
      <c r="AK345" s="114"/>
      <c r="AL345" s="130"/>
      <c r="AM345" s="130"/>
      <c r="AN345" s="130"/>
      <c r="AO345" s="130"/>
      <c r="AP345" s="131"/>
      <c r="AQ345" s="132"/>
      <c r="AR345" s="133"/>
    </row>
    <row r="346" ht="19.5" customHeight="1">
      <c r="A346" s="86"/>
      <c r="B346" s="95"/>
      <c r="C346" s="86"/>
      <c r="D346" s="41"/>
      <c r="E346" s="41"/>
      <c r="F346" s="41"/>
      <c r="G346" s="41"/>
      <c r="H346" s="95"/>
      <c r="I346" s="86"/>
      <c r="J346" s="41"/>
      <c r="K346" s="41"/>
      <c r="L346" s="117" t="s">
        <v>733</v>
      </c>
      <c r="M346" s="118">
        <v>0.5</v>
      </c>
      <c r="N346" s="119"/>
      <c r="O346" s="120"/>
      <c r="P346" s="121"/>
      <c r="Q346" s="121"/>
      <c r="R346" s="120"/>
      <c r="S346" s="121"/>
      <c r="T346" s="122"/>
      <c r="U346" s="123"/>
      <c r="V346" s="119"/>
      <c r="W346" s="120"/>
      <c r="X346" s="122"/>
      <c r="Y346" s="122"/>
      <c r="Z346" s="124"/>
      <c r="AA346" s="86"/>
      <c r="AB346" s="41"/>
      <c r="AC346" s="41"/>
      <c r="AD346" s="41"/>
      <c r="AE346" s="95"/>
      <c r="AF346" s="129"/>
      <c r="AG346" s="130"/>
      <c r="AH346" s="130"/>
      <c r="AI346" s="130"/>
      <c r="AJ346" s="130"/>
      <c r="AK346" s="41"/>
      <c r="AL346" s="130"/>
      <c r="AM346" s="130"/>
      <c r="AN346" s="130"/>
      <c r="AO346" s="130"/>
      <c r="AP346" s="131"/>
      <c r="AQ346" s="86"/>
      <c r="AR346" s="95"/>
    </row>
    <row r="347" ht="19.5" customHeight="1">
      <c r="A347" s="110">
        <v>197.0</v>
      </c>
      <c r="B347" s="111" t="str">
        <f>VLOOKUP($A347,Cierre!$A:$E,2,FALSE)</f>
        <v>#N/A</v>
      </c>
      <c r="C347" s="112"/>
      <c r="D347" s="113" t="str">
        <f>VLOOKUP($A347,Cierre!$A:$E,3,FALSE)</f>
        <v>#N/A</v>
      </c>
      <c r="E347" s="114"/>
      <c r="F347" s="115"/>
      <c r="G347" s="115"/>
      <c r="H347" s="116"/>
      <c r="I347" s="112"/>
      <c r="J347" s="115"/>
      <c r="K347" s="115"/>
      <c r="L347" s="117" t="s">
        <v>734</v>
      </c>
      <c r="M347" s="118">
        <v>0.5</v>
      </c>
      <c r="N347" s="119"/>
      <c r="O347" s="120"/>
      <c r="P347" s="121"/>
      <c r="Q347" s="121"/>
      <c r="R347" s="120"/>
      <c r="S347" s="121"/>
      <c r="T347" s="122"/>
      <c r="U347" s="123"/>
      <c r="V347" s="119"/>
      <c r="W347" s="120"/>
      <c r="X347" s="122"/>
      <c r="Y347" s="122"/>
      <c r="Z347" s="124"/>
      <c r="AA347" s="112"/>
      <c r="AB347" s="125"/>
      <c r="AC347" s="126"/>
      <c r="AD347" s="127"/>
      <c r="AE347" s="128"/>
      <c r="AF347" s="129"/>
      <c r="AG347" s="130"/>
      <c r="AH347" s="130"/>
      <c r="AI347" s="130"/>
      <c r="AJ347" s="130"/>
      <c r="AK347" s="114"/>
      <c r="AL347" s="130"/>
      <c r="AM347" s="130"/>
      <c r="AN347" s="130"/>
      <c r="AO347" s="130"/>
      <c r="AP347" s="131"/>
      <c r="AQ347" s="132"/>
      <c r="AR347" s="133"/>
    </row>
    <row r="348" ht="19.5" customHeight="1">
      <c r="A348" s="86"/>
      <c r="B348" s="95"/>
      <c r="C348" s="86"/>
      <c r="D348" s="41"/>
      <c r="E348" s="41"/>
      <c r="F348" s="41"/>
      <c r="G348" s="41"/>
      <c r="H348" s="95"/>
      <c r="I348" s="86"/>
      <c r="J348" s="41"/>
      <c r="K348" s="41"/>
      <c r="L348" s="117" t="s">
        <v>735</v>
      </c>
      <c r="M348" s="118">
        <v>0.5</v>
      </c>
      <c r="N348" s="119"/>
      <c r="O348" s="120"/>
      <c r="P348" s="121"/>
      <c r="Q348" s="121"/>
      <c r="R348" s="120"/>
      <c r="S348" s="121"/>
      <c r="T348" s="122"/>
      <c r="U348" s="123"/>
      <c r="V348" s="119"/>
      <c r="W348" s="120"/>
      <c r="X348" s="122"/>
      <c r="Y348" s="122"/>
      <c r="Z348" s="124"/>
      <c r="AA348" s="86"/>
      <c r="AB348" s="41"/>
      <c r="AC348" s="41"/>
      <c r="AD348" s="41"/>
      <c r="AE348" s="95"/>
      <c r="AF348" s="129"/>
      <c r="AG348" s="130"/>
      <c r="AH348" s="130"/>
      <c r="AI348" s="130"/>
      <c r="AJ348" s="130"/>
      <c r="AK348" s="41"/>
      <c r="AL348" s="130"/>
      <c r="AM348" s="130"/>
      <c r="AN348" s="130"/>
      <c r="AO348" s="130"/>
      <c r="AP348" s="131"/>
      <c r="AQ348" s="86"/>
      <c r="AR348" s="95"/>
    </row>
    <row r="349" ht="39.75" customHeight="1">
      <c r="A349" s="134">
        <v>198.0</v>
      </c>
      <c r="B349" s="135" t="str">
        <f>VLOOKUP($A349,Cierre!$A:$E,2,FALSE)</f>
        <v>#N/A</v>
      </c>
      <c r="C349" s="119"/>
      <c r="D349" s="136" t="str">
        <f>VLOOKUP($A349,Cierre!$A:$E,3,FALSE)</f>
        <v>#N/A</v>
      </c>
      <c r="E349" s="137"/>
      <c r="F349" s="121"/>
      <c r="G349" s="121"/>
      <c r="H349" s="138"/>
      <c r="I349" s="119"/>
      <c r="J349" s="121"/>
      <c r="K349" s="121"/>
      <c r="L349" s="117"/>
      <c r="M349" s="118">
        <v>1.0</v>
      </c>
      <c r="N349" s="119"/>
      <c r="O349" s="120"/>
      <c r="P349" s="121"/>
      <c r="Q349" s="121"/>
      <c r="R349" s="120"/>
      <c r="S349" s="121"/>
      <c r="T349" s="122"/>
      <c r="U349" s="123"/>
      <c r="V349" s="119"/>
      <c r="W349" s="120"/>
      <c r="X349" s="122"/>
      <c r="Y349" s="122"/>
      <c r="Z349" s="124"/>
      <c r="AA349" s="119"/>
      <c r="AB349" s="139"/>
      <c r="AC349" s="140"/>
      <c r="AD349" s="141"/>
      <c r="AE349" s="142"/>
      <c r="AF349" s="129"/>
      <c r="AG349" s="130"/>
      <c r="AH349" s="130"/>
      <c r="AI349" s="130"/>
      <c r="AJ349" s="130"/>
      <c r="AK349" s="130"/>
      <c r="AL349" s="130"/>
      <c r="AM349" s="130"/>
      <c r="AN349" s="130"/>
      <c r="AO349" s="130"/>
      <c r="AP349" s="131"/>
      <c r="AQ349" s="143"/>
      <c r="AR349" s="144"/>
    </row>
    <row r="350" ht="19.5" customHeight="1">
      <c r="A350" s="110">
        <v>199.0</v>
      </c>
      <c r="B350" s="111" t="str">
        <f>VLOOKUP($A350,Cierre!$A:$E,2,FALSE)</f>
        <v>#N/A</v>
      </c>
      <c r="C350" s="112"/>
      <c r="D350" s="113" t="str">
        <f>VLOOKUP($A350,Cierre!$A:$E,3,FALSE)</f>
        <v>#N/A</v>
      </c>
      <c r="E350" s="114"/>
      <c r="F350" s="115"/>
      <c r="G350" s="115"/>
      <c r="H350" s="116"/>
      <c r="I350" s="112"/>
      <c r="J350" s="115"/>
      <c r="K350" s="115"/>
      <c r="L350" s="117" t="s">
        <v>736</v>
      </c>
      <c r="M350" s="118">
        <v>0.5</v>
      </c>
      <c r="N350" s="119"/>
      <c r="O350" s="120"/>
      <c r="P350" s="121"/>
      <c r="Q350" s="121"/>
      <c r="R350" s="120"/>
      <c r="S350" s="121"/>
      <c r="T350" s="122"/>
      <c r="U350" s="123"/>
      <c r="V350" s="119"/>
      <c r="W350" s="120"/>
      <c r="X350" s="122"/>
      <c r="Y350" s="122"/>
      <c r="Z350" s="124"/>
      <c r="AA350" s="112"/>
      <c r="AB350" s="125"/>
      <c r="AC350" s="126"/>
      <c r="AD350" s="127"/>
      <c r="AE350" s="128"/>
      <c r="AF350" s="129"/>
      <c r="AG350" s="130"/>
      <c r="AH350" s="130"/>
      <c r="AI350" s="130"/>
      <c r="AJ350" s="130"/>
      <c r="AK350" s="114"/>
      <c r="AL350" s="130"/>
      <c r="AM350" s="130"/>
      <c r="AN350" s="130"/>
      <c r="AO350" s="130"/>
      <c r="AP350" s="131"/>
      <c r="AQ350" s="132"/>
      <c r="AR350" s="133"/>
    </row>
    <row r="351" ht="19.5" customHeight="1">
      <c r="A351" s="86"/>
      <c r="B351" s="95"/>
      <c r="C351" s="86"/>
      <c r="D351" s="41"/>
      <c r="E351" s="41"/>
      <c r="F351" s="41"/>
      <c r="G351" s="41"/>
      <c r="H351" s="95"/>
      <c r="I351" s="86"/>
      <c r="J351" s="41"/>
      <c r="K351" s="41"/>
      <c r="L351" s="117" t="s">
        <v>737</v>
      </c>
      <c r="M351" s="118">
        <v>0.5</v>
      </c>
      <c r="N351" s="119"/>
      <c r="O351" s="120"/>
      <c r="P351" s="121"/>
      <c r="Q351" s="121"/>
      <c r="R351" s="120"/>
      <c r="S351" s="121"/>
      <c r="T351" s="122"/>
      <c r="U351" s="123"/>
      <c r="V351" s="119"/>
      <c r="W351" s="120"/>
      <c r="X351" s="122"/>
      <c r="Y351" s="122"/>
      <c r="Z351" s="124"/>
      <c r="AA351" s="86"/>
      <c r="AB351" s="41"/>
      <c r="AC351" s="41"/>
      <c r="AD351" s="41"/>
      <c r="AE351" s="95"/>
      <c r="AF351" s="129"/>
      <c r="AG351" s="130"/>
      <c r="AH351" s="130"/>
      <c r="AI351" s="130"/>
      <c r="AJ351" s="130"/>
      <c r="AK351" s="41"/>
      <c r="AL351" s="130"/>
      <c r="AM351" s="130"/>
      <c r="AN351" s="130"/>
      <c r="AO351" s="130"/>
      <c r="AP351" s="131"/>
      <c r="AQ351" s="86"/>
      <c r="AR351" s="95"/>
    </row>
    <row r="352" ht="39.75" customHeight="1">
      <c r="A352" s="134">
        <v>200.0</v>
      </c>
      <c r="B352" s="135" t="str">
        <f>VLOOKUP($A352,Cierre!$A:$E,2,FALSE)</f>
        <v>#N/A</v>
      </c>
      <c r="C352" s="119"/>
      <c r="D352" s="136" t="str">
        <f>VLOOKUP($A352,Cierre!$A:$E,3,FALSE)</f>
        <v>#N/A</v>
      </c>
      <c r="E352" s="137"/>
      <c r="F352" s="121"/>
      <c r="G352" s="121"/>
      <c r="H352" s="138"/>
      <c r="I352" s="119"/>
      <c r="J352" s="121"/>
      <c r="K352" s="121"/>
      <c r="L352" s="117"/>
      <c r="M352" s="118">
        <v>1.0</v>
      </c>
      <c r="N352" s="119"/>
      <c r="O352" s="120"/>
      <c r="P352" s="121"/>
      <c r="Q352" s="121"/>
      <c r="R352" s="120"/>
      <c r="S352" s="121"/>
      <c r="T352" s="122"/>
      <c r="U352" s="123"/>
      <c r="V352" s="119"/>
      <c r="W352" s="120"/>
      <c r="X352" s="122"/>
      <c r="Y352" s="122"/>
      <c r="Z352" s="124"/>
      <c r="AA352" s="119"/>
      <c r="AB352" s="139"/>
      <c r="AC352" s="140"/>
      <c r="AD352" s="141"/>
      <c r="AE352" s="142"/>
      <c r="AF352" s="129"/>
      <c r="AG352" s="130"/>
      <c r="AH352" s="130"/>
      <c r="AI352" s="130"/>
      <c r="AJ352" s="130"/>
      <c r="AK352" s="130"/>
      <c r="AL352" s="130"/>
      <c r="AM352" s="130"/>
      <c r="AN352" s="130"/>
      <c r="AO352" s="130"/>
      <c r="AP352" s="131"/>
      <c r="AQ352" s="143"/>
      <c r="AR352" s="144"/>
    </row>
    <row r="353" ht="39.75" customHeight="1">
      <c r="A353" s="134">
        <v>201.0</v>
      </c>
      <c r="B353" s="135" t="str">
        <f>VLOOKUP($A353,Cierre!$A:$E,2,FALSE)</f>
        <v>#N/A</v>
      </c>
      <c r="C353" s="119"/>
      <c r="D353" s="136" t="str">
        <f>VLOOKUP($A353,Cierre!$A:$E,3,FALSE)</f>
        <v>#N/A</v>
      </c>
      <c r="E353" s="137"/>
      <c r="F353" s="121"/>
      <c r="G353" s="121"/>
      <c r="H353" s="138"/>
      <c r="I353" s="119"/>
      <c r="J353" s="121"/>
      <c r="K353" s="121"/>
      <c r="L353" s="117"/>
      <c r="M353" s="118">
        <v>1.0</v>
      </c>
      <c r="N353" s="119"/>
      <c r="O353" s="120"/>
      <c r="P353" s="121"/>
      <c r="Q353" s="121"/>
      <c r="R353" s="120"/>
      <c r="S353" s="121"/>
      <c r="T353" s="122"/>
      <c r="U353" s="123"/>
      <c r="V353" s="119"/>
      <c r="W353" s="120"/>
      <c r="X353" s="122"/>
      <c r="Y353" s="122"/>
      <c r="Z353" s="124"/>
      <c r="AA353" s="119"/>
      <c r="AB353" s="139"/>
      <c r="AC353" s="140"/>
      <c r="AD353" s="141"/>
      <c r="AE353" s="142"/>
      <c r="AF353" s="129"/>
      <c r="AG353" s="130"/>
      <c r="AH353" s="130"/>
      <c r="AI353" s="130"/>
      <c r="AJ353" s="130"/>
      <c r="AK353" s="130"/>
      <c r="AL353" s="130"/>
      <c r="AM353" s="130"/>
      <c r="AN353" s="130"/>
      <c r="AO353" s="130"/>
      <c r="AP353" s="131"/>
      <c r="AQ353" s="143"/>
      <c r="AR353" s="144"/>
    </row>
    <row r="354" ht="39.75" customHeight="1">
      <c r="A354" s="134">
        <v>202.0</v>
      </c>
      <c r="B354" s="135" t="str">
        <f>VLOOKUP($A354,Cierre!$A:$E,2,FALSE)</f>
        <v>#N/A</v>
      </c>
      <c r="C354" s="119"/>
      <c r="D354" s="136" t="str">
        <f>VLOOKUP($A354,Cierre!$A:$E,3,FALSE)</f>
        <v>#N/A</v>
      </c>
      <c r="E354" s="137"/>
      <c r="F354" s="121"/>
      <c r="G354" s="121"/>
      <c r="H354" s="138"/>
      <c r="I354" s="119"/>
      <c r="J354" s="121"/>
      <c r="K354" s="121"/>
      <c r="L354" s="117"/>
      <c r="M354" s="118">
        <v>1.0</v>
      </c>
      <c r="N354" s="119"/>
      <c r="O354" s="120"/>
      <c r="P354" s="121"/>
      <c r="Q354" s="121"/>
      <c r="R354" s="120"/>
      <c r="S354" s="121"/>
      <c r="T354" s="122"/>
      <c r="U354" s="123"/>
      <c r="V354" s="119"/>
      <c r="W354" s="120"/>
      <c r="X354" s="122"/>
      <c r="Y354" s="122"/>
      <c r="Z354" s="124"/>
      <c r="AA354" s="119"/>
      <c r="AB354" s="139"/>
      <c r="AC354" s="140"/>
      <c r="AD354" s="141"/>
      <c r="AE354" s="142"/>
      <c r="AF354" s="129"/>
      <c r="AG354" s="130"/>
      <c r="AH354" s="130"/>
      <c r="AI354" s="130"/>
      <c r="AJ354" s="130"/>
      <c r="AK354" s="130"/>
      <c r="AL354" s="130"/>
      <c r="AM354" s="130"/>
      <c r="AN354" s="130"/>
      <c r="AO354" s="130"/>
      <c r="AP354" s="131"/>
      <c r="AQ354" s="143"/>
      <c r="AR354" s="144"/>
    </row>
    <row r="355" ht="19.5" customHeight="1">
      <c r="A355" s="110">
        <v>203.0</v>
      </c>
      <c r="B355" s="111" t="str">
        <f>VLOOKUP($A355,Cierre!$A:$E,2,FALSE)</f>
        <v>#N/A</v>
      </c>
      <c r="C355" s="112"/>
      <c r="D355" s="113" t="str">
        <f>VLOOKUP($A355,Cierre!$A:$E,3,FALSE)</f>
        <v>#N/A</v>
      </c>
      <c r="E355" s="114"/>
      <c r="F355" s="115"/>
      <c r="G355" s="115"/>
      <c r="H355" s="116"/>
      <c r="I355" s="112"/>
      <c r="J355" s="115"/>
      <c r="K355" s="115"/>
      <c r="L355" s="117" t="s">
        <v>738</v>
      </c>
      <c r="M355" s="154">
        <v>0.475</v>
      </c>
      <c r="N355" s="119"/>
      <c r="O355" s="120"/>
      <c r="P355" s="121"/>
      <c r="Q355" s="121"/>
      <c r="R355" s="120"/>
      <c r="S355" s="121"/>
      <c r="T355" s="122"/>
      <c r="U355" s="123"/>
      <c r="V355" s="119"/>
      <c r="W355" s="120"/>
      <c r="X355" s="122"/>
      <c r="Y355" s="122"/>
      <c r="Z355" s="124"/>
      <c r="AA355" s="112"/>
      <c r="AB355" s="125"/>
      <c r="AC355" s="126"/>
      <c r="AD355" s="127"/>
      <c r="AE355" s="128"/>
      <c r="AF355" s="129"/>
      <c r="AG355" s="130"/>
      <c r="AH355" s="130"/>
      <c r="AI355" s="130"/>
      <c r="AJ355" s="130"/>
      <c r="AK355" s="114"/>
      <c r="AL355" s="130"/>
      <c r="AM355" s="130"/>
      <c r="AN355" s="130"/>
      <c r="AO355" s="130"/>
      <c r="AP355" s="131"/>
      <c r="AQ355" s="132"/>
      <c r="AR355" s="133"/>
    </row>
    <row r="356" ht="19.5" customHeight="1">
      <c r="A356" s="87"/>
      <c r="B356" s="145"/>
      <c r="C356" s="87"/>
      <c r="D356" s="51"/>
      <c r="E356" s="51"/>
      <c r="F356" s="51"/>
      <c r="G356" s="51"/>
      <c r="H356" s="145"/>
      <c r="I356" s="87"/>
      <c r="J356" s="51"/>
      <c r="K356" s="51"/>
      <c r="L356" s="117" t="s">
        <v>739</v>
      </c>
      <c r="M356" s="154">
        <v>0.475</v>
      </c>
      <c r="N356" s="119"/>
      <c r="O356" s="120"/>
      <c r="P356" s="121"/>
      <c r="Q356" s="121"/>
      <c r="R356" s="120"/>
      <c r="S356" s="121"/>
      <c r="T356" s="122"/>
      <c r="U356" s="123"/>
      <c r="V356" s="119"/>
      <c r="W356" s="120"/>
      <c r="X356" s="122"/>
      <c r="Y356" s="122"/>
      <c r="Z356" s="124"/>
      <c r="AA356" s="87"/>
      <c r="AB356" s="51"/>
      <c r="AC356" s="51"/>
      <c r="AD356" s="51"/>
      <c r="AE356" s="145"/>
      <c r="AF356" s="129"/>
      <c r="AG356" s="130"/>
      <c r="AH356" s="130"/>
      <c r="AI356" s="130"/>
      <c r="AJ356" s="130"/>
      <c r="AK356" s="51"/>
      <c r="AL356" s="130"/>
      <c r="AM356" s="130"/>
      <c r="AN356" s="130"/>
      <c r="AO356" s="130"/>
      <c r="AP356" s="131"/>
      <c r="AQ356" s="87"/>
      <c r="AR356" s="145"/>
    </row>
    <row r="357" ht="19.5" customHeight="1">
      <c r="A357" s="86"/>
      <c r="B357" s="95"/>
      <c r="C357" s="86"/>
      <c r="D357" s="41"/>
      <c r="E357" s="41"/>
      <c r="F357" s="41"/>
      <c r="G357" s="41"/>
      <c r="H357" s="95"/>
      <c r="I357" s="86"/>
      <c r="J357" s="41"/>
      <c r="K357" s="41"/>
      <c r="L357" s="117" t="s">
        <v>740</v>
      </c>
      <c r="M357" s="154">
        <v>0.05</v>
      </c>
      <c r="N357" s="119"/>
      <c r="O357" s="120"/>
      <c r="P357" s="121"/>
      <c r="Q357" s="121"/>
      <c r="R357" s="120"/>
      <c r="S357" s="121"/>
      <c r="T357" s="122"/>
      <c r="U357" s="123"/>
      <c r="V357" s="119"/>
      <c r="W357" s="120"/>
      <c r="X357" s="122"/>
      <c r="Y357" s="122"/>
      <c r="Z357" s="124"/>
      <c r="AA357" s="86"/>
      <c r="AB357" s="41"/>
      <c r="AC357" s="41"/>
      <c r="AD357" s="41"/>
      <c r="AE357" s="95"/>
      <c r="AF357" s="129"/>
      <c r="AG357" s="130"/>
      <c r="AH357" s="130"/>
      <c r="AI357" s="130"/>
      <c r="AJ357" s="130"/>
      <c r="AK357" s="41"/>
      <c r="AL357" s="130"/>
      <c r="AM357" s="130"/>
      <c r="AN357" s="130"/>
      <c r="AO357" s="130"/>
      <c r="AP357" s="131"/>
      <c r="AQ357" s="86"/>
      <c r="AR357" s="95"/>
    </row>
    <row r="358" ht="19.5" customHeight="1">
      <c r="A358" s="110">
        <v>204.0</v>
      </c>
      <c r="B358" s="111" t="str">
        <f>VLOOKUP($A358,Cierre!$A:$E,2,FALSE)</f>
        <v>#N/A</v>
      </c>
      <c r="C358" s="112"/>
      <c r="D358" s="113" t="str">
        <f>VLOOKUP($A358,Cierre!$A:$E,3,FALSE)</f>
        <v>#N/A</v>
      </c>
      <c r="E358" s="114"/>
      <c r="F358" s="115"/>
      <c r="G358" s="115"/>
      <c r="H358" s="116"/>
      <c r="I358" s="112"/>
      <c r="J358" s="115"/>
      <c r="K358" s="115"/>
      <c r="L358" s="117" t="s">
        <v>741</v>
      </c>
      <c r="M358" s="118">
        <v>0.3</v>
      </c>
      <c r="N358" s="119"/>
      <c r="O358" s="120"/>
      <c r="P358" s="121"/>
      <c r="Q358" s="121"/>
      <c r="R358" s="120"/>
      <c r="S358" s="121"/>
      <c r="T358" s="122"/>
      <c r="U358" s="123"/>
      <c r="V358" s="119"/>
      <c r="W358" s="120"/>
      <c r="X358" s="122"/>
      <c r="Y358" s="122"/>
      <c r="Z358" s="124"/>
      <c r="AA358" s="112"/>
      <c r="AB358" s="125"/>
      <c r="AC358" s="126"/>
      <c r="AD358" s="127"/>
      <c r="AE358" s="128"/>
      <c r="AF358" s="129"/>
      <c r="AG358" s="130"/>
      <c r="AH358" s="130"/>
      <c r="AI358" s="130"/>
      <c r="AJ358" s="130"/>
      <c r="AK358" s="114"/>
      <c r="AL358" s="130"/>
      <c r="AM358" s="130"/>
      <c r="AN358" s="130"/>
      <c r="AO358" s="130"/>
      <c r="AP358" s="131"/>
      <c r="AQ358" s="132"/>
      <c r="AR358" s="133"/>
    </row>
    <row r="359" ht="19.5" customHeight="1">
      <c r="A359" s="87"/>
      <c r="B359" s="145"/>
      <c r="C359" s="87"/>
      <c r="D359" s="51"/>
      <c r="E359" s="51"/>
      <c r="F359" s="51"/>
      <c r="G359" s="51"/>
      <c r="H359" s="145"/>
      <c r="I359" s="87"/>
      <c r="J359" s="51"/>
      <c r="K359" s="51"/>
      <c r="L359" s="117" t="s">
        <v>742</v>
      </c>
      <c r="M359" s="118">
        <v>0.3</v>
      </c>
      <c r="N359" s="119"/>
      <c r="O359" s="120"/>
      <c r="P359" s="121"/>
      <c r="Q359" s="121"/>
      <c r="R359" s="120"/>
      <c r="S359" s="121"/>
      <c r="T359" s="122"/>
      <c r="U359" s="123"/>
      <c r="V359" s="119"/>
      <c r="W359" s="120"/>
      <c r="X359" s="122"/>
      <c r="Y359" s="122"/>
      <c r="Z359" s="124"/>
      <c r="AA359" s="87"/>
      <c r="AB359" s="51"/>
      <c r="AC359" s="51"/>
      <c r="AD359" s="51"/>
      <c r="AE359" s="145"/>
      <c r="AF359" s="129"/>
      <c r="AG359" s="130"/>
      <c r="AH359" s="130"/>
      <c r="AI359" s="130"/>
      <c r="AJ359" s="130"/>
      <c r="AK359" s="51"/>
      <c r="AL359" s="130"/>
      <c r="AM359" s="130"/>
      <c r="AN359" s="130"/>
      <c r="AO359" s="130"/>
      <c r="AP359" s="131"/>
      <c r="AQ359" s="87"/>
      <c r="AR359" s="145"/>
    </row>
    <row r="360" ht="19.5" customHeight="1">
      <c r="A360" s="86"/>
      <c r="B360" s="95"/>
      <c r="C360" s="86"/>
      <c r="D360" s="41"/>
      <c r="E360" s="41"/>
      <c r="F360" s="41"/>
      <c r="G360" s="41"/>
      <c r="H360" s="95"/>
      <c r="I360" s="86"/>
      <c r="J360" s="41"/>
      <c r="K360" s="41"/>
      <c r="L360" s="117" t="s">
        <v>743</v>
      </c>
      <c r="M360" s="118">
        <v>0.4</v>
      </c>
      <c r="N360" s="119"/>
      <c r="O360" s="120"/>
      <c r="P360" s="121"/>
      <c r="Q360" s="121"/>
      <c r="R360" s="120"/>
      <c r="S360" s="121"/>
      <c r="T360" s="122"/>
      <c r="U360" s="123"/>
      <c r="V360" s="119"/>
      <c r="W360" s="120"/>
      <c r="X360" s="122"/>
      <c r="Y360" s="122"/>
      <c r="Z360" s="124"/>
      <c r="AA360" s="86"/>
      <c r="AB360" s="41"/>
      <c r="AC360" s="41"/>
      <c r="AD360" s="41"/>
      <c r="AE360" s="95"/>
      <c r="AF360" s="129"/>
      <c r="AG360" s="130"/>
      <c r="AH360" s="130"/>
      <c r="AI360" s="130"/>
      <c r="AJ360" s="130"/>
      <c r="AK360" s="41"/>
      <c r="AL360" s="130"/>
      <c r="AM360" s="130"/>
      <c r="AN360" s="130"/>
      <c r="AO360" s="130"/>
      <c r="AP360" s="131"/>
      <c r="AQ360" s="86"/>
      <c r="AR360" s="95"/>
    </row>
    <row r="361" ht="39.75" customHeight="1">
      <c r="A361" s="134">
        <v>205.0</v>
      </c>
      <c r="B361" s="135" t="str">
        <f>VLOOKUP($A361,Cierre!$A:$E,2,FALSE)</f>
        <v>#N/A</v>
      </c>
      <c r="C361" s="119"/>
      <c r="D361" s="136" t="str">
        <f>VLOOKUP($A361,Cierre!$A:$E,3,FALSE)</f>
        <v>#N/A</v>
      </c>
      <c r="E361" s="137"/>
      <c r="F361" s="121"/>
      <c r="G361" s="121"/>
      <c r="H361" s="138"/>
      <c r="I361" s="119"/>
      <c r="J361" s="121"/>
      <c r="K361" s="121"/>
      <c r="L361" s="117"/>
      <c r="M361" s="118">
        <v>1.0</v>
      </c>
      <c r="N361" s="119"/>
      <c r="O361" s="120"/>
      <c r="P361" s="121"/>
      <c r="Q361" s="121"/>
      <c r="R361" s="120"/>
      <c r="S361" s="121"/>
      <c r="T361" s="122"/>
      <c r="U361" s="123"/>
      <c r="V361" s="119"/>
      <c r="W361" s="120"/>
      <c r="X361" s="122"/>
      <c r="Y361" s="122"/>
      <c r="Z361" s="124"/>
      <c r="AA361" s="119"/>
      <c r="AB361" s="139"/>
      <c r="AC361" s="140"/>
      <c r="AD361" s="141"/>
      <c r="AE361" s="142"/>
      <c r="AF361" s="129"/>
      <c r="AG361" s="130"/>
      <c r="AH361" s="130"/>
      <c r="AI361" s="130"/>
      <c r="AJ361" s="130"/>
      <c r="AK361" s="130"/>
      <c r="AL361" s="130"/>
      <c r="AM361" s="130"/>
      <c r="AN361" s="130"/>
      <c r="AO361" s="130"/>
      <c r="AP361" s="131"/>
      <c r="AQ361" s="143"/>
      <c r="AR361" s="144"/>
    </row>
    <row r="362" ht="39.75" customHeight="1">
      <c r="A362" s="134">
        <v>206.0</v>
      </c>
      <c r="B362" s="135" t="str">
        <f>VLOOKUP($A362,Cierre!$A:$E,2,FALSE)</f>
        <v>#N/A</v>
      </c>
      <c r="C362" s="119"/>
      <c r="D362" s="136" t="str">
        <f>VLOOKUP($A362,Cierre!$A:$E,3,FALSE)</f>
        <v>#N/A</v>
      </c>
      <c r="E362" s="137"/>
      <c r="F362" s="121"/>
      <c r="G362" s="121"/>
      <c r="H362" s="138"/>
      <c r="I362" s="119"/>
      <c r="J362" s="121"/>
      <c r="K362" s="121"/>
      <c r="L362" s="117"/>
      <c r="M362" s="118">
        <v>1.0</v>
      </c>
      <c r="N362" s="119"/>
      <c r="O362" s="120"/>
      <c r="P362" s="121"/>
      <c r="Q362" s="121"/>
      <c r="R362" s="120"/>
      <c r="S362" s="121"/>
      <c r="T362" s="122"/>
      <c r="U362" s="123"/>
      <c r="V362" s="119"/>
      <c r="W362" s="120"/>
      <c r="X362" s="122"/>
      <c r="Y362" s="122"/>
      <c r="Z362" s="124"/>
      <c r="AA362" s="119"/>
      <c r="AB362" s="139"/>
      <c r="AC362" s="140"/>
      <c r="AD362" s="141"/>
      <c r="AE362" s="142"/>
      <c r="AF362" s="129"/>
      <c r="AG362" s="130"/>
      <c r="AH362" s="130"/>
      <c r="AI362" s="130"/>
      <c r="AJ362" s="130"/>
      <c r="AK362" s="130"/>
      <c r="AL362" s="130"/>
      <c r="AM362" s="130"/>
      <c r="AN362" s="130"/>
      <c r="AO362" s="130"/>
      <c r="AP362" s="131"/>
      <c r="AQ362" s="143"/>
      <c r="AR362" s="144"/>
    </row>
    <row r="363" ht="39.75" customHeight="1">
      <c r="A363" s="134">
        <v>207.0</v>
      </c>
      <c r="B363" s="135" t="str">
        <f>VLOOKUP($A363,Cierre!$A:$E,2,FALSE)</f>
        <v>#N/A</v>
      </c>
      <c r="C363" s="119"/>
      <c r="D363" s="136" t="str">
        <f>VLOOKUP($A363,Cierre!$A:$E,3,FALSE)</f>
        <v>#N/A</v>
      </c>
      <c r="E363" s="137"/>
      <c r="F363" s="121"/>
      <c r="G363" s="121"/>
      <c r="H363" s="138"/>
      <c r="I363" s="119"/>
      <c r="J363" s="121"/>
      <c r="K363" s="121"/>
      <c r="L363" s="117"/>
      <c r="M363" s="118">
        <v>1.0</v>
      </c>
      <c r="N363" s="119"/>
      <c r="O363" s="120"/>
      <c r="P363" s="121"/>
      <c r="Q363" s="121"/>
      <c r="R363" s="120"/>
      <c r="S363" s="121"/>
      <c r="T363" s="122"/>
      <c r="U363" s="123"/>
      <c r="V363" s="119"/>
      <c r="W363" s="120"/>
      <c r="X363" s="122"/>
      <c r="Y363" s="122"/>
      <c r="Z363" s="124"/>
      <c r="AA363" s="119"/>
      <c r="AB363" s="139"/>
      <c r="AC363" s="140"/>
      <c r="AD363" s="141"/>
      <c r="AE363" s="142"/>
      <c r="AF363" s="129"/>
      <c r="AG363" s="130"/>
      <c r="AH363" s="130"/>
      <c r="AI363" s="130"/>
      <c r="AJ363" s="130"/>
      <c r="AK363" s="130"/>
      <c r="AL363" s="130"/>
      <c r="AM363" s="130"/>
      <c r="AN363" s="130"/>
      <c r="AO363" s="130"/>
      <c r="AP363" s="131"/>
      <c r="AQ363" s="143"/>
      <c r="AR363" s="144"/>
    </row>
    <row r="364" ht="19.5" customHeight="1">
      <c r="A364" s="110">
        <v>208.0</v>
      </c>
      <c r="B364" s="111" t="str">
        <f>VLOOKUP($A364,Cierre!$A:$E,2,FALSE)</f>
        <v>#N/A</v>
      </c>
      <c r="C364" s="112"/>
      <c r="D364" s="113" t="str">
        <f>VLOOKUP($A364,Cierre!$A:$E,3,FALSE)</f>
        <v>#N/A</v>
      </c>
      <c r="E364" s="114"/>
      <c r="F364" s="115"/>
      <c r="G364" s="115"/>
      <c r="H364" s="116"/>
      <c r="I364" s="112"/>
      <c r="J364" s="115"/>
      <c r="K364" s="115"/>
      <c r="L364" s="117" t="s">
        <v>744</v>
      </c>
      <c r="M364" s="118">
        <v>0.9</v>
      </c>
      <c r="N364" s="119"/>
      <c r="O364" s="120"/>
      <c r="P364" s="121"/>
      <c r="Q364" s="121"/>
      <c r="R364" s="120"/>
      <c r="S364" s="121"/>
      <c r="T364" s="122"/>
      <c r="U364" s="123"/>
      <c r="V364" s="119"/>
      <c r="W364" s="120"/>
      <c r="X364" s="122"/>
      <c r="Y364" s="122"/>
      <c r="Z364" s="124"/>
      <c r="AA364" s="112"/>
      <c r="AB364" s="125"/>
      <c r="AC364" s="126"/>
      <c r="AD364" s="127"/>
      <c r="AE364" s="128"/>
      <c r="AF364" s="129"/>
      <c r="AG364" s="130"/>
      <c r="AH364" s="130"/>
      <c r="AI364" s="130"/>
      <c r="AJ364" s="130"/>
      <c r="AK364" s="114"/>
      <c r="AL364" s="130"/>
      <c r="AM364" s="130"/>
      <c r="AN364" s="130"/>
      <c r="AO364" s="130"/>
      <c r="AP364" s="131"/>
      <c r="AQ364" s="132"/>
      <c r="AR364" s="133"/>
    </row>
    <row r="365" ht="19.5" customHeight="1">
      <c r="A365" s="86"/>
      <c r="B365" s="95"/>
      <c r="C365" s="86"/>
      <c r="D365" s="41"/>
      <c r="E365" s="41"/>
      <c r="F365" s="41"/>
      <c r="G365" s="41"/>
      <c r="H365" s="95"/>
      <c r="I365" s="86"/>
      <c r="J365" s="41"/>
      <c r="K365" s="41"/>
      <c r="L365" s="117" t="s">
        <v>745</v>
      </c>
      <c r="M365" s="118">
        <v>0.1</v>
      </c>
      <c r="N365" s="119"/>
      <c r="O365" s="120"/>
      <c r="P365" s="121"/>
      <c r="Q365" s="121"/>
      <c r="R365" s="120"/>
      <c r="S365" s="121"/>
      <c r="T365" s="122"/>
      <c r="U365" s="123"/>
      <c r="V365" s="119"/>
      <c r="W365" s="120"/>
      <c r="X365" s="122"/>
      <c r="Y365" s="122"/>
      <c r="Z365" s="124"/>
      <c r="AA365" s="86"/>
      <c r="AB365" s="41"/>
      <c r="AC365" s="41"/>
      <c r="AD365" s="41"/>
      <c r="AE365" s="95"/>
      <c r="AF365" s="129"/>
      <c r="AG365" s="130"/>
      <c r="AH365" s="130"/>
      <c r="AI365" s="130"/>
      <c r="AJ365" s="130"/>
      <c r="AK365" s="41"/>
      <c r="AL365" s="130"/>
      <c r="AM365" s="130"/>
      <c r="AN365" s="130"/>
      <c r="AO365" s="130"/>
      <c r="AP365" s="131"/>
      <c r="AQ365" s="86"/>
      <c r="AR365" s="95"/>
    </row>
    <row r="366" ht="39.75" customHeight="1">
      <c r="A366" s="134">
        <v>209.0</v>
      </c>
      <c r="B366" s="135" t="str">
        <f>VLOOKUP($A366,Cierre!$A:$E,2,FALSE)</f>
        <v>#N/A</v>
      </c>
      <c r="C366" s="119"/>
      <c r="D366" s="136" t="str">
        <f>VLOOKUP($A366,Cierre!$A:$E,3,FALSE)</f>
        <v>#N/A</v>
      </c>
      <c r="E366" s="137"/>
      <c r="F366" s="121"/>
      <c r="G366" s="121"/>
      <c r="H366" s="138"/>
      <c r="I366" s="119"/>
      <c r="J366" s="121"/>
      <c r="K366" s="121"/>
      <c r="L366" s="117"/>
      <c r="M366" s="118">
        <v>1.0</v>
      </c>
      <c r="N366" s="119"/>
      <c r="O366" s="120"/>
      <c r="P366" s="121"/>
      <c r="Q366" s="121"/>
      <c r="R366" s="120"/>
      <c r="S366" s="121"/>
      <c r="T366" s="122"/>
      <c r="U366" s="123"/>
      <c r="V366" s="119"/>
      <c r="W366" s="120"/>
      <c r="X366" s="122"/>
      <c r="Y366" s="122"/>
      <c r="Z366" s="124"/>
      <c r="AA366" s="119"/>
      <c r="AB366" s="139"/>
      <c r="AC366" s="140"/>
      <c r="AD366" s="141"/>
      <c r="AE366" s="142"/>
      <c r="AF366" s="129"/>
      <c r="AG366" s="130"/>
      <c r="AH366" s="130"/>
      <c r="AI366" s="130"/>
      <c r="AJ366" s="130"/>
      <c r="AK366" s="130"/>
      <c r="AL366" s="130"/>
      <c r="AM366" s="130"/>
      <c r="AN366" s="130"/>
      <c r="AO366" s="130"/>
      <c r="AP366" s="131"/>
      <c r="AQ366" s="143"/>
      <c r="AR366" s="144"/>
    </row>
    <row r="367" ht="19.5" customHeight="1">
      <c r="A367" s="110">
        <v>210.0</v>
      </c>
      <c r="B367" s="111" t="str">
        <f>VLOOKUP($A367,Cierre!$A:$E,2,FALSE)</f>
        <v>#N/A</v>
      </c>
      <c r="C367" s="112"/>
      <c r="D367" s="113" t="str">
        <f>VLOOKUP($A367,Cierre!$A:$E,3,FALSE)</f>
        <v>#N/A</v>
      </c>
      <c r="E367" s="114"/>
      <c r="F367" s="115"/>
      <c r="G367" s="115"/>
      <c r="H367" s="116"/>
      <c r="I367" s="112"/>
      <c r="J367" s="115"/>
      <c r="K367" s="115"/>
      <c r="L367" s="117" t="s">
        <v>746</v>
      </c>
      <c r="M367" s="118">
        <v>0.7</v>
      </c>
      <c r="N367" s="119"/>
      <c r="O367" s="120"/>
      <c r="P367" s="121"/>
      <c r="Q367" s="121"/>
      <c r="R367" s="120"/>
      <c r="S367" s="121"/>
      <c r="T367" s="122"/>
      <c r="U367" s="123"/>
      <c r="V367" s="119"/>
      <c r="W367" s="120"/>
      <c r="X367" s="122"/>
      <c r="Y367" s="122"/>
      <c r="Z367" s="124"/>
      <c r="AA367" s="112"/>
      <c r="AB367" s="125"/>
      <c r="AC367" s="126"/>
      <c r="AD367" s="127"/>
      <c r="AE367" s="128"/>
      <c r="AF367" s="129"/>
      <c r="AG367" s="130"/>
      <c r="AH367" s="130"/>
      <c r="AI367" s="130"/>
      <c r="AJ367" s="130"/>
      <c r="AK367" s="114"/>
      <c r="AL367" s="130"/>
      <c r="AM367" s="130"/>
      <c r="AN367" s="130"/>
      <c r="AO367" s="130"/>
      <c r="AP367" s="131"/>
      <c r="AQ367" s="132"/>
      <c r="AR367" s="133"/>
    </row>
    <row r="368" ht="19.5" customHeight="1">
      <c r="A368" s="86"/>
      <c r="B368" s="95"/>
      <c r="C368" s="86"/>
      <c r="D368" s="41"/>
      <c r="E368" s="41"/>
      <c r="F368" s="41"/>
      <c r="G368" s="41"/>
      <c r="H368" s="95"/>
      <c r="I368" s="86"/>
      <c r="J368" s="41"/>
      <c r="K368" s="41"/>
      <c r="L368" s="117" t="s">
        <v>747</v>
      </c>
      <c r="M368" s="118">
        <v>0.3</v>
      </c>
      <c r="N368" s="119"/>
      <c r="O368" s="120"/>
      <c r="P368" s="121"/>
      <c r="Q368" s="121"/>
      <c r="R368" s="120"/>
      <c r="S368" s="121"/>
      <c r="T368" s="122"/>
      <c r="U368" s="123"/>
      <c r="V368" s="119"/>
      <c r="W368" s="120"/>
      <c r="X368" s="122"/>
      <c r="Y368" s="122"/>
      <c r="Z368" s="124"/>
      <c r="AA368" s="86"/>
      <c r="AB368" s="41"/>
      <c r="AC368" s="41"/>
      <c r="AD368" s="41"/>
      <c r="AE368" s="95"/>
      <c r="AF368" s="129"/>
      <c r="AG368" s="130"/>
      <c r="AH368" s="130"/>
      <c r="AI368" s="130"/>
      <c r="AJ368" s="130"/>
      <c r="AK368" s="41"/>
      <c r="AL368" s="130"/>
      <c r="AM368" s="130"/>
      <c r="AN368" s="130"/>
      <c r="AO368" s="130"/>
      <c r="AP368" s="131"/>
      <c r="AQ368" s="86"/>
      <c r="AR368" s="95"/>
    </row>
    <row r="369" ht="19.5" customHeight="1">
      <c r="A369" s="110">
        <v>211.0</v>
      </c>
      <c r="B369" s="111" t="str">
        <f>VLOOKUP($A369,Cierre!$A:$E,2,FALSE)</f>
        <v>#N/A</v>
      </c>
      <c r="C369" s="112"/>
      <c r="D369" s="113" t="str">
        <f>VLOOKUP($A369,Cierre!$A:$E,3,FALSE)</f>
        <v>#N/A</v>
      </c>
      <c r="E369" s="114"/>
      <c r="F369" s="115"/>
      <c r="G369" s="115"/>
      <c r="H369" s="116"/>
      <c r="I369" s="112"/>
      <c r="J369" s="115"/>
      <c r="K369" s="115"/>
      <c r="L369" s="117" t="s">
        <v>748</v>
      </c>
      <c r="M369" s="118">
        <v>0.2</v>
      </c>
      <c r="N369" s="119"/>
      <c r="O369" s="120"/>
      <c r="P369" s="121"/>
      <c r="Q369" s="121"/>
      <c r="R369" s="120"/>
      <c r="S369" s="121"/>
      <c r="T369" s="122"/>
      <c r="U369" s="123"/>
      <c r="V369" s="119"/>
      <c r="W369" s="120"/>
      <c r="X369" s="122"/>
      <c r="Y369" s="122"/>
      <c r="Z369" s="124"/>
      <c r="AA369" s="112"/>
      <c r="AB369" s="125"/>
      <c r="AC369" s="126"/>
      <c r="AD369" s="127"/>
      <c r="AE369" s="128"/>
      <c r="AF369" s="129"/>
      <c r="AG369" s="130"/>
      <c r="AH369" s="130"/>
      <c r="AI369" s="130"/>
      <c r="AJ369" s="130"/>
      <c r="AK369" s="114"/>
      <c r="AL369" s="130"/>
      <c r="AM369" s="130"/>
      <c r="AN369" s="130"/>
      <c r="AO369" s="130"/>
      <c r="AP369" s="131"/>
      <c r="AQ369" s="132"/>
      <c r="AR369" s="133"/>
    </row>
    <row r="370" ht="19.5" customHeight="1">
      <c r="A370" s="86"/>
      <c r="B370" s="95"/>
      <c r="C370" s="86"/>
      <c r="D370" s="41"/>
      <c r="E370" s="41"/>
      <c r="F370" s="41"/>
      <c r="G370" s="41"/>
      <c r="H370" s="95"/>
      <c r="I370" s="86"/>
      <c r="J370" s="41"/>
      <c r="K370" s="41"/>
      <c r="L370" s="117" t="s">
        <v>749</v>
      </c>
      <c r="M370" s="118">
        <v>0.8</v>
      </c>
      <c r="N370" s="119"/>
      <c r="O370" s="120"/>
      <c r="P370" s="121"/>
      <c r="Q370" s="121"/>
      <c r="R370" s="120"/>
      <c r="S370" s="121"/>
      <c r="T370" s="122"/>
      <c r="U370" s="123"/>
      <c r="V370" s="119"/>
      <c r="W370" s="120"/>
      <c r="X370" s="122"/>
      <c r="Y370" s="122"/>
      <c r="Z370" s="124"/>
      <c r="AA370" s="86"/>
      <c r="AB370" s="41"/>
      <c r="AC370" s="41"/>
      <c r="AD370" s="41"/>
      <c r="AE370" s="95"/>
      <c r="AF370" s="129"/>
      <c r="AG370" s="130"/>
      <c r="AH370" s="130"/>
      <c r="AI370" s="130"/>
      <c r="AJ370" s="130"/>
      <c r="AK370" s="41"/>
      <c r="AL370" s="130"/>
      <c r="AM370" s="130"/>
      <c r="AN370" s="130"/>
      <c r="AO370" s="130"/>
      <c r="AP370" s="131"/>
      <c r="AQ370" s="86"/>
      <c r="AR370" s="95"/>
    </row>
    <row r="371" ht="39.75" customHeight="1">
      <c r="A371" s="134">
        <v>212.0</v>
      </c>
      <c r="B371" s="135" t="str">
        <f>VLOOKUP($A371,Cierre!$A:$E,2,FALSE)</f>
        <v>#N/A</v>
      </c>
      <c r="C371" s="119"/>
      <c r="D371" s="136" t="str">
        <f>VLOOKUP($A371,Cierre!$A:$E,3,FALSE)</f>
        <v>#N/A</v>
      </c>
      <c r="E371" s="137"/>
      <c r="F371" s="121"/>
      <c r="G371" s="121"/>
      <c r="H371" s="138"/>
      <c r="I371" s="119"/>
      <c r="J371" s="121"/>
      <c r="K371" s="121"/>
      <c r="L371" s="117"/>
      <c r="M371" s="118">
        <v>1.0</v>
      </c>
      <c r="N371" s="119"/>
      <c r="O371" s="120"/>
      <c r="P371" s="121"/>
      <c r="Q371" s="121"/>
      <c r="R371" s="120"/>
      <c r="S371" s="121"/>
      <c r="T371" s="122"/>
      <c r="U371" s="123"/>
      <c r="V371" s="119"/>
      <c r="W371" s="120"/>
      <c r="X371" s="122"/>
      <c r="Y371" s="122"/>
      <c r="Z371" s="124"/>
      <c r="AA371" s="119"/>
      <c r="AB371" s="139"/>
      <c r="AC371" s="140"/>
      <c r="AD371" s="141"/>
      <c r="AE371" s="142"/>
      <c r="AF371" s="129"/>
      <c r="AG371" s="130"/>
      <c r="AH371" s="130"/>
      <c r="AI371" s="130"/>
      <c r="AJ371" s="130"/>
      <c r="AK371" s="130"/>
      <c r="AL371" s="130"/>
      <c r="AM371" s="130"/>
      <c r="AN371" s="130"/>
      <c r="AO371" s="130"/>
      <c r="AP371" s="131"/>
      <c r="AQ371" s="143"/>
      <c r="AR371" s="144"/>
    </row>
    <row r="372" ht="19.5" customHeight="1">
      <c r="A372" s="110">
        <v>213.0</v>
      </c>
      <c r="B372" s="111" t="str">
        <f>VLOOKUP($A372,Cierre!$A:$E,2,FALSE)</f>
        <v>#N/A</v>
      </c>
      <c r="C372" s="112"/>
      <c r="D372" s="113" t="str">
        <f>VLOOKUP($A372,Cierre!$A:$E,3,FALSE)</f>
        <v>#N/A</v>
      </c>
      <c r="E372" s="114"/>
      <c r="F372" s="115"/>
      <c r="G372" s="115"/>
      <c r="H372" s="116"/>
      <c r="I372" s="112"/>
      <c r="J372" s="115"/>
      <c r="K372" s="115"/>
      <c r="L372" s="117" t="s">
        <v>750</v>
      </c>
      <c r="M372" s="118">
        <v>0.5</v>
      </c>
      <c r="N372" s="119"/>
      <c r="O372" s="120"/>
      <c r="P372" s="121"/>
      <c r="Q372" s="121"/>
      <c r="R372" s="120"/>
      <c r="S372" s="121"/>
      <c r="T372" s="122"/>
      <c r="U372" s="123"/>
      <c r="V372" s="119"/>
      <c r="W372" s="120"/>
      <c r="X372" s="122"/>
      <c r="Y372" s="122"/>
      <c r="Z372" s="124"/>
      <c r="AA372" s="112"/>
      <c r="AB372" s="125"/>
      <c r="AC372" s="126"/>
      <c r="AD372" s="127"/>
      <c r="AE372" s="128"/>
      <c r="AF372" s="129"/>
      <c r="AG372" s="130"/>
      <c r="AH372" s="130"/>
      <c r="AI372" s="130"/>
      <c r="AJ372" s="130"/>
      <c r="AK372" s="114"/>
      <c r="AL372" s="130"/>
      <c r="AM372" s="130"/>
      <c r="AN372" s="130"/>
      <c r="AO372" s="130"/>
      <c r="AP372" s="131"/>
      <c r="AQ372" s="132"/>
      <c r="AR372" s="133"/>
    </row>
    <row r="373" ht="19.5" customHeight="1">
      <c r="A373" s="86"/>
      <c r="B373" s="95"/>
      <c r="C373" s="86"/>
      <c r="D373" s="41"/>
      <c r="E373" s="41"/>
      <c r="F373" s="41"/>
      <c r="G373" s="41"/>
      <c r="H373" s="95"/>
      <c r="I373" s="86"/>
      <c r="J373" s="41"/>
      <c r="K373" s="41"/>
      <c r="L373" s="117" t="s">
        <v>751</v>
      </c>
      <c r="M373" s="118">
        <v>0.5</v>
      </c>
      <c r="N373" s="119"/>
      <c r="O373" s="120"/>
      <c r="P373" s="121"/>
      <c r="Q373" s="121"/>
      <c r="R373" s="120"/>
      <c r="S373" s="121"/>
      <c r="T373" s="122"/>
      <c r="U373" s="123"/>
      <c r="V373" s="119"/>
      <c r="W373" s="120"/>
      <c r="X373" s="122"/>
      <c r="Y373" s="122"/>
      <c r="Z373" s="124"/>
      <c r="AA373" s="86"/>
      <c r="AB373" s="41"/>
      <c r="AC373" s="41"/>
      <c r="AD373" s="41"/>
      <c r="AE373" s="95"/>
      <c r="AF373" s="129"/>
      <c r="AG373" s="130"/>
      <c r="AH373" s="130"/>
      <c r="AI373" s="130"/>
      <c r="AJ373" s="130"/>
      <c r="AK373" s="41"/>
      <c r="AL373" s="130"/>
      <c r="AM373" s="130"/>
      <c r="AN373" s="130"/>
      <c r="AO373" s="130"/>
      <c r="AP373" s="131"/>
      <c r="AQ373" s="86"/>
      <c r="AR373" s="95"/>
    </row>
    <row r="374" ht="39.75" customHeight="1">
      <c r="A374" s="134">
        <v>214.0</v>
      </c>
      <c r="B374" s="135" t="str">
        <f>VLOOKUP($A374,Cierre!$A:$E,2,FALSE)</f>
        <v>#N/A</v>
      </c>
      <c r="C374" s="119"/>
      <c r="D374" s="136" t="str">
        <f>VLOOKUP($A374,Cierre!$A:$E,3,FALSE)</f>
        <v>#N/A</v>
      </c>
      <c r="E374" s="137"/>
      <c r="F374" s="121"/>
      <c r="G374" s="121"/>
      <c r="H374" s="138"/>
      <c r="I374" s="119"/>
      <c r="J374" s="121"/>
      <c r="K374" s="121"/>
      <c r="L374" s="117"/>
      <c r="M374" s="118">
        <v>1.0</v>
      </c>
      <c r="N374" s="119"/>
      <c r="O374" s="120"/>
      <c r="P374" s="121"/>
      <c r="Q374" s="121"/>
      <c r="R374" s="120"/>
      <c r="S374" s="121"/>
      <c r="T374" s="122"/>
      <c r="U374" s="123"/>
      <c r="V374" s="119"/>
      <c r="W374" s="120"/>
      <c r="X374" s="122"/>
      <c r="Y374" s="122"/>
      <c r="Z374" s="124"/>
      <c r="AA374" s="119"/>
      <c r="AB374" s="139"/>
      <c r="AC374" s="140"/>
      <c r="AD374" s="141"/>
      <c r="AE374" s="142"/>
      <c r="AF374" s="129"/>
      <c r="AG374" s="130"/>
      <c r="AH374" s="130"/>
      <c r="AI374" s="130"/>
      <c r="AJ374" s="130"/>
      <c r="AK374" s="130"/>
      <c r="AL374" s="130"/>
      <c r="AM374" s="130"/>
      <c r="AN374" s="130"/>
      <c r="AO374" s="130"/>
      <c r="AP374" s="131"/>
      <c r="AQ374" s="143"/>
      <c r="AR374" s="144"/>
    </row>
    <row r="375" ht="19.5" customHeight="1">
      <c r="A375" s="110">
        <v>215.0</v>
      </c>
      <c r="B375" s="111" t="str">
        <f>VLOOKUP($A375,Cierre!$A:$E,2,FALSE)</f>
        <v>#N/A</v>
      </c>
      <c r="C375" s="112"/>
      <c r="D375" s="113" t="str">
        <f>VLOOKUP($A375,Cierre!$A:$E,3,FALSE)</f>
        <v>#N/A</v>
      </c>
      <c r="E375" s="114"/>
      <c r="F375" s="115"/>
      <c r="G375" s="115"/>
      <c r="H375" s="116"/>
      <c r="I375" s="112"/>
      <c r="J375" s="115"/>
      <c r="K375" s="115"/>
      <c r="L375" s="117" t="s">
        <v>117</v>
      </c>
      <c r="M375" s="118">
        <v>0.5</v>
      </c>
      <c r="N375" s="119"/>
      <c r="O375" s="120"/>
      <c r="P375" s="121"/>
      <c r="Q375" s="121"/>
      <c r="R375" s="120"/>
      <c r="S375" s="121"/>
      <c r="T375" s="122"/>
      <c r="U375" s="123"/>
      <c r="V375" s="119"/>
      <c r="W375" s="120"/>
      <c r="X375" s="122"/>
      <c r="Y375" s="122"/>
      <c r="Z375" s="124"/>
      <c r="AA375" s="112"/>
      <c r="AB375" s="125"/>
      <c r="AC375" s="126"/>
      <c r="AD375" s="127"/>
      <c r="AE375" s="128"/>
      <c r="AF375" s="129"/>
      <c r="AG375" s="130"/>
      <c r="AH375" s="130"/>
      <c r="AI375" s="130"/>
      <c r="AJ375" s="130"/>
      <c r="AK375" s="114"/>
      <c r="AL375" s="130"/>
      <c r="AM375" s="130"/>
      <c r="AN375" s="130"/>
      <c r="AO375" s="130"/>
      <c r="AP375" s="131"/>
      <c r="AQ375" s="132"/>
      <c r="AR375" s="133"/>
    </row>
    <row r="376" ht="19.5" customHeight="1">
      <c r="A376" s="86"/>
      <c r="B376" s="95"/>
      <c r="C376" s="86"/>
      <c r="D376" s="41"/>
      <c r="E376" s="41"/>
      <c r="F376" s="41"/>
      <c r="G376" s="41"/>
      <c r="H376" s="95"/>
      <c r="I376" s="86"/>
      <c r="J376" s="41"/>
      <c r="K376" s="41"/>
      <c r="L376" s="117" t="s">
        <v>752</v>
      </c>
      <c r="M376" s="118">
        <v>0.5</v>
      </c>
      <c r="N376" s="119"/>
      <c r="O376" s="120"/>
      <c r="P376" s="121"/>
      <c r="Q376" s="121"/>
      <c r="R376" s="120"/>
      <c r="S376" s="121"/>
      <c r="T376" s="122"/>
      <c r="U376" s="123"/>
      <c r="V376" s="119"/>
      <c r="W376" s="120"/>
      <c r="X376" s="122"/>
      <c r="Y376" s="122"/>
      <c r="Z376" s="124"/>
      <c r="AA376" s="86"/>
      <c r="AB376" s="41"/>
      <c r="AC376" s="41"/>
      <c r="AD376" s="41"/>
      <c r="AE376" s="95"/>
      <c r="AF376" s="129"/>
      <c r="AG376" s="130"/>
      <c r="AH376" s="130"/>
      <c r="AI376" s="130"/>
      <c r="AJ376" s="130"/>
      <c r="AK376" s="41"/>
      <c r="AL376" s="130"/>
      <c r="AM376" s="130"/>
      <c r="AN376" s="130"/>
      <c r="AO376" s="130"/>
      <c r="AP376" s="131"/>
      <c r="AQ376" s="86"/>
      <c r="AR376" s="95"/>
    </row>
    <row r="377" ht="39.75" customHeight="1">
      <c r="A377" s="134">
        <v>216.0</v>
      </c>
      <c r="B377" s="135" t="str">
        <f>VLOOKUP($A377,Cierre!$A:$E,2,FALSE)</f>
        <v>#N/A</v>
      </c>
      <c r="C377" s="119"/>
      <c r="D377" s="136" t="str">
        <f>VLOOKUP($A377,Cierre!$A:$E,3,FALSE)</f>
        <v>#N/A</v>
      </c>
      <c r="E377" s="137"/>
      <c r="F377" s="121"/>
      <c r="G377" s="121"/>
      <c r="H377" s="138"/>
      <c r="I377" s="119"/>
      <c r="J377" s="121"/>
      <c r="K377" s="121"/>
      <c r="L377" s="117"/>
      <c r="M377" s="118">
        <v>1.0</v>
      </c>
      <c r="N377" s="119"/>
      <c r="O377" s="120"/>
      <c r="P377" s="121"/>
      <c r="Q377" s="121"/>
      <c r="R377" s="120"/>
      <c r="S377" s="121"/>
      <c r="T377" s="122"/>
      <c r="U377" s="123"/>
      <c r="V377" s="119"/>
      <c r="W377" s="120"/>
      <c r="X377" s="122"/>
      <c r="Y377" s="122"/>
      <c r="Z377" s="124"/>
      <c r="AA377" s="119"/>
      <c r="AB377" s="139"/>
      <c r="AC377" s="140"/>
      <c r="AD377" s="141"/>
      <c r="AE377" s="142"/>
      <c r="AF377" s="129"/>
      <c r="AG377" s="130"/>
      <c r="AH377" s="130"/>
      <c r="AI377" s="130"/>
      <c r="AJ377" s="130"/>
      <c r="AK377" s="130"/>
      <c r="AL377" s="130"/>
      <c r="AM377" s="130"/>
      <c r="AN377" s="130"/>
      <c r="AO377" s="130"/>
      <c r="AP377" s="131"/>
      <c r="AQ377" s="143"/>
      <c r="AR377" s="144"/>
    </row>
    <row r="378" ht="39.75" customHeight="1">
      <c r="A378" s="134">
        <v>217.0</v>
      </c>
      <c r="B378" s="135" t="str">
        <f>VLOOKUP($A378,Cierre!$A:$E,2,FALSE)</f>
        <v>#N/A</v>
      </c>
      <c r="C378" s="119"/>
      <c r="D378" s="136" t="str">
        <f>VLOOKUP($A378,Cierre!$A:$E,3,FALSE)</f>
        <v>#N/A</v>
      </c>
      <c r="E378" s="137"/>
      <c r="F378" s="121"/>
      <c r="G378" s="121"/>
      <c r="H378" s="138"/>
      <c r="I378" s="119"/>
      <c r="J378" s="121"/>
      <c r="K378" s="121"/>
      <c r="L378" s="117"/>
      <c r="M378" s="118">
        <v>1.0</v>
      </c>
      <c r="N378" s="119"/>
      <c r="O378" s="120"/>
      <c r="P378" s="121"/>
      <c r="Q378" s="121"/>
      <c r="R378" s="120"/>
      <c r="S378" s="121"/>
      <c r="T378" s="122"/>
      <c r="U378" s="123"/>
      <c r="V378" s="119"/>
      <c r="W378" s="120"/>
      <c r="X378" s="122"/>
      <c r="Y378" s="122"/>
      <c r="Z378" s="124"/>
      <c r="AA378" s="119"/>
      <c r="AB378" s="139"/>
      <c r="AC378" s="140"/>
      <c r="AD378" s="141"/>
      <c r="AE378" s="142"/>
      <c r="AF378" s="129"/>
      <c r="AG378" s="130"/>
      <c r="AH378" s="130"/>
      <c r="AI378" s="130"/>
      <c r="AJ378" s="130"/>
      <c r="AK378" s="130"/>
      <c r="AL378" s="130"/>
      <c r="AM378" s="130"/>
      <c r="AN378" s="130"/>
      <c r="AO378" s="130"/>
      <c r="AP378" s="131"/>
      <c r="AQ378" s="143"/>
      <c r="AR378" s="144"/>
    </row>
    <row r="379" ht="19.5" customHeight="1">
      <c r="A379" s="110">
        <v>218.0</v>
      </c>
      <c r="B379" s="111" t="str">
        <f>VLOOKUP($A379,Cierre!$A:$E,2,FALSE)</f>
        <v>#N/A</v>
      </c>
      <c r="C379" s="112"/>
      <c r="D379" s="113" t="str">
        <f>VLOOKUP($A379,Cierre!$A:$E,3,FALSE)</f>
        <v>#N/A</v>
      </c>
      <c r="E379" s="114"/>
      <c r="F379" s="115"/>
      <c r="G379" s="115"/>
      <c r="H379" s="116"/>
      <c r="I379" s="112"/>
      <c r="J379" s="115"/>
      <c r="K379" s="115"/>
      <c r="L379" s="117" t="s">
        <v>753</v>
      </c>
      <c r="M379" s="118">
        <v>0.5</v>
      </c>
      <c r="N379" s="119"/>
      <c r="O379" s="120"/>
      <c r="P379" s="121"/>
      <c r="Q379" s="121"/>
      <c r="R379" s="120"/>
      <c r="S379" s="121"/>
      <c r="T379" s="122"/>
      <c r="U379" s="123"/>
      <c r="V379" s="119"/>
      <c r="W379" s="120"/>
      <c r="X379" s="122"/>
      <c r="Y379" s="122"/>
      <c r="Z379" s="124"/>
      <c r="AA379" s="112"/>
      <c r="AB379" s="125"/>
      <c r="AC379" s="126"/>
      <c r="AD379" s="127"/>
      <c r="AE379" s="128"/>
      <c r="AF379" s="129"/>
      <c r="AG379" s="130"/>
      <c r="AH379" s="130"/>
      <c r="AI379" s="130"/>
      <c r="AJ379" s="130"/>
      <c r="AK379" s="114"/>
      <c r="AL379" s="130"/>
      <c r="AM379" s="130"/>
      <c r="AN379" s="130"/>
      <c r="AO379" s="130"/>
      <c r="AP379" s="131"/>
      <c r="AQ379" s="132"/>
      <c r="AR379" s="133"/>
    </row>
    <row r="380" ht="19.5" customHeight="1">
      <c r="A380" s="86"/>
      <c r="B380" s="95"/>
      <c r="C380" s="86"/>
      <c r="D380" s="41"/>
      <c r="E380" s="41"/>
      <c r="F380" s="41"/>
      <c r="G380" s="41"/>
      <c r="H380" s="95"/>
      <c r="I380" s="86"/>
      <c r="J380" s="41"/>
      <c r="K380" s="41"/>
      <c r="L380" s="117" t="s">
        <v>754</v>
      </c>
      <c r="M380" s="118">
        <v>0.5</v>
      </c>
      <c r="N380" s="119"/>
      <c r="O380" s="120"/>
      <c r="P380" s="121"/>
      <c r="Q380" s="121"/>
      <c r="R380" s="120"/>
      <c r="S380" s="121"/>
      <c r="T380" s="122"/>
      <c r="U380" s="123"/>
      <c r="V380" s="119"/>
      <c r="W380" s="120"/>
      <c r="X380" s="122"/>
      <c r="Y380" s="122"/>
      <c r="Z380" s="124"/>
      <c r="AA380" s="86"/>
      <c r="AB380" s="41"/>
      <c r="AC380" s="41"/>
      <c r="AD380" s="41"/>
      <c r="AE380" s="95"/>
      <c r="AF380" s="129"/>
      <c r="AG380" s="130"/>
      <c r="AH380" s="130"/>
      <c r="AI380" s="130"/>
      <c r="AJ380" s="130"/>
      <c r="AK380" s="41"/>
      <c r="AL380" s="130"/>
      <c r="AM380" s="130"/>
      <c r="AN380" s="130"/>
      <c r="AO380" s="130"/>
      <c r="AP380" s="131"/>
      <c r="AQ380" s="86"/>
      <c r="AR380" s="95"/>
    </row>
    <row r="381" ht="39.75" customHeight="1">
      <c r="A381" s="134">
        <v>219.0</v>
      </c>
      <c r="B381" s="135" t="str">
        <f>VLOOKUP($A381,Cierre!$A:$E,2,FALSE)</f>
        <v>#N/A</v>
      </c>
      <c r="C381" s="119"/>
      <c r="D381" s="136" t="str">
        <f>VLOOKUP($A381,Cierre!$A:$E,3,FALSE)</f>
        <v>#N/A</v>
      </c>
      <c r="E381" s="137"/>
      <c r="F381" s="121"/>
      <c r="G381" s="121"/>
      <c r="H381" s="138"/>
      <c r="I381" s="119"/>
      <c r="J381" s="121"/>
      <c r="K381" s="121"/>
      <c r="L381" s="117"/>
      <c r="M381" s="118">
        <v>1.0</v>
      </c>
      <c r="N381" s="119"/>
      <c r="O381" s="120"/>
      <c r="P381" s="121"/>
      <c r="Q381" s="121"/>
      <c r="R381" s="120"/>
      <c r="S381" s="121"/>
      <c r="T381" s="122"/>
      <c r="U381" s="123"/>
      <c r="V381" s="119"/>
      <c r="W381" s="120"/>
      <c r="X381" s="122"/>
      <c r="Y381" s="122"/>
      <c r="Z381" s="124"/>
      <c r="AA381" s="119"/>
      <c r="AB381" s="139"/>
      <c r="AC381" s="140"/>
      <c r="AD381" s="141"/>
      <c r="AE381" s="142"/>
      <c r="AF381" s="129"/>
      <c r="AG381" s="130"/>
      <c r="AH381" s="130"/>
      <c r="AI381" s="130"/>
      <c r="AJ381" s="130"/>
      <c r="AK381" s="130"/>
      <c r="AL381" s="130"/>
      <c r="AM381" s="130"/>
      <c r="AN381" s="130"/>
      <c r="AO381" s="130"/>
      <c r="AP381" s="131"/>
      <c r="AQ381" s="143"/>
      <c r="AR381" s="144"/>
    </row>
    <row r="382" ht="19.5" customHeight="1">
      <c r="A382" s="110">
        <v>220.0</v>
      </c>
      <c r="B382" s="111" t="str">
        <f>VLOOKUP($A382,Cierre!$A:$E,2,FALSE)</f>
        <v>#N/A</v>
      </c>
      <c r="C382" s="112"/>
      <c r="D382" s="113" t="str">
        <f>VLOOKUP($A382,Cierre!$A:$E,3,FALSE)</f>
        <v>#N/A</v>
      </c>
      <c r="E382" s="114"/>
      <c r="F382" s="115"/>
      <c r="G382" s="115"/>
      <c r="H382" s="116"/>
      <c r="I382" s="112"/>
      <c r="J382" s="115"/>
      <c r="K382" s="115"/>
      <c r="L382" s="117" t="s">
        <v>755</v>
      </c>
      <c r="M382" s="118">
        <v>0.9</v>
      </c>
      <c r="N382" s="119"/>
      <c r="O382" s="120"/>
      <c r="P382" s="121"/>
      <c r="Q382" s="121"/>
      <c r="R382" s="120"/>
      <c r="S382" s="121"/>
      <c r="T382" s="122"/>
      <c r="U382" s="123"/>
      <c r="V382" s="119"/>
      <c r="W382" s="120"/>
      <c r="X382" s="122"/>
      <c r="Y382" s="122"/>
      <c r="Z382" s="124"/>
      <c r="AA382" s="112"/>
      <c r="AB382" s="125"/>
      <c r="AC382" s="126"/>
      <c r="AD382" s="127"/>
      <c r="AE382" s="128"/>
      <c r="AF382" s="129"/>
      <c r="AG382" s="130"/>
      <c r="AH382" s="130"/>
      <c r="AI382" s="130"/>
      <c r="AJ382" s="130"/>
      <c r="AK382" s="114"/>
      <c r="AL382" s="130"/>
      <c r="AM382" s="130"/>
      <c r="AN382" s="130"/>
      <c r="AO382" s="130"/>
      <c r="AP382" s="131"/>
      <c r="AQ382" s="132"/>
      <c r="AR382" s="133"/>
    </row>
    <row r="383" ht="19.5" customHeight="1">
      <c r="A383" s="86"/>
      <c r="B383" s="95"/>
      <c r="C383" s="86"/>
      <c r="D383" s="41"/>
      <c r="E383" s="41"/>
      <c r="F383" s="41"/>
      <c r="G383" s="41"/>
      <c r="H383" s="95"/>
      <c r="I383" s="86"/>
      <c r="J383" s="41"/>
      <c r="K383" s="41"/>
      <c r="L383" s="117" t="s">
        <v>756</v>
      </c>
      <c r="M383" s="118">
        <v>0.1</v>
      </c>
      <c r="N383" s="119"/>
      <c r="O383" s="120"/>
      <c r="P383" s="121"/>
      <c r="Q383" s="121"/>
      <c r="R383" s="120"/>
      <c r="S383" s="121"/>
      <c r="T383" s="122"/>
      <c r="U383" s="123"/>
      <c r="V383" s="119"/>
      <c r="W383" s="120"/>
      <c r="X383" s="122"/>
      <c r="Y383" s="122"/>
      <c r="Z383" s="124"/>
      <c r="AA383" s="86"/>
      <c r="AB383" s="41"/>
      <c r="AC383" s="41"/>
      <c r="AD383" s="41"/>
      <c r="AE383" s="95"/>
      <c r="AF383" s="129"/>
      <c r="AG383" s="130"/>
      <c r="AH383" s="130"/>
      <c r="AI383" s="130"/>
      <c r="AJ383" s="130"/>
      <c r="AK383" s="41"/>
      <c r="AL383" s="130"/>
      <c r="AM383" s="130"/>
      <c r="AN383" s="130"/>
      <c r="AO383" s="130"/>
      <c r="AP383" s="131"/>
      <c r="AQ383" s="86"/>
      <c r="AR383" s="95"/>
    </row>
    <row r="384" ht="39.75" customHeight="1">
      <c r="A384" s="134">
        <v>221.0</v>
      </c>
      <c r="B384" s="135" t="str">
        <f>VLOOKUP($A384,Cierre!$A:$E,2,FALSE)</f>
        <v>#N/A</v>
      </c>
      <c r="C384" s="119"/>
      <c r="D384" s="136" t="str">
        <f>VLOOKUP($A384,Cierre!$A:$E,3,FALSE)</f>
        <v>#N/A</v>
      </c>
      <c r="E384" s="137"/>
      <c r="F384" s="121"/>
      <c r="G384" s="121"/>
      <c r="H384" s="138"/>
      <c r="I384" s="119"/>
      <c r="J384" s="121"/>
      <c r="K384" s="121"/>
      <c r="L384" s="117"/>
      <c r="M384" s="118">
        <v>1.0</v>
      </c>
      <c r="N384" s="119"/>
      <c r="O384" s="120"/>
      <c r="P384" s="121"/>
      <c r="Q384" s="121"/>
      <c r="R384" s="120"/>
      <c r="S384" s="121"/>
      <c r="T384" s="122"/>
      <c r="U384" s="123"/>
      <c r="V384" s="119"/>
      <c r="W384" s="120"/>
      <c r="X384" s="122"/>
      <c r="Y384" s="122"/>
      <c r="Z384" s="124"/>
      <c r="AA384" s="119"/>
      <c r="AB384" s="139"/>
      <c r="AC384" s="140"/>
      <c r="AD384" s="141"/>
      <c r="AE384" s="142"/>
      <c r="AF384" s="129"/>
      <c r="AG384" s="130"/>
      <c r="AH384" s="130"/>
      <c r="AI384" s="130"/>
      <c r="AJ384" s="130"/>
      <c r="AK384" s="130"/>
      <c r="AL384" s="130"/>
      <c r="AM384" s="130"/>
      <c r="AN384" s="130"/>
      <c r="AO384" s="130"/>
      <c r="AP384" s="131"/>
      <c r="AQ384" s="143"/>
      <c r="AR384" s="144"/>
    </row>
    <row r="385" ht="19.5" customHeight="1">
      <c r="A385" s="110">
        <v>222.0</v>
      </c>
      <c r="B385" s="111" t="str">
        <f>VLOOKUP($A385,Cierre!$A:$E,2,FALSE)</f>
        <v>#N/A</v>
      </c>
      <c r="C385" s="112"/>
      <c r="D385" s="113" t="str">
        <f>VLOOKUP($A385,Cierre!$A:$E,3,FALSE)</f>
        <v>#N/A</v>
      </c>
      <c r="E385" s="114"/>
      <c r="F385" s="115"/>
      <c r="G385" s="115"/>
      <c r="H385" s="116"/>
      <c r="I385" s="112"/>
      <c r="J385" s="115"/>
      <c r="K385" s="115"/>
      <c r="L385" s="117" t="s">
        <v>757</v>
      </c>
      <c r="M385" s="118">
        <v>0.6</v>
      </c>
      <c r="N385" s="119"/>
      <c r="O385" s="120"/>
      <c r="P385" s="121"/>
      <c r="Q385" s="121"/>
      <c r="R385" s="120"/>
      <c r="S385" s="121"/>
      <c r="T385" s="122"/>
      <c r="U385" s="123"/>
      <c r="V385" s="119"/>
      <c r="W385" s="120"/>
      <c r="X385" s="122"/>
      <c r="Y385" s="122"/>
      <c r="Z385" s="124"/>
      <c r="AA385" s="112"/>
      <c r="AB385" s="125"/>
      <c r="AC385" s="126"/>
      <c r="AD385" s="127"/>
      <c r="AE385" s="128"/>
      <c r="AF385" s="129"/>
      <c r="AG385" s="130"/>
      <c r="AH385" s="130"/>
      <c r="AI385" s="130"/>
      <c r="AJ385" s="130"/>
      <c r="AK385" s="114"/>
      <c r="AL385" s="130"/>
      <c r="AM385" s="130"/>
      <c r="AN385" s="130"/>
      <c r="AO385" s="130"/>
      <c r="AP385" s="131"/>
      <c r="AQ385" s="132"/>
      <c r="AR385" s="133"/>
    </row>
    <row r="386" ht="19.5" customHeight="1">
      <c r="A386" s="86"/>
      <c r="B386" s="95"/>
      <c r="C386" s="86"/>
      <c r="D386" s="41"/>
      <c r="E386" s="41"/>
      <c r="F386" s="41"/>
      <c r="G386" s="41"/>
      <c r="H386" s="95"/>
      <c r="I386" s="86"/>
      <c r="J386" s="41"/>
      <c r="K386" s="41"/>
      <c r="L386" s="117" t="s">
        <v>758</v>
      </c>
      <c r="M386" s="118">
        <v>0.4</v>
      </c>
      <c r="N386" s="119"/>
      <c r="O386" s="120"/>
      <c r="P386" s="121"/>
      <c r="Q386" s="121"/>
      <c r="R386" s="120"/>
      <c r="S386" s="121"/>
      <c r="T386" s="122"/>
      <c r="U386" s="123"/>
      <c r="V386" s="119"/>
      <c r="W386" s="120"/>
      <c r="X386" s="122"/>
      <c r="Y386" s="122"/>
      <c r="Z386" s="124"/>
      <c r="AA386" s="86"/>
      <c r="AB386" s="41"/>
      <c r="AC386" s="41"/>
      <c r="AD386" s="41"/>
      <c r="AE386" s="95"/>
      <c r="AF386" s="129"/>
      <c r="AG386" s="130"/>
      <c r="AH386" s="130"/>
      <c r="AI386" s="130"/>
      <c r="AJ386" s="130"/>
      <c r="AK386" s="41"/>
      <c r="AL386" s="130"/>
      <c r="AM386" s="130"/>
      <c r="AN386" s="130"/>
      <c r="AO386" s="130"/>
      <c r="AP386" s="131"/>
      <c r="AQ386" s="86"/>
      <c r="AR386" s="95"/>
    </row>
    <row r="387" ht="39.75" customHeight="1">
      <c r="A387" s="134">
        <v>223.0</v>
      </c>
      <c r="B387" s="135" t="str">
        <f>VLOOKUP($A387,Cierre!$A:$E,2,FALSE)</f>
        <v>#N/A</v>
      </c>
      <c r="C387" s="119"/>
      <c r="D387" s="136" t="str">
        <f>VLOOKUP($A387,Cierre!$A:$E,3,FALSE)</f>
        <v>#N/A</v>
      </c>
      <c r="E387" s="137"/>
      <c r="F387" s="121"/>
      <c r="G387" s="121"/>
      <c r="H387" s="138"/>
      <c r="I387" s="119"/>
      <c r="J387" s="121"/>
      <c r="K387" s="121"/>
      <c r="L387" s="117"/>
      <c r="M387" s="118">
        <v>1.0</v>
      </c>
      <c r="N387" s="119"/>
      <c r="O387" s="120"/>
      <c r="P387" s="121"/>
      <c r="Q387" s="121"/>
      <c r="R387" s="120"/>
      <c r="S387" s="121"/>
      <c r="T387" s="122"/>
      <c r="U387" s="123"/>
      <c r="V387" s="119"/>
      <c r="W387" s="120"/>
      <c r="X387" s="122"/>
      <c r="Y387" s="122"/>
      <c r="Z387" s="124"/>
      <c r="AA387" s="119"/>
      <c r="AB387" s="139"/>
      <c r="AC387" s="140"/>
      <c r="AD387" s="141"/>
      <c r="AE387" s="142"/>
      <c r="AF387" s="129"/>
      <c r="AG387" s="130"/>
      <c r="AH387" s="130"/>
      <c r="AI387" s="130"/>
      <c r="AJ387" s="130"/>
      <c r="AK387" s="130"/>
      <c r="AL387" s="130"/>
      <c r="AM387" s="130"/>
      <c r="AN387" s="130"/>
      <c r="AO387" s="130"/>
      <c r="AP387" s="131"/>
      <c r="AQ387" s="143"/>
      <c r="AR387" s="144"/>
    </row>
    <row r="388" ht="39.75" customHeight="1">
      <c r="A388" s="134">
        <v>224.0</v>
      </c>
      <c r="B388" s="135" t="str">
        <f>VLOOKUP($A388,Cierre!$A:$E,2,FALSE)</f>
        <v>#N/A</v>
      </c>
      <c r="C388" s="119"/>
      <c r="D388" s="136" t="str">
        <f>VLOOKUP($A388,Cierre!$A:$E,3,FALSE)</f>
        <v>#N/A</v>
      </c>
      <c r="E388" s="137"/>
      <c r="F388" s="121"/>
      <c r="G388" s="121"/>
      <c r="H388" s="138"/>
      <c r="I388" s="119"/>
      <c r="J388" s="121"/>
      <c r="K388" s="121"/>
      <c r="L388" s="117"/>
      <c r="M388" s="118">
        <v>1.0</v>
      </c>
      <c r="N388" s="119"/>
      <c r="O388" s="120"/>
      <c r="P388" s="121"/>
      <c r="Q388" s="121"/>
      <c r="R388" s="120"/>
      <c r="S388" s="121"/>
      <c r="T388" s="122"/>
      <c r="U388" s="123"/>
      <c r="V388" s="119"/>
      <c r="W388" s="120"/>
      <c r="X388" s="122"/>
      <c r="Y388" s="122"/>
      <c r="Z388" s="124"/>
      <c r="AA388" s="119"/>
      <c r="AB388" s="139"/>
      <c r="AC388" s="140"/>
      <c r="AD388" s="141"/>
      <c r="AE388" s="142"/>
      <c r="AF388" s="129"/>
      <c r="AG388" s="130"/>
      <c r="AH388" s="130"/>
      <c r="AI388" s="130"/>
      <c r="AJ388" s="130"/>
      <c r="AK388" s="130"/>
      <c r="AL388" s="130"/>
      <c r="AM388" s="130"/>
      <c r="AN388" s="130"/>
      <c r="AO388" s="130"/>
      <c r="AP388" s="131"/>
      <c r="AQ388" s="143"/>
      <c r="AR388" s="144"/>
    </row>
    <row r="389" ht="39.75" customHeight="1">
      <c r="A389" s="134">
        <v>225.0</v>
      </c>
      <c r="B389" s="135" t="str">
        <f>VLOOKUP($A389,Cierre!$A:$E,2,FALSE)</f>
        <v>#N/A</v>
      </c>
      <c r="C389" s="119"/>
      <c r="D389" s="136" t="str">
        <f>VLOOKUP($A389,Cierre!$A:$E,3,FALSE)</f>
        <v>#N/A</v>
      </c>
      <c r="E389" s="137"/>
      <c r="F389" s="121"/>
      <c r="G389" s="121"/>
      <c r="H389" s="138"/>
      <c r="I389" s="119"/>
      <c r="J389" s="121"/>
      <c r="K389" s="121"/>
      <c r="L389" s="117"/>
      <c r="M389" s="118">
        <v>1.0</v>
      </c>
      <c r="N389" s="119"/>
      <c r="O389" s="120"/>
      <c r="P389" s="121"/>
      <c r="Q389" s="121"/>
      <c r="R389" s="120"/>
      <c r="S389" s="121"/>
      <c r="T389" s="122"/>
      <c r="U389" s="123"/>
      <c r="V389" s="119"/>
      <c r="W389" s="120"/>
      <c r="X389" s="122"/>
      <c r="Y389" s="122"/>
      <c r="Z389" s="124"/>
      <c r="AA389" s="119"/>
      <c r="AB389" s="139"/>
      <c r="AC389" s="140"/>
      <c r="AD389" s="141"/>
      <c r="AE389" s="142"/>
      <c r="AF389" s="129"/>
      <c r="AG389" s="130"/>
      <c r="AH389" s="130"/>
      <c r="AI389" s="130"/>
      <c r="AJ389" s="130"/>
      <c r="AK389" s="130"/>
      <c r="AL389" s="130"/>
      <c r="AM389" s="130"/>
      <c r="AN389" s="130"/>
      <c r="AO389" s="130"/>
      <c r="AP389" s="131"/>
      <c r="AQ389" s="143"/>
      <c r="AR389" s="144"/>
    </row>
    <row r="390" ht="39.75" customHeight="1">
      <c r="A390" s="134">
        <v>226.0</v>
      </c>
      <c r="B390" s="135" t="str">
        <f>VLOOKUP($A390,Cierre!$A:$E,2,FALSE)</f>
        <v>#N/A</v>
      </c>
      <c r="C390" s="119"/>
      <c r="D390" s="136" t="str">
        <f>VLOOKUP($A390,Cierre!$A:$E,3,FALSE)</f>
        <v>#N/A</v>
      </c>
      <c r="E390" s="137"/>
      <c r="F390" s="121"/>
      <c r="G390" s="121"/>
      <c r="H390" s="138"/>
      <c r="I390" s="119"/>
      <c r="J390" s="121"/>
      <c r="K390" s="121"/>
      <c r="L390" s="117"/>
      <c r="M390" s="118">
        <v>1.0</v>
      </c>
      <c r="N390" s="119"/>
      <c r="O390" s="120"/>
      <c r="P390" s="121"/>
      <c r="Q390" s="121"/>
      <c r="R390" s="120"/>
      <c r="S390" s="121"/>
      <c r="T390" s="122"/>
      <c r="U390" s="123"/>
      <c r="V390" s="119"/>
      <c r="W390" s="120"/>
      <c r="X390" s="122"/>
      <c r="Y390" s="122"/>
      <c r="Z390" s="124"/>
      <c r="AA390" s="119"/>
      <c r="AB390" s="139"/>
      <c r="AC390" s="140"/>
      <c r="AD390" s="141"/>
      <c r="AE390" s="142"/>
      <c r="AF390" s="129"/>
      <c r="AG390" s="130"/>
      <c r="AH390" s="130"/>
      <c r="AI390" s="130"/>
      <c r="AJ390" s="130"/>
      <c r="AK390" s="130"/>
      <c r="AL390" s="130"/>
      <c r="AM390" s="130"/>
      <c r="AN390" s="130"/>
      <c r="AO390" s="130"/>
      <c r="AP390" s="131"/>
      <c r="AQ390" s="143"/>
      <c r="AR390" s="144"/>
    </row>
    <row r="391" ht="39.75" customHeight="1">
      <c r="A391" s="134">
        <v>227.0</v>
      </c>
      <c r="B391" s="135" t="str">
        <f>VLOOKUP($A391,Cierre!$A:$E,2,FALSE)</f>
        <v>#N/A</v>
      </c>
      <c r="C391" s="119"/>
      <c r="D391" s="136" t="str">
        <f>VLOOKUP($A391,Cierre!$A:$E,3,FALSE)</f>
        <v>#N/A</v>
      </c>
      <c r="E391" s="137"/>
      <c r="F391" s="121"/>
      <c r="G391" s="121"/>
      <c r="H391" s="138"/>
      <c r="I391" s="119"/>
      <c r="J391" s="121"/>
      <c r="K391" s="121"/>
      <c r="L391" s="117"/>
      <c r="M391" s="118">
        <v>1.0</v>
      </c>
      <c r="N391" s="119"/>
      <c r="O391" s="120"/>
      <c r="P391" s="121"/>
      <c r="Q391" s="121"/>
      <c r="R391" s="120"/>
      <c r="S391" s="121"/>
      <c r="T391" s="122"/>
      <c r="U391" s="123"/>
      <c r="V391" s="119"/>
      <c r="W391" s="120"/>
      <c r="X391" s="122"/>
      <c r="Y391" s="122"/>
      <c r="Z391" s="124"/>
      <c r="AA391" s="119"/>
      <c r="AB391" s="139"/>
      <c r="AC391" s="140"/>
      <c r="AD391" s="141"/>
      <c r="AE391" s="142"/>
      <c r="AF391" s="129"/>
      <c r="AG391" s="130"/>
      <c r="AH391" s="130"/>
      <c r="AI391" s="130"/>
      <c r="AJ391" s="130"/>
      <c r="AK391" s="130"/>
      <c r="AL391" s="130"/>
      <c r="AM391" s="130"/>
      <c r="AN391" s="130"/>
      <c r="AO391" s="130"/>
      <c r="AP391" s="131"/>
      <c r="AQ391" s="143"/>
      <c r="AR391" s="144"/>
    </row>
    <row r="392" ht="39.75" customHeight="1">
      <c r="A392" s="134">
        <v>228.0</v>
      </c>
      <c r="B392" s="135" t="str">
        <f>VLOOKUP($A392,Cierre!$A:$E,2,FALSE)</f>
        <v>#N/A</v>
      </c>
      <c r="C392" s="119"/>
      <c r="D392" s="136" t="str">
        <f>VLOOKUP($A392,Cierre!$A:$E,3,FALSE)</f>
        <v>#N/A</v>
      </c>
      <c r="E392" s="137"/>
      <c r="F392" s="121"/>
      <c r="G392" s="121"/>
      <c r="H392" s="138"/>
      <c r="I392" s="119"/>
      <c r="J392" s="121"/>
      <c r="K392" s="121"/>
      <c r="L392" s="117"/>
      <c r="M392" s="118">
        <v>1.0</v>
      </c>
      <c r="N392" s="119"/>
      <c r="O392" s="120"/>
      <c r="P392" s="121"/>
      <c r="Q392" s="121"/>
      <c r="R392" s="120"/>
      <c r="S392" s="121"/>
      <c r="T392" s="122"/>
      <c r="U392" s="123"/>
      <c r="V392" s="119"/>
      <c r="W392" s="120"/>
      <c r="X392" s="122"/>
      <c r="Y392" s="122"/>
      <c r="Z392" s="124"/>
      <c r="AA392" s="119"/>
      <c r="AB392" s="139"/>
      <c r="AC392" s="140"/>
      <c r="AD392" s="141"/>
      <c r="AE392" s="142"/>
      <c r="AF392" s="129"/>
      <c r="AG392" s="130"/>
      <c r="AH392" s="130"/>
      <c r="AI392" s="130"/>
      <c r="AJ392" s="130"/>
      <c r="AK392" s="130"/>
      <c r="AL392" s="130"/>
      <c r="AM392" s="130"/>
      <c r="AN392" s="130"/>
      <c r="AO392" s="130"/>
      <c r="AP392" s="131"/>
      <c r="AQ392" s="143"/>
      <c r="AR392" s="144"/>
    </row>
    <row r="393" ht="19.5" customHeight="1">
      <c r="A393" s="110">
        <v>229.0</v>
      </c>
      <c r="B393" s="111" t="str">
        <f>VLOOKUP($A393,Cierre!$A:$E,2,FALSE)</f>
        <v>#N/A</v>
      </c>
      <c r="C393" s="112"/>
      <c r="D393" s="113" t="str">
        <f>VLOOKUP($A393,Cierre!$A:$E,3,FALSE)</f>
        <v>#N/A</v>
      </c>
      <c r="E393" s="114"/>
      <c r="F393" s="115"/>
      <c r="G393" s="115"/>
      <c r="H393" s="116"/>
      <c r="I393" s="112"/>
      <c r="J393" s="115"/>
      <c r="K393" s="115"/>
      <c r="L393" s="117" t="s">
        <v>759</v>
      </c>
      <c r="M393" s="118">
        <v>0.5</v>
      </c>
      <c r="N393" s="119"/>
      <c r="O393" s="120"/>
      <c r="P393" s="121"/>
      <c r="Q393" s="121"/>
      <c r="R393" s="120"/>
      <c r="S393" s="121"/>
      <c r="T393" s="122"/>
      <c r="U393" s="123"/>
      <c r="V393" s="119"/>
      <c r="W393" s="120"/>
      <c r="X393" s="122"/>
      <c r="Y393" s="122"/>
      <c r="Z393" s="124"/>
      <c r="AA393" s="112"/>
      <c r="AB393" s="125"/>
      <c r="AC393" s="126"/>
      <c r="AD393" s="127"/>
      <c r="AE393" s="128"/>
      <c r="AF393" s="129"/>
      <c r="AG393" s="130"/>
      <c r="AH393" s="130"/>
      <c r="AI393" s="130"/>
      <c r="AJ393" s="130"/>
      <c r="AK393" s="114"/>
      <c r="AL393" s="130"/>
      <c r="AM393" s="130"/>
      <c r="AN393" s="130"/>
      <c r="AO393" s="130"/>
      <c r="AP393" s="131"/>
      <c r="AQ393" s="132"/>
      <c r="AR393" s="133"/>
    </row>
    <row r="394" ht="19.5" customHeight="1">
      <c r="A394" s="86"/>
      <c r="B394" s="95"/>
      <c r="C394" s="86"/>
      <c r="D394" s="41"/>
      <c r="E394" s="41"/>
      <c r="F394" s="41"/>
      <c r="G394" s="41"/>
      <c r="H394" s="95"/>
      <c r="I394" s="86"/>
      <c r="J394" s="41"/>
      <c r="K394" s="41"/>
      <c r="L394" s="117" t="s">
        <v>760</v>
      </c>
      <c r="M394" s="118">
        <v>0.5</v>
      </c>
      <c r="N394" s="119"/>
      <c r="O394" s="120"/>
      <c r="P394" s="121"/>
      <c r="Q394" s="121"/>
      <c r="R394" s="120"/>
      <c r="S394" s="121"/>
      <c r="T394" s="122"/>
      <c r="U394" s="123"/>
      <c r="V394" s="119"/>
      <c r="W394" s="120"/>
      <c r="X394" s="122"/>
      <c r="Y394" s="122"/>
      <c r="Z394" s="124"/>
      <c r="AA394" s="86"/>
      <c r="AB394" s="41"/>
      <c r="AC394" s="41"/>
      <c r="AD394" s="41"/>
      <c r="AE394" s="95"/>
      <c r="AF394" s="129"/>
      <c r="AG394" s="130"/>
      <c r="AH394" s="130"/>
      <c r="AI394" s="130"/>
      <c r="AJ394" s="130"/>
      <c r="AK394" s="41"/>
      <c r="AL394" s="130"/>
      <c r="AM394" s="130"/>
      <c r="AN394" s="130"/>
      <c r="AO394" s="130"/>
      <c r="AP394" s="131"/>
      <c r="AQ394" s="86"/>
      <c r="AR394" s="95"/>
    </row>
    <row r="395" ht="19.5" customHeight="1">
      <c r="A395" s="110">
        <v>230.0</v>
      </c>
      <c r="B395" s="111" t="str">
        <f>VLOOKUP($A395,Cierre!$A:$E,2,FALSE)</f>
        <v>#N/A</v>
      </c>
      <c r="C395" s="112"/>
      <c r="D395" s="113" t="str">
        <f>VLOOKUP($A395,Cierre!$A:$E,3,FALSE)</f>
        <v>#N/A</v>
      </c>
      <c r="E395" s="114"/>
      <c r="F395" s="115"/>
      <c r="G395" s="115"/>
      <c r="H395" s="116"/>
      <c r="I395" s="112"/>
      <c r="J395" s="115"/>
      <c r="K395" s="115"/>
      <c r="L395" s="117" t="s">
        <v>761</v>
      </c>
      <c r="M395" s="118">
        <v>0.6</v>
      </c>
      <c r="N395" s="119"/>
      <c r="O395" s="120"/>
      <c r="P395" s="121"/>
      <c r="Q395" s="121"/>
      <c r="R395" s="120"/>
      <c r="S395" s="121"/>
      <c r="T395" s="122"/>
      <c r="U395" s="123"/>
      <c r="V395" s="119"/>
      <c r="W395" s="120"/>
      <c r="X395" s="122"/>
      <c r="Y395" s="122"/>
      <c r="Z395" s="124"/>
      <c r="AA395" s="112"/>
      <c r="AB395" s="125"/>
      <c r="AC395" s="126"/>
      <c r="AD395" s="127"/>
      <c r="AE395" s="128"/>
      <c r="AF395" s="129"/>
      <c r="AG395" s="130"/>
      <c r="AH395" s="130"/>
      <c r="AI395" s="130"/>
      <c r="AJ395" s="130"/>
      <c r="AK395" s="114"/>
      <c r="AL395" s="130"/>
      <c r="AM395" s="130"/>
      <c r="AN395" s="130"/>
      <c r="AO395" s="130"/>
      <c r="AP395" s="131"/>
      <c r="AQ395" s="132"/>
      <c r="AR395" s="133"/>
    </row>
    <row r="396" ht="19.5" customHeight="1">
      <c r="A396" s="86"/>
      <c r="B396" s="95"/>
      <c r="C396" s="86"/>
      <c r="D396" s="41"/>
      <c r="E396" s="41"/>
      <c r="F396" s="41"/>
      <c r="G396" s="41"/>
      <c r="H396" s="95"/>
      <c r="I396" s="86"/>
      <c r="J396" s="41"/>
      <c r="K396" s="41"/>
      <c r="L396" s="117" t="s">
        <v>762</v>
      </c>
      <c r="M396" s="118">
        <v>0.4</v>
      </c>
      <c r="N396" s="119"/>
      <c r="O396" s="120"/>
      <c r="P396" s="121"/>
      <c r="Q396" s="121"/>
      <c r="R396" s="120"/>
      <c r="S396" s="121"/>
      <c r="T396" s="122"/>
      <c r="U396" s="123"/>
      <c r="V396" s="119"/>
      <c r="W396" s="120"/>
      <c r="X396" s="122"/>
      <c r="Y396" s="122"/>
      <c r="Z396" s="124"/>
      <c r="AA396" s="86"/>
      <c r="AB396" s="41"/>
      <c r="AC396" s="41"/>
      <c r="AD396" s="41"/>
      <c r="AE396" s="95"/>
      <c r="AF396" s="129"/>
      <c r="AG396" s="130"/>
      <c r="AH396" s="130"/>
      <c r="AI396" s="130"/>
      <c r="AJ396" s="130"/>
      <c r="AK396" s="41"/>
      <c r="AL396" s="130"/>
      <c r="AM396" s="130"/>
      <c r="AN396" s="130"/>
      <c r="AO396" s="130"/>
      <c r="AP396" s="131"/>
      <c r="AQ396" s="86"/>
      <c r="AR396" s="95"/>
    </row>
    <row r="397" ht="39.75" customHeight="1">
      <c r="A397" s="134">
        <v>231.0</v>
      </c>
      <c r="B397" s="135" t="str">
        <f>VLOOKUP($A397,Cierre!$A:$E,2,FALSE)</f>
        <v>#N/A</v>
      </c>
      <c r="C397" s="119"/>
      <c r="D397" s="136" t="str">
        <f>VLOOKUP($A397,Cierre!$A:$E,3,FALSE)</f>
        <v>#N/A</v>
      </c>
      <c r="E397" s="137"/>
      <c r="F397" s="121"/>
      <c r="G397" s="121"/>
      <c r="H397" s="138"/>
      <c r="I397" s="119"/>
      <c r="J397" s="121"/>
      <c r="K397" s="121"/>
      <c r="L397" s="117"/>
      <c r="M397" s="118">
        <v>1.0</v>
      </c>
      <c r="N397" s="119"/>
      <c r="O397" s="120"/>
      <c r="P397" s="121"/>
      <c r="Q397" s="121"/>
      <c r="R397" s="120"/>
      <c r="S397" s="121"/>
      <c r="T397" s="122"/>
      <c r="U397" s="123"/>
      <c r="V397" s="119"/>
      <c r="W397" s="120"/>
      <c r="X397" s="122"/>
      <c r="Y397" s="122"/>
      <c r="Z397" s="124"/>
      <c r="AA397" s="119"/>
      <c r="AB397" s="139"/>
      <c r="AC397" s="140"/>
      <c r="AD397" s="141"/>
      <c r="AE397" s="142"/>
      <c r="AF397" s="129"/>
      <c r="AG397" s="130"/>
      <c r="AH397" s="130"/>
      <c r="AI397" s="130"/>
      <c r="AJ397" s="130"/>
      <c r="AK397" s="130"/>
      <c r="AL397" s="130"/>
      <c r="AM397" s="130"/>
      <c r="AN397" s="130"/>
      <c r="AO397" s="130"/>
      <c r="AP397" s="131"/>
      <c r="AQ397" s="143"/>
      <c r="AR397" s="144"/>
    </row>
    <row r="398" ht="19.5" customHeight="1">
      <c r="A398" s="110">
        <v>232.0</v>
      </c>
      <c r="B398" s="111" t="str">
        <f>VLOOKUP($A398,Cierre!$A:$E,2,FALSE)</f>
        <v>#N/A</v>
      </c>
      <c r="C398" s="112"/>
      <c r="D398" s="113" t="str">
        <f>VLOOKUP($A398,Cierre!$A:$E,3,FALSE)</f>
        <v>#N/A</v>
      </c>
      <c r="E398" s="114"/>
      <c r="F398" s="115"/>
      <c r="G398" s="115"/>
      <c r="H398" s="116"/>
      <c r="I398" s="112"/>
      <c r="J398" s="115"/>
      <c r="K398" s="115"/>
      <c r="L398" s="117" t="s">
        <v>763</v>
      </c>
      <c r="M398" s="118">
        <v>0.5</v>
      </c>
      <c r="N398" s="119"/>
      <c r="O398" s="120"/>
      <c r="P398" s="121"/>
      <c r="Q398" s="121"/>
      <c r="R398" s="120"/>
      <c r="S398" s="121"/>
      <c r="T398" s="122"/>
      <c r="U398" s="123"/>
      <c r="V398" s="119"/>
      <c r="W398" s="120"/>
      <c r="X398" s="122"/>
      <c r="Y398" s="122"/>
      <c r="Z398" s="124"/>
      <c r="AA398" s="112"/>
      <c r="AB398" s="125"/>
      <c r="AC398" s="126"/>
      <c r="AD398" s="127"/>
      <c r="AE398" s="128"/>
      <c r="AF398" s="129"/>
      <c r="AG398" s="130"/>
      <c r="AH398" s="130"/>
      <c r="AI398" s="130"/>
      <c r="AJ398" s="130"/>
      <c r="AK398" s="114"/>
      <c r="AL398" s="130"/>
      <c r="AM398" s="130"/>
      <c r="AN398" s="130"/>
      <c r="AO398" s="130"/>
      <c r="AP398" s="131"/>
      <c r="AQ398" s="132"/>
      <c r="AR398" s="133"/>
    </row>
    <row r="399" ht="19.5" customHeight="1">
      <c r="A399" s="86"/>
      <c r="B399" s="95"/>
      <c r="C399" s="86"/>
      <c r="D399" s="41"/>
      <c r="E399" s="41"/>
      <c r="F399" s="41"/>
      <c r="G399" s="41"/>
      <c r="H399" s="95"/>
      <c r="I399" s="86"/>
      <c r="J399" s="41"/>
      <c r="K399" s="41"/>
      <c r="L399" s="117" t="s">
        <v>764</v>
      </c>
      <c r="M399" s="118">
        <v>0.5</v>
      </c>
      <c r="N399" s="119"/>
      <c r="O399" s="120"/>
      <c r="P399" s="121"/>
      <c r="Q399" s="121"/>
      <c r="R399" s="120"/>
      <c r="S399" s="121"/>
      <c r="T399" s="122"/>
      <c r="U399" s="123"/>
      <c r="V399" s="119"/>
      <c r="W399" s="120"/>
      <c r="X399" s="122"/>
      <c r="Y399" s="122"/>
      <c r="Z399" s="124"/>
      <c r="AA399" s="86"/>
      <c r="AB399" s="41"/>
      <c r="AC399" s="41"/>
      <c r="AD399" s="41"/>
      <c r="AE399" s="95"/>
      <c r="AF399" s="129"/>
      <c r="AG399" s="130"/>
      <c r="AH399" s="130"/>
      <c r="AI399" s="130"/>
      <c r="AJ399" s="130"/>
      <c r="AK399" s="41"/>
      <c r="AL399" s="130"/>
      <c r="AM399" s="130"/>
      <c r="AN399" s="130"/>
      <c r="AO399" s="130"/>
      <c r="AP399" s="131"/>
      <c r="AQ399" s="86"/>
      <c r="AR399" s="95"/>
    </row>
    <row r="400" ht="19.5" customHeight="1">
      <c r="A400" s="110">
        <v>233.0</v>
      </c>
      <c r="B400" s="111" t="str">
        <f>VLOOKUP($A400,Cierre!$A:$E,2,FALSE)</f>
        <v>#N/A</v>
      </c>
      <c r="C400" s="112"/>
      <c r="D400" s="113" t="str">
        <f>VLOOKUP($A400,Cierre!$A:$E,3,FALSE)</f>
        <v>#N/A</v>
      </c>
      <c r="E400" s="114"/>
      <c r="F400" s="115"/>
      <c r="G400" s="115"/>
      <c r="H400" s="116"/>
      <c r="I400" s="112"/>
      <c r="J400" s="115"/>
      <c r="K400" s="115"/>
      <c r="L400" s="117" t="s">
        <v>765</v>
      </c>
      <c r="M400" s="118">
        <v>0.5</v>
      </c>
      <c r="N400" s="119"/>
      <c r="O400" s="120"/>
      <c r="P400" s="121"/>
      <c r="Q400" s="121"/>
      <c r="R400" s="120"/>
      <c r="S400" s="121"/>
      <c r="T400" s="122"/>
      <c r="U400" s="123"/>
      <c r="V400" s="119"/>
      <c r="W400" s="120"/>
      <c r="X400" s="122"/>
      <c r="Y400" s="122"/>
      <c r="Z400" s="124"/>
      <c r="AA400" s="112"/>
      <c r="AB400" s="125"/>
      <c r="AC400" s="126"/>
      <c r="AD400" s="127"/>
      <c r="AE400" s="128"/>
      <c r="AF400" s="129"/>
      <c r="AG400" s="130"/>
      <c r="AH400" s="130"/>
      <c r="AI400" s="130"/>
      <c r="AJ400" s="130"/>
      <c r="AK400" s="114"/>
      <c r="AL400" s="130"/>
      <c r="AM400" s="130"/>
      <c r="AN400" s="130"/>
      <c r="AO400" s="130"/>
      <c r="AP400" s="131"/>
      <c r="AQ400" s="132"/>
      <c r="AR400" s="133"/>
    </row>
    <row r="401" ht="19.5" customHeight="1">
      <c r="A401" s="86"/>
      <c r="B401" s="95"/>
      <c r="C401" s="86"/>
      <c r="D401" s="41"/>
      <c r="E401" s="41"/>
      <c r="F401" s="41"/>
      <c r="G401" s="41"/>
      <c r="H401" s="95"/>
      <c r="I401" s="86"/>
      <c r="J401" s="41"/>
      <c r="K401" s="41"/>
      <c r="L401" s="117" t="s">
        <v>766</v>
      </c>
      <c r="M401" s="118">
        <v>0.5</v>
      </c>
      <c r="N401" s="119"/>
      <c r="O401" s="120"/>
      <c r="P401" s="121"/>
      <c r="Q401" s="121"/>
      <c r="R401" s="120"/>
      <c r="S401" s="121"/>
      <c r="T401" s="122"/>
      <c r="U401" s="123"/>
      <c r="V401" s="119"/>
      <c r="W401" s="120"/>
      <c r="X401" s="122"/>
      <c r="Y401" s="122"/>
      <c r="Z401" s="124"/>
      <c r="AA401" s="86"/>
      <c r="AB401" s="41"/>
      <c r="AC401" s="41"/>
      <c r="AD401" s="41"/>
      <c r="AE401" s="95"/>
      <c r="AF401" s="129"/>
      <c r="AG401" s="130"/>
      <c r="AH401" s="130"/>
      <c r="AI401" s="130"/>
      <c r="AJ401" s="130"/>
      <c r="AK401" s="41"/>
      <c r="AL401" s="130"/>
      <c r="AM401" s="130"/>
      <c r="AN401" s="130"/>
      <c r="AO401" s="130"/>
      <c r="AP401" s="131"/>
      <c r="AQ401" s="86"/>
      <c r="AR401" s="95"/>
    </row>
    <row r="402" ht="19.5" customHeight="1">
      <c r="A402" s="110">
        <v>234.0</v>
      </c>
      <c r="B402" s="111" t="str">
        <f>VLOOKUP($A402,Cierre!$A:$E,2,FALSE)</f>
        <v>#N/A</v>
      </c>
      <c r="C402" s="112"/>
      <c r="D402" s="113" t="str">
        <f>VLOOKUP($A402,Cierre!$A:$E,3,FALSE)</f>
        <v>#N/A</v>
      </c>
      <c r="E402" s="114"/>
      <c r="F402" s="115"/>
      <c r="G402" s="115"/>
      <c r="H402" s="116"/>
      <c r="I402" s="112"/>
      <c r="J402" s="115"/>
      <c r="K402" s="115"/>
      <c r="L402" s="117" t="s">
        <v>767</v>
      </c>
      <c r="M402" s="118">
        <v>0.5</v>
      </c>
      <c r="N402" s="119"/>
      <c r="O402" s="120"/>
      <c r="P402" s="121"/>
      <c r="Q402" s="121"/>
      <c r="R402" s="120"/>
      <c r="S402" s="121"/>
      <c r="T402" s="122"/>
      <c r="U402" s="123"/>
      <c r="V402" s="119"/>
      <c r="W402" s="120"/>
      <c r="X402" s="122"/>
      <c r="Y402" s="122"/>
      <c r="Z402" s="124"/>
      <c r="AA402" s="112"/>
      <c r="AB402" s="125"/>
      <c r="AC402" s="126"/>
      <c r="AD402" s="127"/>
      <c r="AE402" s="128"/>
      <c r="AF402" s="129"/>
      <c r="AG402" s="130"/>
      <c r="AH402" s="130"/>
      <c r="AI402" s="130"/>
      <c r="AJ402" s="130"/>
      <c r="AK402" s="114"/>
      <c r="AL402" s="130"/>
      <c r="AM402" s="130"/>
      <c r="AN402" s="130"/>
      <c r="AO402" s="130"/>
      <c r="AP402" s="131"/>
      <c r="AQ402" s="132"/>
      <c r="AR402" s="133"/>
    </row>
    <row r="403" ht="19.5" customHeight="1">
      <c r="A403" s="86"/>
      <c r="B403" s="95"/>
      <c r="C403" s="86"/>
      <c r="D403" s="41"/>
      <c r="E403" s="41"/>
      <c r="F403" s="41"/>
      <c r="G403" s="41"/>
      <c r="H403" s="95"/>
      <c r="I403" s="86"/>
      <c r="J403" s="41"/>
      <c r="K403" s="41"/>
      <c r="L403" s="117" t="s">
        <v>768</v>
      </c>
      <c r="M403" s="118">
        <v>0.5</v>
      </c>
      <c r="N403" s="119"/>
      <c r="O403" s="120"/>
      <c r="P403" s="121"/>
      <c r="Q403" s="121"/>
      <c r="R403" s="120"/>
      <c r="S403" s="121"/>
      <c r="T403" s="122"/>
      <c r="U403" s="123"/>
      <c r="V403" s="119"/>
      <c r="W403" s="120"/>
      <c r="X403" s="122"/>
      <c r="Y403" s="122"/>
      <c r="Z403" s="124"/>
      <c r="AA403" s="86"/>
      <c r="AB403" s="41"/>
      <c r="AC403" s="41"/>
      <c r="AD403" s="41"/>
      <c r="AE403" s="95"/>
      <c r="AF403" s="129"/>
      <c r="AG403" s="130"/>
      <c r="AH403" s="130"/>
      <c r="AI403" s="130"/>
      <c r="AJ403" s="130"/>
      <c r="AK403" s="41"/>
      <c r="AL403" s="130"/>
      <c r="AM403" s="130"/>
      <c r="AN403" s="130"/>
      <c r="AO403" s="130"/>
      <c r="AP403" s="131"/>
      <c r="AQ403" s="86"/>
      <c r="AR403" s="95"/>
    </row>
    <row r="404" ht="39.75" customHeight="1">
      <c r="A404" s="134">
        <v>235.0</v>
      </c>
      <c r="B404" s="135" t="str">
        <f>VLOOKUP($A404,Cierre!$A:$E,2,FALSE)</f>
        <v>#N/A</v>
      </c>
      <c r="C404" s="119"/>
      <c r="D404" s="136" t="str">
        <f>VLOOKUP($A404,Cierre!$A:$E,3,FALSE)</f>
        <v>#N/A</v>
      </c>
      <c r="E404" s="137"/>
      <c r="F404" s="121"/>
      <c r="G404" s="121"/>
      <c r="H404" s="138"/>
      <c r="I404" s="119"/>
      <c r="J404" s="121"/>
      <c r="K404" s="121"/>
      <c r="L404" s="117"/>
      <c r="M404" s="118">
        <v>1.0</v>
      </c>
      <c r="N404" s="119"/>
      <c r="O404" s="120"/>
      <c r="P404" s="121"/>
      <c r="Q404" s="121"/>
      <c r="R404" s="120"/>
      <c r="S404" s="121"/>
      <c r="T404" s="122"/>
      <c r="U404" s="123"/>
      <c r="V404" s="119"/>
      <c r="W404" s="120"/>
      <c r="X404" s="122"/>
      <c r="Y404" s="122"/>
      <c r="Z404" s="124"/>
      <c r="AA404" s="119"/>
      <c r="AB404" s="139"/>
      <c r="AC404" s="140"/>
      <c r="AD404" s="141"/>
      <c r="AE404" s="142"/>
      <c r="AF404" s="129"/>
      <c r="AG404" s="130"/>
      <c r="AH404" s="130"/>
      <c r="AI404" s="130"/>
      <c r="AJ404" s="130"/>
      <c r="AK404" s="130"/>
      <c r="AL404" s="130"/>
      <c r="AM404" s="130"/>
      <c r="AN404" s="130"/>
      <c r="AO404" s="130"/>
      <c r="AP404" s="131"/>
      <c r="AQ404" s="143"/>
      <c r="AR404" s="144"/>
    </row>
    <row r="405" ht="39.75" customHeight="1">
      <c r="A405" s="134">
        <v>236.0</v>
      </c>
      <c r="B405" s="135" t="str">
        <f>VLOOKUP($A405,Cierre!$A:$E,2,FALSE)</f>
        <v>#N/A</v>
      </c>
      <c r="C405" s="119"/>
      <c r="D405" s="136" t="str">
        <f>VLOOKUP($A405,Cierre!$A:$E,3,FALSE)</f>
        <v>#N/A</v>
      </c>
      <c r="E405" s="137"/>
      <c r="F405" s="121"/>
      <c r="G405" s="121"/>
      <c r="H405" s="138"/>
      <c r="I405" s="119"/>
      <c r="J405" s="121"/>
      <c r="K405" s="121"/>
      <c r="L405" s="117"/>
      <c r="M405" s="118">
        <v>1.0</v>
      </c>
      <c r="N405" s="119"/>
      <c r="O405" s="120"/>
      <c r="P405" s="121"/>
      <c r="Q405" s="121"/>
      <c r="R405" s="120"/>
      <c r="S405" s="121"/>
      <c r="T405" s="122"/>
      <c r="U405" s="123"/>
      <c r="V405" s="119"/>
      <c r="W405" s="120"/>
      <c r="X405" s="122"/>
      <c r="Y405" s="122"/>
      <c r="Z405" s="124"/>
      <c r="AA405" s="119"/>
      <c r="AB405" s="139"/>
      <c r="AC405" s="140"/>
      <c r="AD405" s="141"/>
      <c r="AE405" s="142"/>
      <c r="AF405" s="129"/>
      <c r="AG405" s="130"/>
      <c r="AH405" s="130"/>
      <c r="AI405" s="130"/>
      <c r="AJ405" s="130"/>
      <c r="AK405" s="130"/>
      <c r="AL405" s="130"/>
      <c r="AM405" s="130"/>
      <c r="AN405" s="130"/>
      <c r="AO405" s="130"/>
      <c r="AP405" s="131"/>
      <c r="AQ405" s="143"/>
      <c r="AR405" s="144"/>
    </row>
    <row r="406" ht="39.75" customHeight="1">
      <c r="A406" s="134">
        <v>237.0</v>
      </c>
      <c r="B406" s="135" t="str">
        <f>VLOOKUP($A406,Cierre!$A:$E,2,FALSE)</f>
        <v>#N/A</v>
      </c>
      <c r="C406" s="119"/>
      <c r="D406" s="136" t="str">
        <f>VLOOKUP($A406,Cierre!$A:$E,3,FALSE)</f>
        <v>#N/A</v>
      </c>
      <c r="E406" s="137"/>
      <c r="F406" s="121"/>
      <c r="G406" s="121"/>
      <c r="H406" s="138"/>
      <c r="I406" s="119"/>
      <c r="J406" s="121"/>
      <c r="K406" s="121"/>
      <c r="L406" s="117"/>
      <c r="M406" s="118">
        <v>1.0</v>
      </c>
      <c r="N406" s="119"/>
      <c r="O406" s="120"/>
      <c r="P406" s="121"/>
      <c r="Q406" s="121"/>
      <c r="R406" s="120"/>
      <c r="S406" s="121"/>
      <c r="T406" s="122"/>
      <c r="U406" s="123"/>
      <c r="V406" s="119"/>
      <c r="W406" s="120"/>
      <c r="X406" s="122"/>
      <c r="Y406" s="122"/>
      <c r="Z406" s="124"/>
      <c r="AA406" s="119"/>
      <c r="AB406" s="139"/>
      <c r="AC406" s="140"/>
      <c r="AD406" s="141"/>
      <c r="AE406" s="142"/>
      <c r="AF406" s="129"/>
      <c r="AG406" s="130"/>
      <c r="AH406" s="130"/>
      <c r="AI406" s="130"/>
      <c r="AJ406" s="130"/>
      <c r="AK406" s="130"/>
      <c r="AL406" s="130"/>
      <c r="AM406" s="130"/>
      <c r="AN406" s="130"/>
      <c r="AO406" s="130"/>
      <c r="AP406" s="131"/>
      <c r="AQ406" s="143"/>
      <c r="AR406" s="144"/>
    </row>
    <row r="407" ht="20.25" customHeight="1">
      <c r="A407" s="110">
        <v>238.0</v>
      </c>
      <c r="B407" s="111" t="str">
        <f>VLOOKUP($A407,Cierre!$A:$E,2,FALSE)</f>
        <v>#N/A</v>
      </c>
      <c r="C407" s="112"/>
      <c r="D407" s="113" t="str">
        <f>VLOOKUP($A407,Cierre!$A:$E,3,FALSE)</f>
        <v>#N/A</v>
      </c>
      <c r="E407" s="114"/>
      <c r="F407" s="115"/>
      <c r="G407" s="115"/>
      <c r="H407" s="116"/>
      <c r="I407" s="112"/>
      <c r="J407" s="115"/>
      <c r="K407" s="115"/>
      <c r="L407" s="117" t="s">
        <v>84</v>
      </c>
      <c r="M407" s="118">
        <v>0.5</v>
      </c>
      <c r="N407" s="119"/>
      <c r="O407" s="120"/>
      <c r="P407" s="121"/>
      <c r="Q407" s="121"/>
      <c r="R407" s="120"/>
      <c r="S407" s="121"/>
      <c r="T407" s="122"/>
      <c r="U407" s="123"/>
      <c r="V407" s="119"/>
      <c r="W407" s="120"/>
      <c r="X407" s="122"/>
      <c r="Y407" s="122"/>
      <c r="Z407" s="124"/>
      <c r="AA407" s="112"/>
      <c r="AB407" s="125"/>
      <c r="AC407" s="126"/>
      <c r="AD407" s="127"/>
      <c r="AE407" s="128"/>
      <c r="AF407" s="129"/>
      <c r="AG407" s="130"/>
      <c r="AH407" s="130"/>
      <c r="AI407" s="130"/>
      <c r="AJ407" s="130"/>
      <c r="AK407" s="114"/>
      <c r="AL407" s="130"/>
      <c r="AM407" s="130"/>
      <c r="AN407" s="130"/>
      <c r="AO407" s="130"/>
      <c r="AP407" s="131"/>
      <c r="AQ407" s="132"/>
      <c r="AR407" s="133"/>
    </row>
    <row r="408" ht="19.5" customHeight="1">
      <c r="A408" s="86"/>
      <c r="B408" s="95"/>
      <c r="C408" s="86"/>
      <c r="D408" s="41"/>
      <c r="E408" s="41"/>
      <c r="F408" s="41"/>
      <c r="G408" s="41"/>
      <c r="H408" s="95"/>
      <c r="I408" s="86"/>
      <c r="J408" s="41"/>
      <c r="K408" s="41"/>
      <c r="L408" s="117" t="s">
        <v>85</v>
      </c>
      <c r="M408" s="118">
        <v>0.5</v>
      </c>
      <c r="N408" s="119"/>
      <c r="O408" s="120"/>
      <c r="P408" s="121"/>
      <c r="Q408" s="121"/>
      <c r="R408" s="120"/>
      <c r="S408" s="121"/>
      <c r="T408" s="122"/>
      <c r="U408" s="123"/>
      <c r="V408" s="119"/>
      <c r="W408" s="120"/>
      <c r="X408" s="122"/>
      <c r="Y408" s="122"/>
      <c r="Z408" s="124"/>
      <c r="AA408" s="86"/>
      <c r="AB408" s="41"/>
      <c r="AC408" s="41"/>
      <c r="AD408" s="41"/>
      <c r="AE408" s="95"/>
      <c r="AF408" s="129"/>
      <c r="AG408" s="130"/>
      <c r="AH408" s="130"/>
      <c r="AI408" s="130"/>
      <c r="AJ408" s="130"/>
      <c r="AK408" s="41"/>
      <c r="AL408" s="130"/>
      <c r="AM408" s="130"/>
      <c r="AN408" s="130"/>
      <c r="AO408" s="130"/>
      <c r="AP408" s="131"/>
      <c r="AQ408" s="86"/>
      <c r="AR408" s="95"/>
    </row>
    <row r="409" ht="19.5" customHeight="1">
      <c r="A409" s="110">
        <v>239.0</v>
      </c>
      <c r="B409" s="111" t="str">
        <f>VLOOKUP($A409,Cierre!$A:$E,2,FALSE)</f>
        <v>#N/A</v>
      </c>
      <c r="C409" s="112"/>
      <c r="D409" s="113" t="str">
        <f>VLOOKUP($A409,Cierre!$A:$E,3,FALSE)</f>
        <v>#N/A</v>
      </c>
      <c r="E409" s="114"/>
      <c r="F409" s="115"/>
      <c r="G409" s="115"/>
      <c r="H409" s="116"/>
      <c r="I409" s="112"/>
      <c r="J409" s="115"/>
      <c r="K409" s="115"/>
      <c r="L409" s="117" t="s">
        <v>769</v>
      </c>
      <c r="M409" s="118">
        <v>0.7</v>
      </c>
      <c r="N409" s="119"/>
      <c r="O409" s="120"/>
      <c r="P409" s="121"/>
      <c r="Q409" s="121"/>
      <c r="R409" s="120"/>
      <c r="S409" s="121"/>
      <c r="T409" s="122"/>
      <c r="U409" s="123"/>
      <c r="V409" s="119"/>
      <c r="W409" s="120"/>
      <c r="X409" s="122"/>
      <c r="Y409" s="122"/>
      <c r="Z409" s="124"/>
      <c r="AA409" s="112"/>
      <c r="AB409" s="125"/>
      <c r="AC409" s="126"/>
      <c r="AD409" s="127"/>
      <c r="AE409" s="128"/>
      <c r="AF409" s="129"/>
      <c r="AG409" s="130"/>
      <c r="AH409" s="130"/>
      <c r="AI409" s="130"/>
      <c r="AJ409" s="130"/>
      <c r="AK409" s="114"/>
      <c r="AL409" s="130"/>
      <c r="AM409" s="130"/>
      <c r="AN409" s="130"/>
      <c r="AO409" s="130"/>
      <c r="AP409" s="131"/>
      <c r="AQ409" s="132"/>
      <c r="AR409" s="133"/>
    </row>
    <row r="410" ht="19.5" customHeight="1">
      <c r="A410" s="87"/>
      <c r="B410" s="145"/>
      <c r="C410" s="87"/>
      <c r="D410" s="51"/>
      <c r="E410" s="51"/>
      <c r="F410" s="51"/>
      <c r="G410" s="51"/>
      <c r="H410" s="145"/>
      <c r="I410" s="87"/>
      <c r="J410" s="51"/>
      <c r="K410" s="51"/>
      <c r="L410" s="117" t="s">
        <v>770</v>
      </c>
      <c r="M410" s="118">
        <v>0.15</v>
      </c>
      <c r="N410" s="119"/>
      <c r="O410" s="120"/>
      <c r="P410" s="121"/>
      <c r="Q410" s="121"/>
      <c r="R410" s="120"/>
      <c r="S410" s="121"/>
      <c r="T410" s="122"/>
      <c r="U410" s="123"/>
      <c r="V410" s="119"/>
      <c r="W410" s="120"/>
      <c r="X410" s="122"/>
      <c r="Y410" s="122"/>
      <c r="Z410" s="124"/>
      <c r="AA410" s="87"/>
      <c r="AB410" s="51"/>
      <c r="AC410" s="51"/>
      <c r="AD410" s="51"/>
      <c r="AE410" s="145"/>
      <c r="AF410" s="129"/>
      <c r="AG410" s="130"/>
      <c r="AH410" s="130"/>
      <c r="AI410" s="130"/>
      <c r="AJ410" s="130"/>
      <c r="AK410" s="51"/>
      <c r="AL410" s="130"/>
      <c r="AM410" s="130"/>
      <c r="AN410" s="130"/>
      <c r="AO410" s="130"/>
      <c r="AP410" s="131"/>
      <c r="AQ410" s="87"/>
      <c r="AR410" s="145"/>
    </row>
    <row r="411" ht="19.5" customHeight="1">
      <c r="A411" s="86"/>
      <c r="B411" s="95"/>
      <c r="C411" s="86"/>
      <c r="D411" s="41"/>
      <c r="E411" s="41"/>
      <c r="F411" s="41"/>
      <c r="G411" s="41"/>
      <c r="H411" s="95"/>
      <c r="I411" s="86"/>
      <c r="J411" s="41"/>
      <c r="K411" s="41"/>
      <c r="L411" s="117" t="s">
        <v>771</v>
      </c>
      <c r="M411" s="118">
        <v>0.15</v>
      </c>
      <c r="N411" s="119"/>
      <c r="O411" s="120"/>
      <c r="P411" s="121"/>
      <c r="Q411" s="121"/>
      <c r="R411" s="120"/>
      <c r="S411" s="121"/>
      <c r="T411" s="122"/>
      <c r="U411" s="123"/>
      <c r="V411" s="119"/>
      <c r="W411" s="120"/>
      <c r="X411" s="122"/>
      <c r="Y411" s="122"/>
      <c r="Z411" s="124"/>
      <c r="AA411" s="86"/>
      <c r="AB411" s="41"/>
      <c r="AC411" s="41"/>
      <c r="AD411" s="41"/>
      <c r="AE411" s="95"/>
      <c r="AF411" s="129"/>
      <c r="AG411" s="130"/>
      <c r="AH411" s="130"/>
      <c r="AI411" s="130"/>
      <c r="AJ411" s="130"/>
      <c r="AK411" s="41"/>
      <c r="AL411" s="130"/>
      <c r="AM411" s="130"/>
      <c r="AN411" s="130"/>
      <c r="AO411" s="130"/>
      <c r="AP411" s="131"/>
      <c r="AQ411" s="86"/>
      <c r="AR411" s="95"/>
    </row>
    <row r="412" ht="39.75" customHeight="1">
      <c r="A412" s="134">
        <v>240.0</v>
      </c>
      <c r="B412" s="135" t="str">
        <f>VLOOKUP($A412,Cierre!$A:$E,2,FALSE)</f>
        <v>#N/A</v>
      </c>
      <c r="C412" s="119"/>
      <c r="D412" s="136" t="str">
        <f>VLOOKUP($A412,Cierre!$A:$E,3,FALSE)</f>
        <v>#N/A</v>
      </c>
      <c r="E412" s="137"/>
      <c r="F412" s="121"/>
      <c r="G412" s="121"/>
      <c r="H412" s="138"/>
      <c r="I412" s="119"/>
      <c r="J412" s="121"/>
      <c r="K412" s="121"/>
      <c r="L412" s="117"/>
      <c r="M412" s="118">
        <v>1.0</v>
      </c>
      <c r="N412" s="119"/>
      <c r="O412" s="120"/>
      <c r="P412" s="121"/>
      <c r="Q412" s="121"/>
      <c r="R412" s="120"/>
      <c r="S412" s="121"/>
      <c r="T412" s="122"/>
      <c r="U412" s="123"/>
      <c r="V412" s="119"/>
      <c r="W412" s="120"/>
      <c r="X412" s="122"/>
      <c r="Y412" s="122"/>
      <c r="Z412" s="124"/>
      <c r="AA412" s="119"/>
      <c r="AB412" s="139"/>
      <c r="AC412" s="140"/>
      <c r="AD412" s="141"/>
      <c r="AE412" s="142"/>
      <c r="AF412" s="129"/>
      <c r="AG412" s="130"/>
      <c r="AH412" s="130"/>
      <c r="AI412" s="130"/>
      <c r="AJ412" s="130"/>
      <c r="AK412" s="130"/>
      <c r="AL412" s="130"/>
      <c r="AM412" s="130"/>
      <c r="AN412" s="130"/>
      <c r="AO412" s="130"/>
      <c r="AP412" s="131"/>
      <c r="AQ412" s="143"/>
      <c r="AR412" s="144"/>
    </row>
    <row r="413" ht="20.25" customHeight="1">
      <c r="A413" s="110">
        <v>241.0</v>
      </c>
      <c r="B413" s="111" t="str">
        <f>VLOOKUP($A413,Cierre!$A:$E,2,FALSE)</f>
        <v>#N/A</v>
      </c>
      <c r="C413" s="112"/>
      <c r="D413" s="113" t="str">
        <f>VLOOKUP($A413,Cierre!$A:$E,3,FALSE)</f>
        <v>#N/A</v>
      </c>
      <c r="E413" s="114"/>
      <c r="F413" s="115"/>
      <c r="G413" s="115"/>
      <c r="H413" s="116"/>
      <c r="I413" s="112"/>
      <c r="J413" s="115"/>
      <c r="K413" s="115"/>
      <c r="L413" s="117" t="s">
        <v>86</v>
      </c>
      <c r="M413" s="118">
        <v>0.5</v>
      </c>
      <c r="N413" s="119"/>
      <c r="O413" s="120"/>
      <c r="P413" s="121"/>
      <c r="Q413" s="121"/>
      <c r="R413" s="120"/>
      <c r="S413" s="121"/>
      <c r="T413" s="122"/>
      <c r="U413" s="123"/>
      <c r="V413" s="119"/>
      <c r="W413" s="120"/>
      <c r="X413" s="122"/>
      <c r="Y413" s="122"/>
      <c r="Z413" s="124"/>
      <c r="AA413" s="112"/>
      <c r="AB413" s="125"/>
      <c r="AC413" s="126"/>
      <c r="AD413" s="127"/>
      <c r="AE413" s="128"/>
      <c r="AF413" s="129"/>
      <c r="AG413" s="130"/>
      <c r="AH413" s="130"/>
      <c r="AI413" s="130"/>
      <c r="AJ413" s="130"/>
      <c r="AK413" s="114"/>
      <c r="AL413" s="130"/>
      <c r="AM413" s="130"/>
      <c r="AN413" s="130"/>
      <c r="AO413" s="130"/>
      <c r="AP413" s="131"/>
      <c r="AQ413" s="132"/>
      <c r="AR413" s="133"/>
    </row>
    <row r="414" ht="19.5" customHeight="1">
      <c r="A414" s="86"/>
      <c r="B414" s="95"/>
      <c r="C414" s="86"/>
      <c r="D414" s="41"/>
      <c r="E414" s="41"/>
      <c r="F414" s="41"/>
      <c r="G414" s="41"/>
      <c r="H414" s="95"/>
      <c r="I414" s="86"/>
      <c r="J414" s="41"/>
      <c r="K414" s="41"/>
      <c r="L414" s="117" t="s">
        <v>772</v>
      </c>
      <c r="M414" s="118">
        <v>0.5</v>
      </c>
      <c r="N414" s="119"/>
      <c r="O414" s="120"/>
      <c r="P414" s="121"/>
      <c r="Q414" s="121"/>
      <c r="R414" s="120"/>
      <c r="S414" s="121"/>
      <c r="T414" s="122"/>
      <c r="U414" s="123"/>
      <c r="V414" s="119"/>
      <c r="W414" s="120"/>
      <c r="X414" s="122"/>
      <c r="Y414" s="122"/>
      <c r="Z414" s="124"/>
      <c r="AA414" s="86"/>
      <c r="AB414" s="41"/>
      <c r="AC414" s="41"/>
      <c r="AD414" s="41"/>
      <c r="AE414" s="95"/>
      <c r="AF414" s="129"/>
      <c r="AG414" s="130"/>
      <c r="AH414" s="130"/>
      <c r="AI414" s="130"/>
      <c r="AJ414" s="130"/>
      <c r="AK414" s="41"/>
      <c r="AL414" s="130"/>
      <c r="AM414" s="130"/>
      <c r="AN414" s="130"/>
      <c r="AO414" s="130"/>
      <c r="AP414" s="131"/>
      <c r="AQ414" s="86"/>
      <c r="AR414" s="95"/>
    </row>
    <row r="415" ht="20.25" customHeight="1">
      <c r="A415" s="110">
        <v>242.0</v>
      </c>
      <c r="B415" s="111" t="str">
        <f>VLOOKUP($A415,Cierre!$A:$E,2,FALSE)</f>
        <v>#N/A</v>
      </c>
      <c r="C415" s="112"/>
      <c r="D415" s="113" t="str">
        <f>VLOOKUP($A415,Cierre!$A:$E,3,FALSE)</f>
        <v>#N/A</v>
      </c>
      <c r="E415" s="114"/>
      <c r="F415" s="115"/>
      <c r="G415" s="115"/>
      <c r="H415" s="116"/>
      <c r="I415" s="112"/>
      <c r="J415" s="115"/>
      <c r="K415" s="115"/>
      <c r="L415" s="117" t="s">
        <v>773</v>
      </c>
      <c r="M415" s="118">
        <v>0.5</v>
      </c>
      <c r="N415" s="119"/>
      <c r="O415" s="120"/>
      <c r="P415" s="121"/>
      <c r="Q415" s="121"/>
      <c r="R415" s="120"/>
      <c r="S415" s="121"/>
      <c r="T415" s="122"/>
      <c r="U415" s="123"/>
      <c r="V415" s="119"/>
      <c r="W415" s="120"/>
      <c r="X415" s="122"/>
      <c r="Y415" s="122"/>
      <c r="Z415" s="124"/>
      <c r="AA415" s="112"/>
      <c r="AB415" s="125"/>
      <c r="AC415" s="126"/>
      <c r="AD415" s="127"/>
      <c r="AE415" s="128"/>
      <c r="AF415" s="129"/>
      <c r="AG415" s="130"/>
      <c r="AH415" s="130"/>
      <c r="AI415" s="130"/>
      <c r="AJ415" s="130"/>
      <c r="AK415" s="114"/>
      <c r="AL415" s="130"/>
      <c r="AM415" s="130"/>
      <c r="AN415" s="130"/>
      <c r="AO415" s="130"/>
      <c r="AP415" s="131"/>
      <c r="AQ415" s="132"/>
      <c r="AR415" s="133"/>
    </row>
    <row r="416" ht="19.5" customHeight="1">
      <c r="A416" s="86"/>
      <c r="B416" s="95"/>
      <c r="C416" s="86"/>
      <c r="D416" s="41"/>
      <c r="E416" s="41"/>
      <c r="F416" s="41"/>
      <c r="G416" s="41"/>
      <c r="H416" s="95"/>
      <c r="I416" s="86"/>
      <c r="J416" s="41"/>
      <c r="K416" s="41"/>
      <c r="L416" s="117" t="s">
        <v>220</v>
      </c>
      <c r="M416" s="118">
        <v>0.5</v>
      </c>
      <c r="N416" s="119"/>
      <c r="O416" s="120"/>
      <c r="P416" s="121"/>
      <c r="Q416" s="121"/>
      <c r="R416" s="120"/>
      <c r="S416" s="121"/>
      <c r="T416" s="122"/>
      <c r="U416" s="123"/>
      <c r="V416" s="119"/>
      <c r="W416" s="120"/>
      <c r="X416" s="122"/>
      <c r="Y416" s="122"/>
      <c r="Z416" s="124"/>
      <c r="AA416" s="86"/>
      <c r="AB416" s="41"/>
      <c r="AC416" s="41"/>
      <c r="AD416" s="41"/>
      <c r="AE416" s="95"/>
      <c r="AF416" s="129"/>
      <c r="AG416" s="130"/>
      <c r="AH416" s="130"/>
      <c r="AI416" s="130"/>
      <c r="AJ416" s="130"/>
      <c r="AK416" s="41"/>
      <c r="AL416" s="130"/>
      <c r="AM416" s="130"/>
      <c r="AN416" s="130"/>
      <c r="AO416" s="130"/>
      <c r="AP416" s="131"/>
      <c r="AQ416" s="86"/>
      <c r="AR416" s="95"/>
    </row>
    <row r="417" ht="39.75" customHeight="1">
      <c r="A417" s="134">
        <v>243.0</v>
      </c>
      <c r="B417" s="135" t="str">
        <f>VLOOKUP($A417,Cierre!$A:$E,2,FALSE)</f>
        <v>#N/A</v>
      </c>
      <c r="C417" s="119"/>
      <c r="D417" s="136" t="str">
        <f>VLOOKUP($A417,Cierre!$A:$E,3,FALSE)</f>
        <v>#N/A</v>
      </c>
      <c r="E417" s="137"/>
      <c r="F417" s="121"/>
      <c r="G417" s="121"/>
      <c r="H417" s="138"/>
      <c r="I417" s="119"/>
      <c r="J417" s="121"/>
      <c r="K417" s="121"/>
      <c r="L417" s="117"/>
      <c r="M417" s="118">
        <v>1.0</v>
      </c>
      <c r="N417" s="119"/>
      <c r="O417" s="120"/>
      <c r="P417" s="121"/>
      <c r="Q417" s="121"/>
      <c r="R417" s="120"/>
      <c r="S417" s="121"/>
      <c r="T417" s="122"/>
      <c r="U417" s="123"/>
      <c r="V417" s="119"/>
      <c r="W417" s="120"/>
      <c r="X417" s="122"/>
      <c r="Y417" s="122"/>
      <c r="Z417" s="124"/>
      <c r="AA417" s="119"/>
      <c r="AB417" s="139"/>
      <c r="AC417" s="140"/>
      <c r="AD417" s="141"/>
      <c r="AE417" s="142"/>
      <c r="AF417" s="129"/>
      <c r="AG417" s="130"/>
      <c r="AH417" s="130"/>
      <c r="AI417" s="130"/>
      <c r="AJ417" s="130"/>
      <c r="AK417" s="130"/>
      <c r="AL417" s="130"/>
      <c r="AM417" s="130"/>
      <c r="AN417" s="130"/>
      <c r="AO417" s="130"/>
      <c r="AP417" s="131"/>
      <c r="AQ417" s="143"/>
      <c r="AR417" s="144"/>
    </row>
    <row r="418" ht="39.75" customHeight="1">
      <c r="A418" s="134">
        <v>244.0</v>
      </c>
      <c r="B418" s="135" t="str">
        <f>VLOOKUP($A418,Cierre!$A:$E,2,FALSE)</f>
        <v>#N/A</v>
      </c>
      <c r="C418" s="119"/>
      <c r="D418" s="136" t="str">
        <f>VLOOKUP($A418,Cierre!$A:$E,3,FALSE)</f>
        <v>#N/A</v>
      </c>
      <c r="E418" s="137"/>
      <c r="F418" s="121"/>
      <c r="G418" s="121"/>
      <c r="H418" s="138"/>
      <c r="I418" s="119"/>
      <c r="J418" s="121"/>
      <c r="K418" s="121"/>
      <c r="L418" s="117"/>
      <c r="M418" s="118">
        <v>1.0</v>
      </c>
      <c r="N418" s="119"/>
      <c r="O418" s="120"/>
      <c r="P418" s="121"/>
      <c r="Q418" s="121"/>
      <c r="R418" s="120"/>
      <c r="S418" s="121"/>
      <c r="T418" s="122"/>
      <c r="U418" s="123"/>
      <c r="V418" s="119"/>
      <c r="W418" s="120"/>
      <c r="X418" s="122"/>
      <c r="Y418" s="122"/>
      <c r="Z418" s="124"/>
      <c r="AA418" s="119"/>
      <c r="AB418" s="139"/>
      <c r="AC418" s="140"/>
      <c r="AD418" s="141"/>
      <c r="AE418" s="142"/>
      <c r="AF418" s="129"/>
      <c r="AG418" s="130"/>
      <c r="AH418" s="130"/>
      <c r="AI418" s="130"/>
      <c r="AJ418" s="130"/>
      <c r="AK418" s="130"/>
      <c r="AL418" s="130"/>
      <c r="AM418" s="130"/>
      <c r="AN418" s="130"/>
      <c r="AO418" s="130"/>
      <c r="AP418" s="131"/>
      <c r="AQ418" s="143"/>
      <c r="AR418" s="144"/>
    </row>
    <row r="419" ht="20.25" customHeight="1">
      <c r="A419" s="110">
        <v>245.0</v>
      </c>
      <c r="B419" s="111" t="str">
        <f>VLOOKUP($A419,Cierre!$A:$E,2,FALSE)</f>
        <v>#N/A</v>
      </c>
      <c r="C419" s="112"/>
      <c r="D419" s="113" t="str">
        <f>VLOOKUP($A419,Cierre!$A:$E,3,FALSE)</f>
        <v>#N/A</v>
      </c>
      <c r="E419" s="114"/>
      <c r="F419" s="115"/>
      <c r="G419" s="115"/>
      <c r="H419" s="116"/>
      <c r="I419" s="112"/>
      <c r="J419" s="115"/>
      <c r="K419" s="115"/>
      <c r="L419" s="117" t="s">
        <v>774</v>
      </c>
      <c r="M419" s="118">
        <v>0.5</v>
      </c>
      <c r="N419" s="119"/>
      <c r="O419" s="120"/>
      <c r="P419" s="121"/>
      <c r="Q419" s="121"/>
      <c r="R419" s="120"/>
      <c r="S419" s="121"/>
      <c r="T419" s="122"/>
      <c r="U419" s="123"/>
      <c r="V419" s="119"/>
      <c r="W419" s="120"/>
      <c r="X419" s="122"/>
      <c r="Y419" s="122"/>
      <c r="Z419" s="124"/>
      <c r="AA419" s="112"/>
      <c r="AB419" s="125"/>
      <c r="AC419" s="126"/>
      <c r="AD419" s="127"/>
      <c r="AE419" s="128"/>
      <c r="AF419" s="129"/>
      <c r="AG419" s="130"/>
      <c r="AH419" s="130"/>
      <c r="AI419" s="130"/>
      <c r="AJ419" s="130"/>
      <c r="AK419" s="114"/>
      <c r="AL419" s="130"/>
      <c r="AM419" s="130"/>
      <c r="AN419" s="130"/>
      <c r="AO419" s="130"/>
      <c r="AP419" s="131"/>
      <c r="AQ419" s="132"/>
      <c r="AR419" s="133"/>
    </row>
    <row r="420" ht="19.5" customHeight="1">
      <c r="A420" s="86"/>
      <c r="B420" s="95"/>
      <c r="C420" s="86"/>
      <c r="D420" s="41"/>
      <c r="E420" s="41"/>
      <c r="F420" s="41"/>
      <c r="G420" s="41"/>
      <c r="H420" s="95"/>
      <c r="I420" s="86"/>
      <c r="J420" s="41"/>
      <c r="K420" s="41"/>
      <c r="L420" s="117" t="s">
        <v>775</v>
      </c>
      <c r="M420" s="118">
        <v>0.5</v>
      </c>
      <c r="N420" s="119"/>
      <c r="O420" s="120"/>
      <c r="P420" s="121"/>
      <c r="Q420" s="121"/>
      <c r="R420" s="120"/>
      <c r="S420" s="121"/>
      <c r="T420" s="122"/>
      <c r="U420" s="123"/>
      <c r="V420" s="119"/>
      <c r="W420" s="120"/>
      <c r="X420" s="122"/>
      <c r="Y420" s="122"/>
      <c r="Z420" s="124"/>
      <c r="AA420" s="86"/>
      <c r="AB420" s="41"/>
      <c r="AC420" s="41"/>
      <c r="AD420" s="41"/>
      <c r="AE420" s="95"/>
      <c r="AF420" s="129"/>
      <c r="AG420" s="130"/>
      <c r="AH420" s="130"/>
      <c r="AI420" s="130"/>
      <c r="AJ420" s="130"/>
      <c r="AK420" s="41"/>
      <c r="AL420" s="130"/>
      <c r="AM420" s="130"/>
      <c r="AN420" s="130"/>
      <c r="AO420" s="130"/>
      <c r="AP420" s="131"/>
      <c r="AQ420" s="86"/>
      <c r="AR420" s="95"/>
    </row>
    <row r="421" ht="20.25" customHeight="1">
      <c r="A421" s="110">
        <v>246.0</v>
      </c>
      <c r="B421" s="111" t="str">
        <f>VLOOKUP($A421,Cierre!$A:$E,2,FALSE)</f>
        <v>#N/A</v>
      </c>
      <c r="C421" s="112"/>
      <c r="D421" s="113" t="str">
        <f>VLOOKUP($A421,Cierre!$A:$E,3,FALSE)</f>
        <v>#N/A</v>
      </c>
      <c r="E421" s="114"/>
      <c r="F421" s="115"/>
      <c r="G421" s="115"/>
      <c r="H421" s="116"/>
      <c r="I421" s="112"/>
      <c r="J421" s="115"/>
      <c r="K421" s="115"/>
      <c r="L421" s="117" t="s">
        <v>776</v>
      </c>
      <c r="M421" s="118">
        <v>0.5</v>
      </c>
      <c r="N421" s="119"/>
      <c r="O421" s="120"/>
      <c r="P421" s="121"/>
      <c r="Q421" s="121"/>
      <c r="R421" s="120"/>
      <c r="S421" s="121"/>
      <c r="T421" s="122"/>
      <c r="U421" s="123"/>
      <c r="V421" s="119"/>
      <c r="W421" s="120"/>
      <c r="X421" s="122"/>
      <c r="Y421" s="122"/>
      <c r="Z421" s="124"/>
      <c r="AA421" s="112"/>
      <c r="AB421" s="125"/>
      <c r="AC421" s="126"/>
      <c r="AD421" s="127"/>
      <c r="AE421" s="128"/>
      <c r="AF421" s="129"/>
      <c r="AG421" s="130"/>
      <c r="AH421" s="130"/>
      <c r="AI421" s="130"/>
      <c r="AJ421" s="130"/>
      <c r="AK421" s="114"/>
      <c r="AL421" s="130"/>
      <c r="AM421" s="130"/>
      <c r="AN421" s="130"/>
      <c r="AO421" s="130"/>
      <c r="AP421" s="131"/>
      <c r="AQ421" s="132"/>
      <c r="AR421" s="133"/>
    </row>
    <row r="422" ht="19.5" customHeight="1">
      <c r="A422" s="86"/>
      <c r="B422" s="95"/>
      <c r="C422" s="86"/>
      <c r="D422" s="41"/>
      <c r="E422" s="41"/>
      <c r="F422" s="41"/>
      <c r="G422" s="41"/>
      <c r="H422" s="95"/>
      <c r="I422" s="86"/>
      <c r="J422" s="41"/>
      <c r="K422" s="41"/>
      <c r="L422" s="117" t="s">
        <v>777</v>
      </c>
      <c r="M422" s="118">
        <v>0.5</v>
      </c>
      <c r="N422" s="119"/>
      <c r="O422" s="120"/>
      <c r="P422" s="121"/>
      <c r="Q422" s="121"/>
      <c r="R422" s="120"/>
      <c r="S422" s="121"/>
      <c r="T422" s="122"/>
      <c r="U422" s="123"/>
      <c r="V422" s="119"/>
      <c r="W422" s="120"/>
      <c r="X422" s="122"/>
      <c r="Y422" s="122"/>
      <c r="Z422" s="124"/>
      <c r="AA422" s="86"/>
      <c r="AB422" s="41"/>
      <c r="AC422" s="41"/>
      <c r="AD422" s="41"/>
      <c r="AE422" s="95"/>
      <c r="AF422" s="129"/>
      <c r="AG422" s="130"/>
      <c r="AH422" s="130"/>
      <c r="AI422" s="130"/>
      <c r="AJ422" s="130"/>
      <c r="AK422" s="41"/>
      <c r="AL422" s="130"/>
      <c r="AM422" s="130"/>
      <c r="AN422" s="130"/>
      <c r="AO422" s="130"/>
      <c r="AP422" s="131"/>
      <c r="AQ422" s="86"/>
      <c r="AR422" s="95"/>
    </row>
    <row r="423" ht="20.25" customHeight="1">
      <c r="A423" s="110">
        <v>247.0</v>
      </c>
      <c r="B423" s="111" t="str">
        <f>VLOOKUP($A423,Cierre!$A:$E,2,FALSE)</f>
        <v>#N/A</v>
      </c>
      <c r="C423" s="112"/>
      <c r="D423" s="113" t="str">
        <f>VLOOKUP($A423,Cierre!$A:$E,3,FALSE)</f>
        <v>#N/A</v>
      </c>
      <c r="E423" s="114"/>
      <c r="F423" s="115"/>
      <c r="G423" s="115"/>
      <c r="H423" s="116"/>
      <c r="I423" s="112"/>
      <c r="J423" s="115"/>
      <c r="K423" s="115"/>
      <c r="L423" s="117" t="s">
        <v>778</v>
      </c>
      <c r="M423" s="118">
        <v>0.5</v>
      </c>
      <c r="N423" s="119"/>
      <c r="O423" s="120"/>
      <c r="P423" s="121"/>
      <c r="Q423" s="121"/>
      <c r="R423" s="120"/>
      <c r="S423" s="121"/>
      <c r="T423" s="122"/>
      <c r="U423" s="123"/>
      <c r="V423" s="119"/>
      <c r="W423" s="120"/>
      <c r="X423" s="122"/>
      <c r="Y423" s="122"/>
      <c r="Z423" s="124"/>
      <c r="AA423" s="112"/>
      <c r="AB423" s="125"/>
      <c r="AC423" s="126"/>
      <c r="AD423" s="127"/>
      <c r="AE423" s="128"/>
      <c r="AF423" s="129"/>
      <c r="AG423" s="130"/>
      <c r="AH423" s="130"/>
      <c r="AI423" s="130"/>
      <c r="AJ423" s="130"/>
      <c r="AK423" s="114"/>
      <c r="AL423" s="130"/>
      <c r="AM423" s="130"/>
      <c r="AN423" s="130"/>
      <c r="AO423" s="130"/>
      <c r="AP423" s="131"/>
      <c r="AQ423" s="132"/>
      <c r="AR423" s="133"/>
    </row>
    <row r="424" ht="19.5" customHeight="1">
      <c r="A424" s="86"/>
      <c r="B424" s="95"/>
      <c r="C424" s="86"/>
      <c r="D424" s="41"/>
      <c r="E424" s="41"/>
      <c r="F424" s="41"/>
      <c r="G424" s="41"/>
      <c r="H424" s="95"/>
      <c r="I424" s="86"/>
      <c r="J424" s="41"/>
      <c r="K424" s="41"/>
      <c r="L424" s="117" t="s">
        <v>242</v>
      </c>
      <c r="M424" s="118">
        <v>0.5</v>
      </c>
      <c r="N424" s="119"/>
      <c r="O424" s="120"/>
      <c r="P424" s="121"/>
      <c r="Q424" s="121"/>
      <c r="R424" s="120"/>
      <c r="S424" s="121"/>
      <c r="T424" s="122"/>
      <c r="U424" s="123"/>
      <c r="V424" s="119"/>
      <c r="W424" s="120"/>
      <c r="X424" s="122"/>
      <c r="Y424" s="122"/>
      <c r="Z424" s="124"/>
      <c r="AA424" s="86"/>
      <c r="AB424" s="41"/>
      <c r="AC424" s="41"/>
      <c r="AD424" s="41"/>
      <c r="AE424" s="95"/>
      <c r="AF424" s="129"/>
      <c r="AG424" s="130"/>
      <c r="AH424" s="130"/>
      <c r="AI424" s="130"/>
      <c r="AJ424" s="130"/>
      <c r="AK424" s="41"/>
      <c r="AL424" s="130"/>
      <c r="AM424" s="130"/>
      <c r="AN424" s="130"/>
      <c r="AO424" s="130"/>
      <c r="AP424" s="131"/>
      <c r="AQ424" s="86"/>
      <c r="AR424" s="95"/>
    </row>
    <row r="425" ht="20.25" customHeight="1">
      <c r="A425" s="110">
        <v>248.0</v>
      </c>
      <c r="B425" s="111" t="str">
        <f>VLOOKUP($A425,Cierre!$A:$E,2,FALSE)</f>
        <v>#N/A</v>
      </c>
      <c r="C425" s="112"/>
      <c r="D425" s="113" t="str">
        <f>VLOOKUP($A425,Cierre!$A:$E,3,FALSE)</f>
        <v>#N/A</v>
      </c>
      <c r="E425" s="114"/>
      <c r="F425" s="115"/>
      <c r="G425" s="115"/>
      <c r="H425" s="116"/>
      <c r="I425" s="112"/>
      <c r="J425" s="115"/>
      <c r="K425" s="115"/>
      <c r="L425" s="117" t="s">
        <v>779</v>
      </c>
      <c r="M425" s="118">
        <v>0.5</v>
      </c>
      <c r="N425" s="119"/>
      <c r="O425" s="120"/>
      <c r="P425" s="121"/>
      <c r="Q425" s="121"/>
      <c r="R425" s="120"/>
      <c r="S425" s="121"/>
      <c r="T425" s="122"/>
      <c r="U425" s="123"/>
      <c r="V425" s="119"/>
      <c r="W425" s="120"/>
      <c r="X425" s="122"/>
      <c r="Y425" s="122"/>
      <c r="Z425" s="124"/>
      <c r="AA425" s="112"/>
      <c r="AB425" s="125"/>
      <c r="AC425" s="126"/>
      <c r="AD425" s="127"/>
      <c r="AE425" s="128"/>
      <c r="AF425" s="129"/>
      <c r="AG425" s="130"/>
      <c r="AH425" s="130"/>
      <c r="AI425" s="130"/>
      <c r="AJ425" s="130"/>
      <c r="AK425" s="114"/>
      <c r="AL425" s="130"/>
      <c r="AM425" s="130"/>
      <c r="AN425" s="130"/>
      <c r="AO425" s="130"/>
      <c r="AP425" s="131"/>
      <c r="AQ425" s="132"/>
      <c r="AR425" s="133"/>
    </row>
    <row r="426" ht="19.5" customHeight="1">
      <c r="A426" s="86"/>
      <c r="B426" s="95"/>
      <c r="C426" s="86"/>
      <c r="D426" s="41"/>
      <c r="E426" s="41"/>
      <c r="F426" s="41"/>
      <c r="G426" s="41"/>
      <c r="H426" s="95"/>
      <c r="I426" s="86"/>
      <c r="J426" s="41"/>
      <c r="K426" s="41"/>
      <c r="L426" s="117" t="s">
        <v>780</v>
      </c>
      <c r="M426" s="118">
        <v>0.5</v>
      </c>
      <c r="N426" s="119"/>
      <c r="O426" s="120"/>
      <c r="P426" s="121"/>
      <c r="Q426" s="121"/>
      <c r="R426" s="120"/>
      <c r="S426" s="121"/>
      <c r="T426" s="122"/>
      <c r="U426" s="123"/>
      <c r="V426" s="119"/>
      <c r="W426" s="120"/>
      <c r="X426" s="122"/>
      <c r="Y426" s="122"/>
      <c r="Z426" s="124"/>
      <c r="AA426" s="86"/>
      <c r="AB426" s="41"/>
      <c r="AC426" s="41"/>
      <c r="AD426" s="41"/>
      <c r="AE426" s="95"/>
      <c r="AF426" s="129"/>
      <c r="AG426" s="130"/>
      <c r="AH426" s="130"/>
      <c r="AI426" s="130"/>
      <c r="AJ426" s="130"/>
      <c r="AK426" s="41"/>
      <c r="AL426" s="130"/>
      <c r="AM426" s="130"/>
      <c r="AN426" s="130"/>
      <c r="AO426" s="130"/>
      <c r="AP426" s="131"/>
      <c r="AQ426" s="86"/>
      <c r="AR426" s="95"/>
    </row>
    <row r="427" ht="39.75" customHeight="1">
      <c r="A427" s="134">
        <v>249.0</v>
      </c>
      <c r="B427" s="135" t="str">
        <f>VLOOKUP($A427,Cierre!$A:$E,2,FALSE)</f>
        <v>#N/A</v>
      </c>
      <c r="C427" s="119"/>
      <c r="D427" s="136" t="str">
        <f>VLOOKUP($A427,Cierre!$A:$E,3,FALSE)</f>
        <v>#N/A</v>
      </c>
      <c r="E427" s="137"/>
      <c r="F427" s="121"/>
      <c r="G427" s="121"/>
      <c r="H427" s="138"/>
      <c r="I427" s="119"/>
      <c r="J427" s="121"/>
      <c r="K427" s="121"/>
      <c r="L427" s="117"/>
      <c r="M427" s="118">
        <v>1.0</v>
      </c>
      <c r="N427" s="119"/>
      <c r="O427" s="120"/>
      <c r="P427" s="121"/>
      <c r="Q427" s="121"/>
      <c r="R427" s="120"/>
      <c r="S427" s="121"/>
      <c r="T427" s="122"/>
      <c r="U427" s="123"/>
      <c r="V427" s="119"/>
      <c r="W427" s="120"/>
      <c r="X427" s="122"/>
      <c r="Y427" s="122"/>
      <c r="Z427" s="124"/>
      <c r="AA427" s="119"/>
      <c r="AB427" s="139"/>
      <c r="AC427" s="140"/>
      <c r="AD427" s="141"/>
      <c r="AE427" s="142"/>
      <c r="AF427" s="129"/>
      <c r="AG427" s="130"/>
      <c r="AH427" s="130"/>
      <c r="AI427" s="130"/>
      <c r="AJ427" s="130"/>
      <c r="AK427" s="130"/>
      <c r="AL427" s="130"/>
      <c r="AM427" s="130"/>
      <c r="AN427" s="130"/>
      <c r="AO427" s="130"/>
      <c r="AP427" s="131"/>
      <c r="AQ427" s="143"/>
      <c r="AR427" s="144"/>
    </row>
    <row r="428" ht="20.25" customHeight="1">
      <c r="A428" s="110">
        <v>250.0</v>
      </c>
      <c r="B428" s="111" t="str">
        <f>VLOOKUP($A428,Cierre!$A:$E,2,FALSE)</f>
        <v>#N/A</v>
      </c>
      <c r="C428" s="112"/>
      <c r="D428" s="113" t="str">
        <f>VLOOKUP($A428,Cierre!$A:$E,3,FALSE)</f>
        <v>#N/A</v>
      </c>
      <c r="E428" s="114"/>
      <c r="F428" s="115"/>
      <c r="G428" s="115"/>
      <c r="H428" s="116"/>
      <c r="I428" s="112"/>
      <c r="J428" s="115"/>
      <c r="K428" s="115"/>
      <c r="L428" s="117" t="s">
        <v>781</v>
      </c>
      <c r="M428" s="118">
        <v>0.5</v>
      </c>
      <c r="N428" s="119"/>
      <c r="O428" s="120"/>
      <c r="P428" s="121"/>
      <c r="Q428" s="121"/>
      <c r="R428" s="120"/>
      <c r="S428" s="121"/>
      <c r="T428" s="122"/>
      <c r="U428" s="123"/>
      <c r="V428" s="119"/>
      <c r="W428" s="120"/>
      <c r="X428" s="122"/>
      <c r="Y428" s="122"/>
      <c r="Z428" s="124"/>
      <c r="AA428" s="112"/>
      <c r="AB428" s="125"/>
      <c r="AC428" s="126"/>
      <c r="AD428" s="127"/>
      <c r="AE428" s="128"/>
      <c r="AF428" s="129"/>
      <c r="AG428" s="130"/>
      <c r="AH428" s="130"/>
      <c r="AI428" s="130"/>
      <c r="AJ428" s="130"/>
      <c r="AK428" s="114"/>
      <c r="AL428" s="130"/>
      <c r="AM428" s="130"/>
      <c r="AN428" s="130"/>
      <c r="AO428" s="130"/>
      <c r="AP428" s="131"/>
      <c r="AQ428" s="132"/>
      <c r="AR428" s="133"/>
    </row>
    <row r="429" ht="19.5" customHeight="1">
      <c r="A429" s="86"/>
      <c r="B429" s="95"/>
      <c r="C429" s="86"/>
      <c r="D429" s="41"/>
      <c r="E429" s="41"/>
      <c r="F429" s="41"/>
      <c r="G429" s="41"/>
      <c r="H429" s="95"/>
      <c r="I429" s="86"/>
      <c r="J429" s="41"/>
      <c r="K429" s="41"/>
      <c r="L429" s="117" t="s">
        <v>782</v>
      </c>
      <c r="M429" s="118">
        <v>0.5</v>
      </c>
      <c r="N429" s="119"/>
      <c r="O429" s="120"/>
      <c r="P429" s="121"/>
      <c r="Q429" s="121"/>
      <c r="R429" s="120"/>
      <c r="S429" s="121"/>
      <c r="T429" s="122"/>
      <c r="U429" s="123"/>
      <c r="V429" s="119"/>
      <c r="W429" s="120"/>
      <c r="X429" s="122"/>
      <c r="Y429" s="122"/>
      <c r="Z429" s="124"/>
      <c r="AA429" s="86"/>
      <c r="AB429" s="41"/>
      <c r="AC429" s="41"/>
      <c r="AD429" s="41"/>
      <c r="AE429" s="95"/>
      <c r="AF429" s="129"/>
      <c r="AG429" s="130"/>
      <c r="AH429" s="130"/>
      <c r="AI429" s="130"/>
      <c r="AJ429" s="130"/>
      <c r="AK429" s="41"/>
      <c r="AL429" s="130"/>
      <c r="AM429" s="130"/>
      <c r="AN429" s="130"/>
      <c r="AO429" s="130"/>
      <c r="AP429" s="131"/>
      <c r="AQ429" s="86"/>
      <c r="AR429" s="95"/>
    </row>
    <row r="430" ht="39.75" customHeight="1">
      <c r="A430" s="134">
        <v>251.0</v>
      </c>
      <c r="B430" s="135" t="str">
        <f>VLOOKUP($A430,Cierre!$A:$E,2,FALSE)</f>
        <v>#N/A</v>
      </c>
      <c r="C430" s="119"/>
      <c r="D430" s="136" t="str">
        <f>VLOOKUP($A430,Cierre!$A:$E,3,FALSE)</f>
        <v>#N/A</v>
      </c>
      <c r="E430" s="137"/>
      <c r="F430" s="121"/>
      <c r="G430" s="121"/>
      <c r="H430" s="138"/>
      <c r="I430" s="119"/>
      <c r="J430" s="121"/>
      <c r="K430" s="121"/>
      <c r="L430" s="117"/>
      <c r="M430" s="118">
        <v>1.0</v>
      </c>
      <c r="N430" s="119"/>
      <c r="O430" s="120"/>
      <c r="P430" s="121"/>
      <c r="Q430" s="121"/>
      <c r="R430" s="120"/>
      <c r="S430" s="121"/>
      <c r="T430" s="122"/>
      <c r="U430" s="123"/>
      <c r="V430" s="119"/>
      <c r="W430" s="120"/>
      <c r="X430" s="122"/>
      <c r="Y430" s="122"/>
      <c r="Z430" s="124"/>
      <c r="AA430" s="119"/>
      <c r="AB430" s="139"/>
      <c r="AC430" s="140"/>
      <c r="AD430" s="141"/>
      <c r="AE430" s="142"/>
      <c r="AF430" s="129"/>
      <c r="AG430" s="130"/>
      <c r="AH430" s="130"/>
      <c r="AI430" s="130"/>
      <c r="AJ430" s="130"/>
      <c r="AK430" s="130"/>
      <c r="AL430" s="130"/>
      <c r="AM430" s="130"/>
      <c r="AN430" s="130"/>
      <c r="AO430" s="130"/>
      <c r="AP430" s="131"/>
      <c r="AQ430" s="143"/>
      <c r="AR430" s="144"/>
    </row>
    <row r="431" ht="20.25" customHeight="1">
      <c r="A431" s="110">
        <v>252.0</v>
      </c>
      <c r="B431" s="111" t="str">
        <f>VLOOKUP($A431,Cierre!$A:$E,2,FALSE)</f>
        <v>#N/A</v>
      </c>
      <c r="C431" s="112"/>
      <c r="D431" s="113" t="str">
        <f>VLOOKUP($A431,Cierre!$A:$E,3,FALSE)</f>
        <v>#N/A</v>
      </c>
      <c r="E431" s="114"/>
      <c r="F431" s="115"/>
      <c r="G431" s="115"/>
      <c r="H431" s="116"/>
      <c r="I431" s="112"/>
      <c r="J431" s="115"/>
      <c r="K431" s="115"/>
      <c r="L431" s="117" t="s">
        <v>783</v>
      </c>
      <c r="M431" s="118">
        <v>0.5</v>
      </c>
      <c r="N431" s="119"/>
      <c r="O431" s="120"/>
      <c r="P431" s="121"/>
      <c r="Q431" s="121"/>
      <c r="R431" s="120"/>
      <c r="S431" s="121"/>
      <c r="T431" s="122"/>
      <c r="U431" s="123"/>
      <c r="V431" s="119"/>
      <c r="W431" s="120"/>
      <c r="X431" s="122"/>
      <c r="Y431" s="122"/>
      <c r="Z431" s="124"/>
      <c r="AA431" s="112"/>
      <c r="AB431" s="125"/>
      <c r="AC431" s="126"/>
      <c r="AD431" s="127"/>
      <c r="AE431" s="128"/>
      <c r="AF431" s="129"/>
      <c r="AG431" s="130"/>
      <c r="AH431" s="130"/>
      <c r="AI431" s="130"/>
      <c r="AJ431" s="130"/>
      <c r="AK431" s="114"/>
      <c r="AL431" s="130"/>
      <c r="AM431" s="130"/>
      <c r="AN431" s="130"/>
      <c r="AO431" s="130"/>
      <c r="AP431" s="131"/>
      <c r="AQ431" s="132"/>
      <c r="AR431" s="133"/>
    </row>
    <row r="432" ht="19.5" customHeight="1">
      <c r="A432" s="86"/>
      <c r="B432" s="95"/>
      <c r="C432" s="86"/>
      <c r="D432" s="41"/>
      <c r="E432" s="41"/>
      <c r="F432" s="41"/>
      <c r="G432" s="41"/>
      <c r="H432" s="95"/>
      <c r="I432" s="86"/>
      <c r="J432" s="41"/>
      <c r="K432" s="41"/>
      <c r="L432" s="117" t="s">
        <v>784</v>
      </c>
      <c r="M432" s="118">
        <v>0.5</v>
      </c>
      <c r="N432" s="119"/>
      <c r="O432" s="120"/>
      <c r="P432" s="121"/>
      <c r="Q432" s="121"/>
      <c r="R432" s="120"/>
      <c r="S432" s="121"/>
      <c r="T432" s="122"/>
      <c r="U432" s="123"/>
      <c r="V432" s="119"/>
      <c r="W432" s="120"/>
      <c r="X432" s="122"/>
      <c r="Y432" s="122"/>
      <c r="Z432" s="124"/>
      <c r="AA432" s="86"/>
      <c r="AB432" s="41"/>
      <c r="AC432" s="41"/>
      <c r="AD432" s="41"/>
      <c r="AE432" s="95"/>
      <c r="AF432" s="129"/>
      <c r="AG432" s="130"/>
      <c r="AH432" s="130"/>
      <c r="AI432" s="130"/>
      <c r="AJ432" s="130"/>
      <c r="AK432" s="41"/>
      <c r="AL432" s="130"/>
      <c r="AM432" s="130"/>
      <c r="AN432" s="130"/>
      <c r="AO432" s="130"/>
      <c r="AP432" s="131"/>
      <c r="AQ432" s="86"/>
      <c r="AR432" s="95"/>
    </row>
    <row r="433" ht="20.25" customHeight="1">
      <c r="A433" s="110">
        <v>253.0</v>
      </c>
      <c r="B433" s="111" t="str">
        <f>VLOOKUP($A433,Cierre!$A:$E,2,FALSE)</f>
        <v>#N/A</v>
      </c>
      <c r="C433" s="112"/>
      <c r="D433" s="113" t="str">
        <f>VLOOKUP($A433,Cierre!$A:$E,3,FALSE)</f>
        <v>#N/A</v>
      </c>
      <c r="E433" s="114"/>
      <c r="F433" s="115"/>
      <c r="G433" s="115"/>
      <c r="H433" s="116"/>
      <c r="I433" s="112"/>
      <c r="J433" s="115"/>
      <c r="K433" s="115"/>
      <c r="L433" s="117" t="s">
        <v>785</v>
      </c>
      <c r="M433" s="118">
        <v>0.5</v>
      </c>
      <c r="N433" s="119"/>
      <c r="O433" s="120"/>
      <c r="P433" s="121"/>
      <c r="Q433" s="121"/>
      <c r="R433" s="120"/>
      <c r="S433" s="121"/>
      <c r="T433" s="122"/>
      <c r="U433" s="123"/>
      <c r="V433" s="119"/>
      <c r="W433" s="120"/>
      <c r="X433" s="122"/>
      <c r="Y433" s="122"/>
      <c r="Z433" s="124"/>
      <c r="AA433" s="112"/>
      <c r="AB433" s="125"/>
      <c r="AC433" s="126"/>
      <c r="AD433" s="127"/>
      <c r="AE433" s="128"/>
      <c r="AF433" s="129"/>
      <c r="AG433" s="130"/>
      <c r="AH433" s="130"/>
      <c r="AI433" s="130"/>
      <c r="AJ433" s="130"/>
      <c r="AK433" s="114"/>
      <c r="AL433" s="130"/>
      <c r="AM433" s="130"/>
      <c r="AN433" s="130"/>
      <c r="AO433" s="130"/>
      <c r="AP433" s="131"/>
      <c r="AQ433" s="132"/>
      <c r="AR433" s="133"/>
    </row>
    <row r="434" ht="19.5" customHeight="1">
      <c r="A434" s="86"/>
      <c r="B434" s="95"/>
      <c r="C434" s="86"/>
      <c r="D434" s="41"/>
      <c r="E434" s="41"/>
      <c r="F434" s="41"/>
      <c r="G434" s="41"/>
      <c r="H434" s="95"/>
      <c r="I434" s="86"/>
      <c r="J434" s="41"/>
      <c r="K434" s="41"/>
      <c r="L434" s="117" t="s">
        <v>786</v>
      </c>
      <c r="M434" s="118">
        <v>0.5</v>
      </c>
      <c r="N434" s="119"/>
      <c r="O434" s="120"/>
      <c r="P434" s="121"/>
      <c r="Q434" s="121"/>
      <c r="R434" s="120"/>
      <c r="S434" s="121"/>
      <c r="T434" s="122"/>
      <c r="U434" s="123"/>
      <c r="V434" s="119"/>
      <c r="W434" s="120"/>
      <c r="X434" s="122"/>
      <c r="Y434" s="122"/>
      <c r="Z434" s="124"/>
      <c r="AA434" s="86"/>
      <c r="AB434" s="41"/>
      <c r="AC434" s="41"/>
      <c r="AD434" s="41"/>
      <c r="AE434" s="95"/>
      <c r="AF434" s="129"/>
      <c r="AG434" s="130"/>
      <c r="AH434" s="130"/>
      <c r="AI434" s="130"/>
      <c r="AJ434" s="130"/>
      <c r="AK434" s="41"/>
      <c r="AL434" s="130"/>
      <c r="AM434" s="130"/>
      <c r="AN434" s="130"/>
      <c r="AO434" s="130"/>
      <c r="AP434" s="131"/>
      <c r="AQ434" s="86"/>
      <c r="AR434" s="95"/>
    </row>
    <row r="435" ht="20.25" customHeight="1">
      <c r="A435" s="110">
        <v>254.0</v>
      </c>
      <c r="B435" s="111" t="str">
        <f>VLOOKUP($A435,Cierre!$A:$E,2,FALSE)</f>
        <v>#N/A</v>
      </c>
      <c r="C435" s="112"/>
      <c r="D435" s="113" t="str">
        <f>VLOOKUP($A435,Cierre!$A:$E,3,FALSE)</f>
        <v>#N/A</v>
      </c>
      <c r="E435" s="114"/>
      <c r="F435" s="115"/>
      <c r="G435" s="115"/>
      <c r="H435" s="116"/>
      <c r="I435" s="112"/>
      <c r="J435" s="115"/>
      <c r="K435" s="115"/>
      <c r="L435" s="117" t="s">
        <v>425</v>
      </c>
      <c r="M435" s="118">
        <v>0.5</v>
      </c>
      <c r="N435" s="119"/>
      <c r="O435" s="120"/>
      <c r="P435" s="121"/>
      <c r="Q435" s="121"/>
      <c r="R435" s="120"/>
      <c r="S435" s="121"/>
      <c r="T435" s="122"/>
      <c r="U435" s="123"/>
      <c r="V435" s="119"/>
      <c r="W435" s="120"/>
      <c r="X435" s="122"/>
      <c r="Y435" s="122"/>
      <c r="Z435" s="124"/>
      <c r="AA435" s="112"/>
      <c r="AB435" s="125"/>
      <c r="AC435" s="126"/>
      <c r="AD435" s="127"/>
      <c r="AE435" s="128"/>
      <c r="AF435" s="129"/>
      <c r="AG435" s="130"/>
      <c r="AH435" s="130"/>
      <c r="AI435" s="130"/>
      <c r="AJ435" s="130"/>
      <c r="AK435" s="114"/>
      <c r="AL435" s="130"/>
      <c r="AM435" s="130"/>
      <c r="AN435" s="130"/>
      <c r="AO435" s="130"/>
      <c r="AP435" s="131"/>
      <c r="AQ435" s="132"/>
      <c r="AR435" s="133"/>
    </row>
    <row r="436" ht="19.5" customHeight="1">
      <c r="A436" s="86"/>
      <c r="B436" s="95"/>
      <c r="C436" s="86"/>
      <c r="D436" s="41"/>
      <c r="E436" s="41"/>
      <c r="F436" s="41"/>
      <c r="G436" s="41"/>
      <c r="H436" s="95"/>
      <c r="I436" s="86"/>
      <c r="J436" s="41"/>
      <c r="K436" s="41"/>
      <c r="L436" s="117" t="s">
        <v>787</v>
      </c>
      <c r="M436" s="118">
        <v>0.5</v>
      </c>
      <c r="N436" s="119"/>
      <c r="O436" s="120"/>
      <c r="P436" s="121"/>
      <c r="Q436" s="121"/>
      <c r="R436" s="120"/>
      <c r="S436" s="121"/>
      <c r="T436" s="122"/>
      <c r="U436" s="123"/>
      <c r="V436" s="119"/>
      <c r="W436" s="120"/>
      <c r="X436" s="122"/>
      <c r="Y436" s="122"/>
      <c r="Z436" s="124"/>
      <c r="AA436" s="86"/>
      <c r="AB436" s="41"/>
      <c r="AC436" s="41"/>
      <c r="AD436" s="41"/>
      <c r="AE436" s="95"/>
      <c r="AF436" s="129"/>
      <c r="AG436" s="130"/>
      <c r="AH436" s="130"/>
      <c r="AI436" s="130"/>
      <c r="AJ436" s="130"/>
      <c r="AK436" s="41"/>
      <c r="AL436" s="130"/>
      <c r="AM436" s="130"/>
      <c r="AN436" s="130"/>
      <c r="AO436" s="130"/>
      <c r="AP436" s="131"/>
      <c r="AQ436" s="86"/>
      <c r="AR436" s="95"/>
    </row>
    <row r="437" ht="39.75" customHeight="1">
      <c r="A437" s="134"/>
      <c r="B437" s="135" t="str">
        <f>VLOOKUP($A437,Cierre!$A:$E,2,FALSE)</f>
        <v>#N/A</v>
      </c>
      <c r="C437" s="119"/>
      <c r="D437" s="136" t="str">
        <f>VLOOKUP($A437,Cierre!$A:$E,3,FALSE)</f>
        <v>#N/A</v>
      </c>
      <c r="E437" s="137"/>
      <c r="F437" s="121"/>
      <c r="G437" s="121"/>
      <c r="H437" s="138"/>
      <c r="I437" s="119"/>
      <c r="J437" s="121"/>
      <c r="K437" s="121"/>
      <c r="L437" s="117"/>
      <c r="M437" s="118"/>
      <c r="N437" s="119"/>
      <c r="O437" s="120"/>
      <c r="P437" s="121"/>
      <c r="Q437" s="121"/>
      <c r="R437" s="120"/>
      <c r="S437" s="121"/>
      <c r="T437" s="122"/>
      <c r="U437" s="123"/>
      <c r="V437" s="119"/>
      <c r="W437" s="120"/>
      <c r="X437" s="122"/>
      <c r="Y437" s="122"/>
      <c r="Z437" s="124"/>
      <c r="AA437" s="119"/>
      <c r="AB437" s="139"/>
      <c r="AC437" s="140"/>
      <c r="AD437" s="141"/>
      <c r="AE437" s="142"/>
      <c r="AF437" s="129"/>
      <c r="AG437" s="130"/>
      <c r="AH437" s="130"/>
      <c r="AI437" s="130"/>
      <c r="AJ437" s="130"/>
      <c r="AK437" s="130"/>
      <c r="AL437" s="130"/>
      <c r="AM437" s="130"/>
      <c r="AN437" s="130"/>
      <c r="AO437" s="130"/>
      <c r="AP437" s="131"/>
      <c r="AQ437" s="143"/>
      <c r="AR437" s="144"/>
    </row>
    <row r="438" ht="20.25" customHeight="1">
      <c r="A438" s="110"/>
      <c r="B438" s="111" t="str">
        <f>VLOOKUP($A438,Cierre!$A:$E,2,FALSE)</f>
        <v>#N/A</v>
      </c>
      <c r="C438" s="112"/>
      <c r="D438" s="113" t="str">
        <f>VLOOKUP($A438,Cierre!$A:$E,3,FALSE)</f>
        <v>#N/A</v>
      </c>
      <c r="E438" s="114"/>
      <c r="F438" s="115"/>
      <c r="G438" s="115"/>
      <c r="H438" s="116"/>
      <c r="I438" s="112"/>
      <c r="J438" s="115"/>
      <c r="K438" s="115"/>
      <c r="L438" s="117"/>
      <c r="M438" s="118"/>
      <c r="N438" s="119"/>
      <c r="O438" s="120"/>
      <c r="P438" s="121"/>
      <c r="Q438" s="121"/>
      <c r="R438" s="120"/>
      <c r="S438" s="121"/>
      <c r="T438" s="122"/>
      <c r="U438" s="123"/>
      <c r="V438" s="119"/>
      <c r="W438" s="120"/>
      <c r="X438" s="122"/>
      <c r="Y438" s="122"/>
      <c r="Z438" s="124"/>
      <c r="AA438" s="112"/>
      <c r="AB438" s="125"/>
      <c r="AC438" s="126"/>
      <c r="AD438" s="127"/>
      <c r="AE438" s="128"/>
      <c r="AF438" s="129"/>
      <c r="AG438" s="130"/>
      <c r="AH438" s="130"/>
      <c r="AI438" s="130"/>
      <c r="AJ438" s="130"/>
      <c r="AK438" s="114"/>
      <c r="AL438" s="130"/>
      <c r="AM438" s="130"/>
      <c r="AN438" s="130"/>
      <c r="AO438" s="130"/>
      <c r="AP438" s="131"/>
      <c r="AQ438" s="132"/>
      <c r="AR438" s="133"/>
    </row>
    <row r="439" ht="19.5" customHeight="1">
      <c r="A439" s="86"/>
      <c r="B439" s="95"/>
      <c r="C439" s="86"/>
      <c r="D439" s="41"/>
      <c r="E439" s="41"/>
      <c r="F439" s="41"/>
      <c r="G439" s="41"/>
      <c r="H439" s="95"/>
      <c r="I439" s="86"/>
      <c r="J439" s="41"/>
      <c r="K439" s="41"/>
      <c r="L439" s="117"/>
      <c r="M439" s="118"/>
      <c r="N439" s="119"/>
      <c r="O439" s="120"/>
      <c r="P439" s="121"/>
      <c r="Q439" s="121"/>
      <c r="R439" s="120"/>
      <c r="S439" s="121"/>
      <c r="T439" s="122"/>
      <c r="U439" s="123"/>
      <c r="V439" s="119"/>
      <c r="W439" s="120"/>
      <c r="X439" s="122"/>
      <c r="Y439" s="122"/>
      <c r="Z439" s="124"/>
      <c r="AA439" s="86"/>
      <c r="AB439" s="41"/>
      <c r="AC439" s="41"/>
      <c r="AD439" s="41"/>
      <c r="AE439" s="95"/>
      <c r="AF439" s="129"/>
      <c r="AG439" s="130"/>
      <c r="AH439" s="130"/>
      <c r="AI439" s="130"/>
      <c r="AJ439" s="130"/>
      <c r="AK439" s="41"/>
      <c r="AL439" s="130"/>
      <c r="AM439" s="130"/>
      <c r="AN439" s="130"/>
      <c r="AO439" s="130"/>
      <c r="AP439" s="131"/>
      <c r="AQ439" s="86"/>
      <c r="AR439" s="95"/>
    </row>
    <row r="440" ht="19.5" customHeight="1">
      <c r="A440" s="110"/>
      <c r="B440" s="111" t="str">
        <f>VLOOKUP($A440,Cierre!$A:$E,2,FALSE)</f>
        <v>#N/A</v>
      </c>
      <c r="C440" s="112"/>
      <c r="D440" s="113" t="str">
        <f>VLOOKUP($A440,Cierre!$A:$E,3,FALSE)</f>
        <v>#N/A</v>
      </c>
      <c r="E440" s="114"/>
      <c r="F440" s="115"/>
      <c r="G440" s="115"/>
      <c r="H440" s="116"/>
      <c r="I440" s="112"/>
      <c r="J440" s="115"/>
      <c r="K440" s="115"/>
      <c r="L440" s="117"/>
      <c r="M440" s="118"/>
      <c r="N440" s="119"/>
      <c r="O440" s="120"/>
      <c r="P440" s="121"/>
      <c r="Q440" s="121"/>
      <c r="R440" s="120"/>
      <c r="S440" s="121"/>
      <c r="T440" s="122"/>
      <c r="U440" s="123"/>
      <c r="V440" s="119"/>
      <c r="W440" s="120"/>
      <c r="X440" s="122"/>
      <c r="Y440" s="122"/>
      <c r="Z440" s="124"/>
      <c r="AA440" s="112"/>
      <c r="AB440" s="125"/>
      <c r="AC440" s="126"/>
      <c r="AD440" s="127"/>
      <c r="AE440" s="128"/>
      <c r="AF440" s="129"/>
      <c r="AG440" s="130"/>
      <c r="AH440" s="130"/>
      <c r="AI440" s="130"/>
      <c r="AJ440" s="130"/>
      <c r="AK440" s="114"/>
      <c r="AL440" s="130"/>
      <c r="AM440" s="130"/>
      <c r="AN440" s="130"/>
      <c r="AO440" s="130"/>
      <c r="AP440" s="131"/>
      <c r="AQ440" s="132"/>
      <c r="AR440" s="133"/>
    </row>
    <row r="441" ht="19.5" customHeight="1">
      <c r="A441" s="87"/>
      <c r="B441" s="145"/>
      <c r="C441" s="87"/>
      <c r="D441" s="51"/>
      <c r="E441" s="51"/>
      <c r="F441" s="51"/>
      <c r="G441" s="51"/>
      <c r="H441" s="145"/>
      <c r="I441" s="87"/>
      <c r="J441" s="51"/>
      <c r="K441" s="51"/>
      <c r="L441" s="117"/>
      <c r="M441" s="118"/>
      <c r="N441" s="119"/>
      <c r="O441" s="120"/>
      <c r="P441" s="121"/>
      <c r="Q441" s="121"/>
      <c r="R441" s="120"/>
      <c r="S441" s="121"/>
      <c r="T441" s="122"/>
      <c r="U441" s="123"/>
      <c r="V441" s="119"/>
      <c r="W441" s="120"/>
      <c r="X441" s="122"/>
      <c r="Y441" s="122"/>
      <c r="Z441" s="124"/>
      <c r="AA441" s="87"/>
      <c r="AB441" s="51"/>
      <c r="AC441" s="51"/>
      <c r="AD441" s="51"/>
      <c r="AE441" s="145"/>
      <c r="AF441" s="129"/>
      <c r="AG441" s="130"/>
      <c r="AH441" s="130"/>
      <c r="AI441" s="130"/>
      <c r="AJ441" s="130"/>
      <c r="AK441" s="51"/>
      <c r="AL441" s="130"/>
      <c r="AM441" s="130"/>
      <c r="AN441" s="130"/>
      <c r="AO441" s="130"/>
      <c r="AP441" s="131"/>
      <c r="AQ441" s="87"/>
      <c r="AR441" s="145"/>
    </row>
    <row r="442" ht="19.5" customHeight="1">
      <c r="A442" s="86"/>
      <c r="B442" s="95"/>
      <c r="C442" s="86"/>
      <c r="D442" s="41"/>
      <c r="E442" s="41"/>
      <c r="F442" s="41"/>
      <c r="G442" s="41"/>
      <c r="H442" s="95"/>
      <c r="I442" s="86"/>
      <c r="J442" s="41"/>
      <c r="K442" s="41"/>
      <c r="L442" s="117"/>
      <c r="M442" s="118"/>
      <c r="N442" s="119"/>
      <c r="O442" s="120"/>
      <c r="P442" s="121"/>
      <c r="Q442" s="121"/>
      <c r="R442" s="120"/>
      <c r="S442" s="121"/>
      <c r="T442" s="122"/>
      <c r="U442" s="123"/>
      <c r="V442" s="119"/>
      <c r="W442" s="120"/>
      <c r="X442" s="122"/>
      <c r="Y442" s="122"/>
      <c r="Z442" s="124"/>
      <c r="AA442" s="86"/>
      <c r="AB442" s="41"/>
      <c r="AC442" s="41"/>
      <c r="AD442" s="41"/>
      <c r="AE442" s="95"/>
      <c r="AF442" s="129"/>
      <c r="AG442" s="130"/>
      <c r="AH442" s="130"/>
      <c r="AI442" s="130"/>
      <c r="AJ442" s="130"/>
      <c r="AK442" s="41"/>
      <c r="AL442" s="130"/>
      <c r="AM442" s="130"/>
      <c r="AN442" s="130"/>
      <c r="AO442" s="130"/>
      <c r="AP442" s="131"/>
      <c r="AQ442" s="86"/>
      <c r="AR442" s="95"/>
    </row>
    <row r="443" ht="11.25" customHeight="1">
      <c r="A443" s="155"/>
      <c r="B443" s="156"/>
      <c r="C443" s="155"/>
      <c r="D443" s="157"/>
      <c r="E443" s="157"/>
      <c r="F443" s="155"/>
      <c r="G443" s="155"/>
      <c r="H443" s="158"/>
      <c r="I443" s="155"/>
      <c r="J443" s="155"/>
      <c r="K443" s="159"/>
      <c r="L443" s="157"/>
      <c r="M443" s="160"/>
      <c r="N443" s="155"/>
      <c r="O443" s="161"/>
      <c r="P443" s="156"/>
      <c r="Q443" s="155"/>
      <c r="R443" s="161"/>
      <c r="S443" s="157"/>
      <c r="T443" s="162"/>
      <c r="U443" s="162"/>
      <c r="V443" s="155"/>
      <c r="W443" s="155"/>
      <c r="X443" s="155"/>
      <c r="Y443" s="159"/>
      <c r="Z443" s="155"/>
      <c r="AA443" s="155"/>
      <c r="AB443" s="157"/>
      <c r="AC443" s="157"/>
      <c r="AD443" s="157"/>
      <c r="AE443" s="155"/>
      <c r="AF443" s="162"/>
      <c r="AG443" s="162"/>
      <c r="AH443" s="162"/>
      <c r="AI443" s="162"/>
      <c r="AJ443" s="162"/>
      <c r="AK443" s="162"/>
      <c r="AL443" s="162"/>
      <c r="AM443" s="159"/>
      <c r="AN443" s="159"/>
      <c r="AO443" s="162"/>
      <c r="AP443" s="162"/>
      <c r="AQ443" s="163"/>
      <c r="AR443" s="157"/>
    </row>
    <row r="444" ht="11.25" customHeight="1">
      <c r="A444" s="155"/>
      <c r="B444" s="156"/>
      <c r="C444" s="155"/>
      <c r="D444" s="157"/>
      <c r="E444" s="157"/>
      <c r="F444" s="155"/>
      <c r="G444" s="155"/>
      <c r="H444" s="158"/>
      <c r="I444" s="155"/>
      <c r="J444" s="155"/>
      <c r="K444" s="159"/>
      <c r="L444" s="157"/>
      <c r="M444" s="160"/>
      <c r="N444" s="155"/>
      <c r="O444" s="161"/>
      <c r="P444" s="156"/>
      <c r="Q444" s="155"/>
      <c r="R444" s="161"/>
      <c r="S444" s="157"/>
      <c r="T444" s="162"/>
      <c r="U444" s="162"/>
      <c r="V444" s="155"/>
      <c r="W444" s="155"/>
      <c r="X444" s="155"/>
      <c r="Y444" s="159"/>
      <c r="Z444" s="155"/>
      <c r="AA444" s="155"/>
      <c r="AB444" s="157"/>
      <c r="AC444" s="157"/>
      <c r="AD444" s="157"/>
      <c r="AE444" s="155"/>
      <c r="AF444" s="162"/>
      <c r="AG444" s="162"/>
      <c r="AH444" s="162"/>
      <c r="AI444" s="162"/>
      <c r="AJ444" s="162"/>
      <c r="AK444" s="162"/>
      <c r="AL444" s="162"/>
      <c r="AM444" s="159"/>
      <c r="AN444" s="159"/>
      <c r="AO444" s="162"/>
      <c r="AP444" s="162"/>
      <c r="AQ444" s="163"/>
      <c r="AR444" s="157"/>
    </row>
    <row r="445" ht="11.25" customHeight="1">
      <c r="A445" s="155"/>
      <c r="B445" s="156"/>
      <c r="C445" s="155"/>
      <c r="D445" s="157"/>
      <c r="E445" s="157"/>
      <c r="F445" s="155"/>
      <c r="G445" s="155"/>
      <c r="H445" s="158"/>
      <c r="I445" s="155"/>
      <c r="J445" s="155"/>
      <c r="K445" s="159"/>
      <c r="L445" s="157"/>
      <c r="M445" s="160"/>
      <c r="N445" s="155"/>
      <c r="O445" s="161"/>
      <c r="P445" s="156"/>
      <c r="Q445" s="155"/>
      <c r="R445" s="161"/>
      <c r="S445" s="157"/>
      <c r="T445" s="162"/>
      <c r="U445" s="162"/>
      <c r="V445" s="155"/>
      <c r="W445" s="155"/>
      <c r="X445" s="155"/>
      <c r="Y445" s="159"/>
      <c r="Z445" s="155"/>
      <c r="AA445" s="155"/>
      <c r="AB445" s="157"/>
      <c r="AC445" s="157"/>
      <c r="AD445" s="157"/>
      <c r="AE445" s="155"/>
      <c r="AF445" s="162"/>
      <c r="AG445" s="162"/>
      <c r="AH445" s="162"/>
      <c r="AI445" s="162"/>
      <c r="AJ445" s="162"/>
      <c r="AK445" s="162"/>
      <c r="AL445" s="162"/>
      <c r="AM445" s="159"/>
      <c r="AN445" s="159"/>
      <c r="AO445" s="162"/>
      <c r="AP445" s="162"/>
      <c r="AQ445" s="163"/>
      <c r="AR445" s="157"/>
    </row>
    <row r="446" ht="11.25" customHeight="1">
      <c r="A446" s="155"/>
      <c r="B446" s="156"/>
      <c r="C446" s="155"/>
      <c r="D446" s="157"/>
      <c r="E446" s="157"/>
      <c r="F446" s="155"/>
      <c r="G446" s="155"/>
      <c r="H446" s="158"/>
      <c r="I446" s="155"/>
      <c r="J446" s="155"/>
      <c r="K446" s="159"/>
      <c r="L446" s="157"/>
      <c r="M446" s="160"/>
      <c r="N446" s="155"/>
      <c r="O446" s="161"/>
      <c r="P446" s="156"/>
      <c r="Q446" s="155"/>
      <c r="R446" s="161"/>
      <c r="S446" s="157"/>
      <c r="T446" s="162"/>
      <c r="U446" s="162"/>
      <c r="V446" s="155"/>
      <c r="W446" s="155"/>
      <c r="X446" s="155"/>
      <c r="Y446" s="159"/>
      <c r="Z446" s="155"/>
      <c r="AA446" s="155"/>
      <c r="AB446" s="157"/>
      <c r="AC446" s="157"/>
      <c r="AD446" s="157"/>
      <c r="AE446" s="155"/>
      <c r="AF446" s="162"/>
      <c r="AG446" s="162"/>
      <c r="AH446" s="162"/>
      <c r="AI446" s="162"/>
      <c r="AJ446" s="162"/>
      <c r="AK446" s="162"/>
      <c r="AL446" s="162"/>
      <c r="AM446" s="159"/>
      <c r="AN446" s="159"/>
      <c r="AO446" s="162"/>
      <c r="AP446" s="162"/>
      <c r="AQ446" s="163"/>
      <c r="AR446" s="157"/>
    </row>
    <row r="447" ht="11.25" customHeight="1">
      <c r="A447" s="155"/>
      <c r="B447" s="156"/>
      <c r="C447" s="155"/>
      <c r="D447" s="157"/>
      <c r="E447" s="157"/>
      <c r="F447" s="155"/>
      <c r="G447" s="155"/>
      <c r="H447" s="158"/>
      <c r="I447" s="155"/>
      <c r="J447" s="155"/>
      <c r="K447" s="159"/>
      <c r="L447" s="157"/>
      <c r="M447" s="160"/>
      <c r="N447" s="155"/>
      <c r="O447" s="161"/>
      <c r="P447" s="156"/>
      <c r="Q447" s="155"/>
      <c r="R447" s="161"/>
      <c r="S447" s="157"/>
      <c r="T447" s="162"/>
      <c r="U447" s="162"/>
      <c r="V447" s="155"/>
      <c r="W447" s="155"/>
      <c r="X447" s="155"/>
      <c r="Y447" s="159"/>
      <c r="Z447" s="155"/>
      <c r="AA447" s="155"/>
      <c r="AB447" s="157"/>
      <c r="AC447" s="157"/>
      <c r="AD447" s="157"/>
      <c r="AE447" s="155"/>
      <c r="AF447" s="162"/>
      <c r="AG447" s="162"/>
      <c r="AH447" s="162"/>
      <c r="AI447" s="162"/>
      <c r="AJ447" s="162"/>
      <c r="AK447" s="162"/>
      <c r="AL447" s="162"/>
      <c r="AM447" s="159"/>
      <c r="AN447" s="159"/>
      <c r="AO447" s="162"/>
      <c r="AP447" s="162"/>
      <c r="AQ447" s="163"/>
      <c r="AR447" s="157"/>
    </row>
    <row r="448" ht="11.25" customHeight="1">
      <c r="A448" s="155"/>
      <c r="B448" s="156"/>
      <c r="C448" s="155"/>
      <c r="D448" s="157"/>
      <c r="E448" s="157"/>
      <c r="F448" s="155"/>
      <c r="G448" s="155"/>
      <c r="H448" s="158"/>
      <c r="I448" s="155"/>
      <c r="J448" s="155"/>
      <c r="K448" s="159"/>
      <c r="L448" s="157"/>
      <c r="M448" s="160"/>
      <c r="N448" s="155"/>
      <c r="O448" s="161"/>
      <c r="P448" s="156"/>
      <c r="Q448" s="155"/>
      <c r="R448" s="161"/>
      <c r="S448" s="157"/>
      <c r="T448" s="162"/>
      <c r="U448" s="162"/>
      <c r="V448" s="155"/>
      <c r="W448" s="155"/>
      <c r="X448" s="155"/>
      <c r="Y448" s="159"/>
      <c r="Z448" s="155"/>
      <c r="AA448" s="155"/>
      <c r="AB448" s="157"/>
      <c r="AC448" s="157"/>
      <c r="AD448" s="157"/>
      <c r="AE448" s="155"/>
      <c r="AF448" s="162"/>
      <c r="AG448" s="162"/>
      <c r="AH448" s="162"/>
      <c r="AI448" s="162"/>
      <c r="AJ448" s="162"/>
      <c r="AK448" s="162"/>
      <c r="AL448" s="162"/>
      <c r="AM448" s="159"/>
      <c r="AN448" s="159"/>
      <c r="AO448" s="162"/>
      <c r="AP448" s="162"/>
      <c r="AQ448" s="163"/>
      <c r="AR448" s="157"/>
    </row>
    <row r="449" ht="11.25" customHeight="1">
      <c r="A449" s="155"/>
      <c r="B449" s="156"/>
      <c r="C449" s="155"/>
      <c r="D449" s="157"/>
      <c r="E449" s="157"/>
      <c r="F449" s="155"/>
      <c r="G449" s="155"/>
      <c r="H449" s="158"/>
      <c r="I449" s="155"/>
      <c r="J449" s="155"/>
      <c r="K449" s="159"/>
      <c r="L449" s="157"/>
      <c r="M449" s="160"/>
      <c r="N449" s="155"/>
      <c r="O449" s="161"/>
      <c r="P449" s="156"/>
      <c r="Q449" s="155"/>
      <c r="R449" s="161"/>
      <c r="S449" s="157"/>
      <c r="T449" s="162"/>
      <c r="U449" s="162"/>
      <c r="V449" s="155"/>
      <c r="W449" s="155"/>
      <c r="X449" s="155"/>
      <c r="Y449" s="159"/>
      <c r="Z449" s="155"/>
      <c r="AA449" s="155"/>
      <c r="AB449" s="157"/>
      <c r="AC449" s="157"/>
      <c r="AD449" s="157"/>
      <c r="AE449" s="155"/>
      <c r="AF449" s="162"/>
      <c r="AG449" s="162"/>
      <c r="AH449" s="162"/>
      <c r="AI449" s="162"/>
      <c r="AJ449" s="162"/>
      <c r="AK449" s="162"/>
      <c r="AL449" s="162"/>
      <c r="AM449" s="159"/>
      <c r="AN449" s="159"/>
      <c r="AO449" s="162"/>
      <c r="AP449" s="162"/>
      <c r="AQ449" s="163"/>
      <c r="AR449" s="157"/>
    </row>
    <row r="450" ht="11.25" customHeight="1">
      <c r="A450" s="155"/>
      <c r="B450" s="156"/>
      <c r="C450" s="155"/>
      <c r="D450" s="157"/>
      <c r="E450" s="157"/>
      <c r="F450" s="155"/>
      <c r="G450" s="155"/>
      <c r="H450" s="158"/>
      <c r="I450" s="155"/>
      <c r="J450" s="155"/>
      <c r="K450" s="159"/>
      <c r="L450" s="157"/>
      <c r="M450" s="160"/>
      <c r="N450" s="155"/>
      <c r="O450" s="161"/>
      <c r="P450" s="156"/>
      <c r="Q450" s="155"/>
      <c r="R450" s="161"/>
      <c r="S450" s="157"/>
      <c r="T450" s="162"/>
      <c r="U450" s="162"/>
      <c r="V450" s="155"/>
      <c r="W450" s="155"/>
      <c r="X450" s="155"/>
      <c r="Y450" s="159"/>
      <c r="Z450" s="155"/>
      <c r="AA450" s="155"/>
      <c r="AB450" s="157"/>
      <c r="AC450" s="157"/>
      <c r="AD450" s="157"/>
      <c r="AE450" s="155"/>
      <c r="AF450" s="162"/>
      <c r="AG450" s="162"/>
      <c r="AH450" s="162"/>
      <c r="AI450" s="162"/>
      <c r="AJ450" s="162"/>
      <c r="AK450" s="162"/>
      <c r="AL450" s="162"/>
      <c r="AM450" s="159"/>
      <c r="AN450" s="159"/>
      <c r="AO450" s="162"/>
      <c r="AP450" s="162"/>
      <c r="AQ450" s="163"/>
      <c r="AR450" s="157"/>
    </row>
    <row r="451" ht="11.25" customHeight="1">
      <c r="A451" s="155"/>
      <c r="B451" s="156"/>
      <c r="C451" s="155"/>
      <c r="D451" s="157"/>
      <c r="E451" s="157"/>
      <c r="F451" s="155"/>
      <c r="G451" s="155"/>
      <c r="H451" s="158"/>
      <c r="I451" s="155"/>
      <c r="J451" s="155"/>
      <c r="K451" s="159"/>
      <c r="L451" s="157"/>
      <c r="M451" s="160"/>
      <c r="N451" s="155"/>
      <c r="O451" s="161"/>
      <c r="P451" s="156"/>
      <c r="Q451" s="155"/>
      <c r="R451" s="161"/>
      <c r="S451" s="157"/>
      <c r="T451" s="162"/>
      <c r="U451" s="162"/>
      <c r="V451" s="155"/>
      <c r="W451" s="155"/>
      <c r="X451" s="155"/>
      <c r="Y451" s="159"/>
      <c r="Z451" s="155"/>
      <c r="AA451" s="155"/>
      <c r="AB451" s="157"/>
      <c r="AC451" s="157"/>
      <c r="AD451" s="157"/>
      <c r="AE451" s="155"/>
      <c r="AF451" s="162"/>
      <c r="AG451" s="162"/>
      <c r="AH451" s="162"/>
      <c r="AI451" s="162"/>
      <c r="AJ451" s="162"/>
      <c r="AK451" s="162"/>
      <c r="AL451" s="162"/>
      <c r="AM451" s="159"/>
      <c r="AN451" s="159"/>
      <c r="AO451" s="162"/>
      <c r="AP451" s="162"/>
      <c r="AQ451" s="163"/>
      <c r="AR451" s="157"/>
    </row>
    <row r="452" ht="11.25" customHeight="1">
      <c r="A452" s="155"/>
      <c r="B452" s="156"/>
      <c r="C452" s="155"/>
      <c r="D452" s="157"/>
      <c r="E452" s="157"/>
      <c r="F452" s="155"/>
      <c r="G452" s="155"/>
      <c r="H452" s="158"/>
      <c r="I452" s="155"/>
      <c r="J452" s="155"/>
      <c r="K452" s="159"/>
      <c r="L452" s="157"/>
      <c r="M452" s="160"/>
      <c r="N452" s="155"/>
      <c r="O452" s="161"/>
      <c r="P452" s="156"/>
      <c r="Q452" s="155"/>
      <c r="R452" s="161"/>
      <c r="S452" s="157"/>
      <c r="T452" s="162"/>
      <c r="U452" s="162"/>
      <c r="V452" s="155"/>
      <c r="W452" s="155"/>
      <c r="X452" s="155"/>
      <c r="Y452" s="159"/>
      <c r="Z452" s="155"/>
      <c r="AA452" s="155"/>
      <c r="AB452" s="157"/>
      <c r="AC452" s="157"/>
      <c r="AD452" s="157"/>
      <c r="AE452" s="155"/>
      <c r="AF452" s="162"/>
      <c r="AG452" s="162"/>
      <c r="AH452" s="162"/>
      <c r="AI452" s="162"/>
      <c r="AJ452" s="162"/>
      <c r="AK452" s="162"/>
      <c r="AL452" s="162"/>
      <c r="AM452" s="159"/>
      <c r="AN452" s="159"/>
      <c r="AO452" s="162"/>
      <c r="AP452" s="162"/>
      <c r="AQ452" s="163"/>
      <c r="AR452" s="157"/>
    </row>
    <row r="453" ht="11.25" customHeight="1">
      <c r="A453" s="155"/>
      <c r="B453" s="156"/>
      <c r="C453" s="155"/>
      <c r="D453" s="157"/>
      <c r="E453" s="157"/>
      <c r="F453" s="155"/>
      <c r="G453" s="155"/>
      <c r="H453" s="158"/>
      <c r="I453" s="155"/>
      <c r="J453" s="155"/>
      <c r="K453" s="159"/>
      <c r="L453" s="157"/>
      <c r="M453" s="160"/>
      <c r="N453" s="155"/>
      <c r="O453" s="161"/>
      <c r="P453" s="156"/>
      <c r="Q453" s="155"/>
      <c r="R453" s="161"/>
      <c r="S453" s="157"/>
      <c r="T453" s="162"/>
      <c r="U453" s="162"/>
      <c r="V453" s="155"/>
      <c r="W453" s="155"/>
      <c r="X453" s="155"/>
      <c r="Y453" s="159"/>
      <c r="Z453" s="155"/>
      <c r="AA453" s="155"/>
      <c r="AB453" s="157"/>
      <c r="AC453" s="157"/>
      <c r="AD453" s="157"/>
      <c r="AE453" s="155"/>
      <c r="AF453" s="162"/>
      <c r="AG453" s="162"/>
      <c r="AH453" s="162"/>
      <c r="AI453" s="162"/>
      <c r="AJ453" s="162"/>
      <c r="AK453" s="162"/>
      <c r="AL453" s="162"/>
      <c r="AM453" s="159"/>
      <c r="AN453" s="159"/>
      <c r="AO453" s="162"/>
      <c r="AP453" s="162"/>
      <c r="AQ453" s="163"/>
      <c r="AR453" s="157"/>
    </row>
    <row r="454" ht="11.25" customHeight="1">
      <c r="A454" s="155"/>
      <c r="B454" s="156"/>
      <c r="C454" s="155"/>
      <c r="D454" s="157"/>
      <c r="E454" s="157"/>
      <c r="F454" s="155"/>
      <c r="G454" s="155"/>
      <c r="H454" s="158"/>
      <c r="I454" s="155"/>
      <c r="J454" s="155"/>
      <c r="K454" s="159"/>
      <c r="L454" s="157"/>
      <c r="M454" s="160"/>
      <c r="N454" s="155"/>
      <c r="O454" s="161"/>
      <c r="P454" s="156"/>
      <c r="Q454" s="155"/>
      <c r="R454" s="161"/>
      <c r="S454" s="157"/>
      <c r="T454" s="162"/>
      <c r="U454" s="162"/>
      <c r="V454" s="155"/>
      <c r="W454" s="155"/>
      <c r="X454" s="155"/>
      <c r="Y454" s="159"/>
      <c r="Z454" s="155"/>
      <c r="AA454" s="155"/>
      <c r="AB454" s="157"/>
      <c r="AC454" s="157"/>
      <c r="AD454" s="157"/>
      <c r="AE454" s="155"/>
      <c r="AF454" s="162"/>
      <c r="AG454" s="162"/>
      <c r="AH454" s="162"/>
      <c r="AI454" s="162"/>
      <c r="AJ454" s="162"/>
      <c r="AK454" s="162"/>
      <c r="AL454" s="162"/>
      <c r="AM454" s="159"/>
      <c r="AN454" s="159"/>
      <c r="AO454" s="162"/>
      <c r="AP454" s="162"/>
      <c r="AQ454" s="163"/>
      <c r="AR454" s="157"/>
    </row>
    <row r="455" ht="11.25" customHeight="1">
      <c r="A455" s="155"/>
      <c r="B455" s="156"/>
      <c r="C455" s="155"/>
      <c r="D455" s="157"/>
      <c r="E455" s="157"/>
      <c r="F455" s="155"/>
      <c r="G455" s="155"/>
      <c r="H455" s="158"/>
      <c r="I455" s="155"/>
      <c r="J455" s="155"/>
      <c r="K455" s="159"/>
      <c r="L455" s="157"/>
      <c r="M455" s="160"/>
      <c r="N455" s="155"/>
      <c r="O455" s="161"/>
      <c r="P455" s="156"/>
      <c r="Q455" s="155"/>
      <c r="R455" s="161"/>
      <c r="S455" s="157"/>
      <c r="T455" s="162"/>
      <c r="U455" s="162"/>
      <c r="V455" s="155"/>
      <c r="W455" s="155"/>
      <c r="X455" s="155"/>
      <c r="Y455" s="159"/>
      <c r="Z455" s="155"/>
      <c r="AA455" s="155"/>
      <c r="AB455" s="157"/>
      <c r="AC455" s="157"/>
      <c r="AD455" s="157"/>
      <c r="AE455" s="155"/>
      <c r="AF455" s="162"/>
      <c r="AG455" s="162"/>
      <c r="AH455" s="162"/>
      <c r="AI455" s="162"/>
      <c r="AJ455" s="162"/>
      <c r="AK455" s="162"/>
      <c r="AL455" s="162"/>
      <c r="AM455" s="159"/>
      <c r="AN455" s="159"/>
      <c r="AO455" s="162"/>
      <c r="AP455" s="162"/>
      <c r="AQ455" s="163"/>
      <c r="AR455" s="157"/>
    </row>
    <row r="456" ht="11.25" customHeight="1">
      <c r="A456" s="155"/>
      <c r="B456" s="156"/>
      <c r="C456" s="155"/>
      <c r="D456" s="157"/>
      <c r="E456" s="157"/>
      <c r="F456" s="155"/>
      <c r="G456" s="155"/>
      <c r="H456" s="158"/>
      <c r="I456" s="155"/>
      <c r="J456" s="155"/>
      <c r="K456" s="159"/>
      <c r="L456" s="157"/>
      <c r="M456" s="160"/>
      <c r="N456" s="155"/>
      <c r="O456" s="161"/>
      <c r="P456" s="156"/>
      <c r="Q456" s="155"/>
      <c r="R456" s="161"/>
      <c r="S456" s="157"/>
      <c r="T456" s="162"/>
      <c r="U456" s="162"/>
      <c r="V456" s="155"/>
      <c r="W456" s="155"/>
      <c r="X456" s="155"/>
      <c r="Y456" s="159"/>
      <c r="Z456" s="155"/>
      <c r="AA456" s="155"/>
      <c r="AB456" s="157"/>
      <c r="AC456" s="157"/>
      <c r="AD456" s="157"/>
      <c r="AE456" s="155"/>
      <c r="AF456" s="162"/>
      <c r="AG456" s="162"/>
      <c r="AH456" s="162"/>
      <c r="AI456" s="162"/>
      <c r="AJ456" s="162"/>
      <c r="AK456" s="162"/>
      <c r="AL456" s="162"/>
      <c r="AM456" s="159"/>
      <c r="AN456" s="159"/>
      <c r="AO456" s="162"/>
      <c r="AP456" s="162"/>
      <c r="AQ456" s="163"/>
      <c r="AR456" s="157"/>
    </row>
    <row r="457" ht="11.25" customHeight="1">
      <c r="A457" s="155"/>
      <c r="B457" s="156"/>
      <c r="C457" s="155"/>
      <c r="D457" s="157"/>
      <c r="E457" s="157"/>
      <c r="F457" s="155"/>
      <c r="G457" s="155"/>
      <c r="H457" s="158"/>
      <c r="I457" s="155"/>
      <c r="J457" s="155"/>
      <c r="K457" s="159"/>
      <c r="L457" s="157"/>
      <c r="M457" s="160"/>
      <c r="N457" s="155"/>
      <c r="O457" s="161"/>
      <c r="P457" s="156"/>
      <c r="Q457" s="155"/>
      <c r="R457" s="161"/>
      <c r="S457" s="157"/>
      <c r="T457" s="162"/>
      <c r="U457" s="162"/>
      <c r="V457" s="155"/>
      <c r="W457" s="155"/>
      <c r="X457" s="155"/>
      <c r="Y457" s="159"/>
      <c r="Z457" s="155"/>
      <c r="AA457" s="155"/>
      <c r="AB457" s="157"/>
      <c r="AC457" s="157"/>
      <c r="AD457" s="157"/>
      <c r="AE457" s="155"/>
      <c r="AF457" s="162"/>
      <c r="AG457" s="162"/>
      <c r="AH457" s="162"/>
      <c r="AI457" s="162"/>
      <c r="AJ457" s="162"/>
      <c r="AK457" s="162"/>
      <c r="AL457" s="162"/>
      <c r="AM457" s="159"/>
      <c r="AN457" s="159"/>
      <c r="AO457" s="162"/>
      <c r="AP457" s="162"/>
      <c r="AQ457" s="163"/>
      <c r="AR457" s="157"/>
    </row>
    <row r="458" ht="11.25" customHeight="1">
      <c r="A458" s="155"/>
      <c r="B458" s="156"/>
      <c r="C458" s="155"/>
      <c r="D458" s="157"/>
      <c r="E458" s="157"/>
      <c r="F458" s="155"/>
      <c r="G458" s="155"/>
      <c r="H458" s="158"/>
      <c r="I458" s="155"/>
      <c r="J458" s="155"/>
      <c r="K458" s="159"/>
      <c r="L458" s="157"/>
      <c r="M458" s="160"/>
      <c r="N458" s="155"/>
      <c r="O458" s="161"/>
      <c r="P458" s="156"/>
      <c r="Q458" s="155"/>
      <c r="R458" s="161"/>
      <c r="S458" s="157"/>
      <c r="T458" s="162"/>
      <c r="U458" s="162"/>
      <c r="V458" s="155"/>
      <c r="W458" s="155"/>
      <c r="X458" s="155"/>
      <c r="Y458" s="159"/>
      <c r="Z458" s="155"/>
      <c r="AA458" s="155"/>
      <c r="AB458" s="157"/>
      <c r="AC458" s="157"/>
      <c r="AD458" s="157"/>
      <c r="AE458" s="155"/>
      <c r="AF458" s="162"/>
      <c r="AG458" s="162"/>
      <c r="AH458" s="162"/>
      <c r="AI458" s="162"/>
      <c r="AJ458" s="162"/>
      <c r="AK458" s="162"/>
      <c r="AL458" s="162"/>
      <c r="AM458" s="159"/>
      <c r="AN458" s="159"/>
      <c r="AO458" s="162"/>
      <c r="AP458" s="162"/>
      <c r="AQ458" s="163"/>
      <c r="AR458" s="157"/>
    </row>
    <row r="459" ht="11.25" customHeight="1">
      <c r="A459" s="155"/>
      <c r="B459" s="156"/>
      <c r="C459" s="155"/>
      <c r="D459" s="157"/>
      <c r="E459" s="157"/>
      <c r="F459" s="155"/>
      <c r="G459" s="155"/>
      <c r="H459" s="158"/>
      <c r="I459" s="155"/>
      <c r="J459" s="155"/>
      <c r="K459" s="159"/>
      <c r="L459" s="157"/>
      <c r="M459" s="160"/>
      <c r="N459" s="155"/>
      <c r="O459" s="161"/>
      <c r="P459" s="156"/>
      <c r="Q459" s="155"/>
      <c r="R459" s="161"/>
      <c r="S459" s="157"/>
      <c r="T459" s="162"/>
      <c r="U459" s="162"/>
      <c r="V459" s="155"/>
      <c r="W459" s="155"/>
      <c r="X459" s="155"/>
      <c r="Y459" s="155"/>
      <c r="Z459" s="155"/>
      <c r="AA459" s="155"/>
      <c r="AB459" s="157"/>
      <c r="AC459" s="157"/>
      <c r="AD459" s="157"/>
      <c r="AE459" s="155"/>
      <c r="AF459" s="162"/>
      <c r="AG459" s="162"/>
      <c r="AH459" s="162"/>
      <c r="AI459" s="162"/>
      <c r="AJ459" s="162"/>
      <c r="AK459" s="162"/>
      <c r="AL459" s="162"/>
      <c r="AM459" s="162"/>
      <c r="AN459" s="162"/>
      <c r="AO459" s="162"/>
      <c r="AP459" s="162"/>
      <c r="AQ459" s="163"/>
      <c r="AR459" s="157"/>
    </row>
    <row r="460" ht="11.25" customHeight="1">
      <c r="A460" s="155"/>
      <c r="B460" s="156"/>
      <c r="C460" s="155"/>
      <c r="D460" s="157"/>
      <c r="E460" s="157"/>
      <c r="F460" s="155"/>
      <c r="G460" s="155"/>
      <c r="H460" s="158"/>
      <c r="I460" s="155"/>
      <c r="J460" s="155"/>
      <c r="K460" s="159"/>
      <c r="L460" s="157"/>
      <c r="M460" s="160"/>
      <c r="N460" s="155"/>
      <c r="O460" s="161"/>
      <c r="P460" s="156"/>
      <c r="Q460" s="155"/>
      <c r="R460" s="161"/>
      <c r="S460" s="157"/>
      <c r="T460" s="162"/>
      <c r="U460" s="162"/>
      <c r="V460" s="155"/>
      <c r="W460" s="155"/>
      <c r="X460" s="155"/>
      <c r="Y460" s="155"/>
      <c r="Z460" s="155"/>
      <c r="AA460" s="155"/>
      <c r="AB460" s="157"/>
      <c r="AC460" s="157"/>
      <c r="AD460" s="157"/>
      <c r="AE460" s="155"/>
      <c r="AF460" s="162"/>
      <c r="AG460" s="162"/>
      <c r="AH460" s="162"/>
      <c r="AI460" s="162"/>
      <c r="AJ460" s="162"/>
      <c r="AK460" s="162"/>
      <c r="AL460" s="162"/>
      <c r="AM460" s="162"/>
      <c r="AN460" s="162"/>
      <c r="AO460" s="162"/>
      <c r="AP460" s="162"/>
      <c r="AQ460" s="163"/>
      <c r="AR460" s="157"/>
    </row>
    <row r="461" ht="11.25" customHeight="1">
      <c r="A461" s="155"/>
      <c r="B461" s="156"/>
      <c r="C461" s="155"/>
      <c r="D461" s="157"/>
      <c r="E461" s="157"/>
      <c r="F461" s="155"/>
      <c r="G461" s="155"/>
      <c r="H461" s="158"/>
      <c r="I461" s="155"/>
      <c r="J461" s="155"/>
      <c r="K461" s="159"/>
      <c r="L461" s="157"/>
      <c r="M461" s="160"/>
      <c r="N461" s="155"/>
      <c r="O461" s="161"/>
      <c r="P461" s="156"/>
      <c r="Q461" s="155"/>
      <c r="R461" s="161"/>
      <c r="S461" s="157"/>
      <c r="T461" s="162"/>
      <c r="U461" s="162"/>
      <c r="V461" s="155"/>
      <c r="W461" s="155"/>
      <c r="X461" s="155"/>
      <c r="Y461" s="155"/>
      <c r="Z461" s="155"/>
      <c r="AA461" s="155"/>
      <c r="AB461" s="157"/>
      <c r="AC461" s="157"/>
      <c r="AD461" s="157"/>
      <c r="AE461" s="155"/>
      <c r="AF461" s="162"/>
      <c r="AG461" s="162"/>
      <c r="AH461" s="162"/>
      <c r="AI461" s="162"/>
      <c r="AJ461" s="162"/>
      <c r="AK461" s="162"/>
      <c r="AL461" s="162"/>
      <c r="AM461" s="162"/>
      <c r="AN461" s="162"/>
      <c r="AO461" s="162"/>
      <c r="AP461" s="162"/>
      <c r="AQ461" s="163"/>
      <c r="AR461" s="157"/>
    </row>
    <row r="462" ht="11.25" customHeight="1">
      <c r="A462" s="155"/>
      <c r="B462" s="156"/>
      <c r="C462" s="155"/>
      <c r="D462" s="157"/>
      <c r="E462" s="157"/>
      <c r="F462" s="155"/>
      <c r="G462" s="155"/>
      <c r="H462" s="158"/>
      <c r="I462" s="155"/>
      <c r="J462" s="155"/>
      <c r="K462" s="155"/>
      <c r="L462" s="157"/>
      <c r="M462" s="160"/>
      <c r="N462" s="155"/>
      <c r="O462" s="161"/>
      <c r="P462" s="156"/>
      <c r="Q462" s="155"/>
      <c r="R462" s="161"/>
      <c r="S462" s="157"/>
      <c r="T462" s="162"/>
      <c r="U462" s="162"/>
      <c r="V462" s="155"/>
      <c r="W462" s="155"/>
      <c r="X462" s="155"/>
      <c r="Y462" s="155"/>
      <c r="Z462" s="155"/>
      <c r="AA462" s="155"/>
      <c r="AB462" s="157"/>
      <c r="AC462" s="157"/>
      <c r="AD462" s="157"/>
      <c r="AE462" s="155"/>
      <c r="AF462" s="162"/>
      <c r="AG462" s="162"/>
      <c r="AH462" s="162"/>
      <c r="AI462" s="162"/>
      <c r="AJ462" s="162"/>
      <c r="AK462" s="162"/>
      <c r="AL462" s="162"/>
      <c r="AM462" s="162"/>
      <c r="AN462" s="162"/>
      <c r="AO462" s="162"/>
      <c r="AP462" s="162"/>
      <c r="AQ462" s="163"/>
      <c r="AR462" s="157"/>
    </row>
    <row r="463" ht="11.25" customHeight="1">
      <c r="A463" s="155"/>
      <c r="B463" s="156"/>
      <c r="C463" s="155"/>
      <c r="D463" s="157"/>
      <c r="E463" s="157"/>
      <c r="F463" s="155"/>
      <c r="G463" s="155"/>
      <c r="H463" s="158"/>
      <c r="I463" s="155"/>
      <c r="J463" s="155"/>
      <c r="K463" s="155"/>
      <c r="L463" s="157"/>
      <c r="M463" s="160"/>
      <c r="N463" s="155"/>
      <c r="O463" s="161"/>
      <c r="P463" s="156"/>
      <c r="Q463" s="155"/>
      <c r="R463" s="161"/>
      <c r="S463" s="157"/>
      <c r="T463" s="162"/>
      <c r="U463" s="162"/>
      <c r="V463" s="155"/>
      <c r="W463" s="155"/>
      <c r="X463" s="155"/>
      <c r="Y463" s="155"/>
      <c r="Z463" s="155"/>
      <c r="AA463" s="155"/>
      <c r="AB463" s="157"/>
      <c r="AC463" s="157"/>
      <c r="AD463" s="157"/>
      <c r="AE463" s="155"/>
      <c r="AF463" s="162"/>
      <c r="AG463" s="162"/>
      <c r="AH463" s="162"/>
      <c r="AI463" s="162"/>
      <c r="AJ463" s="162"/>
      <c r="AK463" s="162"/>
      <c r="AL463" s="162"/>
      <c r="AM463" s="162"/>
      <c r="AN463" s="162"/>
      <c r="AO463" s="162"/>
      <c r="AP463" s="162"/>
      <c r="AQ463" s="163"/>
      <c r="AR463" s="157"/>
    </row>
    <row r="464" ht="11.25" customHeight="1">
      <c r="A464" s="155"/>
      <c r="B464" s="156"/>
      <c r="C464" s="155"/>
      <c r="D464" s="157"/>
      <c r="E464" s="157"/>
      <c r="F464" s="155"/>
      <c r="G464" s="155"/>
      <c r="H464" s="158"/>
      <c r="I464" s="155"/>
      <c r="J464" s="155"/>
      <c r="K464" s="155"/>
      <c r="L464" s="157"/>
      <c r="M464" s="160"/>
      <c r="N464" s="155"/>
      <c r="O464" s="161"/>
      <c r="P464" s="156"/>
      <c r="Q464" s="155"/>
      <c r="R464" s="161"/>
      <c r="S464" s="157"/>
      <c r="T464" s="162"/>
      <c r="U464" s="162"/>
      <c r="V464" s="155"/>
      <c r="W464" s="155"/>
      <c r="X464" s="155"/>
      <c r="Y464" s="155"/>
      <c r="Z464" s="155"/>
      <c r="AA464" s="155"/>
      <c r="AB464" s="157"/>
      <c r="AC464" s="157"/>
      <c r="AD464" s="157"/>
      <c r="AE464" s="155"/>
      <c r="AF464" s="162"/>
      <c r="AG464" s="162"/>
      <c r="AH464" s="162"/>
      <c r="AI464" s="162"/>
      <c r="AJ464" s="162"/>
      <c r="AK464" s="162"/>
      <c r="AL464" s="162"/>
      <c r="AM464" s="162"/>
      <c r="AN464" s="162"/>
      <c r="AO464" s="162"/>
      <c r="AP464" s="162"/>
      <c r="AQ464" s="163"/>
      <c r="AR464" s="157"/>
    </row>
    <row r="465" ht="11.25" customHeight="1">
      <c r="A465" s="155"/>
      <c r="B465" s="156"/>
      <c r="C465" s="155"/>
      <c r="D465" s="157"/>
      <c r="E465" s="157"/>
      <c r="F465" s="155"/>
      <c r="G465" s="155"/>
      <c r="H465" s="158"/>
      <c r="I465" s="155"/>
      <c r="J465" s="155"/>
      <c r="K465" s="155"/>
      <c r="L465" s="157"/>
      <c r="M465" s="160"/>
      <c r="N465" s="155"/>
      <c r="O465" s="161"/>
      <c r="P465" s="156"/>
      <c r="Q465" s="155"/>
      <c r="R465" s="161"/>
      <c r="S465" s="157"/>
      <c r="T465" s="162"/>
      <c r="U465" s="162"/>
      <c r="V465" s="155"/>
      <c r="W465" s="155"/>
      <c r="X465" s="155"/>
      <c r="Y465" s="155"/>
      <c r="Z465" s="155"/>
      <c r="AA465" s="155"/>
      <c r="AB465" s="157"/>
      <c r="AC465" s="157"/>
      <c r="AD465" s="157"/>
      <c r="AE465" s="155"/>
      <c r="AF465" s="162"/>
      <c r="AG465" s="162"/>
      <c r="AH465" s="162"/>
      <c r="AI465" s="162"/>
      <c r="AJ465" s="162"/>
      <c r="AK465" s="162"/>
      <c r="AL465" s="162"/>
      <c r="AM465" s="162"/>
      <c r="AN465" s="162"/>
      <c r="AO465" s="162"/>
      <c r="AP465" s="162"/>
      <c r="AQ465" s="163"/>
      <c r="AR465" s="157"/>
    </row>
    <row r="466" ht="11.25" customHeight="1">
      <c r="A466" s="155"/>
      <c r="B466" s="156"/>
      <c r="C466" s="155"/>
      <c r="D466" s="157"/>
      <c r="E466" s="157"/>
      <c r="F466" s="155"/>
      <c r="G466" s="155"/>
      <c r="H466" s="158"/>
      <c r="I466" s="155"/>
      <c r="J466" s="155"/>
      <c r="K466" s="155"/>
      <c r="L466" s="157"/>
      <c r="M466" s="160"/>
      <c r="N466" s="155"/>
      <c r="O466" s="161"/>
      <c r="P466" s="156"/>
      <c r="Q466" s="155"/>
      <c r="R466" s="161"/>
      <c r="S466" s="157"/>
      <c r="T466" s="162"/>
      <c r="U466" s="162"/>
      <c r="V466" s="155"/>
      <c r="W466" s="155"/>
      <c r="X466" s="155"/>
      <c r="Y466" s="155"/>
      <c r="Z466" s="155"/>
      <c r="AA466" s="155"/>
      <c r="AB466" s="157"/>
      <c r="AC466" s="157"/>
      <c r="AD466" s="157"/>
      <c r="AE466" s="155"/>
      <c r="AF466" s="162"/>
      <c r="AG466" s="162"/>
      <c r="AH466" s="162"/>
      <c r="AI466" s="162"/>
      <c r="AJ466" s="162"/>
      <c r="AK466" s="162"/>
      <c r="AL466" s="162"/>
      <c r="AM466" s="162"/>
      <c r="AN466" s="162"/>
      <c r="AO466" s="162"/>
      <c r="AP466" s="162"/>
      <c r="AQ466" s="163"/>
      <c r="AR466" s="157"/>
    </row>
    <row r="467" ht="11.25" customHeight="1">
      <c r="A467" s="155"/>
      <c r="B467" s="156"/>
      <c r="C467" s="155"/>
      <c r="D467" s="157"/>
      <c r="E467" s="157"/>
      <c r="F467" s="155"/>
      <c r="G467" s="155"/>
      <c r="H467" s="158"/>
      <c r="I467" s="155"/>
      <c r="J467" s="155"/>
      <c r="K467" s="155"/>
      <c r="L467" s="157"/>
      <c r="M467" s="160"/>
      <c r="N467" s="155"/>
      <c r="O467" s="161"/>
      <c r="P467" s="156"/>
      <c r="Q467" s="155"/>
      <c r="R467" s="161"/>
      <c r="S467" s="157"/>
      <c r="T467" s="162"/>
      <c r="U467" s="162"/>
      <c r="V467" s="155"/>
      <c r="W467" s="155"/>
      <c r="X467" s="155"/>
      <c r="Y467" s="155"/>
      <c r="Z467" s="155"/>
      <c r="AA467" s="155"/>
      <c r="AB467" s="157"/>
      <c r="AC467" s="157"/>
      <c r="AD467" s="157"/>
      <c r="AE467" s="155"/>
      <c r="AF467" s="162"/>
      <c r="AG467" s="162"/>
      <c r="AH467" s="162"/>
      <c r="AI467" s="162"/>
      <c r="AJ467" s="162"/>
      <c r="AK467" s="162"/>
      <c r="AL467" s="162"/>
      <c r="AM467" s="162"/>
      <c r="AN467" s="162"/>
      <c r="AO467" s="162"/>
      <c r="AP467" s="162"/>
      <c r="AQ467" s="163"/>
      <c r="AR467" s="157"/>
    </row>
    <row r="468" ht="11.25" customHeight="1">
      <c r="A468" s="155"/>
      <c r="B468" s="156"/>
      <c r="C468" s="155"/>
      <c r="D468" s="157"/>
      <c r="E468" s="157"/>
      <c r="F468" s="155"/>
      <c r="G468" s="155"/>
      <c r="H468" s="158"/>
      <c r="I468" s="155"/>
      <c r="J468" s="155"/>
      <c r="K468" s="155"/>
      <c r="L468" s="157"/>
      <c r="M468" s="160"/>
      <c r="N468" s="155"/>
      <c r="O468" s="161"/>
      <c r="P468" s="156"/>
      <c r="Q468" s="155"/>
      <c r="R468" s="161"/>
      <c r="S468" s="157"/>
      <c r="T468" s="162"/>
      <c r="U468" s="162"/>
      <c r="V468" s="155"/>
      <c r="W468" s="155"/>
      <c r="X468" s="155"/>
      <c r="Y468" s="155"/>
      <c r="Z468" s="155"/>
      <c r="AA468" s="155"/>
      <c r="AB468" s="157"/>
      <c r="AC468" s="157"/>
      <c r="AD468" s="157"/>
      <c r="AE468" s="155"/>
      <c r="AF468" s="162"/>
      <c r="AG468" s="162"/>
      <c r="AH468" s="162"/>
      <c r="AI468" s="162"/>
      <c r="AJ468" s="162"/>
      <c r="AK468" s="162"/>
      <c r="AL468" s="162"/>
      <c r="AM468" s="162"/>
      <c r="AN468" s="162"/>
      <c r="AO468" s="162"/>
      <c r="AP468" s="162"/>
      <c r="AQ468" s="163"/>
      <c r="AR468" s="157"/>
    </row>
    <row r="469" ht="11.25" customHeight="1">
      <c r="A469" s="155"/>
      <c r="B469" s="156"/>
      <c r="C469" s="155"/>
      <c r="D469" s="157"/>
      <c r="E469" s="157"/>
      <c r="F469" s="155"/>
      <c r="G469" s="155"/>
      <c r="H469" s="158"/>
      <c r="I469" s="155"/>
      <c r="J469" s="155"/>
      <c r="K469" s="155"/>
      <c r="L469" s="157"/>
      <c r="M469" s="160"/>
      <c r="N469" s="155"/>
      <c r="O469" s="161"/>
      <c r="P469" s="156"/>
      <c r="Q469" s="155"/>
      <c r="R469" s="161"/>
      <c r="S469" s="157"/>
      <c r="T469" s="162"/>
      <c r="U469" s="162"/>
      <c r="V469" s="155"/>
      <c r="W469" s="155"/>
      <c r="X469" s="155"/>
      <c r="Y469" s="155"/>
      <c r="Z469" s="155"/>
      <c r="AA469" s="155"/>
      <c r="AB469" s="157"/>
      <c r="AC469" s="157"/>
      <c r="AD469" s="157"/>
      <c r="AE469" s="155"/>
      <c r="AF469" s="162"/>
      <c r="AG469" s="162"/>
      <c r="AH469" s="162"/>
      <c r="AI469" s="162"/>
      <c r="AJ469" s="162"/>
      <c r="AK469" s="162"/>
      <c r="AL469" s="162"/>
      <c r="AM469" s="162"/>
      <c r="AN469" s="162"/>
      <c r="AO469" s="162"/>
      <c r="AP469" s="162"/>
      <c r="AQ469" s="163"/>
      <c r="AR469" s="157"/>
    </row>
    <row r="470" ht="11.25" customHeight="1">
      <c r="A470" s="155"/>
      <c r="B470" s="156"/>
      <c r="C470" s="155"/>
      <c r="D470" s="157"/>
      <c r="E470" s="157"/>
      <c r="F470" s="155"/>
      <c r="G470" s="155"/>
      <c r="H470" s="158"/>
      <c r="I470" s="155"/>
      <c r="J470" s="155"/>
      <c r="K470" s="155"/>
      <c r="L470" s="157"/>
      <c r="M470" s="160"/>
      <c r="N470" s="155"/>
      <c r="O470" s="161"/>
      <c r="P470" s="156"/>
      <c r="Q470" s="155"/>
      <c r="R470" s="161"/>
      <c r="S470" s="157"/>
      <c r="T470" s="162"/>
      <c r="U470" s="162"/>
      <c r="V470" s="155"/>
      <c r="W470" s="155"/>
      <c r="X470" s="155"/>
      <c r="Y470" s="155"/>
      <c r="Z470" s="155"/>
      <c r="AA470" s="155"/>
      <c r="AB470" s="157"/>
      <c r="AC470" s="157"/>
      <c r="AD470" s="157"/>
      <c r="AE470" s="155"/>
      <c r="AF470" s="162"/>
      <c r="AG470" s="162"/>
      <c r="AH470" s="162"/>
      <c r="AI470" s="162"/>
      <c r="AJ470" s="162"/>
      <c r="AK470" s="162"/>
      <c r="AL470" s="162"/>
      <c r="AM470" s="162"/>
      <c r="AN470" s="162"/>
      <c r="AO470" s="162"/>
      <c r="AP470" s="162"/>
      <c r="AQ470" s="163"/>
      <c r="AR470" s="157"/>
    </row>
    <row r="471" ht="11.25" customHeight="1">
      <c r="A471" s="155"/>
      <c r="B471" s="156"/>
      <c r="C471" s="155"/>
      <c r="D471" s="157"/>
      <c r="E471" s="157"/>
      <c r="F471" s="155"/>
      <c r="G471" s="155"/>
      <c r="H471" s="158"/>
      <c r="I471" s="155"/>
      <c r="J471" s="155"/>
      <c r="K471" s="155"/>
      <c r="L471" s="157"/>
      <c r="M471" s="160"/>
      <c r="N471" s="155"/>
      <c r="O471" s="161"/>
      <c r="P471" s="156"/>
      <c r="Q471" s="155"/>
      <c r="R471" s="161"/>
      <c r="S471" s="157"/>
      <c r="T471" s="162"/>
      <c r="U471" s="162"/>
      <c r="V471" s="155"/>
      <c r="W471" s="155"/>
      <c r="X471" s="155"/>
      <c r="Y471" s="155"/>
      <c r="Z471" s="155"/>
      <c r="AA471" s="155"/>
      <c r="AB471" s="157"/>
      <c r="AC471" s="157"/>
      <c r="AD471" s="157"/>
      <c r="AE471" s="155"/>
      <c r="AF471" s="162"/>
      <c r="AG471" s="162"/>
      <c r="AH471" s="162"/>
      <c r="AI471" s="162"/>
      <c r="AJ471" s="162"/>
      <c r="AK471" s="162"/>
      <c r="AL471" s="162"/>
      <c r="AM471" s="162"/>
      <c r="AN471" s="162"/>
      <c r="AO471" s="162"/>
      <c r="AP471" s="162"/>
      <c r="AQ471" s="163"/>
      <c r="AR471" s="157"/>
    </row>
    <row r="472" ht="11.25" customHeight="1">
      <c r="A472" s="155"/>
      <c r="B472" s="156"/>
      <c r="C472" s="155"/>
      <c r="D472" s="157"/>
      <c r="E472" s="157"/>
      <c r="F472" s="155"/>
      <c r="G472" s="155"/>
      <c r="H472" s="158"/>
      <c r="I472" s="155"/>
      <c r="J472" s="155"/>
      <c r="K472" s="155"/>
      <c r="L472" s="157"/>
      <c r="M472" s="160"/>
      <c r="N472" s="155"/>
      <c r="O472" s="161"/>
      <c r="P472" s="156"/>
      <c r="Q472" s="155"/>
      <c r="R472" s="161"/>
      <c r="S472" s="157"/>
      <c r="T472" s="162"/>
      <c r="U472" s="162"/>
      <c r="V472" s="155"/>
      <c r="W472" s="155"/>
      <c r="X472" s="155"/>
      <c r="Y472" s="155"/>
      <c r="Z472" s="155"/>
      <c r="AA472" s="155"/>
      <c r="AB472" s="157"/>
      <c r="AC472" s="157"/>
      <c r="AD472" s="157"/>
      <c r="AE472" s="155"/>
      <c r="AF472" s="162"/>
      <c r="AG472" s="162"/>
      <c r="AH472" s="162"/>
      <c r="AI472" s="162"/>
      <c r="AJ472" s="162"/>
      <c r="AK472" s="162"/>
      <c r="AL472" s="162"/>
      <c r="AM472" s="162"/>
      <c r="AN472" s="162"/>
      <c r="AO472" s="162"/>
      <c r="AP472" s="162"/>
      <c r="AQ472" s="163"/>
      <c r="AR472" s="157"/>
    </row>
    <row r="473" ht="11.25" customHeight="1">
      <c r="A473" s="155"/>
      <c r="B473" s="156"/>
      <c r="C473" s="155"/>
      <c r="D473" s="157"/>
      <c r="E473" s="157"/>
      <c r="F473" s="155"/>
      <c r="G473" s="155"/>
      <c r="H473" s="158"/>
      <c r="I473" s="155"/>
      <c r="J473" s="155"/>
      <c r="K473" s="155"/>
      <c r="L473" s="157"/>
      <c r="M473" s="160"/>
      <c r="N473" s="155"/>
      <c r="O473" s="161"/>
      <c r="P473" s="156"/>
      <c r="Q473" s="155"/>
      <c r="R473" s="161"/>
      <c r="S473" s="157"/>
      <c r="T473" s="162"/>
      <c r="U473" s="162"/>
      <c r="V473" s="155"/>
      <c r="W473" s="155"/>
      <c r="X473" s="155"/>
      <c r="Y473" s="155"/>
      <c r="Z473" s="155"/>
      <c r="AA473" s="155"/>
      <c r="AB473" s="157"/>
      <c r="AC473" s="157"/>
      <c r="AD473" s="157"/>
      <c r="AE473" s="155"/>
      <c r="AF473" s="162"/>
      <c r="AG473" s="162"/>
      <c r="AH473" s="162"/>
      <c r="AI473" s="162"/>
      <c r="AJ473" s="162"/>
      <c r="AK473" s="162"/>
      <c r="AL473" s="162"/>
      <c r="AM473" s="162"/>
      <c r="AN473" s="162"/>
      <c r="AO473" s="162"/>
      <c r="AP473" s="162"/>
      <c r="AQ473" s="163"/>
      <c r="AR473" s="157"/>
    </row>
    <row r="474" ht="11.25" customHeight="1">
      <c r="A474" s="155"/>
      <c r="B474" s="156"/>
      <c r="C474" s="155"/>
      <c r="D474" s="157"/>
      <c r="E474" s="157"/>
      <c r="F474" s="155"/>
      <c r="G474" s="155"/>
      <c r="H474" s="158"/>
      <c r="I474" s="155"/>
      <c r="J474" s="155"/>
      <c r="K474" s="155"/>
      <c r="L474" s="157"/>
      <c r="M474" s="160"/>
      <c r="N474" s="155"/>
      <c r="O474" s="161"/>
      <c r="P474" s="156"/>
      <c r="Q474" s="155"/>
      <c r="R474" s="161"/>
      <c r="S474" s="157"/>
      <c r="T474" s="162"/>
      <c r="U474" s="162"/>
      <c r="V474" s="155"/>
      <c r="W474" s="155"/>
      <c r="X474" s="155"/>
      <c r="Y474" s="155"/>
      <c r="Z474" s="155"/>
      <c r="AA474" s="155"/>
      <c r="AB474" s="157"/>
      <c r="AC474" s="157"/>
      <c r="AD474" s="157"/>
      <c r="AE474" s="155"/>
      <c r="AF474" s="162"/>
      <c r="AG474" s="162"/>
      <c r="AH474" s="162"/>
      <c r="AI474" s="162"/>
      <c r="AJ474" s="162"/>
      <c r="AK474" s="162"/>
      <c r="AL474" s="162"/>
      <c r="AM474" s="162"/>
      <c r="AN474" s="162"/>
      <c r="AO474" s="162"/>
      <c r="AP474" s="162"/>
      <c r="AQ474" s="163"/>
      <c r="AR474" s="157"/>
    </row>
    <row r="475" ht="11.25" customHeight="1">
      <c r="A475" s="155"/>
      <c r="B475" s="156"/>
      <c r="C475" s="155"/>
      <c r="D475" s="157"/>
      <c r="E475" s="157"/>
      <c r="F475" s="155"/>
      <c r="G475" s="155"/>
      <c r="H475" s="158"/>
      <c r="I475" s="155"/>
      <c r="J475" s="155"/>
      <c r="K475" s="155"/>
      <c r="L475" s="157"/>
      <c r="M475" s="160"/>
      <c r="N475" s="155"/>
      <c r="O475" s="161"/>
      <c r="P475" s="156"/>
      <c r="Q475" s="155"/>
      <c r="R475" s="161"/>
      <c r="S475" s="157"/>
      <c r="T475" s="162"/>
      <c r="U475" s="162"/>
      <c r="V475" s="155"/>
      <c r="W475" s="155"/>
      <c r="X475" s="155"/>
      <c r="Y475" s="155"/>
      <c r="Z475" s="155"/>
      <c r="AA475" s="155"/>
      <c r="AB475" s="157"/>
      <c r="AC475" s="157"/>
      <c r="AD475" s="157"/>
      <c r="AE475" s="155"/>
      <c r="AF475" s="162"/>
      <c r="AG475" s="162"/>
      <c r="AH475" s="162"/>
      <c r="AI475" s="162"/>
      <c r="AJ475" s="162"/>
      <c r="AK475" s="162"/>
      <c r="AL475" s="162"/>
      <c r="AM475" s="162"/>
      <c r="AN475" s="162"/>
      <c r="AO475" s="162"/>
      <c r="AP475" s="162"/>
      <c r="AQ475" s="163"/>
      <c r="AR475" s="157"/>
    </row>
    <row r="476" ht="11.25" customHeight="1">
      <c r="A476" s="155"/>
      <c r="B476" s="156"/>
      <c r="C476" s="155"/>
      <c r="D476" s="157"/>
      <c r="E476" s="157"/>
      <c r="F476" s="155"/>
      <c r="G476" s="155"/>
      <c r="H476" s="158"/>
      <c r="I476" s="155"/>
      <c r="J476" s="155"/>
      <c r="K476" s="155"/>
      <c r="L476" s="157"/>
      <c r="M476" s="160"/>
      <c r="N476" s="155"/>
      <c r="O476" s="161"/>
      <c r="P476" s="156"/>
      <c r="Q476" s="155"/>
      <c r="R476" s="161"/>
      <c r="S476" s="157"/>
      <c r="T476" s="162"/>
      <c r="U476" s="162"/>
      <c r="V476" s="155"/>
      <c r="W476" s="155"/>
      <c r="X476" s="155"/>
      <c r="Y476" s="155"/>
      <c r="Z476" s="155"/>
      <c r="AA476" s="155"/>
      <c r="AB476" s="157"/>
      <c r="AC476" s="157"/>
      <c r="AD476" s="157"/>
      <c r="AE476" s="155"/>
      <c r="AF476" s="162"/>
      <c r="AG476" s="162"/>
      <c r="AH476" s="162"/>
      <c r="AI476" s="162"/>
      <c r="AJ476" s="162"/>
      <c r="AK476" s="162"/>
      <c r="AL476" s="162"/>
      <c r="AM476" s="162"/>
      <c r="AN476" s="162"/>
      <c r="AO476" s="162"/>
      <c r="AP476" s="162"/>
      <c r="AQ476" s="163"/>
      <c r="AR476" s="157"/>
    </row>
    <row r="477" ht="11.25" customHeight="1">
      <c r="A477" s="155"/>
      <c r="B477" s="156"/>
      <c r="C477" s="155"/>
      <c r="D477" s="157"/>
      <c r="E477" s="157"/>
      <c r="F477" s="155"/>
      <c r="G477" s="155"/>
      <c r="H477" s="158"/>
      <c r="I477" s="155"/>
      <c r="J477" s="155"/>
      <c r="K477" s="155"/>
      <c r="L477" s="157"/>
      <c r="M477" s="160"/>
      <c r="N477" s="155"/>
      <c r="O477" s="161"/>
      <c r="P477" s="156"/>
      <c r="Q477" s="155"/>
      <c r="R477" s="161"/>
      <c r="S477" s="157"/>
      <c r="T477" s="162"/>
      <c r="U477" s="162"/>
      <c r="V477" s="155"/>
      <c r="W477" s="155"/>
      <c r="X477" s="155"/>
      <c r="Y477" s="155"/>
      <c r="Z477" s="155"/>
      <c r="AA477" s="155"/>
      <c r="AB477" s="157"/>
      <c r="AC477" s="157"/>
      <c r="AD477" s="157"/>
      <c r="AE477" s="155"/>
      <c r="AF477" s="162"/>
      <c r="AG477" s="162"/>
      <c r="AH477" s="162"/>
      <c r="AI477" s="162"/>
      <c r="AJ477" s="162"/>
      <c r="AK477" s="162"/>
      <c r="AL477" s="162"/>
      <c r="AM477" s="162"/>
      <c r="AN477" s="162"/>
      <c r="AO477" s="162"/>
      <c r="AP477" s="162"/>
      <c r="AQ477" s="163"/>
      <c r="AR477" s="157"/>
    </row>
    <row r="478" ht="11.25" customHeight="1">
      <c r="A478" s="155"/>
      <c r="B478" s="156"/>
      <c r="C478" s="155"/>
      <c r="D478" s="157"/>
      <c r="E478" s="157"/>
      <c r="F478" s="155"/>
      <c r="G478" s="155"/>
      <c r="H478" s="158"/>
      <c r="I478" s="155"/>
      <c r="J478" s="155"/>
      <c r="K478" s="155"/>
      <c r="L478" s="157"/>
      <c r="M478" s="160"/>
      <c r="N478" s="155"/>
      <c r="O478" s="161"/>
      <c r="P478" s="156"/>
      <c r="Q478" s="155"/>
      <c r="R478" s="161"/>
      <c r="S478" s="157"/>
      <c r="T478" s="162"/>
      <c r="U478" s="162"/>
      <c r="V478" s="155"/>
      <c r="W478" s="155"/>
      <c r="X478" s="155"/>
      <c r="Y478" s="155"/>
      <c r="Z478" s="155"/>
      <c r="AA478" s="155"/>
      <c r="AB478" s="157"/>
      <c r="AC478" s="157"/>
      <c r="AD478" s="157"/>
      <c r="AE478" s="155"/>
      <c r="AF478" s="162"/>
      <c r="AG478" s="162"/>
      <c r="AH478" s="162"/>
      <c r="AI478" s="162"/>
      <c r="AJ478" s="162"/>
      <c r="AK478" s="162"/>
      <c r="AL478" s="162"/>
      <c r="AM478" s="162"/>
      <c r="AN478" s="162"/>
      <c r="AO478" s="162"/>
      <c r="AP478" s="162"/>
      <c r="AQ478" s="163"/>
      <c r="AR478" s="157"/>
    </row>
    <row r="479" ht="11.25" customHeight="1">
      <c r="A479" s="155"/>
      <c r="B479" s="156"/>
      <c r="C479" s="155"/>
      <c r="D479" s="157"/>
      <c r="E479" s="157"/>
      <c r="F479" s="155"/>
      <c r="G479" s="155"/>
      <c r="H479" s="158"/>
      <c r="I479" s="155"/>
      <c r="J479" s="155"/>
      <c r="K479" s="155"/>
      <c r="L479" s="157"/>
      <c r="M479" s="160"/>
      <c r="N479" s="155"/>
      <c r="O479" s="161"/>
      <c r="P479" s="156"/>
      <c r="Q479" s="155"/>
      <c r="R479" s="161"/>
      <c r="S479" s="157"/>
      <c r="T479" s="162"/>
      <c r="U479" s="162"/>
      <c r="V479" s="155"/>
      <c r="W479" s="155"/>
      <c r="X479" s="155"/>
      <c r="Y479" s="155"/>
      <c r="Z479" s="155"/>
      <c r="AA479" s="155"/>
      <c r="AB479" s="157"/>
      <c r="AC479" s="157"/>
      <c r="AD479" s="157"/>
      <c r="AE479" s="155"/>
      <c r="AF479" s="162"/>
      <c r="AG479" s="162"/>
      <c r="AH479" s="162"/>
      <c r="AI479" s="162"/>
      <c r="AJ479" s="162"/>
      <c r="AK479" s="162"/>
      <c r="AL479" s="162"/>
      <c r="AM479" s="162"/>
      <c r="AN479" s="162"/>
      <c r="AO479" s="162"/>
      <c r="AP479" s="162"/>
      <c r="AQ479" s="163"/>
      <c r="AR479" s="157"/>
    </row>
    <row r="480" ht="11.25" customHeight="1">
      <c r="A480" s="155"/>
      <c r="B480" s="156"/>
      <c r="C480" s="155"/>
      <c r="D480" s="157"/>
      <c r="E480" s="157"/>
      <c r="F480" s="155"/>
      <c r="G480" s="155"/>
      <c r="H480" s="158"/>
      <c r="I480" s="155"/>
      <c r="J480" s="155"/>
      <c r="K480" s="155"/>
      <c r="L480" s="157"/>
      <c r="M480" s="160"/>
      <c r="N480" s="155"/>
      <c r="O480" s="161"/>
      <c r="P480" s="156"/>
      <c r="Q480" s="155"/>
      <c r="R480" s="161"/>
      <c r="S480" s="157"/>
      <c r="T480" s="162"/>
      <c r="U480" s="162"/>
      <c r="V480" s="155"/>
      <c r="W480" s="155"/>
      <c r="X480" s="155"/>
      <c r="Y480" s="155"/>
      <c r="Z480" s="155"/>
      <c r="AA480" s="155"/>
      <c r="AB480" s="157"/>
      <c r="AC480" s="157"/>
      <c r="AD480" s="157"/>
      <c r="AE480" s="155"/>
      <c r="AF480" s="162"/>
      <c r="AG480" s="162"/>
      <c r="AH480" s="162"/>
      <c r="AI480" s="162"/>
      <c r="AJ480" s="162"/>
      <c r="AK480" s="162"/>
      <c r="AL480" s="162"/>
      <c r="AM480" s="162"/>
      <c r="AN480" s="162"/>
      <c r="AO480" s="162"/>
      <c r="AP480" s="162"/>
      <c r="AQ480" s="163"/>
      <c r="AR480" s="157"/>
    </row>
    <row r="481" ht="11.25" customHeight="1">
      <c r="A481" s="155"/>
      <c r="B481" s="156"/>
      <c r="C481" s="155"/>
      <c r="D481" s="157"/>
      <c r="E481" s="157"/>
      <c r="F481" s="155"/>
      <c r="G481" s="155"/>
      <c r="H481" s="158"/>
      <c r="I481" s="155"/>
      <c r="J481" s="155"/>
      <c r="K481" s="155"/>
      <c r="L481" s="157"/>
      <c r="M481" s="160"/>
      <c r="N481" s="155"/>
      <c r="O481" s="161"/>
      <c r="P481" s="156"/>
      <c r="Q481" s="155"/>
      <c r="R481" s="161"/>
      <c r="S481" s="157"/>
      <c r="T481" s="162"/>
      <c r="U481" s="162"/>
      <c r="V481" s="155"/>
      <c r="W481" s="155"/>
      <c r="X481" s="155"/>
      <c r="Y481" s="155"/>
      <c r="Z481" s="155"/>
      <c r="AA481" s="155"/>
      <c r="AB481" s="157"/>
      <c r="AC481" s="157"/>
      <c r="AD481" s="157"/>
      <c r="AE481" s="155"/>
      <c r="AF481" s="162"/>
      <c r="AG481" s="162"/>
      <c r="AH481" s="162"/>
      <c r="AI481" s="162"/>
      <c r="AJ481" s="162"/>
      <c r="AK481" s="162"/>
      <c r="AL481" s="162"/>
      <c r="AM481" s="162"/>
      <c r="AN481" s="162"/>
      <c r="AO481" s="162"/>
      <c r="AP481" s="162"/>
      <c r="AQ481" s="163"/>
      <c r="AR481" s="157"/>
    </row>
    <row r="482" ht="11.25" customHeight="1">
      <c r="A482" s="155"/>
      <c r="B482" s="156"/>
      <c r="C482" s="155"/>
      <c r="D482" s="157"/>
      <c r="E482" s="157"/>
      <c r="F482" s="155"/>
      <c r="G482" s="155"/>
      <c r="H482" s="158"/>
      <c r="I482" s="155"/>
      <c r="J482" s="155"/>
      <c r="K482" s="155"/>
      <c r="L482" s="157"/>
      <c r="M482" s="160"/>
      <c r="N482" s="155"/>
      <c r="O482" s="161"/>
      <c r="P482" s="156"/>
      <c r="Q482" s="155"/>
      <c r="R482" s="161"/>
      <c r="S482" s="157"/>
      <c r="T482" s="162"/>
      <c r="U482" s="162"/>
      <c r="V482" s="155"/>
      <c r="W482" s="155"/>
      <c r="X482" s="155"/>
      <c r="Y482" s="155"/>
      <c r="Z482" s="155"/>
      <c r="AA482" s="155"/>
      <c r="AB482" s="157"/>
      <c r="AC482" s="157"/>
      <c r="AD482" s="157"/>
      <c r="AE482" s="155"/>
      <c r="AF482" s="162"/>
      <c r="AG482" s="162"/>
      <c r="AH482" s="162"/>
      <c r="AI482" s="162"/>
      <c r="AJ482" s="162"/>
      <c r="AK482" s="162"/>
      <c r="AL482" s="162"/>
      <c r="AM482" s="162"/>
      <c r="AN482" s="162"/>
      <c r="AO482" s="162"/>
      <c r="AP482" s="162"/>
      <c r="AQ482" s="163"/>
      <c r="AR482" s="157"/>
    </row>
    <row r="483" ht="11.25" customHeight="1">
      <c r="A483" s="155"/>
      <c r="B483" s="156"/>
      <c r="C483" s="155"/>
      <c r="D483" s="157"/>
      <c r="E483" s="157"/>
      <c r="F483" s="155"/>
      <c r="G483" s="155"/>
      <c r="H483" s="158"/>
      <c r="I483" s="155"/>
      <c r="J483" s="155"/>
      <c r="K483" s="155"/>
      <c r="L483" s="157"/>
      <c r="M483" s="160"/>
      <c r="N483" s="155"/>
      <c r="O483" s="161"/>
      <c r="P483" s="156"/>
      <c r="Q483" s="155"/>
      <c r="R483" s="161"/>
      <c r="S483" s="157"/>
      <c r="T483" s="162"/>
      <c r="U483" s="162"/>
      <c r="V483" s="155"/>
      <c r="W483" s="155"/>
      <c r="X483" s="155"/>
      <c r="Y483" s="155"/>
      <c r="Z483" s="155"/>
      <c r="AA483" s="155"/>
      <c r="AB483" s="157"/>
      <c r="AC483" s="157"/>
      <c r="AD483" s="157"/>
      <c r="AE483" s="155"/>
      <c r="AF483" s="162"/>
      <c r="AG483" s="162"/>
      <c r="AH483" s="162"/>
      <c r="AI483" s="162"/>
      <c r="AJ483" s="162"/>
      <c r="AK483" s="162"/>
      <c r="AL483" s="162"/>
      <c r="AM483" s="162"/>
      <c r="AN483" s="162"/>
      <c r="AO483" s="162"/>
      <c r="AP483" s="162"/>
      <c r="AQ483" s="163"/>
      <c r="AR483" s="157"/>
    </row>
    <row r="484" ht="11.25" customHeight="1">
      <c r="A484" s="155"/>
      <c r="B484" s="156"/>
      <c r="C484" s="155"/>
      <c r="D484" s="157"/>
      <c r="E484" s="157"/>
      <c r="F484" s="155"/>
      <c r="G484" s="155"/>
      <c r="H484" s="158"/>
      <c r="I484" s="155"/>
      <c r="J484" s="155"/>
      <c r="K484" s="155"/>
      <c r="L484" s="157"/>
      <c r="M484" s="160"/>
      <c r="N484" s="155"/>
      <c r="O484" s="161"/>
      <c r="P484" s="156"/>
      <c r="Q484" s="155"/>
      <c r="R484" s="161"/>
      <c r="S484" s="157"/>
      <c r="T484" s="162"/>
      <c r="U484" s="162"/>
      <c r="V484" s="155"/>
      <c r="W484" s="155"/>
      <c r="X484" s="155"/>
      <c r="Y484" s="155"/>
      <c r="Z484" s="155"/>
      <c r="AA484" s="155"/>
      <c r="AB484" s="157"/>
      <c r="AC484" s="157"/>
      <c r="AD484" s="157"/>
      <c r="AE484" s="155"/>
      <c r="AF484" s="162"/>
      <c r="AG484" s="162"/>
      <c r="AH484" s="162"/>
      <c r="AI484" s="162"/>
      <c r="AJ484" s="162"/>
      <c r="AK484" s="162"/>
      <c r="AL484" s="162"/>
      <c r="AM484" s="162"/>
      <c r="AN484" s="162"/>
      <c r="AO484" s="162"/>
      <c r="AP484" s="162"/>
      <c r="AQ484" s="163"/>
      <c r="AR484" s="157"/>
    </row>
    <row r="485" ht="11.25" customHeight="1">
      <c r="A485" s="155"/>
      <c r="B485" s="156"/>
      <c r="C485" s="155"/>
      <c r="D485" s="157"/>
      <c r="E485" s="157"/>
      <c r="F485" s="155"/>
      <c r="G485" s="155"/>
      <c r="H485" s="158"/>
      <c r="I485" s="155"/>
      <c r="J485" s="155"/>
      <c r="K485" s="155"/>
      <c r="L485" s="157"/>
      <c r="M485" s="160"/>
      <c r="N485" s="155"/>
      <c r="O485" s="161"/>
      <c r="P485" s="156"/>
      <c r="Q485" s="155"/>
      <c r="R485" s="161"/>
      <c r="S485" s="157"/>
      <c r="T485" s="162"/>
      <c r="U485" s="162"/>
      <c r="V485" s="155"/>
      <c r="W485" s="155"/>
      <c r="X485" s="155"/>
      <c r="Y485" s="155"/>
      <c r="Z485" s="155"/>
      <c r="AA485" s="155"/>
      <c r="AB485" s="157"/>
      <c r="AC485" s="157"/>
      <c r="AD485" s="157"/>
      <c r="AE485" s="155"/>
      <c r="AF485" s="162"/>
      <c r="AG485" s="162"/>
      <c r="AH485" s="162"/>
      <c r="AI485" s="162"/>
      <c r="AJ485" s="162"/>
      <c r="AK485" s="162"/>
      <c r="AL485" s="162"/>
      <c r="AM485" s="162"/>
      <c r="AN485" s="162"/>
      <c r="AO485" s="162"/>
      <c r="AP485" s="162"/>
      <c r="AQ485" s="163"/>
      <c r="AR485" s="157"/>
    </row>
    <row r="486" ht="11.25" customHeight="1">
      <c r="A486" s="155"/>
      <c r="B486" s="156"/>
      <c r="C486" s="155"/>
      <c r="D486" s="157"/>
      <c r="E486" s="157"/>
      <c r="F486" s="155"/>
      <c r="G486" s="155"/>
      <c r="H486" s="158"/>
      <c r="I486" s="155"/>
      <c r="J486" s="155"/>
      <c r="K486" s="155"/>
      <c r="L486" s="157"/>
      <c r="M486" s="160"/>
      <c r="N486" s="155"/>
      <c r="O486" s="161"/>
      <c r="P486" s="156"/>
      <c r="Q486" s="155"/>
      <c r="R486" s="161"/>
      <c r="S486" s="157"/>
      <c r="T486" s="162"/>
      <c r="U486" s="162"/>
      <c r="V486" s="155"/>
      <c r="W486" s="155"/>
      <c r="X486" s="155"/>
      <c r="Y486" s="155"/>
      <c r="Z486" s="155"/>
      <c r="AA486" s="155"/>
      <c r="AB486" s="157"/>
      <c r="AC486" s="157"/>
      <c r="AD486" s="157"/>
      <c r="AE486" s="155"/>
      <c r="AF486" s="162"/>
      <c r="AG486" s="162"/>
      <c r="AH486" s="162"/>
      <c r="AI486" s="162"/>
      <c r="AJ486" s="162"/>
      <c r="AK486" s="162"/>
      <c r="AL486" s="162"/>
      <c r="AM486" s="162"/>
      <c r="AN486" s="162"/>
      <c r="AO486" s="162"/>
      <c r="AP486" s="162"/>
      <c r="AQ486" s="163"/>
      <c r="AR486" s="157"/>
    </row>
    <row r="487" ht="11.25" customHeight="1">
      <c r="A487" s="155"/>
      <c r="B487" s="156"/>
      <c r="C487" s="155"/>
      <c r="D487" s="157"/>
      <c r="E487" s="157"/>
      <c r="F487" s="155"/>
      <c r="G487" s="155"/>
      <c r="H487" s="158"/>
      <c r="I487" s="155"/>
      <c r="J487" s="155"/>
      <c r="K487" s="155"/>
      <c r="L487" s="157"/>
      <c r="M487" s="160"/>
      <c r="N487" s="155"/>
      <c r="O487" s="161"/>
      <c r="P487" s="156"/>
      <c r="Q487" s="155"/>
      <c r="R487" s="161"/>
      <c r="S487" s="157"/>
      <c r="T487" s="162"/>
      <c r="U487" s="162"/>
      <c r="V487" s="155"/>
      <c r="W487" s="155"/>
      <c r="X487" s="155"/>
      <c r="Y487" s="155"/>
      <c r="Z487" s="155"/>
      <c r="AA487" s="155"/>
      <c r="AB487" s="157"/>
      <c r="AC487" s="157"/>
      <c r="AD487" s="157"/>
      <c r="AE487" s="155"/>
      <c r="AF487" s="162"/>
      <c r="AG487" s="162"/>
      <c r="AH487" s="162"/>
      <c r="AI487" s="162"/>
      <c r="AJ487" s="162"/>
      <c r="AK487" s="162"/>
      <c r="AL487" s="162"/>
      <c r="AM487" s="162"/>
      <c r="AN487" s="162"/>
      <c r="AO487" s="162"/>
      <c r="AP487" s="162"/>
      <c r="AQ487" s="163"/>
      <c r="AR487" s="157"/>
    </row>
    <row r="488" ht="11.25" customHeight="1">
      <c r="A488" s="155"/>
      <c r="B488" s="156"/>
      <c r="C488" s="155"/>
      <c r="D488" s="157"/>
      <c r="E488" s="157"/>
      <c r="F488" s="155"/>
      <c r="G488" s="155"/>
      <c r="H488" s="158"/>
      <c r="I488" s="155"/>
      <c r="J488" s="155"/>
      <c r="K488" s="155"/>
      <c r="L488" s="157"/>
      <c r="M488" s="160"/>
      <c r="N488" s="155"/>
      <c r="O488" s="161"/>
      <c r="P488" s="156"/>
      <c r="Q488" s="155"/>
      <c r="R488" s="161"/>
      <c r="S488" s="157"/>
      <c r="T488" s="162"/>
      <c r="U488" s="162"/>
      <c r="V488" s="155"/>
      <c r="W488" s="155"/>
      <c r="X488" s="155"/>
      <c r="Y488" s="155"/>
      <c r="Z488" s="155"/>
      <c r="AA488" s="155"/>
      <c r="AB488" s="157"/>
      <c r="AC488" s="157"/>
      <c r="AD488" s="157"/>
      <c r="AE488" s="155"/>
      <c r="AF488" s="162"/>
      <c r="AG488" s="162"/>
      <c r="AH488" s="162"/>
      <c r="AI488" s="162"/>
      <c r="AJ488" s="162"/>
      <c r="AK488" s="162"/>
      <c r="AL488" s="162"/>
      <c r="AM488" s="162"/>
      <c r="AN488" s="162"/>
      <c r="AO488" s="162"/>
      <c r="AP488" s="162"/>
      <c r="AQ488" s="163"/>
      <c r="AR488" s="157"/>
    </row>
    <row r="489" ht="11.25" customHeight="1">
      <c r="A489" s="155"/>
      <c r="B489" s="156"/>
      <c r="C489" s="155"/>
      <c r="D489" s="157"/>
      <c r="E489" s="157"/>
      <c r="F489" s="155"/>
      <c r="G489" s="155"/>
      <c r="H489" s="158"/>
      <c r="I489" s="155"/>
      <c r="J489" s="155"/>
      <c r="K489" s="155"/>
      <c r="L489" s="157"/>
      <c r="M489" s="160"/>
      <c r="N489" s="155"/>
      <c r="O489" s="161"/>
      <c r="P489" s="156"/>
      <c r="Q489" s="155"/>
      <c r="R489" s="161"/>
      <c r="S489" s="157"/>
      <c r="T489" s="162"/>
      <c r="U489" s="162"/>
      <c r="V489" s="155"/>
      <c r="W489" s="155"/>
      <c r="X489" s="155"/>
      <c r="Y489" s="155"/>
      <c r="Z489" s="155"/>
      <c r="AA489" s="155"/>
      <c r="AB489" s="157"/>
      <c r="AC489" s="157"/>
      <c r="AD489" s="157"/>
      <c r="AE489" s="155"/>
      <c r="AF489" s="162"/>
      <c r="AG489" s="162"/>
      <c r="AH489" s="162"/>
      <c r="AI489" s="162"/>
      <c r="AJ489" s="162"/>
      <c r="AK489" s="162"/>
      <c r="AL489" s="162"/>
      <c r="AM489" s="162"/>
      <c r="AN489" s="162"/>
      <c r="AO489" s="162"/>
      <c r="AP489" s="162"/>
      <c r="AQ489" s="163"/>
      <c r="AR489" s="157"/>
    </row>
    <row r="490" ht="11.25" customHeight="1">
      <c r="A490" s="155"/>
      <c r="B490" s="156"/>
      <c r="C490" s="155"/>
      <c r="D490" s="157"/>
      <c r="E490" s="157"/>
      <c r="F490" s="155"/>
      <c r="G490" s="155"/>
      <c r="H490" s="158"/>
      <c r="I490" s="155"/>
      <c r="J490" s="155"/>
      <c r="K490" s="155"/>
      <c r="L490" s="157"/>
      <c r="M490" s="160"/>
      <c r="N490" s="155"/>
      <c r="O490" s="161"/>
      <c r="P490" s="156"/>
      <c r="Q490" s="155"/>
      <c r="R490" s="161"/>
      <c r="S490" s="157"/>
      <c r="T490" s="162"/>
      <c r="U490" s="162"/>
      <c r="V490" s="155"/>
      <c r="W490" s="155"/>
      <c r="X490" s="155"/>
      <c r="Y490" s="155"/>
      <c r="Z490" s="155"/>
      <c r="AA490" s="155"/>
      <c r="AB490" s="157"/>
      <c r="AC490" s="157"/>
      <c r="AD490" s="157"/>
      <c r="AE490" s="155"/>
      <c r="AF490" s="162"/>
      <c r="AG490" s="162"/>
      <c r="AH490" s="162"/>
      <c r="AI490" s="162"/>
      <c r="AJ490" s="162"/>
      <c r="AK490" s="162"/>
      <c r="AL490" s="162"/>
      <c r="AM490" s="162"/>
      <c r="AN490" s="162"/>
      <c r="AO490" s="162"/>
      <c r="AP490" s="162"/>
      <c r="AQ490" s="163"/>
      <c r="AR490" s="157"/>
    </row>
    <row r="491" ht="11.25" customHeight="1">
      <c r="A491" s="155"/>
      <c r="B491" s="156"/>
      <c r="C491" s="155"/>
      <c r="D491" s="157"/>
      <c r="E491" s="157"/>
      <c r="F491" s="155"/>
      <c r="G491" s="155"/>
      <c r="H491" s="158"/>
      <c r="I491" s="155"/>
      <c r="J491" s="155"/>
      <c r="K491" s="155"/>
      <c r="L491" s="157"/>
      <c r="M491" s="160"/>
      <c r="N491" s="155"/>
      <c r="O491" s="161"/>
      <c r="P491" s="156"/>
      <c r="Q491" s="155"/>
      <c r="R491" s="161"/>
      <c r="S491" s="157"/>
      <c r="T491" s="162"/>
      <c r="U491" s="162"/>
      <c r="V491" s="155"/>
      <c r="W491" s="155"/>
      <c r="X491" s="155"/>
      <c r="Y491" s="155"/>
      <c r="Z491" s="155"/>
      <c r="AA491" s="155"/>
      <c r="AB491" s="157"/>
      <c r="AC491" s="157"/>
      <c r="AD491" s="157"/>
      <c r="AE491" s="155"/>
      <c r="AF491" s="162"/>
      <c r="AG491" s="162"/>
      <c r="AH491" s="162"/>
      <c r="AI491" s="162"/>
      <c r="AJ491" s="162"/>
      <c r="AK491" s="162"/>
      <c r="AL491" s="162"/>
      <c r="AM491" s="162"/>
      <c r="AN491" s="162"/>
      <c r="AO491" s="162"/>
      <c r="AP491" s="162"/>
      <c r="AQ491" s="163"/>
      <c r="AR491" s="157"/>
    </row>
    <row r="492" ht="11.25" customHeight="1">
      <c r="A492" s="155"/>
      <c r="B492" s="156"/>
      <c r="C492" s="155"/>
      <c r="D492" s="157"/>
      <c r="E492" s="157"/>
      <c r="F492" s="155"/>
      <c r="G492" s="155"/>
      <c r="H492" s="158"/>
      <c r="I492" s="155"/>
      <c r="J492" s="155"/>
      <c r="K492" s="155"/>
      <c r="L492" s="157"/>
      <c r="M492" s="160"/>
      <c r="N492" s="155"/>
      <c r="O492" s="161"/>
      <c r="P492" s="156"/>
      <c r="Q492" s="155"/>
      <c r="R492" s="161"/>
      <c r="S492" s="157"/>
      <c r="T492" s="162"/>
      <c r="U492" s="162"/>
      <c r="V492" s="155"/>
      <c r="W492" s="155"/>
      <c r="X492" s="155"/>
      <c r="Y492" s="155"/>
      <c r="Z492" s="155"/>
      <c r="AA492" s="155"/>
      <c r="AB492" s="157"/>
      <c r="AC492" s="157"/>
      <c r="AD492" s="157"/>
      <c r="AE492" s="155"/>
      <c r="AF492" s="162"/>
      <c r="AG492" s="162"/>
      <c r="AH492" s="162"/>
      <c r="AI492" s="162"/>
      <c r="AJ492" s="162"/>
      <c r="AK492" s="162"/>
      <c r="AL492" s="162"/>
      <c r="AM492" s="162"/>
      <c r="AN492" s="162"/>
      <c r="AO492" s="162"/>
      <c r="AP492" s="162"/>
      <c r="AQ492" s="163"/>
      <c r="AR492" s="157"/>
    </row>
    <row r="493" ht="11.25" customHeight="1">
      <c r="A493" s="155"/>
      <c r="B493" s="156"/>
      <c r="C493" s="155"/>
      <c r="D493" s="157"/>
      <c r="E493" s="157"/>
      <c r="F493" s="155"/>
      <c r="G493" s="155"/>
      <c r="H493" s="158"/>
      <c r="I493" s="155"/>
      <c r="J493" s="155"/>
      <c r="K493" s="155"/>
      <c r="L493" s="157"/>
      <c r="M493" s="160"/>
      <c r="N493" s="155"/>
      <c r="O493" s="161"/>
      <c r="P493" s="156"/>
      <c r="Q493" s="155"/>
      <c r="R493" s="161"/>
      <c r="S493" s="157"/>
      <c r="T493" s="162"/>
      <c r="U493" s="162"/>
      <c r="V493" s="155"/>
      <c r="W493" s="155"/>
      <c r="X493" s="155"/>
      <c r="Y493" s="155"/>
      <c r="Z493" s="155"/>
      <c r="AA493" s="155"/>
      <c r="AB493" s="157"/>
      <c r="AC493" s="157"/>
      <c r="AD493" s="157"/>
      <c r="AE493" s="155"/>
      <c r="AF493" s="162"/>
      <c r="AG493" s="162"/>
      <c r="AH493" s="162"/>
      <c r="AI493" s="162"/>
      <c r="AJ493" s="162"/>
      <c r="AK493" s="162"/>
      <c r="AL493" s="162"/>
      <c r="AM493" s="162"/>
      <c r="AN493" s="162"/>
      <c r="AO493" s="162"/>
      <c r="AP493" s="162"/>
      <c r="AQ493" s="163"/>
      <c r="AR493" s="157"/>
    </row>
    <row r="494" ht="11.25" customHeight="1">
      <c r="A494" s="155"/>
      <c r="B494" s="156"/>
      <c r="C494" s="155"/>
      <c r="D494" s="157"/>
      <c r="E494" s="157"/>
      <c r="F494" s="155"/>
      <c r="G494" s="155"/>
      <c r="H494" s="158"/>
      <c r="I494" s="155"/>
      <c r="J494" s="155"/>
      <c r="K494" s="155"/>
      <c r="L494" s="157"/>
      <c r="M494" s="160"/>
      <c r="N494" s="155"/>
      <c r="O494" s="161"/>
      <c r="P494" s="156"/>
      <c r="Q494" s="155"/>
      <c r="R494" s="161"/>
      <c r="S494" s="157"/>
      <c r="T494" s="162"/>
      <c r="U494" s="162"/>
      <c r="V494" s="155"/>
      <c r="W494" s="155"/>
      <c r="X494" s="155"/>
      <c r="Y494" s="155"/>
      <c r="Z494" s="155"/>
      <c r="AA494" s="155"/>
      <c r="AB494" s="157"/>
      <c r="AC494" s="157"/>
      <c r="AD494" s="157"/>
      <c r="AE494" s="155"/>
      <c r="AF494" s="162"/>
      <c r="AG494" s="162"/>
      <c r="AH494" s="162"/>
      <c r="AI494" s="162"/>
      <c r="AJ494" s="162"/>
      <c r="AK494" s="162"/>
      <c r="AL494" s="162"/>
      <c r="AM494" s="162"/>
      <c r="AN494" s="162"/>
      <c r="AO494" s="162"/>
      <c r="AP494" s="162"/>
      <c r="AQ494" s="163"/>
      <c r="AR494" s="157"/>
    </row>
    <row r="495" ht="11.25" customHeight="1">
      <c r="A495" s="155"/>
      <c r="B495" s="156"/>
      <c r="C495" s="155"/>
      <c r="D495" s="157"/>
      <c r="E495" s="157"/>
      <c r="F495" s="155"/>
      <c r="G495" s="155"/>
      <c r="H495" s="158"/>
      <c r="I495" s="155"/>
      <c r="J495" s="155"/>
      <c r="K495" s="155"/>
      <c r="L495" s="157"/>
      <c r="M495" s="160"/>
      <c r="N495" s="155"/>
      <c r="O495" s="161"/>
      <c r="P495" s="156"/>
      <c r="Q495" s="155"/>
      <c r="R495" s="161"/>
      <c r="S495" s="157"/>
      <c r="T495" s="162"/>
      <c r="U495" s="162"/>
      <c r="V495" s="155"/>
      <c r="W495" s="155"/>
      <c r="X495" s="155"/>
      <c r="Y495" s="155"/>
      <c r="Z495" s="155"/>
      <c r="AA495" s="155"/>
      <c r="AB495" s="157"/>
      <c r="AC495" s="157"/>
      <c r="AD495" s="157"/>
      <c r="AE495" s="155"/>
      <c r="AF495" s="162"/>
      <c r="AG495" s="162"/>
      <c r="AH495" s="162"/>
      <c r="AI495" s="162"/>
      <c r="AJ495" s="162"/>
      <c r="AK495" s="162"/>
      <c r="AL495" s="162"/>
      <c r="AM495" s="162"/>
      <c r="AN495" s="162"/>
      <c r="AO495" s="162"/>
      <c r="AP495" s="162"/>
      <c r="AQ495" s="163"/>
      <c r="AR495" s="157"/>
    </row>
    <row r="496" ht="11.25" customHeight="1">
      <c r="A496" s="155"/>
      <c r="B496" s="156"/>
      <c r="C496" s="155"/>
      <c r="D496" s="157"/>
      <c r="E496" s="157"/>
      <c r="F496" s="155"/>
      <c r="G496" s="155"/>
      <c r="H496" s="158"/>
      <c r="I496" s="155"/>
      <c r="J496" s="155"/>
      <c r="K496" s="155"/>
      <c r="L496" s="157"/>
      <c r="M496" s="160"/>
      <c r="N496" s="155"/>
      <c r="O496" s="161"/>
      <c r="P496" s="156"/>
      <c r="Q496" s="155"/>
      <c r="R496" s="161"/>
      <c r="S496" s="157"/>
      <c r="T496" s="162"/>
      <c r="U496" s="162"/>
      <c r="V496" s="155"/>
      <c r="W496" s="155"/>
      <c r="X496" s="155"/>
      <c r="Y496" s="155"/>
      <c r="Z496" s="155"/>
      <c r="AA496" s="155"/>
      <c r="AB496" s="157"/>
      <c r="AC496" s="157"/>
      <c r="AD496" s="157"/>
      <c r="AE496" s="155"/>
      <c r="AF496" s="162"/>
      <c r="AG496" s="162"/>
      <c r="AH496" s="162"/>
      <c r="AI496" s="162"/>
      <c r="AJ496" s="162"/>
      <c r="AK496" s="162"/>
      <c r="AL496" s="162"/>
      <c r="AM496" s="162"/>
      <c r="AN496" s="162"/>
      <c r="AO496" s="162"/>
      <c r="AP496" s="162"/>
      <c r="AQ496" s="163"/>
      <c r="AR496" s="157"/>
    </row>
    <row r="497" ht="11.25" customHeight="1">
      <c r="A497" s="155"/>
      <c r="B497" s="156"/>
      <c r="C497" s="155"/>
      <c r="D497" s="157"/>
      <c r="E497" s="157"/>
      <c r="F497" s="155"/>
      <c r="G497" s="155"/>
      <c r="H497" s="158"/>
      <c r="I497" s="155"/>
      <c r="J497" s="155"/>
      <c r="K497" s="155"/>
      <c r="L497" s="157"/>
      <c r="M497" s="160"/>
      <c r="N497" s="155"/>
      <c r="O497" s="161"/>
      <c r="P497" s="156"/>
      <c r="Q497" s="155"/>
      <c r="R497" s="161"/>
      <c r="S497" s="157"/>
      <c r="T497" s="162"/>
      <c r="U497" s="162"/>
      <c r="V497" s="155"/>
      <c r="W497" s="155"/>
      <c r="X497" s="155"/>
      <c r="Y497" s="155"/>
      <c r="Z497" s="155"/>
      <c r="AA497" s="155"/>
      <c r="AB497" s="157"/>
      <c r="AC497" s="157"/>
      <c r="AD497" s="157"/>
      <c r="AE497" s="155"/>
      <c r="AF497" s="162"/>
      <c r="AG497" s="162"/>
      <c r="AH497" s="162"/>
      <c r="AI497" s="162"/>
      <c r="AJ497" s="162"/>
      <c r="AK497" s="162"/>
      <c r="AL497" s="162"/>
      <c r="AM497" s="162"/>
      <c r="AN497" s="162"/>
      <c r="AO497" s="162"/>
      <c r="AP497" s="162"/>
      <c r="AQ497" s="163"/>
      <c r="AR497" s="157"/>
    </row>
    <row r="498" ht="11.25" customHeight="1">
      <c r="A498" s="155"/>
      <c r="B498" s="156"/>
      <c r="C498" s="155"/>
      <c r="D498" s="157"/>
      <c r="E498" s="157"/>
      <c r="F498" s="155"/>
      <c r="G498" s="155"/>
      <c r="H498" s="158"/>
      <c r="I498" s="155"/>
      <c r="J498" s="155"/>
      <c r="K498" s="155"/>
      <c r="L498" s="157"/>
      <c r="M498" s="160"/>
      <c r="N498" s="155"/>
      <c r="O498" s="161"/>
      <c r="P498" s="156"/>
      <c r="Q498" s="155"/>
      <c r="R498" s="161"/>
      <c r="S498" s="157"/>
      <c r="T498" s="162"/>
      <c r="U498" s="162"/>
      <c r="V498" s="155"/>
      <c r="W498" s="155"/>
      <c r="X498" s="155"/>
      <c r="Y498" s="155"/>
      <c r="Z498" s="155"/>
      <c r="AA498" s="155"/>
      <c r="AB498" s="157"/>
      <c r="AC498" s="157"/>
      <c r="AD498" s="157"/>
      <c r="AE498" s="155"/>
      <c r="AF498" s="162"/>
      <c r="AG498" s="162"/>
      <c r="AH498" s="162"/>
      <c r="AI498" s="162"/>
      <c r="AJ498" s="162"/>
      <c r="AK498" s="162"/>
      <c r="AL498" s="162"/>
      <c r="AM498" s="162"/>
      <c r="AN498" s="162"/>
      <c r="AO498" s="162"/>
      <c r="AP498" s="162"/>
      <c r="AQ498" s="163"/>
      <c r="AR498" s="157"/>
    </row>
    <row r="499" ht="11.25" customHeight="1">
      <c r="A499" s="155"/>
      <c r="B499" s="156"/>
      <c r="C499" s="155"/>
      <c r="D499" s="157"/>
      <c r="E499" s="157"/>
      <c r="F499" s="155"/>
      <c r="G499" s="155"/>
      <c r="H499" s="158"/>
      <c r="I499" s="155"/>
      <c r="J499" s="155"/>
      <c r="K499" s="155"/>
      <c r="L499" s="157"/>
      <c r="M499" s="160"/>
      <c r="N499" s="155"/>
      <c r="O499" s="161"/>
      <c r="P499" s="156"/>
      <c r="Q499" s="155"/>
      <c r="R499" s="161"/>
      <c r="S499" s="157"/>
      <c r="T499" s="162"/>
      <c r="U499" s="162"/>
      <c r="V499" s="155"/>
      <c r="W499" s="155"/>
      <c r="X499" s="155"/>
      <c r="Y499" s="155"/>
      <c r="Z499" s="155"/>
      <c r="AA499" s="155"/>
      <c r="AB499" s="157"/>
      <c r="AC499" s="157"/>
      <c r="AD499" s="157"/>
      <c r="AE499" s="155"/>
      <c r="AF499" s="162"/>
      <c r="AG499" s="162"/>
      <c r="AH499" s="162"/>
      <c r="AI499" s="162"/>
      <c r="AJ499" s="162"/>
      <c r="AK499" s="162"/>
      <c r="AL499" s="162"/>
      <c r="AM499" s="162"/>
      <c r="AN499" s="162"/>
      <c r="AO499" s="162"/>
      <c r="AP499" s="162"/>
      <c r="AQ499" s="163"/>
      <c r="AR499" s="157"/>
    </row>
    <row r="500" ht="11.25" customHeight="1">
      <c r="A500" s="155"/>
      <c r="B500" s="156"/>
      <c r="C500" s="155"/>
      <c r="D500" s="157"/>
      <c r="E500" s="157"/>
      <c r="F500" s="155"/>
      <c r="G500" s="155"/>
      <c r="H500" s="158"/>
      <c r="I500" s="155"/>
      <c r="J500" s="155"/>
      <c r="K500" s="155"/>
      <c r="L500" s="157"/>
      <c r="M500" s="160"/>
      <c r="N500" s="155"/>
      <c r="O500" s="161"/>
      <c r="P500" s="156"/>
      <c r="Q500" s="155"/>
      <c r="R500" s="161"/>
      <c r="S500" s="157"/>
      <c r="T500" s="162"/>
      <c r="U500" s="162"/>
      <c r="V500" s="155"/>
      <c r="W500" s="155"/>
      <c r="X500" s="155"/>
      <c r="Y500" s="155"/>
      <c r="Z500" s="155"/>
      <c r="AA500" s="155"/>
      <c r="AB500" s="157"/>
      <c r="AC500" s="157"/>
      <c r="AD500" s="157"/>
      <c r="AE500" s="155"/>
      <c r="AF500" s="162"/>
      <c r="AG500" s="162"/>
      <c r="AH500" s="162"/>
      <c r="AI500" s="162"/>
      <c r="AJ500" s="162"/>
      <c r="AK500" s="162"/>
      <c r="AL500" s="162"/>
      <c r="AM500" s="162"/>
      <c r="AN500" s="162"/>
      <c r="AO500" s="162"/>
      <c r="AP500" s="162"/>
      <c r="AQ500" s="163"/>
      <c r="AR500" s="157"/>
    </row>
    <row r="501" ht="11.25" customHeight="1">
      <c r="A501" s="155"/>
      <c r="B501" s="156"/>
      <c r="C501" s="155"/>
      <c r="D501" s="157"/>
      <c r="E501" s="157"/>
      <c r="F501" s="155"/>
      <c r="G501" s="155"/>
      <c r="H501" s="158"/>
      <c r="I501" s="155"/>
      <c r="J501" s="155"/>
      <c r="K501" s="155"/>
      <c r="L501" s="157"/>
      <c r="M501" s="160"/>
      <c r="N501" s="155"/>
      <c r="O501" s="161"/>
      <c r="P501" s="156"/>
      <c r="Q501" s="155"/>
      <c r="R501" s="161"/>
      <c r="S501" s="157"/>
      <c r="T501" s="162"/>
      <c r="U501" s="162"/>
      <c r="V501" s="155"/>
      <c r="W501" s="155"/>
      <c r="X501" s="155"/>
      <c r="Y501" s="155"/>
      <c r="Z501" s="155"/>
      <c r="AA501" s="155"/>
      <c r="AB501" s="157"/>
      <c r="AC501" s="157"/>
      <c r="AD501" s="157"/>
      <c r="AE501" s="155"/>
      <c r="AF501" s="162"/>
      <c r="AG501" s="162"/>
      <c r="AH501" s="162"/>
      <c r="AI501" s="162"/>
      <c r="AJ501" s="162"/>
      <c r="AK501" s="162"/>
      <c r="AL501" s="162"/>
      <c r="AM501" s="162"/>
      <c r="AN501" s="162"/>
      <c r="AO501" s="162"/>
      <c r="AP501" s="162"/>
      <c r="AQ501" s="163"/>
      <c r="AR501" s="157"/>
    </row>
    <row r="502" ht="11.25" customHeight="1">
      <c r="A502" s="155"/>
      <c r="B502" s="156"/>
      <c r="C502" s="155"/>
      <c r="D502" s="157"/>
      <c r="E502" s="157"/>
      <c r="F502" s="155"/>
      <c r="G502" s="155"/>
      <c r="H502" s="158"/>
      <c r="I502" s="155"/>
      <c r="J502" s="155"/>
      <c r="K502" s="155"/>
      <c r="L502" s="157"/>
      <c r="M502" s="160"/>
      <c r="N502" s="155"/>
      <c r="O502" s="161"/>
      <c r="P502" s="156"/>
      <c r="Q502" s="155"/>
      <c r="R502" s="161"/>
      <c r="S502" s="157"/>
      <c r="T502" s="162"/>
      <c r="U502" s="162"/>
      <c r="V502" s="155"/>
      <c r="W502" s="155"/>
      <c r="X502" s="155"/>
      <c r="Y502" s="155"/>
      <c r="Z502" s="155"/>
      <c r="AA502" s="155"/>
      <c r="AB502" s="157"/>
      <c r="AC502" s="157"/>
      <c r="AD502" s="157"/>
      <c r="AE502" s="155"/>
      <c r="AF502" s="162"/>
      <c r="AG502" s="162"/>
      <c r="AH502" s="162"/>
      <c r="AI502" s="162"/>
      <c r="AJ502" s="162"/>
      <c r="AK502" s="162"/>
      <c r="AL502" s="162"/>
      <c r="AM502" s="162"/>
      <c r="AN502" s="162"/>
      <c r="AO502" s="162"/>
      <c r="AP502" s="162"/>
      <c r="AQ502" s="163"/>
      <c r="AR502" s="157"/>
    </row>
    <row r="503" ht="11.25" customHeight="1">
      <c r="A503" s="155"/>
      <c r="B503" s="156"/>
      <c r="C503" s="155"/>
      <c r="D503" s="157"/>
      <c r="E503" s="157"/>
      <c r="F503" s="155"/>
      <c r="G503" s="155"/>
      <c r="H503" s="158"/>
      <c r="I503" s="155"/>
      <c r="J503" s="155"/>
      <c r="K503" s="155"/>
      <c r="L503" s="157"/>
      <c r="M503" s="160"/>
      <c r="N503" s="155"/>
      <c r="O503" s="161"/>
      <c r="P503" s="156"/>
      <c r="Q503" s="155"/>
      <c r="R503" s="161"/>
      <c r="S503" s="157"/>
      <c r="T503" s="162"/>
      <c r="U503" s="162"/>
      <c r="V503" s="155"/>
      <c r="W503" s="155"/>
      <c r="X503" s="155"/>
      <c r="Y503" s="155"/>
      <c r="Z503" s="155"/>
      <c r="AA503" s="155"/>
      <c r="AB503" s="157"/>
      <c r="AC503" s="157"/>
      <c r="AD503" s="157"/>
      <c r="AE503" s="155"/>
      <c r="AF503" s="162"/>
      <c r="AG503" s="162"/>
      <c r="AH503" s="162"/>
      <c r="AI503" s="162"/>
      <c r="AJ503" s="162"/>
      <c r="AK503" s="162"/>
      <c r="AL503" s="162"/>
      <c r="AM503" s="162"/>
      <c r="AN503" s="162"/>
      <c r="AO503" s="162"/>
      <c r="AP503" s="162"/>
      <c r="AQ503" s="163"/>
      <c r="AR503" s="157"/>
    </row>
    <row r="504" ht="11.25" customHeight="1">
      <c r="A504" s="155"/>
      <c r="B504" s="156"/>
      <c r="C504" s="155"/>
      <c r="D504" s="157"/>
      <c r="E504" s="157"/>
      <c r="F504" s="155"/>
      <c r="G504" s="155"/>
      <c r="H504" s="158"/>
      <c r="I504" s="155"/>
      <c r="J504" s="155"/>
      <c r="K504" s="155"/>
      <c r="L504" s="157"/>
      <c r="M504" s="160"/>
      <c r="N504" s="155"/>
      <c r="O504" s="161"/>
      <c r="P504" s="156"/>
      <c r="Q504" s="155"/>
      <c r="R504" s="161"/>
      <c r="S504" s="157"/>
      <c r="T504" s="162"/>
      <c r="U504" s="162"/>
      <c r="V504" s="155"/>
      <c r="W504" s="155"/>
      <c r="X504" s="155"/>
      <c r="Y504" s="155"/>
      <c r="Z504" s="155"/>
      <c r="AA504" s="155"/>
      <c r="AB504" s="157"/>
      <c r="AC504" s="157"/>
      <c r="AD504" s="157"/>
      <c r="AE504" s="155"/>
      <c r="AF504" s="162"/>
      <c r="AG504" s="162"/>
      <c r="AH504" s="162"/>
      <c r="AI504" s="162"/>
      <c r="AJ504" s="162"/>
      <c r="AK504" s="162"/>
      <c r="AL504" s="162"/>
      <c r="AM504" s="162"/>
      <c r="AN504" s="162"/>
      <c r="AO504" s="162"/>
      <c r="AP504" s="162"/>
      <c r="AQ504" s="163"/>
      <c r="AR504" s="157"/>
    </row>
    <row r="505" ht="11.25" customHeight="1">
      <c r="A505" s="155"/>
      <c r="B505" s="156"/>
      <c r="C505" s="155"/>
      <c r="D505" s="157"/>
      <c r="E505" s="157"/>
      <c r="F505" s="155"/>
      <c r="G505" s="155"/>
      <c r="H505" s="158"/>
      <c r="I505" s="155"/>
      <c r="J505" s="155"/>
      <c r="K505" s="155"/>
      <c r="L505" s="157"/>
      <c r="M505" s="160"/>
      <c r="N505" s="155"/>
      <c r="O505" s="161"/>
      <c r="P505" s="156"/>
      <c r="Q505" s="155"/>
      <c r="R505" s="161"/>
      <c r="S505" s="157"/>
      <c r="T505" s="162"/>
      <c r="U505" s="162"/>
      <c r="V505" s="155"/>
      <c r="W505" s="155"/>
      <c r="X505" s="155"/>
      <c r="Y505" s="155"/>
      <c r="Z505" s="155"/>
      <c r="AA505" s="155"/>
      <c r="AB505" s="157"/>
      <c r="AC505" s="157"/>
      <c r="AD505" s="157"/>
      <c r="AE505" s="155"/>
      <c r="AF505" s="162"/>
      <c r="AG505" s="162"/>
      <c r="AH505" s="162"/>
      <c r="AI505" s="162"/>
      <c r="AJ505" s="162"/>
      <c r="AK505" s="162"/>
      <c r="AL505" s="162"/>
      <c r="AM505" s="162"/>
      <c r="AN505" s="162"/>
      <c r="AO505" s="162"/>
      <c r="AP505" s="162"/>
      <c r="AQ505" s="163"/>
      <c r="AR505" s="157"/>
    </row>
    <row r="506" ht="11.25" customHeight="1">
      <c r="A506" s="155"/>
      <c r="B506" s="156"/>
      <c r="C506" s="155"/>
      <c r="D506" s="157"/>
      <c r="E506" s="157"/>
      <c r="F506" s="155"/>
      <c r="G506" s="155"/>
      <c r="H506" s="158"/>
      <c r="I506" s="155"/>
      <c r="J506" s="155"/>
      <c r="K506" s="155"/>
      <c r="L506" s="157"/>
      <c r="M506" s="160"/>
      <c r="N506" s="155"/>
      <c r="O506" s="161"/>
      <c r="P506" s="156"/>
      <c r="Q506" s="155"/>
      <c r="R506" s="161"/>
      <c r="S506" s="157"/>
      <c r="T506" s="162"/>
      <c r="U506" s="162"/>
      <c r="V506" s="155"/>
      <c r="W506" s="155"/>
      <c r="X506" s="155"/>
      <c r="Y506" s="155"/>
      <c r="Z506" s="155"/>
      <c r="AA506" s="155"/>
      <c r="AB506" s="157"/>
      <c r="AC506" s="157"/>
      <c r="AD506" s="157"/>
      <c r="AE506" s="155"/>
      <c r="AF506" s="162"/>
      <c r="AG506" s="162"/>
      <c r="AH506" s="162"/>
      <c r="AI506" s="162"/>
      <c r="AJ506" s="162"/>
      <c r="AK506" s="162"/>
      <c r="AL506" s="162"/>
      <c r="AM506" s="162"/>
      <c r="AN506" s="162"/>
      <c r="AO506" s="162"/>
      <c r="AP506" s="162"/>
      <c r="AQ506" s="163"/>
      <c r="AR506" s="157"/>
    </row>
    <row r="507" ht="11.25" customHeight="1">
      <c r="A507" s="155"/>
      <c r="B507" s="156"/>
      <c r="C507" s="155"/>
      <c r="D507" s="157"/>
      <c r="E507" s="157"/>
      <c r="F507" s="155"/>
      <c r="G507" s="155"/>
      <c r="H507" s="158"/>
      <c r="I507" s="155"/>
      <c r="J507" s="155"/>
      <c r="K507" s="155"/>
      <c r="L507" s="157"/>
      <c r="M507" s="160"/>
      <c r="N507" s="155"/>
      <c r="O507" s="161"/>
      <c r="P507" s="156"/>
      <c r="Q507" s="155"/>
      <c r="R507" s="161"/>
      <c r="S507" s="157"/>
      <c r="T507" s="162"/>
      <c r="U507" s="162"/>
      <c r="V507" s="155"/>
      <c r="W507" s="155"/>
      <c r="X507" s="155"/>
      <c r="Y507" s="155"/>
      <c r="Z507" s="155"/>
      <c r="AA507" s="155"/>
      <c r="AB507" s="157"/>
      <c r="AC507" s="157"/>
      <c r="AD507" s="157"/>
      <c r="AE507" s="155"/>
      <c r="AF507" s="162"/>
      <c r="AG507" s="162"/>
      <c r="AH507" s="162"/>
      <c r="AI507" s="162"/>
      <c r="AJ507" s="162"/>
      <c r="AK507" s="162"/>
      <c r="AL507" s="162"/>
      <c r="AM507" s="162"/>
      <c r="AN507" s="162"/>
      <c r="AO507" s="162"/>
      <c r="AP507" s="162"/>
      <c r="AQ507" s="163"/>
      <c r="AR507" s="157"/>
    </row>
    <row r="508" ht="11.25" customHeight="1">
      <c r="A508" s="155"/>
      <c r="B508" s="156"/>
      <c r="C508" s="155"/>
      <c r="D508" s="157"/>
      <c r="E508" s="157"/>
      <c r="F508" s="155"/>
      <c r="G508" s="155"/>
      <c r="H508" s="158"/>
      <c r="I508" s="155"/>
      <c r="J508" s="155"/>
      <c r="K508" s="155"/>
      <c r="L508" s="157"/>
      <c r="M508" s="160"/>
      <c r="N508" s="155"/>
      <c r="O508" s="161"/>
      <c r="P508" s="156"/>
      <c r="Q508" s="155"/>
      <c r="R508" s="161"/>
      <c r="S508" s="157"/>
      <c r="T508" s="162"/>
      <c r="U508" s="162"/>
      <c r="V508" s="155"/>
      <c r="W508" s="155"/>
      <c r="X508" s="155"/>
      <c r="Y508" s="155"/>
      <c r="Z508" s="155"/>
      <c r="AA508" s="155"/>
      <c r="AB508" s="157"/>
      <c r="AC508" s="157"/>
      <c r="AD508" s="157"/>
      <c r="AE508" s="155"/>
      <c r="AF508" s="162"/>
      <c r="AG508" s="162"/>
      <c r="AH508" s="162"/>
      <c r="AI508" s="162"/>
      <c r="AJ508" s="162"/>
      <c r="AK508" s="162"/>
      <c r="AL508" s="162"/>
      <c r="AM508" s="162"/>
      <c r="AN508" s="162"/>
      <c r="AO508" s="162"/>
      <c r="AP508" s="162"/>
      <c r="AQ508" s="163"/>
      <c r="AR508" s="157"/>
    </row>
    <row r="509" ht="11.25" customHeight="1">
      <c r="A509" s="155"/>
      <c r="B509" s="156"/>
      <c r="C509" s="155"/>
      <c r="D509" s="157"/>
      <c r="E509" s="157"/>
      <c r="F509" s="155"/>
      <c r="G509" s="155"/>
      <c r="H509" s="158"/>
      <c r="I509" s="155"/>
      <c r="J509" s="155"/>
      <c r="K509" s="155"/>
      <c r="L509" s="157"/>
      <c r="M509" s="160"/>
      <c r="N509" s="155"/>
      <c r="O509" s="161"/>
      <c r="P509" s="156"/>
      <c r="Q509" s="155"/>
      <c r="R509" s="161"/>
      <c r="S509" s="157"/>
      <c r="T509" s="162"/>
      <c r="U509" s="162"/>
      <c r="V509" s="155"/>
      <c r="W509" s="155"/>
      <c r="X509" s="155"/>
      <c r="Y509" s="155"/>
      <c r="Z509" s="155"/>
      <c r="AA509" s="155"/>
      <c r="AB509" s="157"/>
      <c r="AC509" s="157"/>
      <c r="AD509" s="157"/>
      <c r="AE509" s="155"/>
      <c r="AF509" s="162"/>
      <c r="AG509" s="162"/>
      <c r="AH509" s="162"/>
      <c r="AI509" s="162"/>
      <c r="AJ509" s="162"/>
      <c r="AK509" s="162"/>
      <c r="AL509" s="162"/>
      <c r="AM509" s="162"/>
      <c r="AN509" s="162"/>
      <c r="AO509" s="162"/>
      <c r="AP509" s="162"/>
      <c r="AQ509" s="163"/>
      <c r="AR509" s="157"/>
    </row>
    <row r="510" ht="11.25" customHeight="1">
      <c r="A510" s="155"/>
      <c r="B510" s="156"/>
      <c r="C510" s="155"/>
      <c r="D510" s="157"/>
      <c r="E510" s="157"/>
      <c r="F510" s="155"/>
      <c r="G510" s="155"/>
      <c r="H510" s="158"/>
      <c r="I510" s="155"/>
      <c r="J510" s="155"/>
      <c r="K510" s="155"/>
      <c r="L510" s="157"/>
      <c r="M510" s="160"/>
      <c r="N510" s="155"/>
      <c r="O510" s="161"/>
      <c r="P510" s="156"/>
      <c r="Q510" s="155"/>
      <c r="R510" s="161"/>
      <c r="S510" s="157"/>
      <c r="T510" s="162"/>
      <c r="U510" s="162"/>
      <c r="V510" s="155"/>
      <c r="W510" s="155"/>
      <c r="X510" s="155"/>
      <c r="Y510" s="155"/>
      <c r="Z510" s="155"/>
      <c r="AA510" s="155"/>
      <c r="AB510" s="157"/>
      <c r="AC510" s="157"/>
      <c r="AD510" s="157"/>
      <c r="AE510" s="155"/>
      <c r="AF510" s="162"/>
      <c r="AG510" s="162"/>
      <c r="AH510" s="162"/>
      <c r="AI510" s="162"/>
      <c r="AJ510" s="162"/>
      <c r="AK510" s="162"/>
      <c r="AL510" s="162"/>
      <c r="AM510" s="162"/>
      <c r="AN510" s="162"/>
      <c r="AO510" s="162"/>
      <c r="AP510" s="162"/>
      <c r="AQ510" s="163"/>
      <c r="AR510" s="157"/>
    </row>
    <row r="511" ht="11.25" customHeight="1">
      <c r="A511" s="155"/>
      <c r="B511" s="156"/>
      <c r="C511" s="155"/>
      <c r="D511" s="157"/>
      <c r="E511" s="157"/>
      <c r="F511" s="155"/>
      <c r="G511" s="155"/>
      <c r="H511" s="158"/>
      <c r="I511" s="155"/>
      <c r="J511" s="155"/>
      <c r="K511" s="155"/>
      <c r="L511" s="157"/>
      <c r="M511" s="160"/>
      <c r="N511" s="155"/>
      <c r="O511" s="161"/>
      <c r="P511" s="156"/>
      <c r="Q511" s="155"/>
      <c r="R511" s="161"/>
      <c r="S511" s="157"/>
      <c r="T511" s="162"/>
      <c r="U511" s="162"/>
      <c r="V511" s="155"/>
      <c r="W511" s="155"/>
      <c r="X511" s="155"/>
      <c r="Y511" s="155"/>
      <c r="Z511" s="155"/>
      <c r="AA511" s="155"/>
      <c r="AB511" s="157"/>
      <c r="AC511" s="157"/>
      <c r="AD511" s="157"/>
      <c r="AE511" s="155"/>
      <c r="AF511" s="162"/>
      <c r="AG511" s="162"/>
      <c r="AH511" s="162"/>
      <c r="AI511" s="162"/>
      <c r="AJ511" s="162"/>
      <c r="AK511" s="162"/>
      <c r="AL511" s="162"/>
      <c r="AM511" s="162"/>
      <c r="AN511" s="162"/>
      <c r="AO511" s="162"/>
      <c r="AP511" s="162"/>
      <c r="AQ511" s="163"/>
      <c r="AR511" s="157"/>
    </row>
    <row r="512" ht="11.25" customHeight="1">
      <c r="A512" s="155"/>
      <c r="B512" s="156"/>
      <c r="C512" s="155"/>
      <c r="D512" s="157"/>
      <c r="E512" s="157"/>
      <c r="F512" s="155"/>
      <c r="G512" s="155"/>
      <c r="H512" s="158"/>
      <c r="I512" s="155"/>
      <c r="J512" s="155"/>
      <c r="K512" s="155"/>
      <c r="L512" s="157"/>
      <c r="M512" s="160"/>
      <c r="N512" s="155"/>
      <c r="O512" s="161"/>
      <c r="P512" s="156"/>
      <c r="Q512" s="155"/>
      <c r="R512" s="161"/>
      <c r="S512" s="157"/>
      <c r="T512" s="162"/>
      <c r="U512" s="162"/>
      <c r="V512" s="155"/>
      <c r="W512" s="155"/>
      <c r="X512" s="155"/>
      <c r="Y512" s="155"/>
      <c r="Z512" s="155"/>
      <c r="AA512" s="155"/>
      <c r="AB512" s="157"/>
      <c r="AC512" s="157"/>
      <c r="AD512" s="157"/>
      <c r="AE512" s="155"/>
      <c r="AF512" s="162"/>
      <c r="AG512" s="162"/>
      <c r="AH512" s="162"/>
      <c r="AI512" s="162"/>
      <c r="AJ512" s="162"/>
      <c r="AK512" s="162"/>
      <c r="AL512" s="162"/>
      <c r="AM512" s="162"/>
      <c r="AN512" s="162"/>
      <c r="AO512" s="162"/>
      <c r="AP512" s="162"/>
      <c r="AQ512" s="163"/>
      <c r="AR512" s="157"/>
    </row>
    <row r="513" ht="11.25" customHeight="1">
      <c r="A513" s="155"/>
      <c r="B513" s="156"/>
      <c r="C513" s="155"/>
      <c r="D513" s="157"/>
      <c r="E513" s="157"/>
      <c r="F513" s="155"/>
      <c r="G513" s="155"/>
      <c r="H513" s="158"/>
      <c r="I513" s="155"/>
      <c r="J513" s="155"/>
      <c r="K513" s="155"/>
      <c r="L513" s="157"/>
      <c r="M513" s="160"/>
      <c r="N513" s="155"/>
      <c r="O513" s="161"/>
      <c r="P513" s="156"/>
      <c r="Q513" s="155"/>
      <c r="R513" s="161"/>
      <c r="S513" s="157"/>
      <c r="T513" s="162"/>
      <c r="U513" s="162"/>
      <c r="V513" s="155"/>
      <c r="W513" s="155"/>
      <c r="X513" s="155"/>
      <c r="Y513" s="155"/>
      <c r="Z513" s="155"/>
      <c r="AA513" s="155"/>
      <c r="AB513" s="157"/>
      <c r="AC513" s="157"/>
      <c r="AD513" s="157"/>
      <c r="AE513" s="155"/>
      <c r="AF513" s="162"/>
      <c r="AG513" s="162"/>
      <c r="AH513" s="162"/>
      <c r="AI513" s="162"/>
      <c r="AJ513" s="162"/>
      <c r="AK513" s="162"/>
      <c r="AL513" s="162"/>
      <c r="AM513" s="162"/>
      <c r="AN513" s="162"/>
      <c r="AO513" s="162"/>
      <c r="AP513" s="162"/>
      <c r="AQ513" s="163"/>
      <c r="AR513" s="157"/>
    </row>
    <row r="514" ht="11.25" customHeight="1">
      <c r="A514" s="155"/>
      <c r="B514" s="156"/>
      <c r="C514" s="155"/>
      <c r="D514" s="157"/>
      <c r="E514" s="157"/>
      <c r="F514" s="155"/>
      <c r="G514" s="155"/>
      <c r="H514" s="158"/>
      <c r="I514" s="155"/>
      <c r="J514" s="155"/>
      <c r="K514" s="155"/>
      <c r="L514" s="157"/>
      <c r="M514" s="160"/>
      <c r="N514" s="155"/>
      <c r="O514" s="161"/>
      <c r="P514" s="156"/>
      <c r="Q514" s="155"/>
      <c r="R514" s="161"/>
      <c r="S514" s="157"/>
      <c r="T514" s="162"/>
      <c r="U514" s="162"/>
      <c r="V514" s="155"/>
      <c r="W514" s="155"/>
      <c r="X514" s="155"/>
      <c r="Y514" s="155"/>
      <c r="Z514" s="155"/>
      <c r="AA514" s="155"/>
      <c r="AB514" s="157"/>
      <c r="AC514" s="157"/>
      <c r="AD514" s="157"/>
      <c r="AE514" s="155"/>
      <c r="AF514" s="162"/>
      <c r="AG514" s="162"/>
      <c r="AH514" s="162"/>
      <c r="AI514" s="162"/>
      <c r="AJ514" s="162"/>
      <c r="AK514" s="162"/>
      <c r="AL514" s="162"/>
      <c r="AM514" s="162"/>
      <c r="AN514" s="162"/>
      <c r="AO514" s="162"/>
      <c r="AP514" s="162"/>
      <c r="AQ514" s="163"/>
      <c r="AR514" s="157"/>
    </row>
    <row r="515" ht="11.25" customHeight="1">
      <c r="A515" s="155"/>
      <c r="B515" s="156"/>
      <c r="C515" s="155"/>
      <c r="D515" s="157"/>
      <c r="E515" s="157"/>
      <c r="F515" s="155"/>
      <c r="G515" s="155"/>
      <c r="H515" s="158"/>
      <c r="I515" s="155"/>
      <c r="J515" s="155"/>
      <c r="K515" s="155"/>
      <c r="L515" s="157"/>
      <c r="M515" s="160"/>
      <c r="N515" s="155"/>
      <c r="O515" s="161"/>
      <c r="P515" s="156"/>
      <c r="Q515" s="155"/>
      <c r="R515" s="161"/>
      <c r="S515" s="157"/>
      <c r="T515" s="162"/>
      <c r="U515" s="162"/>
      <c r="V515" s="155"/>
      <c r="W515" s="155"/>
      <c r="X515" s="155"/>
      <c r="Y515" s="155"/>
      <c r="Z515" s="155"/>
      <c r="AA515" s="155"/>
      <c r="AB515" s="157"/>
      <c r="AC515" s="157"/>
      <c r="AD515" s="157"/>
      <c r="AE515" s="155"/>
      <c r="AF515" s="162"/>
      <c r="AG515" s="162"/>
      <c r="AH515" s="162"/>
      <c r="AI515" s="162"/>
      <c r="AJ515" s="162"/>
      <c r="AK515" s="162"/>
      <c r="AL515" s="162"/>
      <c r="AM515" s="162"/>
      <c r="AN515" s="162"/>
      <c r="AO515" s="162"/>
      <c r="AP515" s="162"/>
      <c r="AQ515" s="163"/>
      <c r="AR515" s="157"/>
    </row>
    <row r="516" ht="11.25" customHeight="1">
      <c r="A516" s="155"/>
      <c r="B516" s="156"/>
      <c r="C516" s="155"/>
      <c r="D516" s="157"/>
      <c r="E516" s="157"/>
      <c r="F516" s="155"/>
      <c r="G516" s="155"/>
      <c r="H516" s="158"/>
      <c r="I516" s="155"/>
      <c r="J516" s="155"/>
      <c r="K516" s="155"/>
      <c r="L516" s="157"/>
      <c r="M516" s="160"/>
      <c r="N516" s="155"/>
      <c r="O516" s="161"/>
      <c r="P516" s="156"/>
      <c r="Q516" s="155"/>
      <c r="R516" s="161"/>
      <c r="S516" s="157"/>
      <c r="T516" s="162"/>
      <c r="U516" s="162"/>
      <c r="V516" s="155"/>
      <c r="W516" s="155"/>
      <c r="X516" s="155"/>
      <c r="Y516" s="155"/>
      <c r="Z516" s="155"/>
      <c r="AA516" s="155"/>
      <c r="AB516" s="157"/>
      <c r="AC516" s="157"/>
      <c r="AD516" s="157"/>
      <c r="AE516" s="155"/>
      <c r="AF516" s="162"/>
      <c r="AG516" s="162"/>
      <c r="AH516" s="162"/>
      <c r="AI516" s="162"/>
      <c r="AJ516" s="162"/>
      <c r="AK516" s="162"/>
      <c r="AL516" s="162"/>
      <c r="AM516" s="162"/>
      <c r="AN516" s="162"/>
      <c r="AO516" s="162"/>
      <c r="AP516" s="162"/>
      <c r="AQ516" s="163"/>
      <c r="AR516" s="157"/>
    </row>
    <row r="517" ht="11.25" customHeight="1">
      <c r="A517" s="155"/>
      <c r="B517" s="156"/>
      <c r="C517" s="155"/>
      <c r="D517" s="157"/>
      <c r="E517" s="157"/>
      <c r="F517" s="155"/>
      <c r="G517" s="155"/>
      <c r="H517" s="158"/>
      <c r="I517" s="155"/>
      <c r="J517" s="155"/>
      <c r="K517" s="155"/>
      <c r="L517" s="157"/>
      <c r="M517" s="160"/>
      <c r="N517" s="155"/>
      <c r="O517" s="161"/>
      <c r="P517" s="156"/>
      <c r="Q517" s="155"/>
      <c r="R517" s="161"/>
      <c r="S517" s="157"/>
      <c r="T517" s="162"/>
      <c r="U517" s="162"/>
      <c r="V517" s="155"/>
      <c r="W517" s="155"/>
      <c r="X517" s="155"/>
      <c r="Y517" s="155"/>
      <c r="Z517" s="155"/>
      <c r="AA517" s="155"/>
      <c r="AB517" s="157"/>
      <c r="AC517" s="157"/>
      <c r="AD517" s="157"/>
      <c r="AE517" s="155"/>
      <c r="AF517" s="162"/>
      <c r="AG517" s="162"/>
      <c r="AH517" s="162"/>
      <c r="AI517" s="162"/>
      <c r="AJ517" s="162"/>
      <c r="AK517" s="162"/>
      <c r="AL517" s="162"/>
      <c r="AM517" s="162"/>
      <c r="AN517" s="162"/>
      <c r="AO517" s="162"/>
      <c r="AP517" s="162"/>
      <c r="AQ517" s="163"/>
      <c r="AR517" s="157"/>
    </row>
    <row r="518" ht="11.25" customHeight="1">
      <c r="A518" s="155"/>
      <c r="B518" s="156"/>
      <c r="C518" s="155"/>
      <c r="D518" s="157"/>
      <c r="E518" s="157"/>
      <c r="F518" s="155"/>
      <c r="G518" s="155"/>
      <c r="H518" s="158"/>
      <c r="I518" s="155"/>
      <c r="J518" s="155"/>
      <c r="K518" s="155"/>
      <c r="L518" s="157"/>
      <c r="M518" s="160"/>
      <c r="N518" s="155"/>
      <c r="O518" s="161"/>
      <c r="P518" s="156"/>
      <c r="Q518" s="155"/>
      <c r="R518" s="161"/>
      <c r="S518" s="157"/>
      <c r="T518" s="162"/>
      <c r="U518" s="162"/>
      <c r="V518" s="155"/>
      <c r="W518" s="155"/>
      <c r="X518" s="155"/>
      <c r="Y518" s="155"/>
      <c r="Z518" s="155"/>
      <c r="AA518" s="155"/>
      <c r="AB518" s="157"/>
      <c r="AC518" s="157"/>
      <c r="AD518" s="157"/>
      <c r="AE518" s="155"/>
      <c r="AF518" s="162"/>
      <c r="AG518" s="162"/>
      <c r="AH518" s="162"/>
      <c r="AI518" s="162"/>
      <c r="AJ518" s="162"/>
      <c r="AK518" s="162"/>
      <c r="AL518" s="162"/>
      <c r="AM518" s="162"/>
      <c r="AN518" s="162"/>
      <c r="AO518" s="162"/>
      <c r="AP518" s="162"/>
      <c r="AQ518" s="163"/>
      <c r="AR518" s="157"/>
    </row>
    <row r="519" ht="11.25" customHeight="1">
      <c r="A519" s="155"/>
      <c r="B519" s="156"/>
      <c r="C519" s="155"/>
      <c r="D519" s="157"/>
      <c r="E519" s="157"/>
      <c r="F519" s="155"/>
      <c r="G519" s="155"/>
      <c r="H519" s="158"/>
      <c r="I519" s="155"/>
      <c r="J519" s="155"/>
      <c r="K519" s="155"/>
      <c r="L519" s="157"/>
      <c r="M519" s="160"/>
      <c r="N519" s="155"/>
      <c r="O519" s="161"/>
      <c r="P519" s="156"/>
      <c r="Q519" s="155"/>
      <c r="R519" s="161"/>
      <c r="S519" s="157"/>
      <c r="T519" s="162"/>
      <c r="U519" s="162"/>
      <c r="V519" s="155"/>
      <c r="W519" s="155"/>
      <c r="X519" s="155"/>
      <c r="Y519" s="155"/>
      <c r="Z519" s="155"/>
      <c r="AA519" s="155"/>
      <c r="AB519" s="157"/>
      <c r="AC519" s="157"/>
      <c r="AD519" s="157"/>
      <c r="AE519" s="155"/>
      <c r="AF519" s="162"/>
      <c r="AG519" s="162"/>
      <c r="AH519" s="162"/>
      <c r="AI519" s="162"/>
      <c r="AJ519" s="162"/>
      <c r="AK519" s="162"/>
      <c r="AL519" s="162"/>
      <c r="AM519" s="162"/>
      <c r="AN519" s="162"/>
      <c r="AO519" s="162"/>
      <c r="AP519" s="162"/>
      <c r="AQ519" s="163"/>
      <c r="AR519" s="157"/>
    </row>
    <row r="520" ht="11.25" customHeight="1">
      <c r="A520" s="155"/>
      <c r="B520" s="156"/>
      <c r="C520" s="155"/>
      <c r="D520" s="157"/>
      <c r="E520" s="157"/>
      <c r="F520" s="155"/>
      <c r="G520" s="155"/>
      <c r="H520" s="158"/>
      <c r="I520" s="155"/>
      <c r="J520" s="155"/>
      <c r="K520" s="155"/>
      <c r="L520" s="157"/>
      <c r="M520" s="160"/>
      <c r="N520" s="155"/>
      <c r="O520" s="161"/>
      <c r="P520" s="156"/>
      <c r="Q520" s="155"/>
      <c r="R520" s="161"/>
      <c r="S520" s="157"/>
      <c r="T520" s="162"/>
      <c r="U520" s="162"/>
      <c r="V520" s="155"/>
      <c r="W520" s="155"/>
      <c r="X520" s="155"/>
      <c r="Y520" s="155"/>
      <c r="Z520" s="155"/>
      <c r="AA520" s="155"/>
      <c r="AB520" s="157"/>
      <c r="AC520" s="157"/>
      <c r="AD520" s="157"/>
      <c r="AE520" s="155"/>
      <c r="AF520" s="162"/>
      <c r="AG520" s="162"/>
      <c r="AH520" s="162"/>
      <c r="AI520" s="162"/>
      <c r="AJ520" s="162"/>
      <c r="AK520" s="162"/>
      <c r="AL520" s="162"/>
      <c r="AM520" s="162"/>
      <c r="AN520" s="162"/>
      <c r="AO520" s="162"/>
      <c r="AP520" s="162"/>
      <c r="AQ520" s="163"/>
      <c r="AR520" s="157"/>
    </row>
    <row r="521" ht="11.25" customHeight="1">
      <c r="A521" s="155"/>
      <c r="B521" s="156"/>
      <c r="C521" s="155"/>
      <c r="D521" s="157"/>
      <c r="E521" s="157"/>
      <c r="F521" s="155"/>
      <c r="G521" s="155"/>
      <c r="H521" s="158"/>
      <c r="I521" s="155"/>
      <c r="J521" s="155"/>
      <c r="K521" s="155"/>
      <c r="L521" s="157"/>
      <c r="M521" s="160"/>
      <c r="N521" s="155"/>
      <c r="O521" s="161"/>
      <c r="P521" s="156"/>
      <c r="Q521" s="155"/>
      <c r="R521" s="161"/>
      <c r="S521" s="157"/>
      <c r="T521" s="162"/>
      <c r="U521" s="162"/>
      <c r="V521" s="155"/>
      <c r="W521" s="155"/>
      <c r="X521" s="155"/>
      <c r="Y521" s="155"/>
      <c r="Z521" s="155"/>
      <c r="AA521" s="155"/>
      <c r="AB521" s="157"/>
      <c r="AC521" s="157"/>
      <c r="AD521" s="157"/>
      <c r="AE521" s="155"/>
      <c r="AF521" s="162"/>
      <c r="AG521" s="162"/>
      <c r="AH521" s="162"/>
      <c r="AI521" s="162"/>
      <c r="AJ521" s="162"/>
      <c r="AK521" s="162"/>
      <c r="AL521" s="162"/>
      <c r="AM521" s="162"/>
      <c r="AN521" s="162"/>
      <c r="AO521" s="162"/>
      <c r="AP521" s="162"/>
      <c r="AQ521" s="163"/>
      <c r="AR521" s="157"/>
    </row>
    <row r="522" ht="11.25" customHeight="1">
      <c r="A522" s="155"/>
      <c r="B522" s="156"/>
      <c r="C522" s="155"/>
      <c r="D522" s="157"/>
      <c r="E522" s="157"/>
      <c r="F522" s="155"/>
      <c r="G522" s="155"/>
      <c r="H522" s="158"/>
      <c r="I522" s="155"/>
      <c r="J522" s="155"/>
      <c r="K522" s="155"/>
      <c r="L522" s="157"/>
      <c r="M522" s="160"/>
      <c r="N522" s="155"/>
      <c r="O522" s="161"/>
      <c r="P522" s="156"/>
      <c r="Q522" s="155"/>
      <c r="R522" s="161"/>
      <c r="S522" s="157"/>
      <c r="T522" s="162"/>
      <c r="U522" s="162"/>
      <c r="V522" s="155"/>
      <c r="W522" s="155"/>
      <c r="X522" s="155"/>
      <c r="Y522" s="155"/>
      <c r="Z522" s="155"/>
      <c r="AA522" s="155"/>
      <c r="AB522" s="157"/>
      <c r="AC522" s="157"/>
      <c r="AD522" s="157"/>
      <c r="AE522" s="155"/>
      <c r="AF522" s="162"/>
      <c r="AG522" s="162"/>
      <c r="AH522" s="162"/>
      <c r="AI522" s="162"/>
      <c r="AJ522" s="162"/>
      <c r="AK522" s="162"/>
      <c r="AL522" s="162"/>
      <c r="AM522" s="162"/>
      <c r="AN522" s="162"/>
      <c r="AO522" s="162"/>
      <c r="AP522" s="162"/>
      <c r="AQ522" s="163"/>
      <c r="AR522" s="157"/>
    </row>
    <row r="523" ht="11.25" customHeight="1">
      <c r="A523" s="155"/>
      <c r="B523" s="156"/>
      <c r="C523" s="155"/>
      <c r="D523" s="157"/>
      <c r="E523" s="157"/>
      <c r="F523" s="155"/>
      <c r="G523" s="155"/>
      <c r="H523" s="158"/>
      <c r="I523" s="155"/>
      <c r="J523" s="155"/>
      <c r="K523" s="155"/>
      <c r="L523" s="157"/>
      <c r="M523" s="160"/>
      <c r="N523" s="155"/>
      <c r="O523" s="161"/>
      <c r="P523" s="156"/>
      <c r="Q523" s="155"/>
      <c r="R523" s="161"/>
      <c r="S523" s="157"/>
      <c r="T523" s="162"/>
      <c r="U523" s="162"/>
      <c r="V523" s="155"/>
      <c r="W523" s="155"/>
      <c r="X523" s="155"/>
      <c r="Y523" s="155"/>
      <c r="Z523" s="155"/>
      <c r="AA523" s="155"/>
      <c r="AB523" s="157"/>
      <c r="AC523" s="157"/>
      <c r="AD523" s="157"/>
      <c r="AE523" s="155"/>
      <c r="AF523" s="162"/>
      <c r="AG523" s="162"/>
      <c r="AH523" s="162"/>
      <c r="AI523" s="162"/>
      <c r="AJ523" s="162"/>
      <c r="AK523" s="162"/>
      <c r="AL523" s="162"/>
      <c r="AM523" s="162"/>
      <c r="AN523" s="162"/>
      <c r="AO523" s="162"/>
      <c r="AP523" s="162"/>
      <c r="AQ523" s="163"/>
      <c r="AR523" s="157"/>
    </row>
    <row r="524" ht="11.25" customHeight="1">
      <c r="A524" s="155"/>
      <c r="B524" s="156"/>
      <c r="C524" s="155"/>
      <c r="D524" s="157"/>
      <c r="E524" s="157"/>
      <c r="F524" s="155"/>
      <c r="G524" s="155"/>
      <c r="H524" s="158"/>
      <c r="I524" s="155"/>
      <c r="J524" s="155"/>
      <c r="K524" s="155"/>
      <c r="L524" s="157"/>
      <c r="M524" s="160"/>
      <c r="N524" s="155"/>
      <c r="O524" s="161"/>
      <c r="P524" s="156"/>
      <c r="Q524" s="155"/>
      <c r="R524" s="161"/>
      <c r="S524" s="157"/>
      <c r="T524" s="162"/>
      <c r="U524" s="162"/>
      <c r="V524" s="155"/>
      <c r="W524" s="155"/>
      <c r="X524" s="155"/>
      <c r="Y524" s="155"/>
      <c r="Z524" s="155"/>
      <c r="AA524" s="155"/>
      <c r="AB524" s="157"/>
      <c r="AC524" s="157"/>
      <c r="AD524" s="157"/>
      <c r="AE524" s="155"/>
      <c r="AF524" s="162"/>
      <c r="AG524" s="162"/>
      <c r="AH524" s="162"/>
      <c r="AI524" s="162"/>
      <c r="AJ524" s="162"/>
      <c r="AK524" s="162"/>
      <c r="AL524" s="162"/>
      <c r="AM524" s="162"/>
      <c r="AN524" s="162"/>
      <c r="AO524" s="162"/>
      <c r="AP524" s="162"/>
      <c r="AQ524" s="163"/>
      <c r="AR524" s="157"/>
    </row>
    <row r="525" ht="11.25" customHeight="1">
      <c r="A525" s="155"/>
      <c r="B525" s="156"/>
      <c r="C525" s="155"/>
      <c r="D525" s="157"/>
      <c r="E525" s="157"/>
      <c r="F525" s="155"/>
      <c r="G525" s="155"/>
      <c r="H525" s="158"/>
      <c r="I525" s="155"/>
      <c r="J525" s="155"/>
      <c r="K525" s="155"/>
      <c r="L525" s="157"/>
      <c r="M525" s="160"/>
      <c r="N525" s="155"/>
      <c r="O525" s="161"/>
      <c r="P525" s="156"/>
      <c r="Q525" s="155"/>
      <c r="R525" s="161"/>
      <c r="S525" s="157"/>
      <c r="T525" s="162"/>
      <c r="U525" s="162"/>
      <c r="V525" s="155"/>
      <c r="W525" s="155"/>
      <c r="X525" s="155"/>
      <c r="Y525" s="155"/>
      <c r="Z525" s="155"/>
      <c r="AA525" s="155"/>
      <c r="AB525" s="157"/>
      <c r="AC525" s="157"/>
      <c r="AD525" s="157"/>
      <c r="AE525" s="155"/>
      <c r="AF525" s="162"/>
      <c r="AG525" s="162"/>
      <c r="AH525" s="162"/>
      <c r="AI525" s="162"/>
      <c r="AJ525" s="162"/>
      <c r="AK525" s="162"/>
      <c r="AL525" s="162"/>
      <c r="AM525" s="162"/>
      <c r="AN525" s="162"/>
      <c r="AO525" s="162"/>
      <c r="AP525" s="162"/>
      <c r="AQ525" s="163"/>
      <c r="AR525" s="157"/>
    </row>
    <row r="526" ht="11.25" customHeight="1">
      <c r="A526" s="155"/>
      <c r="B526" s="156"/>
      <c r="C526" s="155"/>
      <c r="D526" s="157"/>
      <c r="E526" s="157"/>
      <c r="F526" s="155"/>
      <c r="G526" s="155"/>
      <c r="H526" s="158"/>
      <c r="I526" s="155"/>
      <c r="J526" s="155"/>
      <c r="K526" s="155"/>
      <c r="L526" s="157"/>
      <c r="M526" s="160"/>
      <c r="N526" s="155"/>
      <c r="O526" s="161"/>
      <c r="P526" s="156"/>
      <c r="Q526" s="155"/>
      <c r="R526" s="161"/>
      <c r="S526" s="157"/>
      <c r="T526" s="162"/>
      <c r="U526" s="162"/>
      <c r="V526" s="155"/>
      <c r="W526" s="155"/>
      <c r="X526" s="155"/>
      <c r="Y526" s="155"/>
      <c r="Z526" s="155"/>
      <c r="AA526" s="155"/>
      <c r="AB526" s="157"/>
      <c r="AC526" s="157"/>
      <c r="AD526" s="157"/>
      <c r="AE526" s="155"/>
      <c r="AF526" s="162"/>
      <c r="AG526" s="162"/>
      <c r="AH526" s="162"/>
      <c r="AI526" s="162"/>
      <c r="AJ526" s="162"/>
      <c r="AK526" s="162"/>
      <c r="AL526" s="162"/>
      <c r="AM526" s="162"/>
      <c r="AN526" s="162"/>
      <c r="AO526" s="162"/>
      <c r="AP526" s="162"/>
      <c r="AQ526" s="163"/>
      <c r="AR526" s="157"/>
    </row>
    <row r="527" ht="11.25" customHeight="1">
      <c r="A527" s="155"/>
      <c r="B527" s="156"/>
      <c r="C527" s="155"/>
      <c r="D527" s="157"/>
      <c r="E527" s="157"/>
      <c r="F527" s="155"/>
      <c r="G527" s="155"/>
      <c r="H527" s="158"/>
      <c r="I527" s="155"/>
      <c r="J527" s="155"/>
      <c r="K527" s="155"/>
      <c r="L527" s="157"/>
      <c r="M527" s="160"/>
      <c r="N527" s="155"/>
      <c r="O527" s="161"/>
      <c r="P527" s="156"/>
      <c r="Q527" s="155"/>
      <c r="R527" s="161"/>
      <c r="S527" s="157"/>
      <c r="T527" s="162"/>
      <c r="U527" s="162"/>
      <c r="V527" s="155"/>
      <c r="W527" s="155"/>
      <c r="X527" s="155"/>
      <c r="Y527" s="155"/>
      <c r="Z527" s="155"/>
      <c r="AA527" s="155"/>
      <c r="AB527" s="157"/>
      <c r="AC527" s="157"/>
      <c r="AD527" s="157"/>
      <c r="AE527" s="155"/>
      <c r="AF527" s="162"/>
      <c r="AG527" s="162"/>
      <c r="AH527" s="162"/>
      <c r="AI527" s="162"/>
      <c r="AJ527" s="162"/>
      <c r="AK527" s="162"/>
      <c r="AL527" s="162"/>
      <c r="AM527" s="162"/>
      <c r="AN527" s="162"/>
      <c r="AO527" s="162"/>
      <c r="AP527" s="162"/>
      <c r="AQ527" s="163"/>
      <c r="AR527" s="157"/>
    </row>
    <row r="528" ht="11.25" customHeight="1">
      <c r="A528" s="155"/>
      <c r="B528" s="156"/>
      <c r="C528" s="155"/>
      <c r="D528" s="157"/>
      <c r="E528" s="157"/>
      <c r="F528" s="155"/>
      <c r="G528" s="155"/>
      <c r="H528" s="158"/>
      <c r="I528" s="155"/>
      <c r="J528" s="155"/>
      <c r="K528" s="155"/>
      <c r="L528" s="157"/>
      <c r="M528" s="160"/>
      <c r="N528" s="155"/>
      <c r="O528" s="161"/>
      <c r="P528" s="156"/>
      <c r="Q528" s="155"/>
      <c r="R528" s="161"/>
      <c r="S528" s="157"/>
      <c r="T528" s="162"/>
      <c r="U528" s="162"/>
      <c r="V528" s="155"/>
      <c r="W528" s="155"/>
      <c r="X528" s="155"/>
      <c r="Y528" s="155"/>
      <c r="Z528" s="155"/>
      <c r="AA528" s="155"/>
      <c r="AB528" s="157"/>
      <c r="AC528" s="157"/>
      <c r="AD528" s="157"/>
      <c r="AE528" s="155"/>
      <c r="AF528" s="162"/>
      <c r="AG528" s="162"/>
      <c r="AH528" s="162"/>
      <c r="AI528" s="162"/>
      <c r="AJ528" s="162"/>
      <c r="AK528" s="162"/>
      <c r="AL528" s="162"/>
      <c r="AM528" s="162"/>
      <c r="AN528" s="162"/>
      <c r="AO528" s="162"/>
      <c r="AP528" s="162"/>
      <c r="AQ528" s="163"/>
      <c r="AR528" s="157"/>
    </row>
    <row r="529" ht="11.25" customHeight="1">
      <c r="A529" s="155"/>
      <c r="B529" s="156"/>
      <c r="C529" s="155"/>
      <c r="D529" s="157"/>
      <c r="E529" s="157"/>
      <c r="F529" s="155"/>
      <c r="G529" s="155"/>
      <c r="H529" s="158"/>
      <c r="I529" s="155"/>
      <c r="J529" s="155"/>
      <c r="K529" s="155"/>
      <c r="L529" s="157"/>
      <c r="M529" s="160"/>
      <c r="N529" s="155"/>
      <c r="O529" s="161"/>
      <c r="P529" s="156"/>
      <c r="Q529" s="155"/>
      <c r="R529" s="161"/>
      <c r="S529" s="157"/>
      <c r="T529" s="162"/>
      <c r="U529" s="162"/>
      <c r="V529" s="155"/>
      <c r="W529" s="155"/>
      <c r="X529" s="155"/>
      <c r="Y529" s="155"/>
      <c r="Z529" s="155"/>
      <c r="AA529" s="155"/>
      <c r="AB529" s="157"/>
      <c r="AC529" s="157"/>
      <c r="AD529" s="157"/>
      <c r="AE529" s="155"/>
      <c r="AF529" s="162"/>
      <c r="AG529" s="162"/>
      <c r="AH529" s="162"/>
      <c r="AI529" s="162"/>
      <c r="AJ529" s="162"/>
      <c r="AK529" s="162"/>
      <c r="AL529" s="162"/>
      <c r="AM529" s="162"/>
      <c r="AN529" s="162"/>
      <c r="AO529" s="162"/>
      <c r="AP529" s="162"/>
      <c r="AQ529" s="163"/>
      <c r="AR529" s="157"/>
    </row>
    <row r="530" ht="11.25" customHeight="1">
      <c r="A530" s="155"/>
      <c r="B530" s="156"/>
      <c r="C530" s="155"/>
      <c r="D530" s="157"/>
      <c r="E530" s="157"/>
      <c r="F530" s="155"/>
      <c r="G530" s="155"/>
      <c r="H530" s="158"/>
      <c r="I530" s="155"/>
      <c r="J530" s="155"/>
      <c r="K530" s="155"/>
      <c r="L530" s="157"/>
      <c r="M530" s="160"/>
      <c r="N530" s="155"/>
      <c r="O530" s="161"/>
      <c r="P530" s="156"/>
      <c r="Q530" s="155"/>
      <c r="R530" s="161"/>
      <c r="S530" s="157"/>
      <c r="T530" s="162"/>
      <c r="U530" s="162"/>
      <c r="V530" s="155"/>
      <c r="W530" s="155"/>
      <c r="X530" s="155"/>
      <c r="Y530" s="155"/>
      <c r="Z530" s="155"/>
      <c r="AA530" s="155"/>
      <c r="AB530" s="157"/>
      <c r="AC530" s="157"/>
      <c r="AD530" s="157"/>
      <c r="AE530" s="155"/>
      <c r="AF530" s="162"/>
      <c r="AG530" s="162"/>
      <c r="AH530" s="162"/>
      <c r="AI530" s="162"/>
      <c r="AJ530" s="162"/>
      <c r="AK530" s="162"/>
      <c r="AL530" s="162"/>
      <c r="AM530" s="162"/>
      <c r="AN530" s="162"/>
      <c r="AO530" s="162"/>
      <c r="AP530" s="162"/>
      <c r="AQ530" s="163"/>
      <c r="AR530" s="157"/>
    </row>
    <row r="531" ht="11.25" customHeight="1">
      <c r="A531" s="155"/>
      <c r="B531" s="156"/>
      <c r="C531" s="155"/>
      <c r="D531" s="157"/>
      <c r="E531" s="157"/>
      <c r="F531" s="155"/>
      <c r="G531" s="155"/>
      <c r="H531" s="158"/>
      <c r="I531" s="155"/>
      <c r="J531" s="155"/>
      <c r="K531" s="155"/>
      <c r="L531" s="157"/>
      <c r="M531" s="160"/>
      <c r="N531" s="155"/>
      <c r="O531" s="161"/>
      <c r="P531" s="156"/>
      <c r="Q531" s="155"/>
      <c r="R531" s="161"/>
      <c r="S531" s="157"/>
      <c r="T531" s="162"/>
      <c r="U531" s="162"/>
      <c r="V531" s="155"/>
      <c r="W531" s="155"/>
      <c r="X531" s="155"/>
      <c r="Y531" s="155"/>
      <c r="Z531" s="155"/>
      <c r="AA531" s="155"/>
      <c r="AB531" s="157"/>
      <c r="AC531" s="157"/>
      <c r="AD531" s="157"/>
      <c r="AE531" s="155"/>
      <c r="AF531" s="162"/>
      <c r="AG531" s="162"/>
      <c r="AH531" s="162"/>
      <c r="AI531" s="162"/>
      <c r="AJ531" s="162"/>
      <c r="AK531" s="162"/>
      <c r="AL531" s="162"/>
      <c r="AM531" s="162"/>
      <c r="AN531" s="162"/>
      <c r="AO531" s="162"/>
      <c r="AP531" s="162"/>
      <c r="AQ531" s="163"/>
      <c r="AR531" s="157"/>
    </row>
    <row r="532" ht="11.25" customHeight="1">
      <c r="A532" s="155"/>
      <c r="B532" s="156"/>
      <c r="C532" s="155"/>
      <c r="D532" s="157"/>
      <c r="E532" s="157"/>
      <c r="F532" s="155"/>
      <c r="G532" s="155"/>
      <c r="H532" s="158"/>
      <c r="I532" s="155"/>
      <c r="J532" s="155"/>
      <c r="K532" s="155"/>
      <c r="L532" s="157"/>
      <c r="M532" s="160"/>
      <c r="N532" s="155"/>
      <c r="O532" s="161"/>
      <c r="P532" s="156"/>
      <c r="Q532" s="155"/>
      <c r="R532" s="161"/>
      <c r="S532" s="157"/>
      <c r="T532" s="162"/>
      <c r="U532" s="162"/>
      <c r="V532" s="155"/>
      <c r="W532" s="155"/>
      <c r="X532" s="155"/>
      <c r="Y532" s="155"/>
      <c r="Z532" s="155"/>
      <c r="AA532" s="155"/>
      <c r="AB532" s="157"/>
      <c r="AC532" s="157"/>
      <c r="AD532" s="157"/>
      <c r="AE532" s="155"/>
      <c r="AF532" s="162"/>
      <c r="AG532" s="162"/>
      <c r="AH532" s="162"/>
      <c r="AI532" s="162"/>
      <c r="AJ532" s="162"/>
      <c r="AK532" s="162"/>
      <c r="AL532" s="162"/>
      <c r="AM532" s="162"/>
      <c r="AN532" s="162"/>
      <c r="AO532" s="162"/>
      <c r="AP532" s="162"/>
      <c r="AQ532" s="163"/>
      <c r="AR532" s="157"/>
    </row>
    <row r="533" ht="11.25" customHeight="1">
      <c r="A533" s="155"/>
      <c r="B533" s="156"/>
      <c r="C533" s="155"/>
      <c r="D533" s="157"/>
      <c r="E533" s="157"/>
      <c r="F533" s="155"/>
      <c r="G533" s="155"/>
      <c r="H533" s="158"/>
      <c r="I533" s="155"/>
      <c r="J533" s="155"/>
      <c r="K533" s="155"/>
      <c r="L533" s="157"/>
      <c r="M533" s="160"/>
      <c r="N533" s="155"/>
      <c r="O533" s="161"/>
      <c r="P533" s="156"/>
      <c r="Q533" s="155"/>
      <c r="R533" s="161"/>
      <c r="S533" s="157"/>
      <c r="T533" s="162"/>
      <c r="U533" s="162"/>
      <c r="V533" s="155"/>
      <c r="W533" s="155"/>
      <c r="X533" s="155"/>
      <c r="Y533" s="155"/>
      <c r="Z533" s="155"/>
      <c r="AA533" s="155"/>
      <c r="AB533" s="157"/>
      <c r="AC533" s="157"/>
      <c r="AD533" s="157"/>
      <c r="AE533" s="155"/>
      <c r="AF533" s="162"/>
      <c r="AG533" s="162"/>
      <c r="AH533" s="162"/>
      <c r="AI533" s="162"/>
      <c r="AJ533" s="162"/>
      <c r="AK533" s="162"/>
      <c r="AL533" s="162"/>
      <c r="AM533" s="162"/>
      <c r="AN533" s="162"/>
      <c r="AO533" s="162"/>
      <c r="AP533" s="162"/>
      <c r="AQ533" s="163"/>
      <c r="AR533" s="157"/>
    </row>
    <row r="534" ht="11.25" customHeight="1">
      <c r="A534" s="155"/>
      <c r="B534" s="156"/>
      <c r="C534" s="155"/>
      <c r="D534" s="157"/>
      <c r="E534" s="157"/>
      <c r="F534" s="155"/>
      <c r="G534" s="155"/>
      <c r="H534" s="158"/>
      <c r="I534" s="155"/>
      <c r="J534" s="155"/>
      <c r="K534" s="155"/>
      <c r="L534" s="157"/>
      <c r="M534" s="160"/>
      <c r="N534" s="155"/>
      <c r="O534" s="161"/>
      <c r="P534" s="156"/>
      <c r="Q534" s="155"/>
      <c r="R534" s="161"/>
      <c r="S534" s="157"/>
      <c r="T534" s="162"/>
      <c r="U534" s="162"/>
      <c r="V534" s="155"/>
      <c r="W534" s="155"/>
      <c r="X534" s="155"/>
      <c r="Y534" s="155"/>
      <c r="Z534" s="155"/>
      <c r="AA534" s="155"/>
      <c r="AB534" s="157"/>
      <c r="AC534" s="157"/>
      <c r="AD534" s="157"/>
      <c r="AE534" s="155"/>
      <c r="AF534" s="162"/>
      <c r="AG534" s="162"/>
      <c r="AH534" s="162"/>
      <c r="AI534" s="162"/>
      <c r="AJ534" s="162"/>
      <c r="AK534" s="162"/>
      <c r="AL534" s="162"/>
      <c r="AM534" s="162"/>
      <c r="AN534" s="162"/>
      <c r="AO534" s="162"/>
      <c r="AP534" s="162"/>
      <c r="AQ534" s="163"/>
      <c r="AR534" s="157"/>
    </row>
    <row r="535" ht="11.25" customHeight="1">
      <c r="A535" s="155"/>
      <c r="B535" s="156"/>
      <c r="C535" s="155"/>
      <c r="D535" s="157"/>
      <c r="E535" s="157"/>
      <c r="F535" s="155"/>
      <c r="G535" s="155"/>
      <c r="H535" s="158"/>
      <c r="I535" s="155"/>
      <c r="J535" s="155"/>
      <c r="K535" s="155"/>
      <c r="L535" s="157"/>
      <c r="M535" s="160"/>
      <c r="N535" s="155"/>
      <c r="O535" s="161"/>
      <c r="P535" s="156"/>
      <c r="Q535" s="155"/>
      <c r="R535" s="161"/>
      <c r="S535" s="157"/>
      <c r="T535" s="162"/>
      <c r="U535" s="162"/>
      <c r="V535" s="155"/>
      <c r="W535" s="155"/>
      <c r="X535" s="155"/>
      <c r="Y535" s="155"/>
      <c r="Z535" s="155"/>
      <c r="AA535" s="155"/>
      <c r="AB535" s="157"/>
      <c r="AC535" s="157"/>
      <c r="AD535" s="157"/>
      <c r="AE535" s="155"/>
      <c r="AF535" s="162"/>
      <c r="AG535" s="162"/>
      <c r="AH535" s="162"/>
      <c r="AI535" s="162"/>
      <c r="AJ535" s="162"/>
      <c r="AK535" s="162"/>
      <c r="AL535" s="162"/>
      <c r="AM535" s="162"/>
      <c r="AN535" s="162"/>
      <c r="AO535" s="162"/>
      <c r="AP535" s="162"/>
      <c r="AQ535" s="163"/>
      <c r="AR535" s="157"/>
    </row>
    <row r="536" ht="11.25" customHeight="1">
      <c r="A536" s="155"/>
      <c r="B536" s="156"/>
      <c r="C536" s="155"/>
      <c r="D536" s="157"/>
      <c r="E536" s="157"/>
      <c r="F536" s="155"/>
      <c r="G536" s="155"/>
      <c r="H536" s="158"/>
      <c r="I536" s="155"/>
      <c r="J536" s="155"/>
      <c r="K536" s="155"/>
      <c r="L536" s="157"/>
      <c r="M536" s="160"/>
      <c r="N536" s="155"/>
      <c r="O536" s="161"/>
      <c r="P536" s="156"/>
      <c r="Q536" s="155"/>
      <c r="R536" s="161"/>
      <c r="S536" s="157"/>
      <c r="T536" s="162"/>
      <c r="U536" s="162"/>
      <c r="V536" s="155"/>
      <c r="W536" s="155"/>
      <c r="X536" s="155"/>
      <c r="Y536" s="155"/>
      <c r="Z536" s="155"/>
      <c r="AA536" s="155"/>
      <c r="AB536" s="157"/>
      <c r="AC536" s="157"/>
      <c r="AD536" s="157"/>
      <c r="AE536" s="155"/>
      <c r="AF536" s="162"/>
      <c r="AG536" s="162"/>
      <c r="AH536" s="162"/>
      <c r="AI536" s="162"/>
      <c r="AJ536" s="162"/>
      <c r="AK536" s="162"/>
      <c r="AL536" s="162"/>
      <c r="AM536" s="162"/>
      <c r="AN536" s="162"/>
      <c r="AO536" s="162"/>
      <c r="AP536" s="162"/>
      <c r="AQ536" s="163"/>
      <c r="AR536" s="157"/>
    </row>
    <row r="537" ht="11.25" customHeight="1">
      <c r="A537" s="155"/>
      <c r="B537" s="156"/>
      <c r="C537" s="155"/>
      <c r="D537" s="157"/>
      <c r="E537" s="157"/>
      <c r="F537" s="155"/>
      <c r="G537" s="155"/>
      <c r="H537" s="158"/>
      <c r="I537" s="155"/>
      <c r="J537" s="155"/>
      <c r="K537" s="155"/>
      <c r="L537" s="157"/>
      <c r="M537" s="160"/>
      <c r="N537" s="155"/>
      <c r="O537" s="161"/>
      <c r="P537" s="156"/>
      <c r="Q537" s="155"/>
      <c r="R537" s="161"/>
      <c r="S537" s="157"/>
      <c r="T537" s="162"/>
      <c r="U537" s="162"/>
      <c r="V537" s="155"/>
      <c r="W537" s="155"/>
      <c r="X537" s="155"/>
      <c r="Y537" s="155"/>
      <c r="Z537" s="155"/>
      <c r="AA537" s="155"/>
      <c r="AB537" s="157"/>
      <c r="AC537" s="157"/>
      <c r="AD537" s="157"/>
      <c r="AE537" s="155"/>
      <c r="AF537" s="162"/>
      <c r="AG537" s="162"/>
      <c r="AH537" s="162"/>
      <c r="AI537" s="162"/>
      <c r="AJ537" s="162"/>
      <c r="AK537" s="162"/>
      <c r="AL537" s="162"/>
      <c r="AM537" s="162"/>
      <c r="AN537" s="162"/>
      <c r="AO537" s="162"/>
      <c r="AP537" s="162"/>
      <c r="AQ537" s="163"/>
      <c r="AR537" s="157"/>
    </row>
    <row r="538" ht="11.25" customHeight="1">
      <c r="A538" s="155"/>
      <c r="B538" s="156"/>
      <c r="C538" s="155"/>
      <c r="D538" s="157"/>
      <c r="E538" s="157"/>
      <c r="F538" s="155"/>
      <c r="G538" s="155"/>
      <c r="H538" s="158"/>
      <c r="I538" s="155"/>
      <c r="J538" s="155"/>
      <c r="K538" s="155"/>
      <c r="L538" s="157"/>
      <c r="M538" s="160"/>
      <c r="N538" s="155"/>
      <c r="O538" s="161"/>
      <c r="P538" s="156"/>
      <c r="Q538" s="155"/>
      <c r="R538" s="161"/>
      <c r="S538" s="157"/>
      <c r="T538" s="162"/>
      <c r="U538" s="162"/>
      <c r="V538" s="155"/>
      <c r="W538" s="155"/>
      <c r="X538" s="155"/>
      <c r="Y538" s="155"/>
      <c r="Z538" s="155"/>
      <c r="AA538" s="155"/>
      <c r="AB538" s="157"/>
      <c r="AC538" s="157"/>
      <c r="AD538" s="157"/>
      <c r="AE538" s="155"/>
      <c r="AF538" s="162"/>
      <c r="AG538" s="162"/>
      <c r="AH538" s="162"/>
      <c r="AI538" s="162"/>
      <c r="AJ538" s="162"/>
      <c r="AK538" s="162"/>
      <c r="AL538" s="162"/>
      <c r="AM538" s="162"/>
      <c r="AN538" s="162"/>
      <c r="AO538" s="162"/>
      <c r="AP538" s="162"/>
      <c r="AQ538" s="163"/>
      <c r="AR538" s="157"/>
    </row>
    <row r="539" ht="11.25" customHeight="1">
      <c r="A539" s="155"/>
      <c r="B539" s="156"/>
      <c r="C539" s="155"/>
      <c r="D539" s="157"/>
      <c r="E539" s="157"/>
      <c r="F539" s="155"/>
      <c r="G539" s="155"/>
      <c r="H539" s="158"/>
      <c r="I539" s="155"/>
      <c r="J539" s="155"/>
      <c r="K539" s="155"/>
      <c r="L539" s="157"/>
      <c r="M539" s="160"/>
      <c r="N539" s="155"/>
      <c r="O539" s="161"/>
      <c r="P539" s="156"/>
      <c r="Q539" s="155"/>
      <c r="R539" s="161"/>
      <c r="S539" s="157"/>
      <c r="T539" s="162"/>
      <c r="U539" s="162"/>
      <c r="V539" s="155"/>
      <c r="W539" s="155"/>
      <c r="X539" s="155"/>
      <c r="Y539" s="155"/>
      <c r="Z539" s="155"/>
      <c r="AA539" s="155"/>
      <c r="AB539" s="157"/>
      <c r="AC539" s="157"/>
      <c r="AD539" s="157"/>
      <c r="AE539" s="155"/>
      <c r="AF539" s="162"/>
      <c r="AG539" s="162"/>
      <c r="AH539" s="162"/>
      <c r="AI539" s="162"/>
      <c r="AJ539" s="162"/>
      <c r="AK539" s="162"/>
      <c r="AL539" s="162"/>
      <c r="AM539" s="162"/>
      <c r="AN539" s="162"/>
      <c r="AO539" s="162"/>
      <c r="AP539" s="162"/>
      <c r="AQ539" s="163"/>
      <c r="AR539" s="157"/>
    </row>
    <row r="540" ht="11.25" customHeight="1">
      <c r="A540" s="155"/>
      <c r="B540" s="156"/>
      <c r="C540" s="155"/>
      <c r="D540" s="157"/>
      <c r="E540" s="157"/>
      <c r="F540" s="155"/>
      <c r="G540" s="155"/>
      <c r="H540" s="158"/>
      <c r="I540" s="155"/>
      <c r="J540" s="155"/>
      <c r="K540" s="155"/>
      <c r="L540" s="157"/>
      <c r="M540" s="160"/>
      <c r="N540" s="155"/>
      <c r="O540" s="161"/>
      <c r="P540" s="156"/>
      <c r="Q540" s="155"/>
      <c r="R540" s="161"/>
      <c r="S540" s="157"/>
      <c r="T540" s="162"/>
      <c r="U540" s="162"/>
      <c r="V540" s="155"/>
      <c r="W540" s="155"/>
      <c r="X540" s="155"/>
      <c r="Y540" s="155"/>
      <c r="Z540" s="155"/>
      <c r="AA540" s="155"/>
      <c r="AB540" s="157"/>
      <c r="AC540" s="157"/>
      <c r="AD540" s="157"/>
      <c r="AE540" s="155"/>
      <c r="AF540" s="162"/>
      <c r="AG540" s="162"/>
      <c r="AH540" s="162"/>
      <c r="AI540" s="162"/>
      <c r="AJ540" s="162"/>
      <c r="AK540" s="162"/>
      <c r="AL540" s="162"/>
      <c r="AM540" s="162"/>
      <c r="AN540" s="162"/>
      <c r="AO540" s="162"/>
      <c r="AP540" s="162"/>
      <c r="AQ540" s="163"/>
      <c r="AR540" s="157"/>
    </row>
    <row r="541" ht="11.25" customHeight="1">
      <c r="A541" s="155"/>
      <c r="B541" s="156"/>
      <c r="C541" s="155"/>
      <c r="D541" s="157"/>
      <c r="E541" s="157"/>
      <c r="F541" s="155"/>
      <c r="G541" s="155"/>
      <c r="H541" s="158"/>
      <c r="I541" s="155"/>
      <c r="J541" s="155"/>
      <c r="K541" s="155"/>
      <c r="L541" s="157"/>
      <c r="M541" s="160"/>
      <c r="N541" s="155"/>
      <c r="O541" s="161"/>
      <c r="P541" s="156"/>
      <c r="Q541" s="155"/>
      <c r="R541" s="161"/>
      <c r="S541" s="157"/>
      <c r="T541" s="162"/>
      <c r="U541" s="162"/>
      <c r="V541" s="155"/>
      <c r="W541" s="155"/>
      <c r="X541" s="155"/>
      <c r="Y541" s="155"/>
      <c r="Z541" s="155"/>
      <c r="AA541" s="155"/>
      <c r="AB541" s="157"/>
      <c r="AC541" s="157"/>
      <c r="AD541" s="157"/>
      <c r="AE541" s="155"/>
      <c r="AF541" s="162"/>
      <c r="AG541" s="162"/>
      <c r="AH541" s="162"/>
      <c r="AI541" s="162"/>
      <c r="AJ541" s="162"/>
      <c r="AK541" s="162"/>
      <c r="AL541" s="162"/>
      <c r="AM541" s="162"/>
      <c r="AN541" s="162"/>
      <c r="AO541" s="162"/>
      <c r="AP541" s="162"/>
      <c r="AQ541" s="163"/>
      <c r="AR541" s="157"/>
    </row>
    <row r="542" ht="11.25" customHeight="1">
      <c r="A542" s="155"/>
      <c r="B542" s="156"/>
      <c r="C542" s="155"/>
      <c r="D542" s="157"/>
      <c r="E542" s="157"/>
      <c r="F542" s="155"/>
      <c r="G542" s="155"/>
      <c r="H542" s="158"/>
      <c r="I542" s="155"/>
      <c r="J542" s="155"/>
      <c r="K542" s="155"/>
      <c r="L542" s="157"/>
      <c r="M542" s="160"/>
      <c r="N542" s="155"/>
      <c r="O542" s="161"/>
      <c r="P542" s="156"/>
      <c r="Q542" s="155"/>
      <c r="R542" s="161"/>
      <c r="S542" s="157"/>
      <c r="T542" s="162"/>
      <c r="U542" s="162"/>
      <c r="V542" s="155"/>
      <c r="W542" s="155"/>
      <c r="X542" s="155"/>
      <c r="Y542" s="155"/>
      <c r="Z542" s="155"/>
      <c r="AA542" s="155"/>
      <c r="AB542" s="157"/>
      <c r="AC542" s="157"/>
      <c r="AD542" s="157"/>
      <c r="AE542" s="155"/>
      <c r="AF542" s="162"/>
      <c r="AG542" s="162"/>
      <c r="AH542" s="162"/>
      <c r="AI542" s="162"/>
      <c r="AJ542" s="162"/>
      <c r="AK542" s="162"/>
      <c r="AL542" s="162"/>
      <c r="AM542" s="162"/>
      <c r="AN542" s="162"/>
      <c r="AO542" s="162"/>
      <c r="AP542" s="162"/>
      <c r="AQ542" s="163"/>
      <c r="AR542" s="157"/>
    </row>
    <row r="543" ht="11.25" customHeight="1">
      <c r="A543" s="155"/>
      <c r="B543" s="156"/>
      <c r="C543" s="155"/>
      <c r="D543" s="157"/>
      <c r="E543" s="157"/>
      <c r="F543" s="155"/>
      <c r="G543" s="155"/>
      <c r="H543" s="158"/>
      <c r="I543" s="155"/>
      <c r="J543" s="155"/>
      <c r="K543" s="155"/>
      <c r="L543" s="157"/>
      <c r="M543" s="160"/>
      <c r="N543" s="155"/>
      <c r="O543" s="161"/>
      <c r="P543" s="156"/>
      <c r="Q543" s="155"/>
      <c r="R543" s="161"/>
      <c r="S543" s="157"/>
      <c r="T543" s="162"/>
      <c r="U543" s="162"/>
      <c r="V543" s="155"/>
      <c r="W543" s="155"/>
      <c r="X543" s="155"/>
      <c r="Y543" s="155"/>
      <c r="Z543" s="155"/>
      <c r="AA543" s="155"/>
      <c r="AB543" s="157"/>
      <c r="AC543" s="157"/>
      <c r="AD543" s="157"/>
      <c r="AE543" s="155"/>
      <c r="AF543" s="162"/>
      <c r="AG543" s="162"/>
      <c r="AH543" s="162"/>
      <c r="AI543" s="162"/>
      <c r="AJ543" s="162"/>
      <c r="AK543" s="162"/>
      <c r="AL543" s="162"/>
      <c r="AM543" s="162"/>
      <c r="AN543" s="162"/>
      <c r="AO543" s="162"/>
      <c r="AP543" s="162"/>
      <c r="AQ543" s="163"/>
      <c r="AR543" s="157"/>
    </row>
    <row r="544" ht="11.25" customHeight="1">
      <c r="A544" s="155"/>
      <c r="B544" s="156"/>
      <c r="C544" s="155"/>
      <c r="D544" s="157"/>
      <c r="E544" s="157"/>
      <c r="F544" s="155"/>
      <c r="G544" s="155"/>
      <c r="H544" s="158"/>
      <c r="I544" s="155"/>
      <c r="J544" s="155"/>
      <c r="K544" s="155"/>
      <c r="L544" s="157"/>
      <c r="M544" s="160"/>
      <c r="N544" s="155"/>
      <c r="O544" s="161"/>
      <c r="P544" s="156"/>
      <c r="Q544" s="155"/>
      <c r="R544" s="161"/>
      <c r="S544" s="157"/>
      <c r="T544" s="162"/>
      <c r="U544" s="162"/>
      <c r="V544" s="155"/>
      <c r="W544" s="155"/>
      <c r="X544" s="155"/>
      <c r="Y544" s="155"/>
      <c r="Z544" s="155"/>
      <c r="AA544" s="155"/>
      <c r="AB544" s="157"/>
      <c r="AC544" s="157"/>
      <c r="AD544" s="157"/>
      <c r="AE544" s="155"/>
      <c r="AF544" s="162"/>
      <c r="AG544" s="162"/>
      <c r="AH544" s="162"/>
      <c r="AI544" s="162"/>
      <c r="AJ544" s="162"/>
      <c r="AK544" s="162"/>
      <c r="AL544" s="162"/>
      <c r="AM544" s="162"/>
      <c r="AN544" s="162"/>
      <c r="AO544" s="162"/>
      <c r="AP544" s="162"/>
      <c r="AQ544" s="163"/>
      <c r="AR544" s="157"/>
    </row>
    <row r="545" ht="11.25" customHeight="1">
      <c r="A545" s="155"/>
      <c r="B545" s="156"/>
      <c r="C545" s="155"/>
      <c r="D545" s="157"/>
      <c r="E545" s="157"/>
      <c r="F545" s="155"/>
      <c r="G545" s="155"/>
      <c r="H545" s="158"/>
      <c r="I545" s="155"/>
      <c r="J545" s="155"/>
      <c r="K545" s="155"/>
      <c r="L545" s="157"/>
      <c r="M545" s="160"/>
      <c r="N545" s="155"/>
      <c r="O545" s="161"/>
      <c r="P545" s="156"/>
      <c r="Q545" s="155"/>
      <c r="R545" s="161"/>
      <c r="S545" s="157"/>
      <c r="T545" s="162"/>
      <c r="U545" s="162"/>
      <c r="V545" s="155"/>
      <c r="W545" s="155"/>
      <c r="X545" s="155"/>
      <c r="Y545" s="155"/>
      <c r="Z545" s="155"/>
      <c r="AA545" s="155"/>
      <c r="AB545" s="157"/>
      <c r="AC545" s="157"/>
      <c r="AD545" s="157"/>
      <c r="AE545" s="155"/>
      <c r="AF545" s="162"/>
      <c r="AG545" s="162"/>
      <c r="AH545" s="162"/>
      <c r="AI545" s="162"/>
      <c r="AJ545" s="162"/>
      <c r="AK545" s="162"/>
      <c r="AL545" s="162"/>
      <c r="AM545" s="162"/>
      <c r="AN545" s="162"/>
      <c r="AO545" s="162"/>
      <c r="AP545" s="162"/>
      <c r="AQ545" s="163"/>
      <c r="AR545" s="157"/>
    </row>
    <row r="546" ht="11.25" customHeight="1">
      <c r="A546" s="155"/>
      <c r="B546" s="156"/>
      <c r="C546" s="155"/>
      <c r="D546" s="157"/>
      <c r="E546" s="157"/>
      <c r="F546" s="155"/>
      <c r="G546" s="155"/>
      <c r="H546" s="158"/>
      <c r="I546" s="155"/>
      <c r="J546" s="155"/>
      <c r="K546" s="155"/>
      <c r="L546" s="157"/>
      <c r="M546" s="160"/>
      <c r="N546" s="155"/>
      <c r="O546" s="161"/>
      <c r="P546" s="156"/>
      <c r="Q546" s="155"/>
      <c r="R546" s="161"/>
      <c r="S546" s="157"/>
      <c r="T546" s="162"/>
      <c r="U546" s="162"/>
      <c r="V546" s="155"/>
      <c r="W546" s="155"/>
      <c r="X546" s="155"/>
      <c r="Y546" s="155"/>
      <c r="Z546" s="155"/>
      <c r="AA546" s="155"/>
      <c r="AB546" s="157"/>
      <c r="AC546" s="157"/>
      <c r="AD546" s="157"/>
      <c r="AE546" s="155"/>
      <c r="AF546" s="162"/>
      <c r="AG546" s="162"/>
      <c r="AH546" s="162"/>
      <c r="AI546" s="162"/>
      <c r="AJ546" s="162"/>
      <c r="AK546" s="162"/>
      <c r="AL546" s="162"/>
      <c r="AM546" s="162"/>
      <c r="AN546" s="162"/>
      <c r="AO546" s="162"/>
      <c r="AP546" s="162"/>
      <c r="AQ546" s="163"/>
      <c r="AR546" s="157"/>
    </row>
    <row r="547" ht="11.25" customHeight="1">
      <c r="A547" s="155"/>
      <c r="B547" s="156"/>
      <c r="C547" s="155"/>
      <c r="D547" s="157"/>
      <c r="E547" s="157"/>
      <c r="F547" s="155"/>
      <c r="G547" s="155"/>
      <c r="H547" s="158"/>
      <c r="I547" s="155"/>
      <c r="J547" s="155"/>
      <c r="K547" s="155"/>
      <c r="L547" s="157"/>
      <c r="M547" s="160"/>
      <c r="N547" s="155"/>
      <c r="O547" s="161"/>
      <c r="P547" s="156"/>
      <c r="Q547" s="155"/>
      <c r="R547" s="161"/>
      <c r="S547" s="157"/>
      <c r="T547" s="162"/>
      <c r="U547" s="162"/>
      <c r="V547" s="155"/>
      <c r="W547" s="155"/>
      <c r="X547" s="155"/>
      <c r="Y547" s="155"/>
      <c r="Z547" s="155"/>
      <c r="AA547" s="155"/>
      <c r="AB547" s="157"/>
      <c r="AC547" s="157"/>
      <c r="AD547" s="157"/>
      <c r="AE547" s="155"/>
      <c r="AF547" s="162"/>
      <c r="AG547" s="162"/>
      <c r="AH547" s="162"/>
      <c r="AI547" s="162"/>
      <c r="AJ547" s="162"/>
      <c r="AK547" s="162"/>
      <c r="AL547" s="162"/>
      <c r="AM547" s="162"/>
      <c r="AN547" s="162"/>
      <c r="AO547" s="162"/>
      <c r="AP547" s="162"/>
      <c r="AQ547" s="163"/>
      <c r="AR547" s="157"/>
    </row>
    <row r="548" ht="11.25" customHeight="1">
      <c r="A548" s="155"/>
      <c r="B548" s="156"/>
      <c r="C548" s="155"/>
      <c r="D548" s="157"/>
      <c r="E548" s="157"/>
      <c r="F548" s="155"/>
      <c r="G548" s="155"/>
      <c r="H548" s="158"/>
      <c r="I548" s="155"/>
      <c r="J548" s="155"/>
      <c r="K548" s="155"/>
      <c r="L548" s="157"/>
      <c r="M548" s="160"/>
      <c r="N548" s="155"/>
      <c r="O548" s="161"/>
      <c r="P548" s="156"/>
      <c r="Q548" s="155"/>
      <c r="R548" s="161"/>
      <c r="S548" s="157"/>
      <c r="T548" s="162"/>
      <c r="U548" s="162"/>
      <c r="V548" s="155"/>
      <c r="W548" s="155"/>
      <c r="X548" s="155"/>
      <c r="Y548" s="155"/>
      <c r="Z548" s="155"/>
      <c r="AA548" s="155"/>
      <c r="AB548" s="157"/>
      <c r="AC548" s="157"/>
      <c r="AD548" s="157"/>
      <c r="AE548" s="155"/>
      <c r="AF548" s="162"/>
      <c r="AG548" s="162"/>
      <c r="AH548" s="162"/>
      <c r="AI548" s="162"/>
      <c r="AJ548" s="162"/>
      <c r="AK548" s="162"/>
      <c r="AL548" s="162"/>
      <c r="AM548" s="162"/>
      <c r="AN548" s="162"/>
      <c r="AO548" s="162"/>
      <c r="AP548" s="162"/>
      <c r="AQ548" s="163"/>
      <c r="AR548" s="157"/>
    </row>
    <row r="549" ht="11.25" customHeight="1">
      <c r="A549" s="155"/>
      <c r="B549" s="156"/>
      <c r="C549" s="155"/>
      <c r="D549" s="157"/>
      <c r="E549" s="157"/>
      <c r="F549" s="155"/>
      <c r="G549" s="155"/>
      <c r="H549" s="158"/>
      <c r="I549" s="155"/>
      <c r="J549" s="155"/>
      <c r="K549" s="155"/>
      <c r="L549" s="157"/>
      <c r="M549" s="160"/>
      <c r="N549" s="155"/>
      <c r="O549" s="161"/>
      <c r="P549" s="156"/>
      <c r="Q549" s="155"/>
      <c r="R549" s="161"/>
      <c r="S549" s="157"/>
      <c r="T549" s="162"/>
      <c r="U549" s="162"/>
      <c r="V549" s="155"/>
      <c r="W549" s="155"/>
      <c r="X549" s="155"/>
      <c r="Y549" s="155"/>
      <c r="Z549" s="155"/>
      <c r="AA549" s="155"/>
      <c r="AB549" s="157"/>
      <c r="AC549" s="157"/>
      <c r="AD549" s="157"/>
      <c r="AE549" s="155"/>
      <c r="AF549" s="162"/>
      <c r="AG549" s="162"/>
      <c r="AH549" s="162"/>
      <c r="AI549" s="162"/>
      <c r="AJ549" s="162"/>
      <c r="AK549" s="162"/>
      <c r="AL549" s="162"/>
      <c r="AM549" s="162"/>
      <c r="AN549" s="162"/>
      <c r="AO549" s="162"/>
      <c r="AP549" s="162"/>
      <c r="AQ549" s="163"/>
      <c r="AR549" s="157"/>
    </row>
    <row r="550" ht="11.25" customHeight="1">
      <c r="A550" s="155"/>
      <c r="B550" s="156"/>
      <c r="C550" s="155"/>
      <c r="D550" s="157"/>
      <c r="E550" s="157"/>
      <c r="F550" s="155"/>
      <c r="G550" s="155"/>
      <c r="H550" s="158"/>
      <c r="I550" s="155"/>
      <c r="J550" s="155"/>
      <c r="K550" s="155"/>
      <c r="L550" s="157"/>
      <c r="M550" s="160"/>
      <c r="N550" s="155"/>
      <c r="O550" s="161"/>
      <c r="P550" s="156"/>
      <c r="Q550" s="155"/>
      <c r="R550" s="161"/>
      <c r="S550" s="157"/>
      <c r="T550" s="162"/>
      <c r="U550" s="162"/>
      <c r="V550" s="155"/>
      <c r="W550" s="155"/>
      <c r="X550" s="155"/>
      <c r="Y550" s="155"/>
      <c r="Z550" s="155"/>
      <c r="AA550" s="155"/>
      <c r="AB550" s="157"/>
      <c r="AC550" s="157"/>
      <c r="AD550" s="157"/>
      <c r="AE550" s="155"/>
      <c r="AF550" s="162"/>
      <c r="AG550" s="162"/>
      <c r="AH550" s="162"/>
      <c r="AI550" s="162"/>
      <c r="AJ550" s="162"/>
      <c r="AK550" s="162"/>
      <c r="AL550" s="162"/>
      <c r="AM550" s="162"/>
      <c r="AN550" s="162"/>
      <c r="AO550" s="162"/>
      <c r="AP550" s="162"/>
      <c r="AQ550" s="163"/>
      <c r="AR550" s="157"/>
    </row>
    <row r="551" ht="11.25" customHeight="1">
      <c r="A551" s="155"/>
      <c r="B551" s="156"/>
      <c r="C551" s="155"/>
      <c r="D551" s="157"/>
      <c r="E551" s="157"/>
      <c r="F551" s="155"/>
      <c r="G551" s="155"/>
      <c r="H551" s="158"/>
      <c r="I551" s="155"/>
      <c r="J551" s="155"/>
      <c r="K551" s="155"/>
      <c r="L551" s="157"/>
      <c r="M551" s="160"/>
      <c r="N551" s="155"/>
      <c r="O551" s="161"/>
      <c r="P551" s="156"/>
      <c r="Q551" s="155"/>
      <c r="R551" s="161"/>
      <c r="S551" s="157"/>
      <c r="T551" s="162"/>
      <c r="U551" s="162"/>
      <c r="V551" s="155"/>
      <c r="W551" s="155"/>
      <c r="X551" s="155"/>
      <c r="Y551" s="155"/>
      <c r="Z551" s="155"/>
      <c r="AA551" s="155"/>
      <c r="AB551" s="157"/>
      <c r="AC551" s="157"/>
      <c r="AD551" s="157"/>
      <c r="AE551" s="155"/>
      <c r="AF551" s="162"/>
      <c r="AG551" s="162"/>
      <c r="AH551" s="162"/>
      <c r="AI551" s="162"/>
      <c r="AJ551" s="162"/>
      <c r="AK551" s="162"/>
      <c r="AL551" s="162"/>
      <c r="AM551" s="162"/>
      <c r="AN551" s="162"/>
      <c r="AO551" s="162"/>
      <c r="AP551" s="162"/>
      <c r="AQ551" s="163"/>
      <c r="AR551" s="157"/>
    </row>
    <row r="552" ht="11.25" customHeight="1">
      <c r="A552" s="155"/>
      <c r="B552" s="156"/>
      <c r="C552" s="155"/>
      <c r="D552" s="157"/>
      <c r="E552" s="157"/>
      <c r="F552" s="155"/>
      <c r="G552" s="155"/>
      <c r="H552" s="158"/>
      <c r="I552" s="155"/>
      <c r="J552" s="155"/>
      <c r="K552" s="155"/>
      <c r="L552" s="157"/>
      <c r="M552" s="160"/>
      <c r="N552" s="155"/>
      <c r="O552" s="161"/>
      <c r="P552" s="156"/>
      <c r="Q552" s="155"/>
      <c r="R552" s="161"/>
      <c r="S552" s="157"/>
      <c r="T552" s="162"/>
      <c r="U552" s="162"/>
      <c r="V552" s="155"/>
      <c r="W552" s="155"/>
      <c r="X552" s="155"/>
      <c r="Y552" s="155"/>
      <c r="Z552" s="155"/>
      <c r="AA552" s="155"/>
      <c r="AB552" s="157"/>
      <c r="AC552" s="157"/>
      <c r="AD552" s="157"/>
      <c r="AE552" s="155"/>
      <c r="AF552" s="162"/>
      <c r="AG552" s="162"/>
      <c r="AH552" s="162"/>
      <c r="AI552" s="162"/>
      <c r="AJ552" s="162"/>
      <c r="AK552" s="162"/>
      <c r="AL552" s="162"/>
      <c r="AM552" s="162"/>
      <c r="AN552" s="162"/>
      <c r="AO552" s="162"/>
      <c r="AP552" s="162"/>
      <c r="AQ552" s="163"/>
      <c r="AR552" s="157"/>
    </row>
    <row r="553" ht="11.25" customHeight="1">
      <c r="A553" s="155"/>
      <c r="B553" s="156"/>
      <c r="C553" s="155"/>
      <c r="D553" s="157"/>
      <c r="E553" s="157"/>
      <c r="F553" s="155"/>
      <c r="G553" s="155"/>
      <c r="H553" s="158"/>
      <c r="I553" s="155"/>
      <c r="J553" s="155"/>
      <c r="K553" s="155"/>
      <c r="L553" s="157"/>
      <c r="M553" s="160"/>
      <c r="N553" s="155"/>
      <c r="O553" s="161"/>
      <c r="P553" s="156"/>
      <c r="Q553" s="155"/>
      <c r="R553" s="161"/>
      <c r="S553" s="157"/>
      <c r="T553" s="162"/>
      <c r="U553" s="162"/>
      <c r="V553" s="155"/>
      <c r="W553" s="155"/>
      <c r="X553" s="155"/>
      <c r="Y553" s="155"/>
      <c r="Z553" s="155"/>
      <c r="AA553" s="155"/>
      <c r="AB553" s="157"/>
      <c r="AC553" s="157"/>
      <c r="AD553" s="157"/>
      <c r="AE553" s="155"/>
      <c r="AF553" s="162"/>
      <c r="AG553" s="162"/>
      <c r="AH553" s="162"/>
      <c r="AI553" s="162"/>
      <c r="AJ553" s="162"/>
      <c r="AK553" s="162"/>
      <c r="AL553" s="162"/>
      <c r="AM553" s="162"/>
      <c r="AN553" s="162"/>
      <c r="AO553" s="162"/>
      <c r="AP553" s="162"/>
      <c r="AQ553" s="163"/>
      <c r="AR553" s="157"/>
    </row>
    <row r="554" ht="11.25" customHeight="1">
      <c r="A554" s="155"/>
      <c r="B554" s="156"/>
      <c r="C554" s="155"/>
      <c r="D554" s="157"/>
      <c r="E554" s="157"/>
      <c r="F554" s="155"/>
      <c r="G554" s="155"/>
      <c r="H554" s="158"/>
      <c r="I554" s="155"/>
      <c r="J554" s="155"/>
      <c r="K554" s="155"/>
      <c r="L554" s="157"/>
      <c r="M554" s="160"/>
      <c r="N554" s="155"/>
      <c r="O554" s="161"/>
      <c r="P554" s="156"/>
      <c r="Q554" s="155"/>
      <c r="R554" s="161"/>
      <c r="S554" s="157"/>
      <c r="T554" s="162"/>
      <c r="U554" s="162"/>
      <c r="V554" s="155"/>
      <c r="W554" s="155"/>
      <c r="X554" s="155"/>
      <c r="Y554" s="155"/>
      <c r="Z554" s="155"/>
      <c r="AA554" s="155"/>
      <c r="AB554" s="157"/>
      <c r="AC554" s="157"/>
      <c r="AD554" s="157"/>
      <c r="AE554" s="155"/>
      <c r="AF554" s="162"/>
      <c r="AG554" s="162"/>
      <c r="AH554" s="162"/>
      <c r="AI554" s="162"/>
      <c r="AJ554" s="162"/>
      <c r="AK554" s="162"/>
      <c r="AL554" s="162"/>
      <c r="AM554" s="162"/>
      <c r="AN554" s="162"/>
      <c r="AO554" s="162"/>
      <c r="AP554" s="162"/>
      <c r="AQ554" s="163"/>
      <c r="AR554" s="157"/>
    </row>
    <row r="555" ht="11.25" customHeight="1">
      <c r="A555" s="155"/>
      <c r="B555" s="156"/>
      <c r="C555" s="155"/>
      <c r="D555" s="157"/>
      <c r="E555" s="157"/>
      <c r="F555" s="155"/>
      <c r="G555" s="155"/>
      <c r="H555" s="158"/>
      <c r="I555" s="155"/>
      <c r="J555" s="155"/>
      <c r="K555" s="155"/>
      <c r="L555" s="157"/>
      <c r="M555" s="160"/>
      <c r="N555" s="155"/>
      <c r="O555" s="161"/>
      <c r="P555" s="156"/>
      <c r="Q555" s="155"/>
      <c r="R555" s="161"/>
      <c r="S555" s="157"/>
      <c r="T555" s="162"/>
      <c r="U555" s="162"/>
      <c r="V555" s="155"/>
      <c r="W555" s="155"/>
      <c r="X555" s="155"/>
      <c r="Y555" s="155"/>
      <c r="Z555" s="155"/>
      <c r="AA555" s="155"/>
      <c r="AB555" s="157"/>
      <c r="AC555" s="157"/>
      <c r="AD555" s="157"/>
      <c r="AE555" s="155"/>
      <c r="AF555" s="162"/>
      <c r="AG555" s="162"/>
      <c r="AH555" s="162"/>
      <c r="AI555" s="162"/>
      <c r="AJ555" s="162"/>
      <c r="AK555" s="162"/>
      <c r="AL555" s="162"/>
      <c r="AM555" s="162"/>
      <c r="AN555" s="162"/>
      <c r="AO555" s="162"/>
      <c r="AP555" s="162"/>
      <c r="AQ555" s="163"/>
      <c r="AR555" s="157"/>
    </row>
    <row r="556" ht="11.25" customHeight="1">
      <c r="A556" s="155"/>
      <c r="B556" s="156"/>
      <c r="C556" s="155"/>
      <c r="D556" s="157"/>
      <c r="E556" s="157"/>
      <c r="F556" s="155"/>
      <c r="G556" s="155"/>
      <c r="H556" s="158"/>
      <c r="I556" s="155"/>
      <c r="J556" s="155"/>
      <c r="K556" s="155"/>
      <c r="L556" s="157"/>
      <c r="M556" s="160"/>
      <c r="N556" s="155"/>
      <c r="O556" s="161"/>
      <c r="P556" s="156"/>
      <c r="Q556" s="155"/>
      <c r="R556" s="161"/>
      <c r="S556" s="157"/>
      <c r="T556" s="162"/>
      <c r="U556" s="162"/>
      <c r="V556" s="155"/>
      <c r="W556" s="155"/>
      <c r="X556" s="155"/>
      <c r="Y556" s="155"/>
      <c r="Z556" s="155"/>
      <c r="AA556" s="155"/>
      <c r="AB556" s="157"/>
      <c r="AC556" s="157"/>
      <c r="AD556" s="157"/>
      <c r="AE556" s="155"/>
      <c r="AF556" s="162"/>
      <c r="AG556" s="162"/>
      <c r="AH556" s="162"/>
      <c r="AI556" s="162"/>
      <c r="AJ556" s="162"/>
      <c r="AK556" s="162"/>
      <c r="AL556" s="162"/>
      <c r="AM556" s="162"/>
      <c r="AN556" s="162"/>
      <c r="AO556" s="162"/>
      <c r="AP556" s="162"/>
      <c r="AQ556" s="163"/>
      <c r="AR556" s="157"/>
    </row>
    <row r="557" ht="11.25" customHeight="1">
      <c r="A557" s="155"/>
      <c r="B557" s="156"/>
      <c r="C557" s="155"/>
      <c r="D557" s="157"/>
      <c r="E557" s="157"/>
      <c r="F557" s="155"/>
      <c r="G557" s="155"/>
      <c r="H557" s="158"/>
      <c r="I557" s="155"/>
      <c r="J557" s="155"/>
      <c r="K557" s="155"/>
      <c r="L557" s="157"/>
      <c r="M557" s="160"/>
      <c r="N557" s="155"/>
      <c r="O557" s="161"/>
      <c r="P557" s="156"/>
      <c r="Q557" s="155"/>
      <c r="R557" s="161"/>
      <c r="S557" s="157"/>
      <c r="T557" s="162"/>
      <c r="U557" s="162"/>
      <c r="V557" s="155"/>
      <c r="W557" s="155"/>
      <c r="X557" s="155"/>
      <c r="Y557" s="155"/>
      <c r="Z557" s="155"/>
      <c r="AA557" s="155"/>
      <c r="AB557" s="157"/>
      <c r="AC557" s="157"/>
      <c r="AD557" s="157"/>
      <c r="AE557" s="155"/>
      <c r="AF557" s="162"/>
      <c r="AG557" s="162"/>
      <c r="AH557" s="162"/>
      <c r="AI557" s="162"/>
      <c r="AJ557" s="162"/>
      <c r="AK557" s="162"/>
      <c r="AL557" s="162"/>
      <c r="AM557" s="162"/>
      <c r="AN557" s="162"/>
      <c r="AO557" s="162"/>
      <c r="AP557" s="162"/>
      <c r="AQ557" s="163"/>
      <c r="AR557" s="157"/>
    </row>
    <row r="558" ht="11.25" customHeight="1">
      <c r="A558" s="155"/>
      <c r="B558" s="156"/>
      <c r="C558" s="155"/>
      <c r="D558" s="157"/>
      <c r="E558" s="157"/>
      <c r="F558" s="155"/>
      <c r="G558" s="155"/>
      <c r="H558" s="158"/>
      <c r="I558" s="155"/>
      <c r="J558" s="155"/>
      <c r="K558" s="155"/>
      <c r="L558" s="157"/>
      <c r="M558" s="160"/>
      <c r="N558" s="155"/>
      <c r="O558" s="161"/>
      <c r="P558" s="156"/>
      <c r="Q558" s="155"/>
      <c r="R558" s="161"/>
      <c r="S558" s="157"/>
      <c r="T558" s="162"/>
      <c r="U558" s="162"/>
      <c r="V558" s="155"/>
      <c r="W558" s="155"/>
      <c r="X558" s="155"/>
      <c r="Y558" s="155"/>
      <c r="Z558" s="155"/>
      <c r="AA558" s="155"/>
      <c r="AB558" s="157"/>
      <c r="AC558" s="157"/>
      <c r="AD558" s="157"/>
      <c r="AE558" s="155"/>
      <c r="AF558" s="162"/>
      <c r="AG558" s="162"/>
      <c r="AH558" s="162"/>
      <c r="AI558" s="162"/>
      <c r="AJ558" s="162"/>
      <c r="AK558" s="162"/>
      <c r="AL558" s="162"/>
      <c r="AM558" s="162"/>
      <c r="AN558" s="162"/>
      <c r="AO558" s="162"/>
      <c r="AP558" s="162"/>
      <c r="AQ558" s="163"/>
      <c r="AR558" s="157"/>
    </row>
    <row r="559" ht="11.25" customHeight="1">
      <c r="A559" s="155"/>
      <c r="B559" s="156"/>
      <c r="C559" s="155"/>
      <c r="D559" s="157"/>
      <c r="E559" s="157"/>
      <c r="F559" s="155"/>
      <c r="G559" s="155"/>
      <c r="H559" s="158"/>
      <c r="I559" s="155"/>
      <c r="J559" s="155"/>
      <c r="K559" s="155"/>
      <c r="L559" s="157"/>
      <c r="M559" s="160"/>
      <c r="N559" s="155"/>
      <c r="O559" s="161"/>
      <c r="P559" s="156"/>
      <c r="Q559" s="155"/>
      <c r="R559" s="161"/>
      <c r="S559" s="157"/>
      <c r="T559" s="162"/>
      <c r="U559" s="162"/>
      <c r="V559" s="155"/>
      <c r="W559" s="155"/>
      <c r="X559" s="155"/>
      <c r="Y559" s="155"/>
      <c r="Z559" s="155"/>
      <c r="AA559" s="155"/>
      <c r="AB559" s="157"/>
      <c r="AC559" s="157"/>
      <c r="AD559" s="157"/>
      <c r="AE559" s="155"/>
      <c r="AF559" s="162"/>
      <c r="AG559" s="162"/>
      <c r="AH559" s="162"/>
      <c r="AI559" s="162"/>
      <c r="AJ559" s="162"/>
      <c r="AK559" s="162"/>
      <c r="AL559" s="162"/>
      <c r="AM559" s="162"/>
      <c r="AN559" s="162"/>
      <c r="AO559" s="162"/>
      <c r="AP559" s="162"/>
      <c r="AQ559" s="163"/>
      <c r="AR559" s="157"/>
    </row>
    <row r="560" ht="11.25" customHeight="1">
      <c r="A560" s="155"/>
      <c r="B560" s="156"/>
      <c r="C560" s="155"/>
      <c r="D560" s="157"/>
      <c r="E560" s="157"/>
      <c r="F560" s="155"/>
      <c r="G560" s="155"/>
      <c r="H560" s="158"/>
      <c r="I560" s="155"/>
      <c r="J560" s="155"/>
      <c r="K560" s="155"/>
      <c r="L560" s="157"/>
      <c r="M560" s="160"/>
      <c r="N560" s="155"/>
      <c r="O560" s="161"/>
      <c r="P560" s="156"/>
      <c r="Q560" s="155"/>
      <c r="R560" s="161"/>
      <c r="S560" s="157"/>
      <c r="T560" s="162"/>
      <c r="U560" s="162"/>
      <c r="V560" s="155"/>
      <c r="W560" s="155"/>
      <c r="X560" s="155"/>
      <c r="Y560" s="155"/>
      <c r="Z560" s="155"/>
      <c r="AA560" s="155"/>
      <c r="AB560" s="157"/>
      <c r="AC560" s="157"/>
      <c r="AD560" s="157"/>
      <c r="AE560" s="155"/>
      <c r="AF560" s="162"/>
      <c r="AG560" s="162"/>
      <c r="AH560" s="162"/>
      <c r="AI560" s="162"/>
      <c r="AJ560" s="162"/>
      <c r="AK560" s="162"/>
      <c r="AL560" s="162"/>
      <c r="AM560" s="162"/>
      <c r="AN560" s="162"/>
      <c r="AO560" s="162"/>
      <c r="AP560" s="162"/>
      <c r="AQ560" s="163"/>
      <c r="AR560" s="157"/>
    </row>
    <row r="561" ht="11.25" customHeight="1">
      <c r="A561" s="155"/>
      <c r="B561" s="156"/>
      <c r="C561" s="155"/>
      <c r="D561" s="157"/>
      <c r="E561" s="157"/>
      <c r="F561" s="155"/>
      <c r="G561" s="155"/>
      <c r="H561" s="158"/>
      <c r="I561" s="155"/>
      <c r="J561" s="155"/>
      <c r="K561" s="155"/>
      <c r="L561" s="157"/>
      <c r="M561" s="160"/>
      <c r="N561" s="155"/>
      <c r="O561" s="161"/>
      <c r="P561" s="156"/>
      <c r="Q561" s="155"/>
      <c r="R561" s="161"/>
      <c r="S561" s="157"/>
      <c r="T561" s="162"/>
      <c r="U561" s="162"/>
      <c r="V561" s="155"/>
      <c r="W561" s="155"/>
      <c r="X561" s="155"/>
      <c r="Y561" s="155"/>
      <c r="Z561" s="155"/>
      <c r="AA561" s="155"/>
      <c r="AB561" s="157"/>
      <c r="AC561" s="157"/>
      <c r="AD561" s="157"/>
      <c r="AE561" s="155"/>
      <c r="AF561" s="162"/>
      <c r="AG561" s="162"/>
      <c r="AH561" s="162"/>
      <c r="AI561" s="162"/>
      <c r="AJ561" s="162"/>
      <c r="AK561" s="162"/>
      <c r="AL561" s="162"/>
      <c r="AM561" s="162"/>
      <c r="AN561" s="162"/>
      <c r="AO561" s="162"/>
      <c r="AP561" s="162"/>
      <c r="AQ561" s="163"/>
      <c r="AR561" s="157"/>
    </row>
    <row r="562" ht="11.25" customHeight="1">
      <c r="A562" s="155"/>
      <c r="B562" s="156"/>
      <c r="C562" s="155"/>
      <c r="D562" s="157"/>
      <c r="E562" s="157"/>
      <c r="F562" s="155"/>
      <c r="G562" s="155"/>
      <c r="H562" s="158"/>
      <c r="I562" s="155"/>
      <c r="J562" s="155"/>
      <c r="K562" s="155"/>
      <c r="L562" s="157"/>
      <c r="M562" s="160"/>
      <c r="N562" s="155"/>
      <c r="O562" s="161"/>
      <c r="P562" s="156"/>
      <c r="Q562" s="155"/>
      <c r="R562" s="161"/>
      <c r="S562" s="157"/>
      <c r="T562" s="162"/>
      <c r="U562" s="162"/>
      <c r="V562" s="155"/>
      <c r="W562" s="155"/>
      <c r="X562" s="155"/>
      <c r="Y562" s="155"/>
      <c r="Z562" s="155"/>
      <c r="AA562" s="155"/>
      <c r="AB562" s="157"/>
      <c r="AC562" s="157"/>
      <c r="AD562" s="157"/>
      <c r="AE562" s="155"/>
      <c r="AF562" s="162"/>
      <c r="AG562" s="162"/>
      <c r="AH562" s="162"/>
      <c r="AI562" s="162"/>
      <c r="AJ562" s="162"/>
      <c r="AK562" s="162"/>
      <c r="AL562" s="162"/>
      <c r="AM562" s="162"/>
      <c r="AN562" s="162"/>
      <c r="AO562" s="162"/>
      <c r="AP562" s="162"/>
      <c r="AQ562" s="163"/>
      <c r="AR562" s="157"/>
    </row>
    <row r="563" ht="11.25" customHeight="1">
      <c r="A563" s="155"/>
      <c r="B563" s="156"/>
      <c r="C563" s="155"/>
      <c r="D563" s="157"/>
      <c r="E563" s="157"/>
      <c r="F563" s="155"/>
      <c r="G563" s="155"/>
      <c r="H563" s="158"/>
      <c r="I563" s="155"/>
      <c r="J563" s="155"/>
      <c r="K563" s="155"/>
      <c r="L563" s="157"/>
      <c r="M563" s="160"/>
      <c r="N563" s="155"/>
      <c r="O563" s="161"/>
      <c r="P563" s="156"/>
      <c r="Q563" s="155"/>
      <c r="R563" s="161"/>
      <c r="S563" s="157"/>
      <c r="T563" s="162"/>
      <c r="U563" s="162"/>
      <c r="V563" s="155"/>
      <c r="W563" s="155"/>
      <c r="X563" s="155"/>
      <c r="Y563" s="155"/>
      <c r="Z563" s="155"/>
      <c r="AA563" s="155"/>
      <c r="AB563" s="157"/>
      <c r="AC563" s="157"/>
      <c r="AD563" s="157"/>
      <c r="AE563" s="155"/>
      <c r="AF563" s="162"/>
      <c r="AG563" s="162"/>
      <c r="AH563" s="162"/>
      <c r="AI563" s="162"/>
      <c r="AJ563" s="162"/>
      <c r="AK563" s="162"/>
      <c r="AL563" s="162"/>
      <c r="AM563" s="162"/>
      <c r="AN563" s="162"/>
      <c r="AO563" s="162"/>
      <c r="AP563" s="162"/>
      <c r="AQ563" s="163"/>
      <c r="AR563" s="157"/>
    </row>
    <row r="564" ht="11.25" customHeight="1">
      <c r="A564" s="155"/>
      <c r="B564" s="156"/>
      <c r="C564" s="155"/>
      <c r="D564" s="157"/>
      <c r="E564" s="157"/>
      <c r="F564" s="155"/>
      <c r="G564" s="155"/>
      <c r="H564" s="158"/>
      <c r="I564" s="155"/>
      <c r="J564" s="155"/>
      <c r="K564" s="155"/>
      <c r="L564" s="157"/>
      <c r="M564" s="160"/>
      <c r="N564" s="155"/>
      <c r="O564" s="161"/>
      <c r="P564" s="156"/>
      <c r="Q564" s="155"/>
      <c r="R564" s="161"/>
      <c r="S564" s="157"/>
      <c r="T564" s="162"/>
      <c r="U564" s="162"/>
      <c r="V564" s="155"/>
      <c r="W564" s="155"/>
      <c r="X564" s="155"/>
      <c r="Y564" s="155"/>
      <c r="Z564" s="155"/>
      <c r="AA564" s="155"/>
      <c r="AB564" s="157"/>
      <c r="AC564" s="157"/>
      <c r="AD564" s="157"/>
      <c r="AE564" s="155"/>
      <c r="AF564" s="162"/>
      <c r="AG564" s="162"/>
      <c r="AH564" s="162"/>
      <c r="AI564" s="162"/>
      <c r="AJ564" s="162"/>
      <c r="AK564" s="162"/>
      <c r="AL564" s="162"/>
      <c r="AM564" s="162"/>
      <c r="AN564" s="162"/>
      <c r="AO564" s="162"/>
      <c r="AP564" s="162"/>
      <c r="AQ564" s="163"/>
      <c r="AR564" s="157"/>
    </row>
    <row r="565" ht="11.25" customHeight="1">
      <c r="A565" s="155"/>
      <c r="B565" s="156"/>
      <c r="C565" s="155"/>
      <c r="D565" s="157"/>
      <c r="E565" s="157"/>
      <c r="F565" s="155"/>
      <c r="G565" s="155"/>
      <c r="H565" s="158"/>
      <c r="I565" s="155"/>
      <c r="J565" s="155"/>
      <c r="K565" s="155"/>
      <c r="L565" s="157"/>
      <c r="M565" s="160"/>
      <c r="N565" s="155"/>
      <c r="O565" s="161"/>
      <c r="P565" s="156"/>
      <c r="Q565" s="155"/>
      <c r="R565" s="161"/>
      <c r="S565" s="157"/>
      <c r="T565" s="162"/>
      <c r="U565" s="162"/>
      <c r="V565" s="155"/>
      <c r="W565" s="155"/>
      <c r="X565" s="155"/>
      <c r="Y565" s="155"/>
      <c r="Z565" s="155"/>
      <c r="AA565" s="155"/>
      <c r="AB565" s="157"/>
      <c r="AC565" s="157"/>
      <c r="AD565" s="157"/>
      <c r="AE565" s="155"/>
      <c r="AF565" s="162"/>
      <c r="AG565" s="162"/>
      <c r="AH565" s="162"/>
      <c r="AI565" s="162"/>
      <c r="AJ565" s="162"/>
      <c r="AK565" s="162"/>
      <c r="AL565" s="162"/>
      <c r="AM565" s="162"/>
      <c r="AN565" s="162"/>
      <c r="AO565" s="162"/>
      <c r="AP565" s="162"/>
      <c r="AQ565" s="163"/>
      <c r="AR565" s="157"/>
    </row>
    <row r="566" ht="11.25" customHeight="1">
      <c r="A566" s="155"/>
      <c r="B566" s="156"/>
      <c r="C566" s="155"/>
      <c r="D566" s="157"/>
      <c r="E566" s="157"/>
      <c r="F566" s="155"/>
      <c r="G566" s="155"/>
      <c r="H566" s="158"/>
      <c r="I566" s="155"/>
      <c r="J566" s="155"/>
      <c r="K566" s="155"/>
      <c r="L566" s="157"/>
      <c r="M566" s="160"/>
      <c r="N566" s="155"/>
      <c r="O566" s="161"/>
      <c r="P566" s="156"/>
      <c r="Q566" s="155"/>
      <c r="R566" s="161"/>
      <c r="S566" s="157"/>
      <c r="T566" s="162"/>
      <c r="U566" s="162"/>
      <c r="V566" s="155"/>
      <c r="W566" s="155"/>
      <c r="X566" s="155"/>
      <c r="Y566" s="155"/>
      <c r="Z566" s="155"/>
      <c r="AA566" s="155"/>
      <c r="AB566" s="157"/>
      <c r="AC566" s="157"/>
      <c r="AD566" s="157"/>
      <c r="AE566" s="155"/>
      <c r="AF566" s="162"/>
      <c r="AG566" s="162"/>
      <c r="AH566" s="162"/>
      <c r="AI566" s="162"/>
      <c r="AJ566" s="162"/>
      <c r="AK566" s="162"/>
      <c r="AL566" s="162"/>
      <c r="AM566" s="162"/>
      <c r="AN566" s="162"/>
      <c r="AO566" s="162"/>
      <c r="AP566" s="162"/>
      <c r="AQ566" s="163"/>
      <c r="AR566" s="157"/>
    </row>
    <row r="567" ht="11.25" customHeight="1">
      <c r="A567" s="155"/>
      <c r="B567" s="156"/>
      <c r="C567" s="155"/>
      <c r="D567" s="157"/>
      <c r="E567" s="157"/>
      <c r="F567" s="155"/>
      <c r="G567" s="155"/>
      <c r="H567" s="158"/>
      <c r="I567" s="155"/>
      <c r="J567" s="155"/>
      <c r="K567" s="155"/>
      <c r="L567" s="157"/>
      <c r="M567" s="160"/>
      <c r="N567" s="155"/>
      <c r="O567" s="161"/>
      <c r="P567" s="156"/>
      <c r="Q567" s="155"/>
      <c r="R567" s="161"/>
      <c r="S567" s="157"/>
      <c r="T567" s="162"/>
      <c r="U567" s="162"/>
      <c r="V567" s="155"/>
      <c r="W567" s="155"/>
      <c r="X567" s="155"/>
      <c r="Y567" s="155"/>
      <c r="Z567" s="155"/>
      <c r="AA567" s="155"/>
      <c r="AB567" s="157"/>
      <c r="AC567" s="157"/>
      <c r="AD567" s="157"/>
      <c r="AE567" s="155"/>
      <c r="AF567" s="162"/>
      <c r="AG567" s="162"/>
      <c r="AH567" s="162"/>
      <c r="AI567" s="162"/>
      <c r="AJ567" s="162"/>
      <c r="AK567" s="162"/>
      <c r="AL567" s="162"/>
      <c r="AM567" s="162"/>
      <c r="AN567" s="162"/>
      <c r="AO567" s="162"/>
      <c r="AP567" s="162"/>
      <c r="AQ567" s="163"/>
      <c r="AR567" s="157"/>
    </row>
    <row r="568" ht="11.25" customHeight="1">
      <c r="A568" s="155"/>
      <c r="B568" s="156"/>
      <c r="C568" s="155"/>
      <c r="D568" s="157"/>
      <c r="E568" s="157"/>
      <c r="F568" s="155"/>
      <c r="G568" s="155"/>
      <c r="H568" s="158"/>
      <c r="I568" s="155"/>
      <c r="J568" s="155"/>
      <c r="K568" s="155"/>
      <c r="L568" s="157"/>
      <c r="M568" s="160"/>
      <c r="N568" s="155"/>
      <c r="O568" s="161"/>
      <c r="P568" s="156"/>
      <c r="Q568" s="155"/>
      <c r="R568" s="161"/>
      <c r="S568" s="157"/>
      <c r="T568" s="162"/>
      <c r="U568" s="162"/>
      <c r="V568" s="155"/>
      <c r="W568" s="155"/>
      <c r="X568" s="155"/>
      <c r="Y568" s="155"/>
      <c r="Z568" s="155"/>
      <c r="AA568" s="155"/>
      <c r="AB568" s="157"/>
      <c r="AC568" s="157"/>
      <c r="AD568" s="157"/>
      <c r="AE568" s="155"/>
      <c r="AF568" s="162"/>
      <c r="AG568" s="162"/>
      <c r="AH568" s="162"/>
      <c r="AI568" s="162"/>
      <c r="AJ568" s="162"/>
      <c r="AK568" s="162"/>
      <c r="AL568" s="162"/>
      <c r="AM568" s="162"/>
      <c r="AN568" s="162"/>
      <c r="AO568" s="162"/>
      <c r="AP568" s="162"/>
      <c r="AQ568" s="163"/>
      <c r="AR568" s="157"/>
    </row>
    <row r="569" ht="11.25" customHeight="1">
      <c r="A569" s="155"/>
      <c r="B569" s="156"/>
      <c r="C569" s="155"/>
      <c r="D569" s="157"/>
      <c r="E569" s="157"/>
      <c r="F569" s="155"/>
      <c r="G569" s="155"/>
      <c r="H569" s="158"/>
      <c r="I569" s="155"/>
      <c r="J569" s="155"/>
      <c r="K569" s="155"/>
      <c r="L569" s="157"/>
      <c r="M569" s="160"/>
      <c r="N569" s="155"/>
      <c r="O569" s="161"/>
      <c r="P569" s="156"/>
      <c r="Q569" s="155"/>
      <c r="R569" s="161"/>
      <c r="S569" s="157"/>
      <c r="T569" s="162"/>
      <c r="U569" s="162"/>
      <c r="V569" s="155"/>
      <c r="W569" s="155"/>
      <c r="X569" s="155"/>
      <c r="Y569" s="155"/>
      <c r="Z569" s="155"/>
      <c r="AA569" s="155"/>
      <c r="AB569" s="157"/>
      <c r="AC569" s="157"/>
      <c r="AD569" s="157"/>
      <c r="AE569" s="155"/>
      <c r="AF569" s="162"/>
      <c r="AG569" s="162"/>
      <c r="AH569" s="162"/>
      <c r="AI569" s="162"/>
      <c r="AJ569" s="162"/>
      <c r="AK569" s="162"/>
      <c r="AL569" s="162"/>
      <c r="AM569" s="162"/>
      <c r="AN569" s="162"/>
      <c r="AO569" s="162"/>
      <c r="AP569" s="162"/>
      <c r="AQ569" s="163"/>
      <c r="AR569" s="157"/>
    </row>
    <row r="570" ht="11.25" customHeight="1">
      <c r="A570" s="155"/>
      <c r="B570" s="156"/>
      <c r="C570" s="155"/>
      <c r="D570" s="157"/>
      <c r="E570" s="157"/>
      <c r="F570" s="155"/>
      <c r="G570" s="155"/>
      <c r="H570" s="158"/>
      <c r="I570" s="155"/>
      <c r="J570" s="155"/>
      <c r="K570" s="155"/>
      <c r="L570" s="157"/>
      <c r="M570" s="160"/>
      <c r="N570" s="155"/>
      <c r="O570" s="161"/>
      <c r="P570" s="156"/>
      <c r="Q570" s="155"/>
      <c r="R570" s="161"/>
      <c r="S570" s="157"/>
      <c r="T570" s="162"/>
      <c r="U570" s="162"/>
      <c r="V570" s="155"/>
      <c r="W570" s="155"/>
      <c r="X570" s="155"/>
      <c r="Y570" s="155"/>
      <c r="Z570" s="155"/>
      <c r="AA570" s="155"/>
      <c r="AB570" s="157"/>
      <c r="AC570" s="157"/>
      <c r="AD570" s="157"/>
      <c r="AE570" s="155"/>
      <c r="AF570" s="162"/>
      <c r="AG570" s="162"/>
      <c r="AH570" s="162"/>
      <c r="AI570" s="162"/>
      <c r="AJ570" s="162"/>
      <c r="AK570" s="162"/>
      <c r="AL570" s="162"/>
      <c r="AM570" s="162"/>
      <c r="AN570" s="162"/>
      <c r="AO570" s="162"/>
      <c r="AP570" s="162"/>
      <c r="AQ570" s="163"/>
      <c r="AR570" s="157"/>
    </row>
    <row r="571" ht="11.25" customHeight="1">
      <c r="A571" s="155"/>
      <c r="B571" s="156"/>
      <c r="C571" s="155"/>
      <c r="D571" s="157"/>
      <c r="E571" s="157"/>
      <c r="F571" s="155"/>
      <c r="G571" s="155"/>
      <c r="H571" s="158"/>
      <c r="I571" s="155"/>
      <c r="J571" s="155"/>
      <c r="K571" s="155"/>
      <c r="L571" s="157"/>
      <c r="M571" s="160"/>
      <c r="N571" s="155"/>
      <c r="O571" s="161"/>
      <c r="P571" s="156"/>
      <c r="Q571" s="155"/>
      <c r="R571" s="161"/>
      <c r="S571" s="157"/>
      <c r="T571" s="162"/>
      <c r="U571" s="162"/>
      <c r="V571" s="155"/>
      <c r="W571" s="155"/>
      <c r="X571" s="155"/>
      <c r="Y571" s="155"/>
      <c r="Z571" s="155"/>
      <c r="AA571" s="155"/>
      <c r="AB571" s="157"/>
      <c r="AC571" s="157"/>
      <c r="AD571" s="157"/>
      <c r="AE571" s="155"/>
      <c r="AF571" s="162"/>
      <c r="AG571" s="162"/>
      <c r="AH571" s="162"/>
      <c r="AI571" s="162"/>
      <c r="AJ571" s="162"/>
      <c r="AK571" s="162"/>
      <c r="AL571" s="162"/>
      <c r="AM571" s="162"/>
      <c r="AN571" s="162"/>
      <c r="AO571" s="162"/>
      <c r="AP571" s="162"/>
      <c r="AQ571" s="163"/>
      <c r="AR571" s="157"/>
    </row>
    <row r="572" ht="11.25" customHeight="1">
      <c r="A572" s="155"/>
      <c r="B572" s="156"/>
      <c r="C572" s="155"/>
      <c r="D572" s="157"/>
      <c r="E572" s="157"/>
      <c r="F572" s="155"/>
      <c r="G572" s="155"/>
      <c r="H572" s="158"/>
      <c r="I572" s="155"/>
      <c r="J572" s="155"/>
      <c r="K572" s="155"/>
      <c r="L572" s="157"/>
      <c r="M572" s="160"/>
      <c r="N572" s="155"/>
      <c r="O572" s="161"/>
      <c r="P572" s="156"/>
      <c r="Q572" s="155"/>
      <c r="R572" s="161"/>
      <c r="S572" s="157"/>
      <c r="T572" s="162"/>
      <c r="U572" s="162"/>
      <c r="V572" s="155"/>
      <c r="W572" s="155"/>
      <c r="X572" s="155"/>
      <c r="Y572" s="155"/>
      <c r="Z572" s="155"/>
      <c r="AA572" s="155"/>
      <c r="AB572" s="157"/>
      <c r="AC572" s="157"/>
      <c r="AD572" s="157"/>
      <c r="AE572" s="155"/>
      <c r="AF572" s="162"/>
      <c r="AG572" s="162"/>
      <c r="AH572" s="162"/>
      <c r="AI572" s="162"/>
      <c r="AJ572" s="162"/>
      <c r="AK572" s="162"/>
      <c r="AL572" s="162"/>
      <c r="AM572" s="162"/>
      <c r="AN572" s="162"/>
      <c r="AO572" s="162"/>
      <c r="AP572" s="162"/>
      <c r="AQ572" s="163"/>
      <c r="AR572" s="157"/>
    </row>
    <row r="573" ht="11.25" customHeight="1">
      <c r="A573" s="155"/>
      <c r="B573" s="156"/>
      <c r="C573" s="155"/>
      <c r="D573" s="157"/>
      <c r="E573" s="157"/>
      <c r="F573" s="155"/>
      <c r="G573" s="155"/>
      <c r="H573" s="158"/>
      <c r="I573" s="155"/>
      <c r="J573" s="155"/>
      <c r="K573" s="155"/>
      <c r="L573" s="157"/>
      <c r="M573" s="160"/>
      <c r="N573" s="155"/>
      <c r="O573" s="161"/>
      <c r="P573" s="156"/>
      <c r="Q573" s="155"/>
      <c r="R573" s="161"/>
      <c r="S573" s="157"/>
      <c r="T573" s="162"/>
      <c r="U573" s="162"/>
      <c r="V573" s="155"/>
      <c r="W573" s="155"/>
      <c r="X573" s="155"/>
      <c r="Y573" s="155"/>
      <c r="Z573" s="155"/>
      <c r="AA573" s="155"/>
      <c r="AB573" s="157"/>
      <c r="AC573" s="157"/>
      <c r="AD573" s="157"/>
      <c r="AE573" s="155"/>
      <c r="AF573" s="162"/>
      <c r="AG573" s="162"/>
      <c r="AH573" s="162"/>
      <c r="AI573" s="162"/>
      <c r="AJ573" s="162"/>
      <c r="AK573" s="162"/>
      <c r="AL573" s="162"/>
      <c r="AM573" s="162"/>
      <c r="AN573" s="162"/>
      <c r="AO573" s="162"/>
      <c r="AP573" s="162"/>
      <c r="AQ573" s="163"/>
      <c r="AR573" s="157"/>
    </row>
    <row r="574" ht="11.25" customHeight="1">
      <c r="A574" s="155"/>
      <c r="B574" s="156"/>
      <c r="C574" s="155"/>
      <c r="D574" s="157"/>
      <c r="E574" s="157"/>
      <c r="F574" s="155"/>
      <c r="G574" s="155"/>
      <c r="H574" s="158"/>
      <c r="I574" s="155"/>
      <c r="J574" s="155"/>
      <c r="K574" s="155"/>
      <c r="L574" s="157"/>
      <c r="M574" s="160"/>
      <c r="N574" s="155"/>
      <c r="O574" s="161"/>
      <c r="P574" s="156"/>
      <c r="Q574" s="155"/>
      <c r="R574" s="161"/>
      <c r="S574" s="157"/>
      <c r="T574" s="162"/>
      <c r="U574" s="162"/>
      <c r="V574" s="155"/>
      <c r="W574" s="155"/>
      <c r="X574" s="155"/>
      <c r="Y574" s="155"/>
      <c r="Z574" s="155"/>
      <c r="AA574" s="155"/>
      <c r="AB574" s="157"/>
      <c r="AC574" s="157"/>
      <c r="AD574" s="157"/>
      <c r="AE574" s="155"/>
      <c r="AF574" s="162"/>
      <c r="AG574" s="162"/>
      <c r="AH574" s="162"/>
      <c r="AI574" s="162"/>
      <c r="AJ574" s="162"/>
      <c r="AK574" s="162"/>
      <c r="AL574" s="162"/>
      <c r="AM574" s="162"/>
      <c r="AN574" s="162"/>
      <c r="AO574" s="162"/>
      <c r="AP574" s="162"/>
      <c r="AQ574" s="163"/>
      <c r="AR574" s="157"/>
    </row>
    <row r="575" ht="11.25" customHeight="1">
      <c r="A575" s="155"/>
      <c r="B575" s="156"/>
      <c r="C575" s="155"/>
      <c r="D575" s="157"/>
      <c r="E575" s="157"/>
      <c r="F575" s="155"/>
      <c r="G575" s="155"/>
      <c r="H575" s="158"/>
      <c r="I575" s="155"/>
      <c r="J575" s="155"/>
      <c r="K575" s="155"/>
      <c r="L575" s="157"/>
      <c r="M575" s="160"/>
      <c r="N575" s="155"/>
      <c r="O575" s="161"/>
      <c r="P575" s="156"/>
      <c r="Q575" s="155"/>
      <c r="R575" s="161"/>
      <c r="S575" s="157"/>
      <c r="T575" s="162"/>
      <c r="U575" s="162"/>
      <c r="V575" s="155"/>
      <c r="W575" s="155"/>
      <c r="X575" s="155"/>
      <c r="Y575" s="155"/>
      <c r="Z575" s="155"/>
      <c r="AA575" s="155"/>
      <c r="AB575" s="157"/>
      <c r="AC575" s="157"/>
      <c r="AD575" s="157"/>
      <c r="AE575" s="155"/>
      <c r="AF575" s="162"/>
      <c r="AG575" s="162"/>
      <c r="AH575" s="162"/>
      <c r="AI575" s="162"/>
      <c r="AJ575" s="162"/>
      <c r="AK575" s="162"/>
      <c r="AL575" s="162"/>
      <c r="AM575" s="162"/>
      <c r="AN575" s="162"/>
      <c r="AO575" s="162"/>
      <c r="AP575" s="162"/>
      <c r="AQ575" s="163"/>
      <c r="AR575" s="157"/>
    </row>
    <row r="576" ht="11.25" customHeight="1">
      <c r="A576" s="155"/>
      <c r="B576" s="156"/>
      <c r="C576" s="155"/>
      <c r="D576" s="157"/>
      <c r="E576" s="157"/>
      <c r="F576" s="155"/>
      <c r="G576" s="155"/>
      <c r="H576" s="158"/>
      <c r="I576" s="155"/>
      <c r="J576" s="155"/>
      <c r="K576" s="155"/>
      <c r="L576" s="157"/>
      <c r="M576" s="160"/>
      <c r="N576" s="155"/>
      <c r="O576" s="161"/>
      <c r="P576" s="156"/>
      <c r="Q576" s="155"/>
      <c r="R576" s="161"/>
      <c r="S576" s="157"/>
      <c r="T576" s="162"/>
      <c r="U576" s="162"/>
      <c r="V576" s="155"/>
      <c r="W576" s="155"/>
      <c r="X576" s="155"/>
      <c r="Y576" s="155"/>
      <c r="Z576" s="155"/>
      <c r="AA576" s="155"/>
      <c r="AB576" s="157"/>
      <c r="AC576" s="157"/>
      <c r="AD576" s="157"/>
      <c r="AE576" s="155"/>
      <c r="AF576" s="162"/>
      <c r="AG576" s="162"/>
      <c r="AH576" s="162"/>
      <c r="AI576" s="162"/>
      <c r="AJ576" s="162"/>
      <c r="AK576" s="162"/>
      <c r="AL576" s="162"/>
      <c r="AM576" s="162"/>
      <c r="AN576" s="162"/>
      <c r="AO576" s="162"/>
      <c r="AP576" s="162"/>
      <c r="AQ576" s="163"/>
      <c r="AR576" s="157"/>
    </row>
    <row r="577" ht="11.25" customHeight="1">
      <c r="A577" s="155"/>
      <c r="B577" s="156"/>
      <c r="C577" s="155"/>
      <c r="D577" s="157"/>
      <c r="E577" s="157"/>
      <c r="F577" s="155"/>
      <c r="G577" s="155"/>
      <c r="H577" s="158"/>
      <c r="I577" s="155"/>
      <c r="J577" s="155"/>
      <c r="K577" s="155"/>
      <c r="L577" s="157"/>
      <c r="M577" s="160"/>
      <c r="N577" s="155"/>
      <c r="O577" s="161"/>
      <c r="P577" s="156"/>
      <c r="Q577" s="155"/>
      <c r="R577" s="161"/>
      <c r="S577" s="157"/>
      <c r="T577" s="162"/>
      <c r="U577" s="162"/>
      <c r="V577" s="155"/>
      <c r="W577" s="155"/>
      <c r="X577" s="155"/>
      <c r="Y577" s="155"/>
      <c r="Z577" s="155"/>
      <c r="AA577" s="155"/>
      <c r="AB577" s="157"/>
      <c r="AC577" s="157"/>
      <c r="AD577" s="157"/>
      <c r="AE577" s="155"/>
      <c r="AF577" s="162"/>
      <c r="AG577" s="162"/>
      <c r="AH577" s="162"/>
      <c r="AI577" s="162"/>
      <c r="AJ577" s="162"/>
      <c r="AK577" s="162"/>
      <c r="AL577" s="162"/>
      <c r="AM577" s="162"/>
      <c r="AN577" s="162"/>
      <c r="AO577" s="162"/>
      <c r="AP577" s="162"/>
      <c r="AQ577" s="163"/>
      <c r="AR577" s="157"/>
    </row>
    <row r="578" ht="11.25" customHeight="1">
      <c r="A578" s="155"/>
      <c r="B578" s="156"/>
      <c r="C578" s="155"/>
      <c r="D578" s="157"/>
      <c r="E578" s="157"/>
      <c r="F578" s="155"/>
      <c r="G578" s="155"/>
      <c r="H578" s="158"/>
      <c r="I578" s="155"/>
      <c r="J578" s="155"/>
      <c r="K578" s="155"/>
      <c r="L578" s="157"/>
      <c r="M578" s="160"/>
      <c r="N578" s="155"/>
      <c r="O578" s="161"/>
      <c r="P578" s="156"/>
      <c r="Q578" s="155"/>
      <c r="R578" s="161"/>
      <c r="S578" s="157"/>
      <c r="T578" s="162"/>
      <c r="U578" s="162"/>
      <c r="V578" s="155"/>
      <c r="W578" s="155"/>
      <c r="X578" s="155"/>
      <c r="Y578" s="155"/>
      <c r="Z578" s="155"/>
      <c r="AA578" s="155"/>
      <c r="AB578" s="157"/>
      <c r="AC578" s="157"/>
      <c r="AD578" s="157"/>
      <c r="AE578" s="155"/>
      <c r="AF578" s="162"/>
      <c r="AG578" s="162"/>
      <c r="AH578" s="162"/>
      <c r="AI578" s="162"/>
      <c r="AJ578" s="162"/>
      <c r="AK578" s="162"/>
      <c r="AL578" s="162"/>
      <c r="AM578" s="162"/>
      <c r="AN578" s="162"/>
      <c r="AO578" s="162"/>
      <c r="AP578" s="162"/>
      <c r="AQ578" s="163"/>
      <c r="AR578" s="157"/>
    </row>
    <row r="579" ht="11.25" customHeight="1">
      <c r="A579" s="155"/>
      <c r="B579" s="156"/>
      <c r="C579" s="155"/>
      <c r="D579" s="157"/>
      <c r="E579" s="157"/>
      <c r="F579" s="155"/>
      <c r="G579" s="155"/>
      <c r="H579" s="158"/>
      <c r="I579" s="155"/>
      <c r="J579" s="155"/>
      <c r="K579" s="155"/>
      <c r="L579" s="157"/>
      <c r="M579" s="160"/>
      <c r="N579" s="155"/>
      <c r="O579" s="161"/>
      <c r="P579" s="156"/>
      <c r="Q579" s="155"/>
      <c r="R579" s="161"/>
      <c r="S579" s="157"/>
      <c r="T579" s="162"/>
      <c r="U579" s="162"/>
      <c r="V579" s="155"/>
      <c r="W579" s="155"/>
      <c r="X579" s="155"/>
      <c r="Y579" s="155"/>
      <c r="Z579" s="155"/>
      <c r="AA579" s="155"/>
      <c r="AB579" s="157"/>
      <c r="AC579" s="157"/>
      <c r="AD579" s="157"/>
      <c r="AE579" s="155"/>
      <c r="AF579" s="162"/>
      <c r="AG579" s="162"/>
      <c r="AH579" s="162"/>
      <c r="AI579" s="162"/>
      <c r="AJ579" s="162"/>
      <c r="AK579" s="162"/>
      <c r="AL579" s="162"/>
      <c r="AM579" s="162"/>
      <c r="AN579" s="162"/>
      <c r="AO579" s="162"/>
      <c r="AP579" s="162"/>
      <c r="AQ579" s="163"/>
      <c r="AR579" s="157"/>
    </row>
    <row r="580" ht="11.25" customHeight="1">
      <c r="A580" s="155"/>
      <c r="B580" s="156"/>
      <c r="C580" s="155"/>
      <c r="D580" s="157"/>
      <c r="E580" s="157"/>
      <c r="F580" s="155"/>
      <c r="G580" s="155"/>
      <c r="H580" s="158"/>
      <c r="I580" s="155"/>
      <c r="J580" s="155"/>
      <c r="K580" s="155"/>
      <c r="L580" s="157"/>
      <c r="M580" s="160"/>
      <c r="N580" s="155"/>
      <c r="O580" s="161"/>
      <c r="P580" s="156"/>
      <c r="Q580" s="155"/>
      <c r="R580" s="161"/>
      <c r="S580" s="157"/>
      <c r="T580" s="162"/>
      <c r="U580" s="162"/>
      <c r="V580" s="155"/>
      <c r="W580" s="155"/>
      <c r="X580" s="155"/>
      <c r="Y580" s="155"/>
      <c r="Z580" s="155"/>
      <c r="AA580" s="155"/>
      <c r="AB580" s="157"/>
      <c r="AC580" s="157"/>
      <c r="AD580" s="157"/>
      <c r="AE580" s="155"/>
      <c r="AF580" s="162"/>
      <c r="AG580" s="162"/>
      <c r="AH580" s="162"/>
      <c r="AI580" s="162"/>
      <c r="AJ580" s="162"/>
      <c r="AK580" s="162"/>
      <c r="AL580" s="162"/>
      <c r="AM580" s="162"/>
      <c r="AN580" s="162"/>
      <c r="AO580" s="162"/>
      <c r="AP580" s="162"/>
      <c r="AQ580" s="163"/>
      <c r="AR580" s="157"/>
    </row>
    <row r="581" ht="11.25" customHeight="1">
      <c r="A581" s="155"/>
      <c r="B581" s="156"/>
      <c r="C581" s="155"/>
      <c r="D581" s="157"/>
      <c r="E581" s="157"/>
      <c r="F581" s="155"/>
      <c r="G581" s="155"/>
      <c r="H581" s="158"/>
      <c r="I581" s="155"/>
      <c r="J581" s="155"/>
      <c r="K581" s="155"/>
      <c r="L581" s="157"/>
      <c r="M581" s="160"/>
      <c r="N581" s="155"/>
      <c r="O581" s="161"/>
      <c r="P581" s="156"/>
      <c r="Q581" s="155"/>
      <c r="R581" s="161"/>
      <c r="S581" s="157"/>
      <c r="T581" s="162"/>
      <c r="U581" s="162"/>
      <c r="V581" s="155"/>
      <c r="W581" s="155"/>
      <c r="X581" s="155"/>
      <c r="Y581" s="155"/>
      <c r="Z581" s="155"/>
      <c r="AA581" s="155"/>
      <c r="AB581" s="157"/>
      <c r="AC581" s="157"/>
      <c r="AD581" s="157"/>
      <c r="AE581" s="155"/>
      <c r="AF581" s="162"/>
      <c r="AG581" s="162"/>
      <c r="AH581" s="162"/>
      <c r="AI581" s="162"/>
      <c r="AJ581" s="162"/>
      <c r="AK581" s="162"/>
      <c r="AL581" s="162"/>
      <c r="AM581" s="162"/>
      <c r="AN581" s="162"/>
      <c r="AO581" s="162"/>
      <c r="AP581" s="162"/>
      <c r="AQ581" s="163"/>
      <c r="AR581" s="157"/>
    </row>
    <row r="582" ht="11.25" customHeight="1">
      <c r="A582" s="155"/>
      <c r="B582" s="156"/>
      <c r="C582" s="155"/>
      <c r="D582" s="157"/>
      <c r="E582" s="157"/>
      <c r="F582" s="155"/>
      <c r="G582" s="155"/>
      <c r="H582" s="158"/>
      <c r="I582" s="155"/>
      <c r="J582" s="155"/>
      <c r="K582" s="155"/>
      <c r="L582" s="157"/>
      <c r="M582" s="160"/>
      <c r="N582" s="155"/>
      <c r="O582" s="161"/>
      <c r="P582" s="156"/>
      <c r="Q582" s="155"/>
      <c r="R582" s="161"/>
      <c r="S582" s="157"/>
      <c r="T582" s="162"/>
      <c r="U582" s="162"/>
      <c r="V582" s="155"/>
      <c r="W582" s="155"/>
      <c r="X582" s="155"/>
      <c r="Y582" s="155"/>
      <c r="Z582" s="155"/>
      <c r="AA582" s="155"/>
      <c r="AB582" s="157"/>
      <c r="AC582" s="157"/>
      <c r="AD582" s="157"/>
      <c r="AE582" s="155"/>
      <c r="AF582" s="162"/>
      <c r="AG582" s="162"/>
      <c r="AH582" s="162"/>
      <c r="AI582" s="162"/>
      <c r="AJ582" s="162"/>
      <c r="AK582" s="162"/>
      <c r="AL582" s="162"/>
      <c r="AM582" s="162"/>
      <c r="AN582" s="162"/>
      <c r="AO582" s="162"/>
      <c r="AP582" s="162"/>
      <c r="AQ582" s="163"/>
      <c r="AR582" s="157"/>
    </row>
    <row r="583" ht="11.25" customHeight="1">
      <c r="A583" s="155"/>
      <c r="B583" s="156"/>
      <c r="C583" s="155"/>
      <c r="D583" s="157"/>
      <c r="E583" s="157"/>
      <c r="F583" s="155"/>
      <c r="G583" s="155"/>
      <c r="H583" s="158"/>
      <c r="I583" s="155"/>
      <c r="J583" s="155"/>
      <c r="K583" s="155"/>
      <c r="L583" s="157"/>
      <c r="M583" s="160"/>
      <c r="N583" s="155"/>
      <c r="O583" s="161"/>
      <c r="P583" s="156"/>
      <c r="Q583" s="155"/>
      <c r="R583" s="161"/>
      <c r="S583" s="157"/>
      <c r="T583" s="162"/>
      <c r="U583" s="162"/>
      <c r="V583" s="155"/>
      <c r="W583" s="155"/>
      <c r="X583" s="155"/>
      <c r="Y583" s="155"/>
      <c r="Z583" s="155"/>
      <c r="AA583" s="155"/>
      <c r="AB583" s="157"/>
      <c r="AC583" s="157"/>
      <c r="AD583" s="157"/>
      <c r="AE583" s="155"/>
      <c r="AF583" s="162"/>
      <c r="AG583" s="162"/>
      <c r="AH583" s="162"/>
      <c r="AI583" s="162"/>
      <c r="AJ583" s="162"/>
      <c r="AK583" s="162"/>
      <c r="AL583" s="162"/>
      <c r="AM583" s="162"/>
      <c r="AN583" s="162"/>
      <c r="AO583" s="162"/>
      <c r="AP583" s="162"/>
      <c r="AQ583" s="163"/>
      <c r="AR583" s="157"/>
    </row>
    <row r="584" ht="11.25" customHeight="1">
      <c r="A584" s="155"/>
      <c r="B584" s="156"/>
      <c r="C584" s="155"/>
      <c r="D584" s="157"/>
      <c r="E584" s="157"/>
      <c r="F584" s="155"/>
      <c r="G584" s="155"/>
      <c r="H584" s="158"/>
      <c r="I584" s="155"/>
      <c r="J584" s="155"/>
      <c r="K584" s="155"/>
      <c r="L584" s="157"/>
      <c r="M584" s="160"/>
      <c r="N584" s="155"/>
      <c r="O584" s="161"/>
      <c r="P584" s="156"/>
      <c r="Q584" s="155"/>
      <c r="R584" s="161"/>
      <c r="S584" s="157"/>
      <c r="T584" s="162"/>
      <c r="U584" s="162"/>
      <c r="V584" s="155"/>
      <c r="W584" s="155"/>
      <c r="X584" s="155"/>
      <c r="Y584" s="155"/>
      <c r="Z584" s="155"/>
      <c r="AA584" s="155"/>
      <c r="AB584" s="157"/>
      <c r="AC584" s="157"/>
      <c r="AD584" s="157"/>
      <c r="AE584" s="155"/>
      <c r="AF584" s="162"/>
      <c r="AG584" s="162"/>
      <c r="AH584" s="162"/>
      <c r="AI584" s="162"/>
      <c r="AJ584" s="162"/>
      <c r="AK584" s="162"/>
      <c r="AL584" s="162"/>
      <c r="AM584" s="162"/>
      <c r="AN584" s="162"/>
      <c r="AO584" s="162"/>
      <c r="AP584" s="162"/>
      <c r="AQ584" s="163"/>
      <c r="AR584" s="157"/>
    </row>
    <row r="585" ht="11.25" customHeight="1">
      <c r="A585" s="155"/>
      <c r="B585" s="156"/>
      <c r="C585" s="155"/>
      <c r="D585" s="157"/>
      <c r="E585" s="157"/>
      <c r="F585" s="155"/>
      <c r="G585" s="155"/>
      <c r="H585" s="158"/>
      <c r="I585" s="155"/>
      <c r="J585" s="155"/>
      <c r="K585" s="155"/>
      <c r="L585" s="157"/>
      <c r="M585" s="160"/>
      <c r="N585" s="155"/>
      <c r="O585" s="161"/>
      <c r="P585" s="156"/>
      <c r="Q585" s="155"/>
      <c r="R585" s="161"/>
      <c r="S585" s="157"/>
      <c r="T585" s="162"/>
      <c r="U585" s="162"/>
      <c r="V585" s="155"/>
      <c r="W585" s="155"/>
      <c r="X585" s="155"/>
      <c r="Y585" s="155"/>
      <c r="Z585" s="155"/>
      <c r="AA585" s="155"/>
      <c r="AB585" s="157"/>
      <c r="AC585" s="157"/>
      <c r="AD585" s="157"/>
      <c r="AE585" s="155"/>
      <c r="AF585" s="162"/>
      <c r="AG585" s="162"/>
      <c r="AH585" s="162"/>
      <c r="AI585" s="162"/>
      <c r="AJ585" s="162"/>
      <c r="AK585" s="162"/>
      <c r="AL585" s="162"/>
      <c r="AM585" s="162"/>
      <c r="AN585" s="162"/>
      <c r="AO585" s="162"/>
      <c r="AP585" s="162"/>
      <c r="AQ585" s="163"/>
      <c r="AR585" s="157"/>
    </row>
    <row r="586" ht="11.25" customHeight="1">
      <c r="A586" s="155"/>
      <c r="B586" s="156"/>
      <c r="C586" s="155"/>
      <c r="D586" s="157"/>
      <c r="E586" s="157"/>
      <c r="F586" s="155"/>
      <c r="G586" s="155"/>
      <c r="H586" s="158"/>
      <c r="I586" s="155"/>
      <c r="J586" s="155"/>
      <c r="K586" s="155"/>
      <c r="L586" s="157"/>
      <c r="M586" s="160"/>
      <c r="N586" s="155"/>
      <c r="O586" s="161"/>
      <c r="P586" s="156"/>
      <c r="Q586" s="155"/>
      <c r="R586" s="161"/>
      <c r="S586" s="157"/>
      <c r="T586" s="162"/>
      <c r="U586" s="162"/>
      <c r="V586" s="155"/>
      <c r="W586" s="155"/>
      <c r="X586" s="155"/>
      <c r="Y586" s="155"/>
      <c r="Z586" s="155"/>
      <c r="AA586" s="155"/>
      <c r="AB586" s="157"/>
      <c r="AC586" s="157"/>
      <c r="AD586" s="157"/>
      <c r="AE586" s="155"/>
      <c r="AF586" s="162"/>
      <c r="AG586" s="162"/>
      <c r="AH586" s="162"/>
      <c r="AI586" s="162"/>
      <c r="AJ586" s="162"/>
      <c r="AK586" s="162"/>
      <c r="AL586" s="162"/>
      <c r="AM586" s="162"/>
      <c r="AN586" s="162"/>
      <c r="AO586" s="162"/>
      <c r="AP586" s="162"/>
      <c r="AQ586" s="163"/>
      <c r="AR586" s="157"/>
    </row>
    <row r="587" ht="11.25" customHeight="1">
      <c r="A587" s="155"/>
      <c r="B587" s="156"/>
      <c r="C587" s="155"/>
      <c r="D587" s="157"/>
      <c r="E587" s="157"/>
      <c r="F587" s="155"/>
      <c r="G587" s="155"/>
      <c r="H587" s="158"/>
      <c r="I587" s="155"/>
      <c r="J587" s="155"/>
      <c r="K587" s="155"/>
      <c r="L587" s="157"/>
      <c r="M587" s="160"/>
      <c r="N587" s="155"/>
      <c r="O587" s="161"/>
      <c r="P587" s="156"/>
      <c r="Q587" s="155"/>
      <c r="R587" s="161"/>
      <c r="S587" s="157"/>
      <c r="T587" s="162"/>
      <c r="U587" s="162"/>
      <c r="V587" s="155"/>
      <c r="W587" s="155"/>
      <c r="X587" s="155"/>
      <c r="Y587" s="155"/>
      <c r="Z587" s="155"/>
      <c r="AA587" s="155"/>
      <c r="AB587" s="157"/>
      <c r="AC587" s="157"/>
      <c r="AD587" s="157"/>
      <c r="AE587" s="155"/>
      <c r="AF587" s="162"/>
      <c r="AG587" s="162"/>
      <c r="AH587" s="162"/>
      <c r="AI587" s="162"/>
      <c r="AJ587" s="162"/>
      <c r="AK587" s="162"/>
      <c r="AL587" s="162"/>
      <c r="AM587" s="162"/>
      <c r="AN587" s="162"/>
      <c r="AO587" s="162"/>
      <c r="AP587" s="162"/>
      <c r="AQ587" s="163"/>
      <c r="AR587" s="157"/>
    </row>
    <row r="588" ht="11.25" customHeight="1">
      <c r="A588" s="155"/>
      <c r="B588" s="156"/>
      <c r="C588" s="155"/>
      <c r="D588" s="157"/>
      <c r="E588" s="157"/>
      <c r="F588" s="155"/>
      <c r="G588" s="155"/>
      <c r="H588" s="158"/>
      <c r="I588" s="155"/>
      <c r="J588" s="155"/>
      <c r="K588" s="155"/>
      <c r="L588" s="157"/>
      <c r="M588" s="160"/>
      <c r="N588" s="155"/>
      <c r="O588" s="161"/>
      <c r="P588" s="156"/>
      <c r="Q588" s="155"/>
      <c r="R588" s="161"/>
      <c r="S588" s="157"/>
      <c r="T588" s="162"/>
      <c r="U588" s="162"/>
      <c r="V588" s="155"/>
      <c r="W588" s="155"/>
      <c r="X588" s="155"/>
      <c r="Y588" s="155"/>
      <c r="Z588" s="155"/>
      <c r="AA588" s="155"/>
      <c r="AB588" s="157"/>
      <c r="AC588" s="157"/>
      <c r="AD588" s="157"/>
      <c r="AE588" s="155"/>
      <c r="AF588" s="162"/>
      <c r="AG588" s="162"/>
      <c r="AH588" s="162"/>
      <c r="AI588" s="162"/>
      <c r="AJ588" s="162"/>
      <c r="AK588" s="162"/>
      <c r="AL588" s="162"/>
      <c r="AM588" s="162"/>
      <c r="AN588" s="162"/>
      <c r="AO588" s="162"/>
      <c r="AP588" s="162"/>
      <c r="AQ588" s="163"/>
      <c r="AR588" s="157"/>
    </row>
    <row r="589" ht="11.25" customHeight="1">
      <c r="A589" s="155"/>
      <c r="B589" s="156"/>
      <c r="C589" s="155"/>
      <c r="D589" s="157"/>
      <c r="E589" s="157"/>
      <c r="F589" s="155"/>
      <c r="G589" s="155"/>
      <c r="H589" s="158"/>
      <c r="I589" s="155"/>
      <c r="J589" s="155"/>
      <c r="K589" s="155"/>
      <c r="L589" s="157"/>
      <c r="M589" s="160"/>
      <c r="N589" s="155"/>
      <c r="O589" s="161"/>
      <c r="P589" s="156"/>
      <c r="Q589" s="155"/>
      <c r="R589" s="161"/>
      <c r="S589" s="157"/>
      <c r="T589" s="162"/>
      <c r="U589" s="162"/>
      <c r="V589" s="155"/>
      <c r="W589" s="155"/>
      <c r="X589" s="155"/>
      <c r="Y589" s="155"/>
      <c r="Z589" s="155"/>
      <c r="AA589" s="155"/>
      <c r="AB589" s="157"/>
      <c r="AC589" s="157"/>
      <c r="AD589" s="157"/>
      <c r="AE589" s="155"/>
      <c r="AF589" s="162"/>
      <c r="AG589" s="162"/>
      <c r="AH589" s="162"/>
      <c r="AI589" s="162"/>
      <c r="AJ589" s="162"/>
      <c r="AK589" s="162"/>
      <c r="AL589" s="162"/>
      <c r="AM589" s="162"/>
      <c r="AN589" s="162"/>
      <c r="AO589" s="162"/>
      <c r="AP589" s="162"/>
      <c r="AQ589" s="163"/>
      <c r="AR589" s="157"/>
    </row>
    <row r="590" ht="11.25" customHeight="1">
      <c r="A590" s="155"/>
      <c r="B590" s="156"/>
      <c r="C590" s="155"/>
      <c r="D590" s="157"/>
      <c r="E590" s="157"/>
      <c r="F590" s="155"/>
      <c r="G590" s="155"/>
      <c r="H590" s="158"/>
      <c r="I590" s="155"/>
      <c r="J590" s="155"/>
      <c r="K590" s="155"/>
      <c r="L590" s="157"/>
      <c r="M590" s="160"/>
      <c r="N590" s="155"/>
      <c r="O590" s="161"/>
      <c r="P590" s="156"/>
      <c r="Q590" s="155"/>
      <c r="R590" s="161"/>
      <c r="S590" s="157"/>
      <c r="T590" s="162"/>
      <c r="U590" s="162"/>
      <c r="V590" s="155"/>
      <c r="W590" s="155"/>
      <c r="X590" s="155"/>
      <c r="Y590" s="155"/>
      <c r="Z590" s="155"/>
      <c r="AA590" s="155"/>
      <c r="AB590" s="157"/>
      <c r="AC590" s="157"/>
      <c r="AD590" s="157"/>
      <c r="AE590" s="155"/>
      <c r="AF590" s="162"/>
      <c r="AG590" s="162"/>
      <c r="AH590" s="162"/>
      <c r="AI590" s="162"/>
      <c r="AJ590" s="162"/>
      <c r="AK590" s="162"/>
      <c r="AL590" s="162"/>
      <c r="AM590" s="162"/>
      <c r="AN590" s="162"/>
      <c r="AO590" s="162"/>
      <c r="AP590" s="162"/>
      <c r="AQ590" s="163"/>
      <c r="AR590" s="157"/>
    </row>
    <row r="591" ht="11.25" customHeight="1">
      <c r="A591" s="155"/>
      <c r="B591" s="156"/>
      <c r="C591" s="155"/>
      <c r="D591" s="157"/>
      <c r="E591" s="157"/>
      <c r="F591" s="155"/>
      <c r="G591" s="155"/>
      <c r="H591" s="158"/>
      <c r="I591" s="155"/>
      <c r="J591" s="155"/>
      <c r="K591" s="155"/>
      <c r="L591" s="157"/>
      <c r="M591" s="160"/>
      <c r="N591" s="155"/>
      <c r="O591" s="161"/>
      <c r="P591" s="156"/>
      <c r="Q591" s="155"/>
      <c r="R591" s="161"/>
      <c r="S591" s="157"/>
      <c r="T591" s="162"/>
      <c r="U591" s="162"/>
      <c r="V591" s="155"/>
      <c r="W591" s="155"/>
      <c r="X591" s="155"/>
      <c r="Y591" s="155"/>
      <c r="Z591" s="155"/>
      <c r="AA591" s="155"/>
      <c r="AB591" s="157"/>
      <c r="AC591" s="157"/>
      <c r="AD591" s="157"/>
      <c r="AE591" s="155"/>
      <c r="AF591" s="162"/>
      <c r="AG591" s="162"/>
      <c r="AH591" s="162"/>
      <c r="AI591" s="162"/>
      <c r="AJ591" s="162"/>
      <c r="AK591" s="162"/>
      <c r="AL591" s="162"/>
      <c r="AM591" s="162"/>
      <c r="AN591" s="162"/>
      <c r="AO591" s="162"/>
      <c r="AP591" s="162"/>
      <c r="AQ591" s="163"/>
      <c r="AR591" s="157"/>
    </row>
    <row r="592" ht="11.25" customHeight="1">
      <c r="A592" s="155"/>
      <c r="B592" s="156"/>
      <c r="C592" s="155"/>
      <c r="D592" s="157"/>
      <c r="E592" s="157"/>
      <c r="F592" s="155"/>
      <c r="G592" s="155"/>
      <c r="H592" s="158"/>
      <c r="I592" s="155"/>
      <c r="J592" s="155"/>
      <c r="K592" s="155"/>
      <c r="L592" s="157"/>
      <c r="M592" s="160"/>
      <c r="N592" s="155"/>
      <c r="O592" s="161"/>
      <c r="P592" s="156"/>
      <c r="Q592" s="155"/>
      <c r="R592" s="161"/>
      <c r="S592" s="157"/>
      <c r="T592" s="162"/>
      <c r="U592" s="162"/>
      <c r="V592" s="155"/>
      <c r="W592" s="155"/>
      <c r="X592" s="155"/>
      <c r="Y592" s="155"/>
      <c r="Z592" s="155"/>
      <c r="AA592" s="155"/>
      <c r="AB592" s="157"/>
      <c r="AC592" s="157"/>
      <c r="AD592" s="157"/>
      <c r="AE592" s="155"/>
      <c r="AF592" s="162"/>
      <c r="AG592" s="162"/>
      <c r="AH592" s="162"/>
      <c r="AI592" s="162"/>
      <c r="AJ592" s="162"/>
      <c r="AK592" s="162"/>
      <c r="AL592" s="162"/>
      <c r="AM592" s="162"/>
      <c r="AN592" s="162"/>
      <c r="AO592" s="162"/>
      <c r="AP592" s="162"/>
      <c r="AQ592" s="163"/>
      <c r="AR592" s="157"/>
    </row>
    <row r="593" ht="11.25" customHeight="1">
      <c r="A593" s="155"/>
      <c r="B593" s="156"/>
      <c r="C593" s="155"/>
      <c r="D593" s="157"/>
      <c r="E593" s="157"/>
      <c r="F593" s="155"/>
      <c r="G593" s="155"/>
      <c r="H593" s="158"/>
      <c r="I593" s="155"/>
      <c r="J593" s="155"/>
      <c r="K593" s="155"/>
      <c r="L593" s="157"/>
      <c r="M593" s="160"/>
      <c r="N593" s="155"/>
      <c r="O593" s="161"/>
      <c r="P593" s="156"/>
      <c r="Q593" s="155"/>
      <c r="R593" s="161"/>
      <c r="S593" s="157"/>
      <c r="T593" s="162"/>
      <c r="U593" s="162"/>
      <c r="V593" s="155"/>
      <c r="W593" s="155"/>
      <c r="X593" s="155"/>
      <c r="Y593" s="155"/>
      <c r="Z593" s="155"/>
      <c r="AA593" s="155"/>
      <c r="AB593" s="157"/>
      <c r="AC593" s="157"/>
      <c r="AD593" s="157"/>
      <c r="AE593" s="155"/>
      <c r="AF593" s="162"/>
      <c r="AG593" s="162"/>
      <c r="AH593" s="162"/>
      <c r="AI593" s="162"/>
      <c r="AJ593" s="162"/>
      <c r="AK593" s="162"/>
      <c r="AL593" s="162"/>
      <c r="AM593" s="162"/>
      <c r="AN593" s="162"/>
      <c r="AO593" s="162"/>
      <c r="AP593" s="162"/>
      <c r="AQ593" s="163"/>
      <c r="AR593" s="157"/>
    </row>
    <row r="594" ht="11.25" customHeight="1">
      <c r="A594" s="155"/>
      <c r="B594" s="156"/>
      <c r="C594" s="155"/>
      <c r="D594" s="157"/>
      <c r="E594" s="157"/>
      <c r="F594" s="155"/>
      <c r="G594" s="155"/>
      <c r="H594" s="158"/>
      <c r="I594" s="155"/>
      <c r="J594" s="155"/>
      <c r="K594" s="155"/>
      <c r="L594" s="157"/>
      <c r="M594" s="160"/>
      <c r="N594" s="155"/>
      <c r="O594" s="161"/>
      <c r="P594" s="156"/>
      <c r="Q594" s="155"/>
      <c r="R594" s="161"/>
      <c r="S594" s="157"/>
      <c r="T594" s="162"/>
      <c r="U594" s="162"/>
      <c r="V594" s="155"/>
      <c r="W594" s="155"/>
      <c r="X594" s="155"/>
      <c r="Y594" s="155"/>
      <c r="Z594" s="155"/>
      <c r="AA594" s="155"/>
      <c r="AB594" s="157"/>
      <c r="AC594" s="157"/>
      <c r="AD594" s="157"/>
      <c r="AE594" s="155"/>
      <c r="AF594" s="162"/>
      <c r="AG594" s="162"/>
      <c r="AH594" s="162"/>
      <c r="AI594" s="162"/>
      <c r="AJ594" s="162"/>
      <c r="AK594" s="162"/>
      <c r="AL594" s="162"/>
      <c r="AM594" s="162"/>
      <c r="AN594" s="162"/>
      <c r="AO594" s="162"/>
      <c r="AP594" s="162"/>
      <c r="AQ594" s="163"/>
      <c r="AR594" s="157"/>
    </row>
    <row r="595" ht="11.25" customHeight="1">
      <c r="A595" s="155"/>
      <c r="B595" s="156"/>
      <c r="C595" s="155"/>
      <c r="D595" s="157"/>
      <c r="E595" s="157"/>
      <c r="F595" s="155"/>
      <c r="G595" s="155"/>
      <c r="H595" s="158"/>
      <c r="I595" s="155"/>
      <c r="J595" s="155"/>
      <c r="K595" s="155"/>
      <c r="L595" s="157"/>
      <c r="M595" s="160"/>
      <c r="N595" s="155"/>
      <c r="O595" s="161"/>
      <c r="P595" s="156"/>
      <c r="Q595" s="155"/>
      <c r="R595" s="161"/>
      <c r="S595" s="157"/>
      <c r="T595" s="162"/>
      <c r="U595" s="162"/>
      <c r="V595" s="155"/>
      <c r="W595" s="155"/>
      <c r="X595" s="155"/>
      <c r="Y595" s="155"/>
      <c r="Z595" s="155"/>
      <c r="AA595" s="155"/>
      <c r="AB595" s="157"/>
      <c r="AC595" s="157"/>
      <c r="AD595" s="157"/>
      <c r="AE595" s="155"/>
      <c r="AF595" s="162"/>
      <c r="AG595" s="162"/>
      <c r="AH595" s="162"/>
      <c r="AI595" s="162"/>
      <c r="AJ595" s="162"/>
      <c r="AK595" s="162"/>
      <c r="AL595" s="162"/>
      <c r="AM595" s="162"/>
      <c r="AN595" s="162"/>
      <c r="AO595" s="162"/>
      <c r="AP595" s="162"/>
      <c r="AQ595" s="163"/>
      <c r="AR595" s="157"/>
    </row>
    <row r="596" ht="11.25" customHeight="1">
      <c r="A596" s="155"/>
      <c r="B596" s="156"/>
      <c r="C596" s="155"/>
      <c r="D596" s="157"/>
      <c r="E596" s="157"/>
      <c r="F596" s="155"/>
      <c r="G596" s="155"/>
      <c r="H596" s="158"/>
      <c r="I596" s="155"/>
      <c r="J596" s="155"/>
      <c r="K596" s="155"/>
      <c r="L596" s="157"/>
      <c r="M596" s="160"/>
      <c r="N596" s="155"/>
      <c r="O596" s="161"/>
      <c r="P596" s="156"/>
      <c r="Q596" s="155"/>
      <c r="R596" s="161"/>
      <c r="S596" s="157"/>
      <c r="T596" s="162"/>
      <c r="U596" s="162"/>
      <c r="V596" s="155"/>
      <c r="W596" s="155"/>
      <c r="X596" s="155"/>
      <c r="Y596" s="155"/>
      <c r="Z596" s="155"/>
      <c r="AA596" s="155"/>
      <c r="AB596" s="157"/>
      <c r="AC596" s="157"/>
      <c r="AD596" s="157"/>
      <c r="AE596" s="155"/>
      <c r="AF596" s="162"/>
      <c r="AG596" s="162"/>
      <c r="AH596" s="162"/>
      <c r="AI596" s="162"/>
      <c r="AJ596" s="162"/>
      <c r="AK596" s="162"/>
      <c r="AL596" s="162"/>
      <c r="AM596" s="162"/>
      <c r="AN596" s="162"/>
      <c r="AO596" s="162"/>
      <c r="AP596" s="162"/>
      <c r="AQ596" s="163"/>
      <c r="AR596" s="157"/>
    </row>
    <row r="597" ht="11.25" customHeight="1">
      <c r="A597" s="155"/>
      <c r="B597" s="156"/>
      <c r="C597" s="155"/>
      <c r="D597" s="157"/>
      <c r="E597" s="157"/>
      <c r="F597" s="155"/>
      <c r="G597" s="155"/>
      <c r="H597" s="158"/>
      <c r="I597" s="155"/>
      <c r="J597" s="155"/>
      <c r="K597" s="155"/>
      <c r="L597" s="157"/>
      <c r="M597" s="160"/>
      <c r="N597" s="155"/>
      <c r="O597" s="161"/>
      <c r="P597" s="156"/>
      <c r="Q597" s="155"/>
      <c r="R597" s="161"/>
      <c r="S597" s="157"/>
      <c r="T597" s="162"/>
      <c r="U597" s="162"/>
      <c r="V597" s="155"/>
      <c r="W597" s="155"/>
      <c r="X597" s="155"/>
      <c r="Y597" s="155"/>
      <c r="Z597" s="155"/>
      <c r="AA597" s="155"/>
      <c r="AB597" s="157"/>
      <c r="AC597" s="157"/>
      <c r="AD597" s="157"/>
      <c r="AE597" s="155"/>
      <c r="AF597" s="162"/>
      <c r="AG597" s="162"/>
      <c r="AH597" s="162"/>
      <c r="AI597" s="162"/>
      <c r="AJ597" s="162"/>
      <c r="AK597" s="162"/>
      <c r="AL597" s="162"/>
      <c r="AM597" s="162"/>
      <c r="AN597" s="162"/>
      <c r="AO597" s="162"/>
      <c r="AP597" s="162"/>
      <c r="AQ597" s="163"/>
      <c r="AR597" s="157"/>
    </row>
    <row r="598" ht="11.25" customHeight="1">
      <c r="A598" s="155"/>
      <c r="B598" s="156"/>
      <c r="C598" s="155"/>
      <c r="D598" s="157"/>
      <c r="E598" s="157"/>
      <c r="F598" s="155"/>
      <c r="G598" s="155"/>
      <c r="H598" s="158"/>
      <c r="I598" s="155"/>
      <c r="J598" s="155"/>
      <c r="K598" s="155"/>
      <c r="L598" s="157"/>
      <c r="M598" s="160"/>
      <c r="N598" s="155"/>
      <c r="O598" s="161"/>
      <c r="P598" s="156"/>
      <c r="Q598" s="155"/>
      <c r="R598" s="161"/>
      <c r="S598" s="157"/>
      <c r="T598" s="162"/>
      <c r="U598" s="162"/>
      <c r="V598" s="155"/>
      <c r="W598" s="155"/>
      <c r="X598" s="155"/>
      <c r="Y598" s="155"/>
      <c r="Z598" s="155"/>
      <c r="AA598" s="155"/>
      <c r="AB598" s="157"/>
      <c r="AC598" s="157"/>
      <c r="AD598" s="157"/>
      <c r="AE598" s="155"/>
      <c r="AF598" s="162"/>
      <c r="AG598" s="162"/>
      <c r="AH598" s="162"/>
      <c r="AI598" s="162"/>
      <c r="AJ598" s="162"/>
      <c r="AK598" s="162"/>
      <c r="AL598" s="162"/>
      <c r="AM598" s="162"/>
      <c r="AN598" s="162"/>
      <c r="AO598" s="162"/>
      <c r="AP598" s="162"/>
      <c r="AQ598" s="163"/>
      <c r="AR598" s="157"/>
    </row>
    <row r="599" ht="11.25" customHeight="1">
      <c r="A599" s="155"/>
      <c r="B599" s="156"/>
      <c r="C599" s="155"/>
      <c r="D599" s="157"/>
      <c r="E599" s="157"/>
      <c r="F599" s="155"/>
      <c r="G599" s="155"/>
      <c r="H599" s="158"/>
      <c r="I599" s="155"/>
      <c r="J599" s="155"/>
      <c r="K599" s="155"/>
      <c r="L599" s="157"/>
      <c r="M599" s="160"/>
      <c r="N599" s="155"/>
      <c r="O599" s="161"/>
      <c r="P599" s="156"/>
      <c r="Q599" s="155"/>
      <c r="R599" s="161"/>
      <c r="S599" s="157"/>
      <c r="T599" s="162"/>
      <c r="U599" s="162"/>
      <c r="V599" s="155"/>
      <c r="W599" s="155"/>
      <c r="X599" s="155"/>
      <c r="Y599" s="155"/>
      <c r="Z599" s="155"/>
      <c r="AA599" s="155"/>
      <c r="AB599" s="157"/>
      <c r="AC599" s="157"/>
      <c r="AD599" s="157"/>
      <c r="AE599" s="155"/>
      <c r="AF599" s="162"/>
      <c r="AG599" s="162"/>
      <c r="AH599" s="162"/>
      <c r="AI599" s="162"/>
      <c r="AJ599" s="162"/>
      <c r="AK599" s="162"/>
      <c r="AL599" s="162"/>
      <c r="AM599" s="162"/>
      <c r="AN599" s="162"/>
      <c r="AO599" s="162"/>
      <c r="AP599" s="162"/>
      <c r="AQ599" s="163"/>
      <c r="AR599" s="157"/>
    </row>
    <row r="600" ht="11.25" customHeight="1">
      <c r="A600" s="155"/>
      <c r="B600" s="156"/>
      <c r="C600" s="155"/>
      <c r="D600" s="157"/>
      <c r="E600" s="157"/>
      <c r="F600" s="155"/>
      <c r="G600" s="155"/>
      <c r="H600" s="158"/>
      <c r="I600" s="155"/>
      <c r="J600" s="155"/>
      <c r="K600" s="155"/>
      <c r="L600" s="157"/>
      <c r="M600" s="160"/>
      <c r="N600" s="155"/>
      <c r="O600" s="161"/>
      <c r="P600" s="156"/>
      <c r="Q600" s="155"/>
      <c r="R600" s="161"/>
      <c r="S600" s="157"/>
      <c r="T600" s="162"/>
      <c r="U600" s="162"/>
      <c r="V600" s="155"/>
      <c r="W600" s="155"/>
      <c r="X600" s="155"/>
      <c r="Y600" s="155"/>
      <c r="Z600" s="155"/>
      <c r="AA600" s="155"/>
      <c r="AB600" s="157"/>
      <c r="AC600" s="157"/>
      <c r="AD600" s="157"/>
      <c r="AE600" s="155"/>
      <c r="AF600" s="162"/>
      <c r="AG600" s="162"/>
      <c r="AH600" s="162"/>
      <c r="AI600" s="162"/>
      <c r="AJ600" s="162"/>
      <c r="AK600" s="162"/>
      <c r="AL600" s="162"/>
      <c r="AM600" s="162"/>
      <c r="AN600" s="162"/>
      <c r="AO600" s="162"/>
      <c r="AP600" s="162"/>
      <c r="AQ600" s="163"/>
      <c r="AR600" s="157"/>
    </row>
    <row r="601" ht="11.25" customHeight="1">
      <c r="A601" s="155"/>
      <c r="B601" s="156"/>
      <c r="C601" s="155"/>
      <c r="D601" s="157"/>
      <c r="E601" s="157"/>
      <c r="F601" s="155"/>
      <c r="G601" s="155"/>
      <c r="H601" s="158"/>
      <c r="I601" s="155"/>
      <c r="J601" s="155"/>
      <c r="K601" s="155"/>
      <c r="L601" s="157"/>
      <c r="M601" s="160"/>
      <c r="N601" s="155"/>
      <c r="O601" s="161"/>
      <c r="P601" s="156"/>
      <c r="Q601" s="155"/>
      <c r="R601" s="161"/>
      <c r="S601" s="157"/>
      <c r="T601" s="162"/>
      <c r="U601" s="162"/>
      <c r="V601" s="155"/>
      <c r="W601" s="155"/>
      <c r="X601" s="155"/>
      <c r="Y601" s="155"/>
      <c r="Z601" s="155"/>
      <c r="AA601" s="155"/>
      <c r="AB601" s="157"/>
      <c r="AC601" s="157"/>
      <c r="AD601" s="157"/>
      <c r="AE601" s="155"/>
      <c r="AF601" s="162"/>
      <c r="AG601" s="162"/>
      <c r="AH601" s="162"/>
      <c r="AI601" s="162"/>
      <c r="AJ601" s="162"/>
      <c r="AK601" s="162"/>
      <c r="AL601" s="162"/>
      <c r="AM601" s="162"/>
      <c r="AN601" s="162"/>
      <c r="AO601" s="162"/>
      <c r="AP601" s="162"/>
      <c r="AQ601" s="163"/>
      <c r="AR601" s="157"/>
    </row>
    <row r="602" ht="11.25" customHeight="1">
      <c r="A602" s="155"/>
      <c r="B602" s="156"/>
      <c r="C602" s="155"/>
      <c r="D602" s="157"/>
      <c r="E602" s="157"/>
      <c r="F602" s="155"/>
      <c r="G602" s="155"/>
      <c r="H602" s="158"/>
      <c r="I602" s="155"/>
      <c r="J602" s="155"/>
      <c r="K602" s="155"/>
      <c r="L602" s="157"/>
      <c r="M602" s="160"/>
      <c r="N602" s="155"/>
      <c r="O602" s="161"/>
      <c r="P602" s="156"/>
      <c r="Q602" s="155"/>
      <c r="R602" s="161"/>
      <c r="S602" s="157"/>
      <c r="T602" s="162"/>
      <c r="U602" s="162"/>
      <c r="V602" s="155"/>
      <c r="W602" s="155"/>
      <c r="X602" s="155"/>
      <c r="Y602" s="155"/>
      <c r="Z602" s="155"/>
      <c r="AA602" s="155"/>
      <c r="AB602" s="157"/>
      <c r="AC602" s="157"/>
      <c r="AD602" s="157"/>
      <c r="AE602" s="155"/>
      <c r="AF602" s="162"/>
      <c r="AG602" s="162"/>
      <c r="AH602" s="162"/>
      <c r="AI602" s="162"/>
      <c r="AJ602" s="162"/>
      <c r="AK602" s="162"/>
      <c r="AL602" s="162"/>
      <c r="AM602" s="162"/>
      <c r="AN602" s="162"/>
      <c r="AO602" s="162"/>
      <c r="AP602" s="162"/>
      <c r="AQ602" s="163"/>
      <c r="AR602" s="157"/>
    </row>
    <row r="603" ht="11.25" customHeight="1">
      <c r="A603" s="155"/>
      <c r="B603" s="156"/>
      <c r="C603" s="155"/>
      <c r="D603" s="157"/>
      <c r="E603" s="157"/>
      <c r="F603" s="155"/>
      <c r="G603" s="155"/>
      <c r="H603" s="158"/>
      <c r="I603" s="155"/>
      <c r="J603" s="155"/>
      <c r="K603" s="155"/>
      <c r="L603" s="157"/>
      <c r="M603" s="160"/>
      <c r="N603" s="155"/>
      <c r="O603" s="161"/>
      <c r="P603" s="156"/>
      <c r="Q603" s="155"/>
      <c r="R603" s="161"/>
      <c r="S603" s="157"/>
      <c r="T603" s="162"/>
      <c r="U603" s="162"/>
      <c r="V603" s="155"/>
      <c r="W603" s="155"/>
      <c r="X603" s="155"/>
      <c r="Y603" s="155"/>
      <c r="Z603" s="155"/>
      <c r="AA603" s="155"/>
      <c r="AB603" s="157"/>
      <c r="AC603" s="157"/>
      <c r="AD603" s="157"/>
      <c r="AE603" s="155"/>
      <c r="AF603" s="162"/>
      <c r="AG603" s="162"/>
      <c r="AH603" s="162"/>
      <c r="AI603" s="162"/>
      <c r="AJ603" s="162"/>
      <c r="AK603" s="162"/>
      <c r="AL603" s="162"/>
      <c r="AM603" s="162"/>
      <c r="AN603" s="162"/>
      <c r="AO603" s="162"/>
      <c r="AP603" s="162"/>
      <c r="AQ603" s="163"/>
      <c r="AR603" s="157"/>
    </row>
    <row r="604" ht="11.25" customHeight="1">
      <c r="A604" s="155"/>
      <c r="B604" s="156"/>
      <c r="C604" s="155"/>
      <c r="D604" s="157"/>
      <c r="E604" s="157"/>
      <c r="F604" s="155"/>
      <c r="G604" s="155"/>
      <c r="H604" s="158"/>
      <c r="I604" s="155"/>
      <c r="J604" s="155"/>
      <c r="K604" s="155"/>
      <c r="L604" s="157"/>
      <c r="M604" s="160"/>
      <c r="N604" s="155"/>
      <c r="O604" s="161"/>
      <c r="P604" s="156"/>
      <c r="Q604" s="155"/>
      <c r="R604" s="161"/>
      <c r="S604" s="157"/>
      <c r="T604" s="162"/>
      <c r="U604" s="162"/>
      <c r="V604" s="155"/>
      <c r="W604" s="155"/>
      <c r="X604" s="155"/>
      <c r="Y604" s="155"/>
      <c r="Z604" s="155"/>
      <c r="AA604" s="155"/>
      <c r="AB604" s="157"/>
      <c r="AC604" s="157"/>
      <c r="AD604" s="157"/>
      <c r="AE604" s="155"/>
      <c r="AF604" s="162"/>
      <c r="AG604" s="162"/>
      <c r="AH604" s="162"/>
      <c r="AI604" s="162"/>
      <c r="AJ604" s="162"/>
      <c r="AK604" s="162"/>
      <c r="AL604" s="162"/>
      <c r="AM604" s="162"/>
      <c r="AN604" s="162"/>
      <c r="AO604" s="162"/>
      <c r="AP604" s="162"/>
      <c r="AQ604" s="163"/>
      <c r="AR604" s="157"/>
    </row>
    <row r="605" ht="11.25" customHeight="1">
      <c r="A605" s="155"/>
      <c r="B605" s="156"/>
      <c r="C605" s="155"/>
      <c r="D605" s="157"/>
      <c r="E605" s="157"/>
      <c r="F605" s="155"/>
      <c r="G605" s="155"/>
      <c r="H605" s="158"/>
      <c r="I605" s="155"/>
      <c r="J605" s="155"/>
      <c r="K605" s="155"/>
      <c r="L605" s="157"/>
      <c r="M605" s="160"/>
      <c r="N605" s="155"/>
      <c r="O605" s="161"/>
      <c r="P605" s="156"/>
      <c r="Q605" s="155"/>
      <c r="R605" s="161"/>
      <c r="S605" s="157"/>
      <c r="T605" s="162"/>
      <c r="U605" s="162"/>
      <c r="V605" s="155"/>
      <c r="W605" s="155"/>
      <c r="X605" s="155"/>
      <c r="Y605" s="155"/>
      <c r="Z605" s="155"/>
      <c r="AA605" s="155"/>
      <c r="AB605" s="157"/>
      <c r="AC605" s="157"/>
      <c r="AD605" s="157"/>
      <c r="AE605" s="155"/>
      <c r="AF605" s="162"/>
      <c r="AG605" s="162"/>
      <c r="AH605" s="162"/>
      <c r="AI605" s="162"/>
      <c r="AJ605" s="162"/>
      <c r="AK605" s="162"/>
      <c r="AL605" s="162"/>
      <c r="AM605" s="162"/>
      <c r="AN605" s="162"/>
      <c r="AO605" s="162"/>
      <c r="AP605" s="162"/>
      <c r="AQ605" s="163"/>
      <c r="AR605" s="157"/>
    </row>
    <row r="606" ht="11.25" customHeight="1">
      <c r="A606" s="155"/>
      <c r="B606" s="156"/>
      <c r="C606" s="155"/>
      <c r="D606" s="157"/>
      <c r="E606" s="157"/>
      <c r="F606" s="155"/>
      <c r="G606" s="155"/>
      <c r="H606" s="158"/>
      <c r="I606" s="155"/>
      <c r="J606" s="155"/>
      <c r="K606" s="155"/>
      <c r="L606" s="157"/>
      <c r="M606" s="160"/>
      <c r="N606" s="155"/>
      <c r="O606" s="161"/>
      <c r="P606" s="156"/>
      <c r="Q606" s="155"/>
      <c r="R606" s="161"/>
      <c r="S606" s="157"/>
      <c r="T606" s="162"/>
      <c r="U606" s="162"/>
      <c r="V606" s="155"/>
      <c r="W606" s="155"/>
      <c r="X606" s="155"/>
      <c r="Y606" s="155"/>
      <c r="Z606" s="155"/>
      <c r="AA606" s="155"/>
      <c r="AB606" s="157"/>
      <c r="AC606" s="157"/>
      <c r="AD606" s="157"/>
      <c r="AE606" s="155"/>
      <c r="AF606" s="162"/>
      <c r="AG606" s="162"/>
      <c r="AH606" s="162"/>
      <c r="AI606" s="162"/>
      <c r="AJ606" s="162"/>
      <c r="AK606" s="162"/>
      <c r="AL606" s="162"/>
      <c r="AM606" s="162"/>
      <c r="AN606" s="162"/>
      <c r="AO606" s="162"/>
      <c r="AP606" s="162"/>
      <c r="AQ606" s="163"/>
      <c r="AR606" s="157"/>
    </row>
    <row r="607" ht="11.25" customHeight="1">
      <c r="A607" s="155"/>
      <c r="B607" s="156"/>
      <c r="C607" s="155"/>
      <c r="D607" s="157"/>
      <c r="E607" s="157"/>
      <c r="F607" s="155"/>
      <c r="G607" s="155"/>
      <c r="H607" s="158"/>
      <c r="I607" s="155"/>
      <c r="J607" s="155"/>
      <c r="K607" s="155"/>
      <c r="L607" s="157"/>
      <c r="M607" s="160"/>
      <c r="N607" s="155"/>
      <c r="O607" s="161"/>
      <c r="P607" s="156"/>
      <c r="Q607" s="155"/>
      <c r="R607" s="161"/>
      <c r="S607" s="157"/>
      <c r="T607" s="162"/>
      <c r="U607" s="162"/>
      <c r="V607" s="155"/>
      <c r="W607" s="155"/>
      <c r="X607" s="155"/>
      <c r="Y607" s="155"/>
      <c r="Z607" s="155"/>
      <c r="AA607" s="155"/>
      <c r="AB607" s="157"/>
      <c r="AC607" s="157"/>
      <c r="AD607" s="157"/>
      <c r="AE607" s="155"/>
      <c r="AF607" s="162"/>
      <c r="AG607" s="162"/>
      <c r="AH607" s="162"/>
      <c r="AI607" s="162"/>
      <c r="AJ607" s="162"/>
      <c r="AK607" s="162"/>
      <c r="AL607" s="162"/>
      <c r="AM607" s="162"/>
      <c r="AN607" s="162"/>
      <c r="AO607" s="162"/>
      <c r="AP607" s="162"/>
      <c r="AQ607" s="163"/>
      <c r="AR607" s="157"/>
    </row>
    <row r="608" ht="11.25" customHeight="1">
      <c r="A608" s="155"/>
      <c r="B608" s="156"/>
      <c r="C608" s="155"/>
      <c r="D608" s="157"/>
      <c r="E608" s="157"/>
      <c r="F608" s="155"/>
      <c r="G608" s="155"/>
      <c r="H608" s="158"/>
      <c r="I608" s="155"/>
      <c r="J608" s="155"/>
      <c r="K608" s="155"/>
      <c r="L608" s="157"/>
      <c r="M608" s="160"/>
      <c r="N608" s="155"/>
      <c r="O608" s="161"/>
      <c r="P608" s="156"/>
      <c r="Q608" s="155"/>
      <c r="R608" s="161"/>
      <c r="S608" s="157"/>
      <c r="T608" s="162"/>
      <c r="U608" s="162"/>
      <c r="V608" s="155"/>
      <c r="W608" s="155"/>
      <c r="X608" s="155"/>
      <c r="Y608" s="155"/>
      <c r="Z608" s="155"/>
      <c r="AA608" s="155"/>
      <c r="AB608" s="157"/>
      <c r="AC608" s="157"/>
      <c r="AD608" s="157"/>
      <c r="AE608" s="155"/>
      <c r="AF608" s="162"/>
      <c r="AG608" s="162"/>
      <c r="AH608" s="162"/>
      <c r="AI608" s="162"/>
      <c r="AJ608" s="162"/>
      <c r="AK608" s="162"/>
      <c r="AL608" s="162"/>
      <c r="AM608" s="162"/>
      <c r="AN608" s="162"/>
      <c r="AO608" s="162"/>
      <c r="AP608" s="162"/>
      <c r="AQ608" s="163"/>
      <c r="AR608" s="157"/>
    </row>
    <row r="609" ht="11.25" customHeight="1">
      <c r="A609" s="155"/>
      <c r="B609" s="156"/>
      <c r="C609" s="155"/>
      <c r="D609" s="157"/>
      <c r="E609" s="157"/>
      <c r="F609" s="155"/>
      <c r="G609" s="155"/>
      <c r="H609" s="158"/>
      <c r="I609" s="155"/>
      <c r="J609" s="155"/>
      <c r="K609" s="155"/>
      <c r="L609" s="157"/>
      <c r="M609" s="160"/>
      <c r="N609" s="155"/>
      <c r="O609" s="161"/>
      <c r="P609" s="156"/>
      <c r="Q609" s="155"/>
      <c r="R609" s="161"/>
      <c r="S609" s="157"/>
      <c r="T609" s="162"/>
      <c r="U609" s="162"/>
      <c r="V609" s="155"/>
      <c r="W609" s="155"/>
      <c r="X609" s="155"/>
      <c r="Y609" s="155"/>
      <c r="Z609" s="155"/>
      <c r="AA609" s="155"/>
      <c r="AB609" s="157"/>
      <c r="AC609" s="157"/>
      <c r="AD609" s="157"/>
      <c r="AE609" s="155"/>
      <c r="AF609" s="162"/>
      <c r="AG609" s="162"/>
      <c r="AH609" s="162"/>
      <c r="AI609" s="162"/>
      <c r="AJ609" s="162"/>
      <c r="AK609" s="162"/>
      <c r="AL609" s="162"/>
      <c r="AM609" s="162"/>
      <c r="AN609" s="162"/>
      <c r="AO609" s="162"/>
      <c r="AP609" s="162"/>
      <c r="AQ609" s="163"/>
      <c r="AR609" s="157"/>
    </row>
    <row r="610" ht="11.25" customHeight="1">
      <c r="A610" s="155"/>
      <c r="B610" s="156"/>
      <c r="C610" s="155"/>
      <c r="D610" s="157"/>
      <c r="E610" s="157"/>
      <c r="F610" s="155"/>
      <c r="G610" s="155"/>
      <c r="H610" s="158"/>
      <c r="I610" s="155"/>
      <c r="J610" s="155"/>
      <c r="K610" s="155"/>
      <c r="L610" s="157"/>
      <c r="M610" s="160"/>
      <c r="N610" s="155"/>
      <c r="O610" s="161"/>
      <c r="P610" s="156"/>
      <c r="Q610" s="155"/>
      <c r="R610" s="161"/>
      <c r="S610" s="157"/>
      <c r="T610" s="162"/>
      <c r="U610" s="162"/>
      <c r="V610" s="155"/>
      <c r="W610" s="155"/>
      <c r="X610" s="155"/>
      <c r="Y610" s="155"/>
      <c r="Z610" s="155"/>
      <c r="AA610" s="155"/>
      <c r="AB610" s="157"/>
      <c r="AC610" s="157"/>
      <c r="AD610" s="157"/>
      <c r="AE610" s="155"/>
      <c r="AF610" s="162"/>
      <c r="AG610" s="162"/>
      <c r="AH610" s="162"/>
      <c r="AI610" s="162"/>
      <c r="AJ610" s="162"/>
      <c r="AK610" s="162"/>
      <c r="AL610" s="162"/>
      <c r="AM610" s="162"/>
      <c r="AN610" s="162"/>
      <c r="AO610" s="162"/>
      <c r="AP610" s="162"/>
      <c r="AQ610" s="163"/>
      <c r="AR610" s="157"/>
    </row>
    <row r="611" ht="11.25" customHeight="1">
      <c r="A611" s="155"/>
      <c r="B611" s="156"/>
      <c r="C611" s="155"/>
      <c r="D611" s="157"/>
      <c r="E611" s="157"/>
      <c r="F611" s="155"/>
      <c r="G611" s="155"/>
      <c r="H611" s="158"/>
      <c r="I611" s="155"/>
      <c r="J611" s="155"/>
      <c r="K611" s="155"/>
      <c r="L611" s="157"/>
      <c r="M611" s="160"/>
      <c r="N611" s="155"/>
      <c r="O611" s="161"/>
      <c r="P611" s="156"/>
      <c r="Q611" s="155"/>
      <c r="R611" s="161"/>
      <c r="S611" s="157"/>
      <c r="T611" s="162"/>
      <c r="U611" s="162"/>
      <c r="V611" s="155"/>
      <c r="W611" s="155"/>
      <c r="X611" s="155"/>
      <c r="Y611" s="155"/>
      <c r="Z611" s="155"/>
      <c r="AA611" s="155"/>
      <c r="AB611" s="157"/>
      <c r="AC611" s="157"/>
      <c r="AD611" s="157"/>
      <c r="AE611" s="155"/>
      <c r="AF611" s="162"/>
      <c r="AG611" s="162"/>
      <c r="AH611" s="162"/>
      <c r="AI611" s="162"/>
      <c r="AJ611" s="162"/>
      <c r="AK611" s="162"/>
      <c r="AL611" s="162"/>
      <c r="AM611" s="162"/>
      <c r="AN611" s="162"/>
      <c r="AO611" s="162"/>
      <c r="AP611" s="162"/>
      <c r="AQ611" s="163"/>
      <c r="AR611" s="157"/>
    </row>
    <row r="612" ht="11.25" customHeight="1">
      <c r="A612" s="155"/>
      <c r="B612" s="156"/>
      <c r="C612" s="155"/>
      <c r="D612" s="157"/>
      <c r="E612" s="157"/>
      <c r="F612" s="155"/>
      <c r="G612" s="155"/>
      <c r="H612" s="158"/>
      <c r="I612" s="155"/>
      <c r="J612" s="155"/>
      <c r="K612" s="155"/>
      <c r="L612" s="157"/>
      <c r="M612" s="160"/>
      <c r="N612" s="155"/>
      <c r="O612" s="161"/>
      <c r="P612" s="156"/>
      <c r="Q612" s="155"/>
      <c r="R612" s="161"/>
      <c r="S612" s="157"/>
      <c r="T612" s="162"/>
      <c r="U612" s="162"/>
      <c r="V612" s="155"/>
      <c r="W612" s="155"/>
      <c r="X612" s="155"/>
      <c r="Y612" s="155"/>
      <c r="Z612" s="155"/>
      <c r="AA612" s="155"/>
      <c r="AB612" s="157"/>
      <c r="AC612" s="157"/>
      <c r="AD612" s="157"/>
      <c r="AE612" s="155"/>
      <c r="AF612" s="162"/>
      <c r="AG612" s="162"/>
      <c r="AH612" s="162"/>
      <c r="AI612" s="162"/>
      <c r="AJ612" s="162"/>
      <c r="AK612" s="162"/>
      <c r="AL612" s="162"/>
      <c r="AM612" s="162"/>
      <c r="AN612" s="162"/>
      <c r="AO612" s="162"/>
      <c r="AP612" s="162"/>
      <c r="AQ612" s="163"/>
      <c r="AR612" s="157"/>
    </row>
    <row r="613" ht="11.25" customHeight="1">
      <c r="A613" s="155"/>
      <c r="B613" s="156"/>
      <c r="C613" s="155"/>
      <c r="D613" s="157"/>
      <c r="E613" s="157"/>
      <c r="F613" s="155"/>
      <c r="G613" s="155"/>
      <c r="H613" s="158"/>
      <c r="I613" s="155"/>
      <c r="J613" s="155"/>
      <c r="K613" s="155"/>
      <c r="L613" s="157"/>
      <c r="M613" s="160"/>
      <c r="N613" s="155"/>
      <c r="O613" s="161"/>
      <c r="P613" s="156"/>
      <c r="Q613" s="155"/>
      <c r="R613" s="161"/>
      <c r="S613" s="157"/>
      <c r="T613" s="162"/>
      <c r="U613" s="162"/>
      <c r="V613" s="155"/>
      <c r="W613" s="155"/>
      <c r="X613" s="155"/>
      <c r="Y613" s="155"/>
      <c r="Z613" s="155"/>
      <c r="AA613" s="155"/>
      <c r="AB613" s="157"/>
      <c r="AC613" s="157"/>
      <c r="AD613" s="157"/>
      <c r="AE613" s="155"/>
      <c r="AF613" s="162"/>
      <c r="AG613" s="162"/>
      <c r="AH613" s="162"/>
      <c r="AI613" s="162"/>
      <c r="AJ613" s="162"/>
      <c r="AK613" s="162"/>
      <c r="AL613" s="162"/>
      <c r="AM613" s="162"/>
      <c r="AN613" s="162"/>
      <c r="AO613" s="162"/>
      <c r="AP613" s="162"/>
      <c r="AQ613" s="163"/>
      <c r="AR613" s="157"/>
    </row>
    <row r="614" ht="11.25" customHeight="1">
      <c r="A614" s="155"/>
      <c r="B614" s="156"/>
      <c r="C614" s="155"/>
      <c r="D614" s="157"/>
      <c r="E614" s="157"/>
      <c r="F614" s="155"/>
      <c r="G614" s="155"/>
      <c r="H614" s="158"/>
      <c r="I614" s="155"/>
      <c r="J614" s="155"/>
      <c r="K614" s="155"/>
      <c r="L614" s="157"/>
      <c r="M614" s="160"/>
      <c r="N614" s="155"/>
      <c r="O614" s="161"/>
      <c r="P614" s="156"/>
      <c r="Q614" s="155"/>
      <c r="R614" s="161"/>
      <c r="S614" s="157"/>
      <c r="T614" s="162"/>
      <c r="U614" s="162"/>
      <c r="V614" s="155"/>
      <c r="W614" s="155"/>
      <c r="X614" s="155"/>
      <c r="Y614" s="155"/>
      <c r="Z614" s="155"/>
      <c r="AA614" s="155"/>
      <c r="AB614" s="157"/>
      <c r="AC614" s="157"/>
      <c r="AD614" s="157"/>
      <c r="AE614" s="155"/>
      <c r="AF614" s="162"/>
      <c r="AG614" s="162"/>
      <c r="AH614" s="162"/>
      <c r="AI614" s="162"/>
      <c r="AJ614" s="162"/>
      <c r="AK614" s="162"/>
      <c r="AL614" s="162"/>
      <c r="AM614" s="162"/>
      <c r="AN614" s="162"/>
      <c r="AO614" s="162"/>
      <c r="AP614" s="162"/>
      <c r="AQ614" s="163"/>
      <c r="AR614" s="157"/>
    </row>
    <row r="615" ht="11.25" customHeight="1">
      <c r="A615" s="155"/>
      <c r="B615" s="156"/>
      <c r="C615" s="155"/>
      <c r="D615" s="157"/>
      <c r="E615" s="157"/>
      <c r="F615" s="155"/>
      <c r="G615" s="155"/>
      <c r="H615" s="158"/>
      <c r="I615" s="155"/>
      <c r="J615" s="155"/>
      <c r="K615" s="155"/>
      <c r="L615" s="157"/>
      <c r="M615" s="160"/>
      <c r="N615" s="155"/>
      <c r="O615" s="161"/>
      <c r="P615" s="156"/>
      <c r="Q615" s="155"/>
      <c r="R615" s="161"/>
      <c r="S615" s="157"/>
      <c r="T615" s="162"/>
      <c r="U615" s="162"/>
      <c r="V615" s="155"/>
      <c r="W615" s="155"/>
      <c r="X615" s="155"/>
      <c r="Y615" s="155"/>
      <c r="Z615" s="155"/>
      <c r="AA615" s="155"/>
      <c r="AB615" s="157"/>
      <c r="AC615" s="157"/>
      <c r="AD615" s="157"/>
      <c r="AE615" s="155"/>
      <c r="AF615" s="162"/>
      <c r="AG615" s="162"/>
      <c r="AH615" s="162"/>
      <c r="AI615" s="162"/>
      <c r="AJ615" s="162"/>
      <c r="AK615" s="162"/>
      <c r="AL615" s="162"/>
      <c r="AM615" s="162"/>
      <c r="AN615" s="162"/>
      <c r="AO615" s="162"/>
      <c r="AP615" s="162"/>
      <c r="AQ615" s="163"/>
      <c r="AR615" s="157"/>
    </row>
    <row r="616" ht="11.25" customHeight="1">
      <c r="A616" s="155"/>
      <c r="B616" s="156"/>
      <c r="C616" s="155"/>
      <c r="D616" s="157"/>
      <c r="E616" s="157"/>
      <c r="F616" s="155"/>
      <c r="G616" s="155"/>
      <c r="H616" s="158"/>
      <c r="I616" s="155"/>
      <c r="J616" s="155"/>
      <c r="K616" s="155"/>
      <c r="L616" s="157"/>
      <c r="M616" s="160"/>
      <c r="N616" s="155"/>
      <c r="O616" s="161"/>
      <c r="P616" s="156"/>
      <c r="Q616" s="155"/>
      <c r="R616" s="161"/>
      <c r="S616" s="157"/>
      <c r="T616" s="162"/>
      <c r="U616" s="162"/>
      <c r="V616" s="155"/>
      <c r="W616" s="155"/>
      <c r="X616" s="155"/>
      <c r="Y616" s="155"/>
      <c r="Z616" s="155"/>
      <c r="AA616" s="155"/>
      <c r="AB616" s="157"/>
      <c r="AC616" s="157"/>
      <c r="AD616" s="157"/>
      <c r="AE616" s="155"/>
      <c r="AF616" s="162"/>
      <c r="AG616" s="162"/>
      <c r="AH616" s="162"/>
      <c r="AI616" s="162"/>
      <c r="AJ616" s="162"/>
      <c r="AK616" s="162"/>
      <c r="AL616" s="162"/>
      <c r="AM616" s="162"/>
      <c r="AN616" s="162"/>
      <c r="AO616" s="162"/>
      <c r="AP616" s="162"/>
      <c r="AQ616" s="163"/>
      <c r="AR616" s="157"/>
    </row>
    <row r="617" ht="11.25" customHeight="1">
      <c r="A617" s="155"/>
      <c r="B617" s="156"/>
      <c r="C617" s="155"/>
      <c r="D617" s="157"/>
      <c r="E617" s="157"/>
      <c r="F617" s="155"/>
      <c r="G617" s="155"/>
      <c r="H617" s="158"/>
      <c r="I617" s="155"/>
      <c r="J617" s="155"/>
      <c r="K617" s="155"/>
      <c r="L617" s="157"/>
      <c r="M617" s="160"/>
      <c r="N617" s="155"/>
      <c r="O617" s="161"/>
      <c r="P617" s="156"/>
      <c r="Q617" s="155"/>
      <c r="R617" s="161"/>
      <c r="S617" s="157"/>
      <c r="T617" s="162"/>
      <c r="U617" s="162"/>
      <c r="V617" s="155"/>
      <c r="W617" s="155"/>
      <c r="X617" s="155"/>
      <c r="Y617" s="155"/>
      <c r="Z617" s="155"/>
      <c r="AA617" s="155"/>
      <c r="AB617" s="157"/>
      <c r="AC617" s="157"/>
      <c r="AD617" s="157"/>
      <c r="AE617" s="155"/>
      <c r="AF617" s="162"/>
      <c r="AG617" s="162"/>
      <c r="AH617" s="162"/>
      <c r="AI617" s="162"/>
      <c r="AJ617" s="162"/>
      <c r="AK617" s="162"/>
      <c r="AL617" s="162"/>
      <c r="AM617" s="162"/>
      <c r="AN617" s="162"/>
      <c r="AO617" s="162"/>
      <c r="AP617" s="162"/>
      <c r="AQ617" s="163"/>
      <c r="AR617" s="157"/>
    </row>
    <row r="618" ht="11.25" customHeight="1">
      <c r="A618" s="155"/>
      <c r="B618" s="156"/>
      <c r="C618" s="155"/>
      <c r="D618" s="157"/>
      <c r="E618" s="157"/>
      <c r="F618" s="155"/>
      <c r="G618" s="155"/>
      <c r="H618" s="158"/>
      <c r="I618" s="155"/>
      <c r="J618" s="155"/>
      <c r="K618" s="155"/>
      <c r="L618" s="157"/>
      <c r="M618" s="160"/>
      <c r="N618" s="155"/>
      <c r="O618" s="161"/>
      <c r="P618" s="156"/>
      <c r="Q618" s="155"/>
      <c r="R618" s="161"/>
      <c r="S618" s="157"/>
      <c r="T618" s="162"/>
      <c r="U618" s="162"/>
      <c r="V618" s="155"/>
      <c r="W618" s="155"/>
      <c r="X618" s="155"/>
      <c r="Y618" s="155"/>
      <c r="Z618" s="155"/>
      <c r="AA618" s="155"/>
      <c r="AB618" s="157"/>
      <c r="AC618" s="157"/>
      <c r="AD618" s="157"/>
      <c r="AE618" s="155"/>
      <c r="AF618" s="162"/>
      <c r="AG618" s="162"/>
      <c r="AH618" s="162"/>
      <c r="AI618" s="162"/>
      <c r="AJ618" s="162"/>
      <c r="AK618" s="162"/>
      <c r="AL618" s="162"/>
      <c r="AM618" s="162"/>
      <c r="AN618" s="162"/>
      <c r="AO618" s="162"/>
      <c r="AP618" s="162"/>
      <c r="AQ618" s="163"/>
      <c r="AR618" s="157"/>
    </row>
    <row r="619" ht="11.25" customHeight="1">
      <c r="A619" s="155"/>
      <c r="B619" s="156"/>
      <c r="C619" s="155"/>
      <c r="D619" s="157"/>
      <c r="E619" s="157"/>
      <c r="F619" s="155"/>
      <c r="G619" s="155"/>
      <c r="H619" s="158"/>
      <c r="I619" s="155"/>
      <c r="J619" s="155"/>
      <c r="K619" s="155"/>
      <c r="L619" s="157"/>
      <c r="M619" s="160"/>
      <c r="N619" s="155"/>
      <c r="O619" s="161"/>
      <c r="P619" s="156"/>
      <c r="Q619" s="155"/>
      <c r="R619" s="161"/>
      <c r="S619" s="157"/>
      <c r="T619" s="162"/>
      <c r="U619" s="162"/>
      <c r="V619" s="155"/>
      <c r="W619" s="155"/>
      <c r="X619" s="155"/>
      <c r="Y619" s="155"/>
      <c r="Z619" s="155"/>
      <c r="AA619" s="155"/>
      <c r="AB619" s="157"/>
      <c r="AC619" s="157"/>
      <c r="AD619" s="157"/>
      <c r="AE619" s="155"/>
      <c r="AF619" s="162"/>
      <c r="AG619" s="162"/>
      <c r="AH619" s="162"/>
      <c r="AI619" s="162"/>
      <c r="AJ619" s="162"/>
      <c r="AK619" s="162"/>
      <c r="AL619" s="162"/>
      <c r="AM619" s="162"/>
      <c r="AN619" s="162"/>
      <c r="AO619" s="162"/>
      <c r="AP619" s="162"/>
      <c r="AQ619" s="163"/>
      <c r="AR619" s="157"/>
    </row>
    <row r="620" ht="11.25" customHeight="1">
      <c r="A620" s="155"/>
      <c r="B620" s="156"/>
      <c r="C620" s="155"/>
      <c r="D620" s="157"/>
      <c r="E620" s="157"/>
      <c r="F620" s="155"/>
      <c r="G620" s="155"/>
      <c r="H620" s="158"/>
      <c r="I620" s="155"/>
      <c r="J620" s="155"/>
      <c r="K620" s="155"/>
      <c r="L620" s="157"/>
      <c r="M620" s="160"/>
      <c r="N620" s="155"/>
      <c r="O620" s="161"/>
      <c r="P620" s="156"/>
      <c r="Q620" s="155"/>
      <c r="R620" s="161"/>
      <c r="S620" s="157"/>
      <c r="T620" s="162"/>
      <c r="U620" s="162"/>
      <c r="V620" s="155"/>
      <c r="W620" s="155"/>
      <c r="X620" s="155"/>
      <c r="Y620" s="155"/>
      <c r="Z620" s="155"/>
      <c r="AA620" s="155"/>
      <c r="AB620" s="157"/>
      <c r="AC620" s="157"/>
      <c r="AD620" s="157"/>
      <c r="AE620" s="155"/>
      <c r="AF620" s="162"/>
      <c r="AG620" s="162"/>
      <c r="AH620" s="162"/>
      <c r="AI620" s="162"/>
      <c r="AJ620" s="162"/>
      <c r="AK620" s="162"/>
      <c r="AL620" s="162"/>
      <c r="AM620" s="162"/>
      <c r="AN620" s="162"/>
      <c r="AO620" s="162"/>
      <c r="AP620" s="162"/>
      <c r="AQ620" s="163"/>
      <c r="AR620" s="157"/>
    </row>
    <row r="621" ht="11.25" customHeight="1">
      <c r="A621" s="155"/>
      <c r="B621" s="156"/>
      <c r="C621" s="155"/>
      <c r="D621" s="157"/>
      <c r="E621" s="157"/>
      <c r="F621" s="155"/>
      <c r="G621" s="155"/>
      <c r="H621" s="158"/>
      <c r="I621" s="155"/>
      <c r="J621" s="155"/>
      <c r="K621" s="155"/>
      <c r="L621" s="157"/>
      <c r="M621" s="160"/>
      <c r="N621" s="155"/>
      <c r="O621" s="161"/>
      <c r="P621" s="156"/>
      <c r="Q621" s="155"/>
      <c r="R621" s="161"/>
      <c r="S621" s="157"/>
      <c r="T621" s="162"/>
      <c r="U621" s="162"/>
      <c r="V621" s="155"/>
      <c r="W621" s="155"/>
      <c r="X621" s="155"/>
      <c r="Y621" s="155"/>
      <c r="Z621" s="155"/>
      <c r="AA621" s="155"/>
      <c r="AB621" s="157"/>
      <c r="AC621" s="157"/>
      <c r="AD621" s="157"/>
      <c r="AE621" s="155"/>
      <c r="AF621" s="162"/>
      <c r="AG621" s="162"/>
      <c r="AH621" s="162"/>
      <c r="AI621" s="162"/>
      <c r="AJ621" s="162"/>
      <c r="AK621" s="162"/>
      <c r="AL621" s="162"/>
      <c r="AM621" s="162"/>
      <c r="AN621" s="162"/>
      <c r="AO621" s="162"/>
      <c r="AP621" s="162"/>
      <c r="AQ621" s="163"/>
      <c r="AR621" s="157"/>
    </row>
    <row r="622" ht="11.25" customHeight="1">
      <c r="A622" s="155"/>
      <c r="B622" s="156"/>
      <c r="C622" s="155"/>
      <c r="D622" s="157"/>
      <c r="E622" s="157"/>
      <c r="F622" s="155"/>
      <c r="G622" s="155"/>
      <c r="H622" s="158"/>
      <c r="I622" s="155"/>
      <c r="J622" s="155"/>
      <c r="K622" s="155"/>
      <c r="L622" s="157"/>
      <c r="M622" s="160"/>
      <c r="N622" s="155"/>
      <c r="O622" s="161"/>
      <c r="P622" s="156"/>
      <c r="Q622" s="155"/>
      <c r="R622" s="161"/>
      <c r="S622" s="157"/>
      <c r="T622" s="162"/>
      <c r="U622" s="162"/>
      <c r="V622" s="155"/>
      <c r="W622" s="155"/>
      <c r="X622" s="155"/>
      <c r="Y622" s="155"/>
      <c r="Z622" s="155"/>
      <c r="AA622" s="155"/>
      <c r="AB622" s="157"/>
      <c r="AC622" s="157"/>
      <c r="AD622" s="157"/>
      <c r="AE622" s="155"/>
      <c r="AF622" s="162"/>
      <c r="AG622" s="162"/>
      <c r="AH622" s="162"/>
      <c r="AI622" s="162"/>
      <c r="AJ622" s="162"/>
      <c r="AK622" s="162"/>
      <c r="AL622" s="162"/>
      <c r="AM622" s="162"/>
      <c r="AN622" s="162"/>
      <c r="AO622" s="162"/>
      <c r="AP622" s="162"/>
      <c r="AQ622" s="163"/>
      <c r="AR622" s="157"/>
    </row>
    <row r="623" ht="11.25" customHeight="1">
      <c r="A623" s="155"/>
      <c r="B623" s="156"/>
      <c r="C623" s="155"/>
      <c r="D623" s="157"/>
      <c r="E623" s="157"/>
      <c r="F623" s="155"/>
      <c r="G623" s="155"/>
      <c r="H623" s="158"/>
      <c r="I623" s="155"/>
      <c r="J623" s="155"/>
      <c r="K623" s="155"/>
      <c r="L623" s="157"/>
      <c r="M623" s="160"/>
      <c r="N623" s="155"/>
      <c r="O623" s="161"/>
      <c r="P623" s="156"/>
      <c r="Q623" s="155"/>
      <c r="R623" s="161"/>
      <c r="S623" s="157"/>
      <c r="T623" s="162"/>
      <c r="U623" s="162"/>
      <c r="V623" s="155"/>
      <c r="W623" s="155"/>
      <c r="X623" s="155"/>
      <c r="Y623" s="155"/>
      <c r="Z623" s="155"/>
      <c r="AA623" s="155"/>
      <c r="AB623" s="157"/>
      <c r="AC623" s="157"/>
      <c r="AD623" s="157"/>
      <c r="AE623" s="155"/>
      <c r="AF623" s="162"/>
      <c r="AG623" s="162"/>
      <c r="AH623" s="162"/>
      <c r="AI623" s="162"/>
      <c r="AJ623" s="162"/>
      <c r="AK623" s="162"/>
      <c r="AL623" s="162"/>
      <c r="AM623" s="162"/>
      <c r="AN623" s="162"/>
      <c r="AO623" s="162"/>
      <c r="AP623" s="162"/>
      <c r="AQ623" s="163"/>
      <c r="AR623" s="157"/>
    </row>
    <row r="624" ht="11.25" customHeight="1">
      <c r="A624" s="155"/>
      <c r="B624" s="156"/>
      <c r="C624" s="155"/>
      <c r="D624" s="157"/>
      <c r="E624" s="157"/>
      <c r="F624" s="155"/>
      <c r="G624" s="155"/>
      <c r="H624" s="158"/>
      <c r="I624" s="155"/>
      <c r="J624" s="155"/>
      <c r="K624" s="155"/>
      <c r="L624" s="157"/>
      <c r="M624" s="160"/>
      <c r="N624" s="155"/>
      <c r="O624" s="161"/>
      <c r="P624" s="156"/>
      <c r="Q624" s="155"/>
      <c r="R624" s="161"/>
      <c r="S624" s="157"/>
      <c r="T624" s="162"/>
      <c r="U624" s="162"/>
      <c r="V624" s="155"/>
      <c r="W624" s="155"/>
      <c r="X624" s="155"/>
      <c r="Y624" s="155"/>
      <c r="Z624" s="155"/>
      <c r="AA624" s="155"/>
      <c r="AB624" s="157"/>
      <c r="AC624" s="157"/>
      <c r="AD624" s="157"/>
      <c r="AE624" s="155"/>
      <c r="AF624" s="162"/>
      <c r="AG624" s="162"/>
      <c r="AH624" s="162"/>
      <c r="AI624" s="162"/>
      <c r="AJ624" s="162"/>
      <c r="AK624" s="162"/>
      <c r="AL624" s="162"/>
      <c r="AM624" s="162"/>
      <c r="AN624" s="162"/>
      <c r="AO624" s="162"/>
      <c r="AP624" s="162"/>
      <c r="AQ624" s="163"/>
      <c r="AR624" s="157"/>
    </row>
    <row r="625" ht="11.25" customHeight="1">
      <c r="A625" s="155"/>
      <c r="B625" s="156"/>
      <c r="C625" s="155"/>
      <c r="D625" s="157"/>
      <c r="E625" s="157"/>
      <c r="F625" s="155"/>
      <c r="G625" s="155"/>
      <c r="H625" s="158"/>
      <c r="I625" s="155"/>
      <c r="J625" s="155"/>
      <c r="K625" s="155"/>
      <c r="L625" s="157"/>
      <c r="M625" s="160"/>
      <c r="N625" s="155"/>
      <c r="O625" s="161"/>
      <c r="P625" s="156"/>
      <c r="Q625" s="155"/>
      <c r="R625" s="161"/>
      <c r="S625" s="157"/>
      <c r="T625" s="162"/>
      <c r="U625" s="162"/>
      <c r="V625" s="155"/>
      <c r="W625" s="155"/>
      <c r="X625" s="155"/>
      <c r="Y625" s="155"/>
      <c r="Z625" s="155"/>
      <c r="AA625" s="155"/>
      <c r="AB625" s="157"/>
      <c r="AC625" s="157"/>
      <c r="AD625" s="157"/>
      <c r="AE625" s="155"/>
      <c r="AF625" s="162"/>
      <c r="AG625" s="162"/>
      <c r="AH625" s="162"/>
      <c r="AI625" s="162"/>
      <c r="AJ625" s="162"/>
      <c r="AK625" s="162"/>
      <c r="AL625" s="162"/>
      <c r="AM625" s="162"/>
      <c r="AN625" s="162"/>
      <c r="AO625" s="162"/>
      <c r="AP625" s="162"/>
      <c r="AQ625" s="163"/>
      <c r="AR625" s="157"/>
    </row>
    <row r="626" ht="11.25" customHeight="1">
      <c r="A626" s="155"/>
      <c r="B626" s="156"/>
      <c r="C626" s="155"/>
      <c r="D626" s="157"/>
      <c r="E626" s="157"/>
      <c r="F626" s="155"/>
      <c r="G626" s="155"/>
      <c r="H626" s="158"/>
      <c r="I626" s="155"/>
      <c r="J626" s="155"/>
      <c r="K626" s="155"/>
      <c r="L626" s="157"/>
      <c r="M626" s="160"/>
      <c r="N626" s="155"/>
      <c r="O626" s="161"/>
      <c r="P626" s="156"/>
      <c r="Q626" s="155"/>
      <c r="R626" s="161"/>
      <c r="S626" s="157"/>
      <c r="T626" s="162"/>
      <c r="U626" s="162"/>
      <c r="V626" s="155"/>
      <c r="W626" s="155"/>
      <c r="X626" s="155"/>
      <c r="Y626" s="155"/>
      <c r="Z626" s="155"/>
      <c r="AA626" s="155"/>
      <c r="AB626" s="157"/>
      <c r="AC626" s="157"/>
      <c r="AD626" s="157"/>
      <c r="AE626" s="155"/>
      <c r="AF626" s="162"/>
      <c r="AG626" s="162"/>
      <c r="AH626" s="162"/>
      <c r="AI626" s="162"/>
      <c r="AJ626" s="162"/>
      <c r="AK626" s="162"/>
      <c r="AL626" s="162"/>
      <c r="AM626" s="162"/>
      <c r="AN626" s="162"/>
      <c r="AO626" s="162"/>
      <c r="AP626" s="162"/>
      <c r="AQ626" s="163"/>
      <c r="AR626" s="157"/>
    </row>
    <row r="627" ht="11.25" customHeight="1">
      <c r="A627" s="155"/>
      <c r="B627" s="156"/>
      <c r="C627" s="155"/>
      <c r="D627" s="157"/>
      <c r="E627" s="157"/>
      <c r="F627" s="155"/>
      <c r="G627" s="155"/>
      <c r="H627" s="158"/>
      <c r="I627" s="155"/>
      <c r="J627" s="155"/>
      <c r="K627" s="155"/>
      <c r="L627" s="157"/>
      <c r="M627" s="160"/>
      <c r="N627" s="155"/>
      <c r="O627" s="161"/>
      <c r="P627" s="156"/>
      <c r="Q627" s="155"/>
      <c r="R627" s="161"/>
      <c r="S627" s="157"/>
      <c r="T627" s="162"/>
      <c r="U627" s="162"/>
      <c r="V627" s="155"/>
      <c r="W627" s="155"/>
      <c r="X627" s="155"/>
      <c r="Y627" s="155"/>
      <c r="Z627" s="155"/>
      <c r="AA627" s="155"/>
      <c r="AB627" s="157"/>
      <c r="AC627" s="157"/>
      <c r="AD627" s="157"/>
      <c r="AE627" s="155"/>
      <c r="AF627" s="162"/>
      <c r="AG627" s="162"/>
      <c r="AH627" s="162"/>
      <c r="AI627" s="162"/>
      <c r="AJ627" s="162"/>
      <c r="AK627" s="162"/>
      <c r="AL627" s="162"/>
      <c r="AM627" s="162"/>
      <c r="AN627" s="162"/>
      <c r="AO627" s="162"/>
      <c r="AP627" s="162"/>
      <c r="AQ627" s="163"/>
      <c r="AR627" s="157"/>
    </row>
    <row r="628" ht="11.25" customHeight="1">
      <c r="A628" s="155"/>
      <c r="B628" s="156"/>
      <c r="C628" s="155"/>
      <c r="D628" s="157"/>
      <c r="E628" s="157"/>
      <c r="F628" s="155"/>
      <c r="G628" s="155"/>
      <c r="H628" s="158"/>
      <c r="I628" s="155"/>
      <c r="J628" s="155"/>
      <c r="K628" s="155"/>
      <c r="L628" s="157"/>
      <c r="M628" s="160"/>
      <c r="N628" s="155"/>
      <c r="O628" s="161"/>
      <c r="P628" s="156"/>
      <c r="Q628" s="155"/>
      <c r="R628" s="161"/>
      <c r="S628" s="157"/>
      <c r="T628" s="162"/>
      <c r="U628" s="162"/>
      <c r="V628" s="155"/>
      <c r="W628" s="155"/>
      <c r="X628" s="155"/>
      <c r="Y628" s="155"/>
      <c r="Z628" s="155"/>
      <c r="AA628" s="155"/>
      <c r="AB628" s="157"/>
      <c r="AC628" s="157"/>
      <c r="AD628" s="157"/>
      <c r="AE628" s="155"/>
      <c r="AF628" s="162"/>
      <c r="AG628" s="162"/>
      <c r="AH628" s="162"/>
      <c r="AI628" s="162"/>
      <c r="AJ628" s="162"/>
      <c r="AK628" s="162"/>
      <c r="AL628" s="162"/>
      <c r="AM628" s="162"/>
      <c r="AN628" s="162"/>
      <c r="AO628" s="162"/>
      <c r="AP628" s="162"/>
      <c r="AQ628" s="163"/>
      <c r="AR628" s="157"/>
    </row>
    <row r="629" ht="11.25" customHeight="1">
      <c r="A629" s="155"/>
      <c r="B629" s="156"/>
      <c r="C629" s="155"/>
      <c r="D629" s="157"/>
      <c r="E629" s="157"/>
      <c r="F629" s="155"/>
      <c r="G629" s="155"/>
      <c r="H629" s="158"/>
      <c r="I629" s="155"/>
      <c r="J629" s="155"/>
      <c r="K629" s="155"/>
      <c r="L629" s="157"/>
      <c r="M629" s="160"/>
      <c r="N629" s="155"/>
      <c r="O629" s="161"/>
      <c r="P629" s="156"/>
      <c r="Q629" s="155"/>
      <c r="R629" s="161"/>
      <c r="S629" s="157"/>
      <c r="T629" s="162"/>
      <c r="U629" s="162"/>
      <c r="V629" s="155"/>
      <c r="W629" s="155"/>
      <c r="X629" s="155"/>
      <c r="Y629" s="155"/>
      <c r="Z629" s="155"/>
      <c r="AA629" s="155"/>
      <c r="AB629" s="157"/>
      <c r="AC629" s="157"/>
      <c r="AD629" s="157"/>
      <c r="AE629" s="155"/>
      <c r="AF629" s="162"/>
      <c r="AG629" s="162"/>
      <c r="AH629" s="162"/>
      <c r="AI629" s="162"/>
      <c r="AJ629" s="162"/>
      <c r="AK629" s="162"/>
      <c r="AL629" s="162"/>
      <c r="AM629" s="162"/>
      <c r="AN629" s="162"/>
      <c r="AO629" s="162"/>
      <c r="AP629" s="162"/>
      <c r="AQ629" s="163"/>
      <c r="AR629" s="157"/>
    </row>
    <row r="630" ht="11.25" customHeight="1">
      <c r="A630" s="155"/>
      <c r="B630" s="156"/>
      <c r="C630" s="155"/>
      <c r="D630" s="157"/>
      <c r="E630" s="157"/>
      <c r="F630" s="155"/>
      <c r="G630" s="155"/>
      <c r="H630" s="158"/>
      <c r="I630" s="155"/>
      <c r="J630" s="155"/>
      <c r="K630" s="155"/>
      <c r="L630" s="157"/>
      <c r="M630" s="160"/>
      <c r="N630" s="155"/>
      <c r="O630" s="161"/>
      <c r="P630" s="156"/>
      <c r="Q630" s="155"/>
      <c r="R630" s="161"/>
      <c r="S630" s="157"/>
      <c r="T630" s="162"/>
      <c r="U630" s="162"/>
      <c r="V630" s="155"/>
      <c r="W630" s="155"/>
      <c r="X630" s="155"/>
      <c r="Y630" s="155"/>
      <c r="Z630" s="155"/>
      <c r="AA630" s="155"/>
      <c r="AB630" s="157"/>
      <c r="AC630" s="157"/>
      <c r="AD630" s="157"/>
      <c r="AE630" s="155"/>
      <c r="AF630" s="162"/>
      <c r="AG630" s="162"/>
      <c r="AH630" s="162"/>
      <c r="AI630" s="162"/>
      <c r="AJ630" s="162"/>
      <c r="AK630" s="162"/>
      <c r="AL630" s="162"/>
      <c r="AM630" s="162"/>
      <c r="AN630" s="162"/>
      <c r="AO630" s="162"/>
      <c r="AP630" s="162"/>
      <c r="AQ630" s="163"/>
      <c r="AR630" s="157"/>
    </row>
    <row r="631" ht="11.25" customHeight="1">
      <c r="A631" s="155"/>
      <c r="B631" s="156"/>
      <c r="C631" s="155"/>
      <c r="D631" s="157"/>
      <c r="E631" s="157"/>
      <c r="F631" s="155"/>
      <c r="G631" s="155"/>
      <c r="H631" s="158"/>
      <c r="I631" s="155"/>
      <c r="J631" s="155"/>
      <c r="K631" s="155"/>
      <c r="L631" s="157"/>
      <c r="M631" s="160"/>
      <c r="N631" s="155"/>
      <c r="O631" s="161"/>
      <c r="P631" s="156"/>
      <c r="Q631" s="155"/>
      <c r="R631" s="161"/>
      <c r="S631" s="157"/>
      <c r="T631" s="162"/>
      <c r="U631" s="162"/>
      <c r="V631" s="155"/>
      <c r="W631" s="155"/>
      <c r="X631" s="155"/>
      <c r="Y631" s="155"/>
      <c r="Z631" s="155"/>
      <c r="AA631" s="155"/>
      <c r="AB631" s="157"/>
      <c r="AC631" s="157"/>
      <c r="AD631" s="157"/>
      <c r="AE631" s="155"/>
      <c r="AF631" s="162"/>
      <c r="AG631" s="162"/>
      <c r="AH631" s="162"/>
      <c r="AI631" s="162"/>
      <c r="AJ631" s="162"/>
      <c r="AK631" s="162"/>
      <c r="AL631" s="162"/>
      <c r="AM631" s="162"/>
      <c r="AN631" s="162"/>
      <c r="AO631" s="162"/>
      <c r="AP631" s="162"/>
      <c r="AQ631" s="163"/>
      <c r="AR631" s="157"/>
    </row>
    <row r="632" ht="11.25" customHeight="1">
      <c r="A632" s="155"/>
      <c r="B632" s="156"/>
      <c r="C632" s="155"/>
      <c r="D632" s="157"/>
      <c r="E632" s="157"/>
      <c r="F632" s="155"/>
      <c r="G632" s="155"/>
      <c r="H632" s="158"/>
      <c r="I632" s="155"/>
      <c r="J632" s="155"/>
      <c r="K632" s="155"/>
      <c r="L632" s="157"/>
      <c r="M632" s="160"/>
      <c r="N632" s="155"/>
      <c r="O632" s="161"/>
      <c r="P632" s="156"/>
      <c r="Q632" s="155"/>
      <c r="R632" s="161"/>
      <c r="S632" s="157"/>
      <c r="T632" s="162"/>
      <c r="U632" s="162"/>
      <c r="V632" s="155"/>
      <c r="W632" s="155"/>
      <c r="X632" s="155"/>
      <c r="Y632" s="155"/>
      <c r="Z632" s="155"/>
      <c r="AA632" s="155"/>
      <c r="AB632" s="157"/>
      <c r="AC632" s="157"/>
      <c r="AD632" s="157"/>
      <c r="AE632" s="155"/>
      <c r="AF632" s="162"/>
      <c r="AG632" s="162"/>
      <c r="AH632" s="162"/>
      <c r="AI632" s="162"/>
      <c r="AJ632" s="162"/>
      <c r="AK632" s="162"/>
      <c r="AL632" s="162"/>
      <c r="AM632" s="162"/>
      <c r="AN632" s="162"/>
      <c r="AO632" s="162"/>
      <c r="AP632" s="162"/>
      <c r="AQ632" s="163"/>
      <c r="AR632" s="157"/>
    </row>
    <row r="633" ht="11.25" customHeight="1">
      <c r="A633" s="155"/>
      <c r="B633" s="156"/>
      <c r="C633" s="155"/>
      <c r="D633" s="157"/>
      <c r="E633" s="157"/>
      <c r="F633" s="155"/>
      <c r="G633" s="155"/>
      <c r="H633" s="158"/>
      <c r="I633" s="155"/>
      <c r="J633" s="155"/>
      <c r="K633" s="155"/>
      <c r="L633" s="157"/>
      <c r="M633" s="160"/>
      <c r="N633" s="155"/>
      <c r="O633" s="161"/>
      <c r="P633" s="156"/>
      <c r="Q633" s="155"/>
      <c r="R633" s="161"/>
      <c r="S633" s="157"/>
      <c r="T633" s="162"/>
      <c r="U633" s="162"/>
      <c r="V633" s="155"/>
      <c r="W633" s="155"/>
      <c r="X633" s="155"/>
      <c r="Y633" s="155"/>
      <c r="Z633" s="155"/>
      <c r="AA633" s="155"/>
      <c r="AB633" s="157"/>
      <c r="AC633" s="157"/>
      <c r="AD633" s="157"/>
      <c r="AE633" s="155"/>
      <c r="AF633" s="162"/>
      <c r="AG633" s="162"/>
      <c r="AH633" s="162"/>
      <c r="AI633" s="162"/>
      <c r="AJ633" s="162"/>
      <c r="AK633" s="162"/>
      <c r="AL633" s="162"/>
      <c r="AM633" s="162"/>
      <c r="AN633" s="162"/>
      <c r="AO633" s="162"/>
      <c r="AP633" s="162"/>
      <c r="AQ633" s="163"/>
      <c r="AR633" s="157"/>
    </row>
    <row r="634" ht="11.25" customHeight="1">
      <c r="A634" s="155"/>
      <c r="B634" s="156"/>
      <c r="C634" s="155"/>
      <c r="D634" s="157"/>
      <c r="E634" s="157"/>
      <c r="F634" s="155"/>
      <c r="G634" s="155"/>
      <c r="H634" s="158"/>
      <c r="I634" s="155"/>
      <c r="J634" s="155"/>
      <c r="K634" s="155"/>
      <c r="L634" s="157"/>
      <c r="M634" s="160"/>
      <c r="N634" s="155"/>
      <c r="O634" s="161"/>
      <c r="P634" s="156"/>
      <c r="Q634" s="155"/>
      <c r="R634" s="161"/>
      <c r="S634" s="157"/>
      <c r="T634" s="162"/>
      <c r="U634" s="162"/>
      <c r="V634" s="155"/>
      <c r="W634" s="155"/>
      <c r="X634" s="155"/>
      <c r="Y634" s="155"/>
      <c r="Z634" s="155"/>
      <c r="AA634" s="155"/>
      <c r="AB634" s="157"/>
      <c r="AC634" s="157"/>
      <c r="AD634" s="157"/>
      <c r="AE634" s="155"/>
      <c r="AF634" s="162"/>
      <c r="AG634" s="162"/>
      <c r="AH634" s="162"/>
      <c r="AI634" s="162"/>
      <c r="AJ634" s="162"/>
      <c r="AK634" s="162"/>
      <c r="AL634" s="162"/>
      <c r="AM634" s="162"/>
      <c r="AN634" s="162"/>
      <c r="AO634" s="162"/>
      <c r="AP634" s="162"/>
      <c r="AQ634" s="163"/>
      <c r="AR634" s="157"/>
    </row>
    <row r="635" ht="11.25" customHeight="1">
      <c r="A635" s="155"/>
      <c r="B635" s="156"/>
      <c r="C635" s="155"/>
      <c r="D635" s="157"/>
      <c r="E635" s="157"/>
      <c r="F635" s="155"/>
      <c r="G635" s="155"/>
      <c r="H635" s="158"/>
      <c r="I635" s="155"/>
      <c r="J635" s="155"/>
      <c r="K635" s="155"/>
      <c r="L635" s="157"/>
      <c r="M635" s="160"/>
      <c r="N635" s="155"/>
      <c r="O635" s="161"/>
      <c r="P635" s="156"/>
      <c r="Q635" s="155"/>
      <c r="R635" s="161"/>
      <c r="S635" s="157"/>
      <c r="T635" s="162"/>
      <c r="U635" s="162"/>
      <c r="V635" s="155"/>
      <c r="W635" s="155"/>
      <c r="X635" s="155"/>
      <c r="Y635" s="155"/>
      <c r="Z635" s="155"/>
      <c r="AA635" s="155"/>
      <c r="AB635" s="157"/>
      <c r="AC635" s="157"/>
      <c r="AD635" s="157"/>
      <c r="AE635" s="155"/>
      <c r="AF635" s="162"/>
      <c r="AG635" s="162"/>
      <c r="AH635" s="162"/>
      <c r="AI635" s="162"/>
      <c r="AJ635" s="162"/>
      <c r="AK635" s="162"/>
      <c r="AL635" s="162"/>
      <c r="AM635" s="162"/>
      <c r="AN635" s="162"/>
      <c r="AO635" s="162"/>
      <c r="AP635" s="162"/>
      <c r="AQ635" s="163"/>
      <c r="AR635" s="157"/>
    </row>
    <row r="636" ht="11.25" customHeight="1">
      <c r="A636" s="155"/>
      <c r="B636" s="156"/>
      <c r="C636" s="155"/>
      <c r="D636" s="157"/>
      <c r="E636" s="157"/>
      <c r="F636" s="155"/>
      <c r="G636" s="155"/>
      <c r="H636" s="158"/>
      <c r="I636" s="155"/>
      <c r="J636" s="155"/>
      <c r="K636" s="155"/>
      <c r="L636" s="157"/>
      <c r="M636" s="160"/>
      <c r="N636" s="155"/>
      <c r="O636" s="161"/>
      <c r="P636" s="156"/>
      <c r="Q636" s="155"/>
      <c r="R636" s="161"/>
      <c r="S636" s="157"/>
      <c r="T636" s="162"/>
      <c r="U636" s="162"/>
      <c r="V636" s="155"/>
      <c r="W636" s="155"/>
      <c r="X636" s="155"/>
      <c r="Y636" s="155"/>
      <c r="Z636" s="155"/>
      <c r="AA636" s="155"/>
      <c r="AB636" s="157"/>
      <c r="AC636" s="157"/>
      <c r="AD636" s="157"/>
      <c r="AE636" s="155"/>
      <c r="AF636" s="162"/>
      <c r="AG636" s="162"/>
      <c r="AH636" s="162"/>
      <c r="AI636" s="162"/>
      <c r="AJ636" s="162"/>
      <c r="AK636" s="162"/>
      <c r="AL636" s="162"/>
      <c r="AM636" s="162"/>
      <c r="AN636" s="162"/>
      <c r="AO636" s="162"/>
      <c r="AP636" s="162"/>
      <c r="AQ636" s="163"/>
      <c r="AR636" s="157"/>
    </row>
    <row r="637" ht="11.25" customHeight="1">
      <c r="A637" s="155"/>
      <c r="B637" s="156"/>
      <c r="C637" s="155"/>
      <c r="D637" s="157"/>
      <c r="E637" s="157"/>
      <c r="F637" s="155"/>
      <c r="G637" s="155"/>
      <c r="H637" s="158"/>
      <c r="I637" s="155"/>
      <c r="J637" s="155"/>
      <c r="K637" s="155"/>
      <c r="L637" s="157"/>
      <c r="M637" s="160"/>
      <c r="N637" s="155"/>
      <c r="O637" s="161"/>
      <c r="P637" s="156"/>
      <c r="Q637" s="155"/>
      <c r="R637" s="161"/>
      <c r="S637" s="157"/>
      <c r="T637" s="162"/>
      <c r="U637" s="162"/>
      <c r="V637" s="155"/>
      <c r="W637" s="155"/>
      <c r="X637" s="155"/>
      <c r="Y637" s="155"/>
      <c r="Z637" s="155"/>
      <c r="AA637" s="155"/>
      <c r="AB637" s="157"/>
      <c r="AC637" s="157"/>
      <c r="AD637" s="157"/>
      <c r="AE637" s="155"/>
      <c r="AF637" s="162"/>
      <c r="AG637" s="162"/>
      <c r="AH637" s="162"/>
      <c r="AI637" s="162"/>
      <c r="AJ637" s="162"/>
      <c r="AK637" s="162"/>
      <c r="AL637" s="162"/>
      <c r="AM637" s="162"/>
      <c r="AN637" s="162"/>
      <c r="AO637" s="162"/>
      <c r="AP637" s="162"/>
      <c r="AQ637" s="163"/>
      <c r="AR637" s="157"/>
    </row>
    <row r="638" ht="11.25" customHeight="1">
      <c r="A638" s="155"/>
      <c r="B638" s="156"/>
      <c r="C638" s="155"/>
      <c r="D638" s="157"/>
      <c r="E638" s="157"/>
      <c r="F638" s="155"/>
      <c r="G638" s="155"/>
      <c r="H638" s="158"/>
      <c r="I638" s="155"/>
      <c r="J638" s="155"/>
      <c r="K638" s="155"/>
      <c r="L638" s="157"/>
      <c r="M638" s="160"/>
      <c r="N638" s="155"/>
      <c r="O638" s="161"/>
      <c r="P638" s="156"/>
      <c r="Q638" s="155"/>
      <c r="R638" s="161"/>
      <c r="S638" s="157"/>
      <c r="T638" s="162"/>
      <c r="U638" s="162"/>
      <c r="V638" s="155"/>
      <c r="W638" s="155"/>
      <c r="X638" s="155"/>
      <c r="Y638" s="155"/>
      <c r="Z638" s="155"/>
      <c r="AA638" s="155"/>
      <c r="AB638" s="157"/>
      <c r="AC638" s="157"/>
      <c r="AD638" s="157"/>
      <c r="AE638" s="155"/>
      <c r="AF638" s="162"/>
      <c r="AG638" s="162"/>
      <c r="AH638" s="162"/>
      <c r="AI638" s="162"/>
      <c r="AJ638" s="162"/>
      <c r="AK638" s="162"/>
      <c r="AL638" s="162"/>
      <c r="AM638" s="162"/>
      <c r="AN638" s="162"/>
      <c r="AO638" s="162"/>
      <c r="AP638" s="162"/>
      <c r="AQ638" s="163"/>
      <c r="AR638" s="157"/>
    </row>
    <row r="639" ht="11.25" customHeight="1">
      <c r="A639" s="155"/>
      <c r="B639" s="156"/>
      <c r="C639" s="155"/>
      <c r="D639" s="157"/>
      <c r="E639" s="157"/>
      <c r="F639" s="155"/>
      <c r="G639" s="155"/>
      <c r="H639" s="158"/>
      <c r="I639" s="155"/>
      <c r="J639" s="155"/>
      <c r="K639" s="155"/>
      <c r="L639" s="157"/>
      <c r="M639" s="160"/>
      <c r="N639" s="155"/>
      <c r="O639" s="161"/>
      <c r="P639" s="156"/>
      <c r="Q639" s="155"/>
      <c r="R639" s="161"/>
      <c r="S639" s="157"/>
      <c r="T639" s="162"/>
      <c r="U639" s="162"/>
      <c r="V639" s="155"/>
      <c r="W639" s="155"/>
      <c r="X639" s="155"/>
      <c r="Y639" s="155"/>
      <c r="Z639" s="155"/>
      <c r="AA639" s="155"/>
      <c r="AB639" s="157"/>
      <c r="AC639" s="157"/>
      <c r="AD639" s="157"/>
      <c r="AE639" s="155"/>
      <c r="AF639" s="162"/>
      <c r="AG639" s="162"/>
      <c r="AH639" s="162"/>
      <c r="AI639" s="162"/>
      <c r="AJ639" s="162"/>
      <c r="AK639" s="162"/>
      <c r="AL639" s="162"/>
      <c r="AM639" s="162"/>
      <c r="AN639" s="162"/>
      <c r="AO639" s="162"/>
      <c r="AP639" s="162"/>
      <c r="AQ639" s="163"/>
      <c r="AR639" s="157"/>
    </row>
    <row r="640" ht="11.25" customHeight="1">
      <c r="A640" s="155"/>
      <c r="B640" s="156"/>
      <c r="C640" s="155"/>
      <c r="D640" s="157"/>
      <c r="E640" s="157"/>
      <c r="F640" s="155"/>
      <c r="G640" s="155"/>
      <c r="H640" s="158"/>
      <c r="I640" s="155"/>
      <c r="J640" s="155"/>
      <c r="K640" s="155"/>
      <c r="L640" s="157"/>
      <c r="M640" s="160"/>
      <c r="N640" s="155"/>
      <c r="O640" s="161"/>
      <c r="P640" s="156"/>
      <c r="Q640" s="155"/>
      <c r="R640" s="161"/>
      <c r="S640" s="157"/>
      <c r="T640" s="162"/>
      <c r="U640" s="162"/>
      <c r="V640" s="155"/>
      <c r="W640" s="155"/>
      <c r="X640" s="155"/>
      <c r="Y640" s="155"/>
      <c r="Z640" s="155"/>
      <c r="AA640" s="155"/>
      <c r="AB640" s="157"/>
      <c r="AC640" s="157"/>
      <c r="AD640" s="157"/>
      <c r="AE640" s="155"/>
      <c r="AF640" s="162"/>
      <c r="AG640" s="162"/>
      <c r="AH640" s="162"/>
      <c r="AI640" s="162"/>
      <c r="AJ640" s="162"/>
      <c r="AK640" s="162"/>
      <c r="AL640" s="162"/>
      <c r="AM640" s="162"/>
      <c r="AN640" s="162"/>
      <c r="AO640" s="162"/>
      <c r="AP640" s="162"/>
      <c r="AQ640" s="163"/>
      <c r="AR640" s="157"/>
    </row>
  </sheetData>
  <mergeCells count="3050">
    <mergeCell ref="AB47:AB48"/>
    <mergeCell ref="AC47:AC48"/>
    <mergeCell ref="AK47:AK48"/>
    <mergeCell ref="AK49:AK50"/>
    <mergeCell ref="AK51:AK52"/>
    <mergeCell ref="AK53:AK55"/>
    <mergeCell ref="AK56:AK57"/>
    <mergeCell ref="AK59:AK60"/>
    <mergeCell ref="AK61:AK62"/>
    <mergeCell ref="AK63:AK64"/>
    <mergeCell ref="AK65:AK66"/>
    <mergeCell ref="AK67:AK68"/>
    <mergeCell ref="AK69:AK70"/>
    <mergeCell ref="AK71:AK72"/>
    <mergeCell ref="AK74:AK75"/>
    <mergeCell ref="AK78:AK79"/>
    <mergeCell ref="AK81:AK82"/>
    <mergeCell ref="AK83:AK84"/>
    <mergeCell ref="AK85:AK86"/>
    <mergeCell ref="AK89:AK90"/>
    <mergeCell ref="AK91:AK93"/>
    <mergeCell ref="AK112:AK113"/>
    <mergeCell ref="AK114:AK116"/>
    <mergeCell ref="AK117:AK118"/>
    <mergeCell ref="AK119:AK121"/>
    <mergeCell ref="AK122:AK123"/>
    <mergeCell ref="AK94:AK95"/>
    <mergeCell ref="AK96:AK97"/>
    <mergeCell ref="AK98:AK99"/>
    <mergeCell ref="AK101:AK103"/>
    <mergeCell ref="AK104:AK105"/>
    <mergeCell ref="AK107:AK108"/>
    <mergeCell ref="AK110:AK111"/>
    <mergeCell ref="AD91:AD93"/>
    <mergeCell ref="AE91:AE93"/>
    <mergeCell ref="AA85:AA86"/>
    <mergeCell ref="AA89:AA90"/>
    <mergeCell ref="AB89:AB90"/>
    <mergeCell ref="AC89:AC90"/>
    <mergeCell ref="AD89:AD90"/>
    <mergeCell ref="AE89:AE90"/>
    <mergeCell ref="AA91:AA93"/>
    <mergeCell ref="AC63:AC64"/>
    <mergeCell ref="AD63:AD64"/>
    <mergeCell ref="AA61:AA62"/>
    <mergeCell ref="AB61:AB62"/>
    <mergeCell ref="AC61:AC62"/>
    <mergeCell ref="AD61:AD62"/>
    <mergeCell ref="AE61:AE62"/>
    <mergeCell ref="AB63:AB64"/>
    <mergeCell ref="AE63:AE64"/>
    <mergeCell ref="AD67:AD68"/>
    <mergeCell ref="AE67:AE68"/>
    <mergeCell ref="AD69:AD70"/>
    <mergeCell ref="AE69:AE70"/>
    <mergeCell ref="AD71:AD72"/>
    <mergeCell ref="AE71:AE72"/>
    <mergeCell ref="AA63:AA64"/>
    <mergeCell ref="AA65:AA66"/>
    <mergeCell ref="AB65:AB66"/>
    <mergeCell ref="AC65:AC66"/>
    <mergeCell ref="AD65:AD66"/>
    <mergeCell ref="AE65:AE66"/>
    <mergeCell ref="AA67:AA68"/>
    <mergeCell ref="AB67:AB68"/>
    <mergeCell ref="AC67:AC68"/>
    <mergeCell ref="AA69:AA70"/>
    <mergeCell ref="AB69:AB70"/>
    <mergeCell ref="AC69:AC70"/>
    <mergeCell ref="AB71:AB72"/>
    <mergeCell ref="AC71:AC72"/>
    <mergeCell ref="AD78:AD79"/>
    <mergeCell ref="AE78:AE79"/>
    <mergeCell ref="AB91:AB93"/>
    <mergeCell ref="AC91:AC93"/>
    <mergeCell ref="AA94:AA95"/>
    <mergeCell ref="AB94:AB95"/>
    <mergeCell ref="AC94:AC95"/>
    <mergeCell ref="AD94:AD95"/>
    <mergeCell ref="AE94:AE95"/>
    <mergeCell ref="AA110:AA111"/>
    <mergeCell ref="AB110:AB111"/>
    <mergeCell ref="AC110:AC111"/>
    <mergeCell ref="AD110:AD111"/>
    <mergeCell ref="AE110:AE111"/>
    <mergeCell ref="AB112:AB113"/>
    <mergeCell ref="AE112:AE113"/>
    <mergeCell ref="AD117:AD118"/>
    <mergeCell ref="AE117:AE118"/>
    <mergeCell ref="AA112:AA113"/>
    <mergeCell ref="AA114:AA116"/>
    <mergeCell ref="AB114:AB116"/>
    <mergeCell ref="AC114:AC116"/>
    <mergeCell ref="AD114:AD116"/>
    <mergeCell ref="AE114:AE116"/>
    <mergeCell ref="AA117:AA118"/>
    <mergeCell ref="AC98:AC99"/>
    <mergeCell ref="AD98:AD99"/>
    <mergeCell ref="AA96:AA97"/>
    <mergeCell ref="AB96:AB97"/>
    <mergeCell ref="AC96:AC97"/>
    <mergeCell ref="AD96:AD97"/>
    <mergeCell ref="AE96:AE97"/>
    <mergeCell ref="AB98:AB99"/>
    <mergeCell ref="AE98:AE99"/>
    <mergeCell ref="AD104:AD105"/>
    <mergeCell ref="AE104:AE105"/>
    <mergeCell ref="AA98:AA99"/>
    <mergeCell ref="AA101:AA103"/>
    <mergeCell ref="AB101:AB103"/>
    <mergeCell ref="AC101:AC103"/>
    <mergeCell ref="AD101:AD103"/>
    <mergeCell ref="AE101:AE103"/>
    <mergeCell ref="AA104:AA105"/>
    <mergeCell ref="AB104:AB105"/>
    <mergeCell ref="AC104:AC105"/>
    <mergeCell ref="AA107:AA108"/>
    <mergeCell ref="AB107:AB108"/>
    <mergeCell ref="AC107:AC108"/>
    <mergeCell ref="AD107:AD108"/>
    <mergeCell ref="AE107:AE108"/>
    <mergeCell ref="AC112:AC113"/>
    <mergeCell ref="AD112:AD113"/>
    <mergeCell ref="AB117:AB118"/>
    <mergeCell ref="AC117:AC118"/>
    <mergeCell ref="AA119:AA121"/>
    <mergeCell ref="AB119:AB121"/>
    <mergeCell ref="AC119:AC121"/>
    <mergeCell ref="AD119:AD121"/>
    <mergeCell ref="AE119:AE121"/>
    <mergeCell ref="AD141:AD142"/>
    <mergeCell ref="AE141:AE142"/>
    <mergeCell ref="AA137:AA139"/>
    <mergeCell ref="AB137:AB139"/>
    <mergeCell ref="AC137:AC139"/>
    <mergeCell ref="AD137:AD139"/>
    <mergeCell ref="AE137:AE139"/>
    <mergeCell ref="AK137:AK139"/>
    <mergeCell ref="AA141:AA142"/>
    <mergeCell ref="AK141:AK142"/>
    <mergeCell ref="AC187:AC189"/>
    <mergeCell ref="AD187:AD189"/>
    <mergeCell ref="AC190:AC191"/>
    <mergeCell ref="AD190:AD191"/>
    <mergeCell ref="AE190:AE191"/>
    <mergeCell ref="AD192:AD193"/>
    <mergeCell ref="AE192:AE193"/>
    <mergeCell ref="AA187:AA189"/>
    <mergeCell ref="AA190:AA191"/>
    <mergeCell ref="AB190:AB191"/>
    <mergeCell ref="AA192:AA193"/>
    <mergeCell ref="AB192:AB193"/>
    <mergeCell ref="AA194:AA195"/>
    <mergeCell ref="AB194:AB195"/>
    <mergeCell ref="AA16:AA17"/>
    <mergeCell ref="AA19:AA20"/>
    <mergeCell ref="AB19:AB20"/>
    <mergeCell ref="AC19:AC20"/>
    <mergeCell ref="AD19:AD20"/>
    <mergeCell ref="AE19:AE20"/>
    <mergeCell ref="AK19:AK20"/>
    <mergeCell ref="AA22:AA23"/>
    <mergeCell ref="AB22:AB23"/>
    <mergeCell ref="AC22:AC23"/>
    <mergeCell ref="AD22:AD23"/>
    <mergeCell ref="AE22:AE23"/>
    <mergeCell ref="AK22:AK23"/>
    <mergeCell ref="AA24:AA26"/>
    <mergeCell ref="AR49:AR50"/>
    <mergeCell ref="AR51:AR52"/>
    <mergeCell ref="AR30:AR31"/>
    <mergeCell ref="AR33:AR35"/>
    <mergeCell ref="AR36:AR37"/>
    <mergeCell ref="AR39:AR40"/>
    <mergeCell ref="AR41:AR42"/>
    <mergeCell ref="AR43:AR44"/>
    <mergeCell ref="AR47:AR48"/>
    <mergeCell ref="AD47:AD48"/>
    <mergeCell ref="AE47:AE48"/>
    <mergeCell ref="AA30:AA31"/>
    <mergeCell ref="AA33:AA35"/>
    <mergeCell ref="AB33:AB35"/>
    <mergeCell ref="AC33:AC35"/>
    <mergeCell ref="AD33:AD35"/>
    <mergeCell ref="AE33:AE35"/>
    <mergeCell ref="AA47:AA48"/>
    <mergeCell ref="AC51:AC52"/>
    <mergeCell ref="AD51:AD52"/>
    <mergeCell ref="AA49:AA50"/>
    <mergeCell ref="AB49:AB50"/>
    <mergeCell ref="AC49:AC50"/>
    <mergeCell ref="AD49:AD50"/>
    <mergeCell ref="AE49:AE50"/>
    <mergeCell ref="AB51:AB52"/>
    <mergeCell ref="AE51:AE52"/>
    <mergeCell ref="AD56:AD57"/>
    <mergeCell ref="AE56:AE57"/>
    <mergeCell ref="AA51:AA52"/>
    <mergeCell ref="AA53:AA55"/>
    <mergeCell ref="AB53:AB55"/>
    <mergeCell ref="AC53:AC55"/>
    <mergeCell ref="AD53:AD55"/>
    <mergeCell ref="AE53:AE55"/>
    <mergeCell ref="AA56:AA57"/>
    <mergeCell ref="AB56:AB57"/>
    <mergeCell ref="AC56:AC57"/>
    <mergeCell ref="AA59:AA60"/>
    <mergeCell ref="AB59:AB60"/>
    <mergeCell ref="AC59:AC60"/>
    <mergeCell ref="AD59:AD60"/>
    <mergeCell ref="AE59:AE60"/>
    <mergeCell ref="AD7:AD8"/>
    <mergeCell ref="AE7:AE8"/>
    <mergeCell ref="AA9:AA10"/>
    <mergeCell ref="AB9:AB10"/>
    <mergeCell ref="AC9:AC10"/>
    <mergeCell ref="AD9:AD10"/>
    <mergeCell ref="AE9:AE10"/>
    <mergeCell ref="AC16:AC17"/>
    <mergeCell ref="AD16:AD17"/>
    <mergeCell ref="AK16:AK17"/>
    <mergeCell ref="AQ16:AQ17"/>
    <mergeCell ref="AR16:AR17"/>
    <mergeCell ref="AA14:AA15"/>
    <mergeCell ref="AB14:AB15"/>
    <mergeCell ref="AC14:AC15"/>
    <mergeCell ref="AD14:AD15"/>
    <mergeCell ref="AE14:AE15"/>
    <mergeCell ref="AB16:AB17"/>
    <mergeCell ref="AE16:AE17"/>
    <mergeCell ref="AQ19:AQ20"/>
    <mergeCell ref="AR19:AR20"/>
    <mergeCell ref="AQ22:AQ23"/>
    <mergeCell ref="AR22:AR23"/>
    <mergeCell ref="AQ24:AQ26"/>
    <mergeCell ref="AR24:AR26"/>
    <mergeCell ref="AR28:AR29"/>
    <mergeCell ref="AQ28:AQ29"/>
    <mergeCell ref="AQ30:AQ31"/>
    <mergeCell ref="AQ33:AQ35"/>
    <mergeCell ref="AQ36:AQ37"/>
    <mergeCell ref="AQ39:AQ40"/>
    <mergeCell ref="AQ41:AQ42"/>
    <mergeCell ref="AQ43:AQ44"/>
    <mergeCell ref="AQ47:AQ48"/>
    <mergeCell ref="AQ49:AQ50"/>
    <mergeCell ref="AQ51:AQ52"/>
    <mergeCell ref="AQ53:AQ55"/>
    <mergeCell ref="AR53:AR55"/>
    <mergeCell ref="AQ56:AQ57"/>
    <mergeCell ref="AR56:AR57"/>
    <mergeCell ref="AR67:AR68"/>
    <mergeCell ref="AR69:AR70"/>
    <mergeCell ref="AA71:AA72"/>
    <mergeCell ref="AA74:AA75"/>
    <mergeCell ref="AB74:AB75"/>
    <mergeCell ref="AC74:AC75"/>
    <mergeCell ref="AD74:AD75"/>
    <mergeCell ref="AE74:AE75"/>
    <mergeCell ref="AA78:AA79"/>
    <mergeCell ref="AB78:AB79"/>
    <mergeCell ref="AC78:AC79"/>
    <mergeCell ref="AA81:AA82"/>
    <mergeCell ref="AB81:AB82"/>
    <mergeCell ref="AC81:AC82"/>
    <mergeCell ref="AD81:AD82"/>
    <mergeCell ref="AE81:AE82"/>
    <mergeCell ref="AC85:AC86"/>
    <mergeCell ref="AD85:AD86"/>
    <mergeCell ref="AA83:AA84"/>
    <mergeCell ref="AB83:AB84"/>
    <mergeCell ref="AC83:AC84"/>
    <mergeCell ref="AD83:AD84"/>
    <mergeCell ref="AE83:AE84"/>
    <mergeCell ref="AB85:AB86"/>
    <mergeCell ref="AE85:AE86"/>
    <mergeCell ref="AQ248:AQ250"/>
    <mergeCell ref="AQ254:AQ255"/>
    <mergeCell ref="AR254:AR255"/>
    <mergeCell ref="AQ236:AQ237"/>
    <mergeCell ref="AR236:AR237"/>
    <mergeCell ref="AQ240:AQ241"/>
    <mergeCell ref="AR240:AR241"/>
    <mergeCell ref="AQ243:AQ245"/>
    <mergeCell ref="AR243:AR245"/>
    <mergeCell ref="AR248:AR250"/>
    <mergeCell ref="AC209:AC210"/>
    <mergeCell ref="AD209:AD210"/>
    <mergeCell ref="AA206:AA207"/>
    <mergeCell ref="AB206:AB207"/>
    <mergeCell ref="AC206:AC207"/>
    <mergeCell ref="AD206:AD207"/>
    <mergeCell ref="AE206:AE207"/>
    <mergeCell ref="AB209:AB210"/>
    <mergeCell ref="AE209:AE210"/>
    <mergeCell ref="AD213:AD214"/>
    <mergeCell ref="AE213:AE214"/>
    <mergeCell ref="AA209:AA210"/>
    <mergeCell ref="AA211:AA212"/>
    <mergeCell ref="AB211:AB212"/>
    <mergeCell ref="AC211:AC212"/>
    <mergeCell ref="AD211:AD212"/>
    <mergeCell ref="AE211:AE212"/>
    <mergeCell ref="AA213:AA214"/>
    <mergeCell ref="AA157:AA158"/>
    <mergeCell ref="AB157:AB158"/>
    <mergeCell ref="AC157:AC158"/>
    <mergeCell ref="AD157:AD158"/>
    <mergeCell ref="AE157:AE158"/>
    <mergeCell ref="AB159:AB160"/>
    <mergeCell ref="AE159:AE160"/>
    <mergeCell ref="AA159:AA160"/>
    <mergeCell ref="AA162:AA164"/>
    <mergeCell ref="AB162:AB164"/>
    <mergeCell ref="AC162:AC164"/>
    <mergeCell ref="AD162:AD164"/>
    <mergeCell ref="AE162:AE164"/>
    <mergeCell ref="AK165:AK166"/>
    <mergeCell ref="AA165:AA166"/>
    <mergeCell ref="AA167:AA169"/>
    <mergeCell ref="AB167:AB169"/>
    <mergeCell ref="AC167:AC169"/>
    <mergeCell ref="AD167:AD169"/>
    <mergeCell ref="AE167:AE169"/>
    <mergeCell ref="AK167:AK169"/>
    <mergeCell ref="AD175:AD176"/>
    <mergeCell ref="AE175:AE176"/>
    <mergeCell ref="AA172:AA173"/>
    <mergeCell ref="AB172:AB173"/>
    <mergeCell ref="AC172:AC173"/>
    <mergeCell ref="AD172:AD173"/>
    <mergeCell ref="AE172:AE173"/>
    <mergeCell ref="AK172:AK173"/>
    <mergeCell ref="AA175:AA176"/>
    <mergeCell ref="AK175:AK176"/>
    <mergeCell ref="AB175:AB176"/>
    <mergeCell ref="AC175:AC176"/>
    <mergeCell ref="AB178:AB179"/>
    <mergeCell ref="AC178:AC179"/>
    <mergeCell ref="AD178:AD179"/>
    <mergeCell ref="AE178:AE179"/>
    <mergeCell ref="AK178:AK179"/>
    <mergeCell ref="AK180:AK181"/>
    <mergeCell ref="AB182:AB183"/>
    <mergeCell ref="AC182:AC183"/>
    <mergeCell ref="AK182:AK183"/>
    <mergeCell ref="AK184:AK185"/>
    <mergeCell ref="AK187:AK189"/>
    <mergeCell ref="AK190:AK191"/>
    <mergeCell ref="AK192:AK193"/>
    <mergeCell ref="AD182:AD183"/>
    <mergeCell ref="AE182:AE183"/>
    <mergeCell ref="AA178:AA179"/>
    <mergeCell ref="AA180:AA181"/>
    <mergeCell ref="AB180:AB181"/>
    <mergeCell ref="AC180:AC181"/>
    <mergeCell ref="AD180:AD181"/>
    <mergeCell ref="AE180:AE181"/>
    <mergeCell ref="AA182:AA183"/>
    <mergeCell ref="AA184:AA185"/>
    <mergeCell ref="AB184:AB185"/>
    <mergeCell ref="AC184:AC185"/>
    <mergeCell ref="AD184:AD185"/>
    <mergeCell ref="AE184:AE185"/>
    <mergeCell ref="AB187:AB189"/>
    <mergeCell ref="AE187:AE189"/>
    <mergeCell ref="AC192:AC193"/>
    <mergeCell ref="AC194:AC195"/>
    <mergeCell ref="AD194:AD195"/>
    <mergeCell ref="AE194:AE195"/>
    <mergeCell ref="AA196:AA197"/>
    <mergeCell ref="AB196:AB197"/>
    <mergeCell ref="AC196:AC197"/>
    <mergeCell ref="AD196:AD197"/>
    <mergeCell ref="AE196:AE197"/>
    <mergeCell ref="AA198:AA199"/>
    <mergeCell ref="AB198:AB199"/>
    <mergeCell ref="AC198:AC199"/>
    <mergeCell ref="AD198:AD199"/>
    <mergeCell ref="AE198:AE199"/>
    <mergeCell ref="AB213:AB214"/>
    <mergeCell ref="AC213:AC214"/>
    <mergeCell ref="AA218:AA219"/>
    <mergeCell ref="AB218:AB219"/>
    <mergeCell ref="AC218:AC219"/>
    <mergeCell ref="AD218:AD219"/>
    <mergeCell ref="AE218:AE219"/>
    <mergeCell ref="AA236:AA237"/>
    <mergeCell ref="AB236:AB237"/>
    <mergeCell ref="AC236:AC237"/>
    <mergeCell ref="AD236:AD237"/>
    <mergeCell ref="AE236:AE237"/>
    <mergeCell ref="AB240:AB241"/>
    <mergeCell ref="AE240:AE241"/>
    <mergeCell ref="AD248:AD250"/>
    <mergeCell ref="AE248:AE250"/>
    <mergeCell ref="AA240:AA241"/>
    <mergeCell ref="AA243:AA245"/>
    <mergeCell ref="AB243:AB245"/>
    <mergeCell ref="AC243:AC245"/>
    <mergeCell ref="AD243:AD245"/>
    <mergeCell ref="AE243:AE245"/>
    <mergeCell ref="AA248:AA250"/>
    <mergeCell ref="AC222:AC224"/>
    <mergeCell ref="AD222:AD224"/>
    <mergeCell ref="AA220:AA221"/>
    <mergeCell ref="AB220:AB221"/>
    <mergeCell ref="AC220:AC221"/>
    <mergeCell ref="AD220:AD221"/>
    <mergeCell ref="AE220:AE221"/>
    <mergeCell ref="AB222:AB224"/>
    <mergeCell ref="AE222:AE224"/>
    <mergeCell ref="AD229:AD230"/>
    <mergeCell ref="AE229:AE230"/>
    <mergeCell ref="AA222:AA224"/>
    <mergeCell ref="AA226:AA227"/>
    <mergeCell ref="AB226:AB227"/>
    <mergeCell ref="AC226:AC227"/>
    <mergeCell ref="AD226:AD227"/>
    <mergeCell ref="AE226:AE227"/>
    <mergeCell ref="AA229:AA230"/>
    <mergeCell ref="AB229:AB230"/>
    <mergeCell ref="AC229:AC230"/>
    <mergeCell ref="AA233:AA234"/>
    <mergeCell ref="AB233:AB234"/>
    <mergeCell ref="AC233:AC234"/>
    <mergeCell ref="AD233:AD234"/>
    <mergeCell ref="AE233:AE234"/>
    <mergeCell ref="AC240:AC241"/>
    <mergeCell ref="AD240:AD241"/>
    <mergeCell ref="AB248:AB250"/>
    <mergeCell ref="AC248:AC250"/>
    <mergeCell ref="AA254:AA255"/>
    <mergeCell ref="AB254:AB255"/>
    <mergeCell ref="AC254:AC255"/>
    <mergeCell ref="AD254:AD255"/>
    <mergeCell ref="AE254:AE255"/>
    <mergeCell ref="AK337:AK338"/>
    <mergeCell ref="AK340:AK341"/>
    <mergeCell ref="AK343:AK344"/>
    <mergeCell ref="AK345:AK346"/>
    <mergeCell ref="AK347:AK348"/>
    <mergeCell ref="AK350:AK351"/>
    <mergeCell ref="AK355:AK357"/>
    <mergeCell ref="AK358:AK360"/>
    <mergeCell ref="AK364:AK365"/>
    <mergeCell ref="AK367:AK368"/>
    <mergeCell ref="AK369:AK370"/>
    <mergeCell ref="AK372:AK373"/>
    <mergeCell ref="AK375:AK376"/>
    <mergeCell ref="AK379:AK380"/>
    <mergeCell ref="AK382:AK383"/>
    <mergeCell ref="AK385:AK386"/>
    <mergeCell ref="AK393:AK394"/>
    <mergeCell ref="AK395:AK396"/>
    <mergeCell ref="AK398:AK399"/>
    <mergeCell ref="AK400:AK401"/>
    <mergeCell ref="AK402:AK403"/>
    <mergeCell ref="AK425:AK426"/>
    <mergeCell ref="AK428:AK429"/>
    <mergeCell ref="AK431:AK432"/>
    <mergeCell ref="AK433:AK434"/>
    <mergeCell ref="AK435:AK436"/>
    <mergeCell ref="AK438:AK439"/>
    <mergeCell ref="AK440:AK442"/>
    <mergeCell ref="AK407:AK408"/>
    <mergeCell ref="AK409:AK411"/>
    <mergeCell ref="AK413:AK414"/>
    <mergeCell ref="AK415:AK416"/>
    <mergeCell ref="AK419:AK420"/>
    <mergeCell ref="AK421:AK422"/>
    <mergeCell ref="AK423:AK424"/>
    <mergeCell ref="AK194:AK195"/>
    <mergeCell ref="AK196:AK197"/>
    <mergeCell ref="AK198:AK199"/>
    <mergeCell ref="AK206:AK207"/>
    <mergeCell ref="AK209:AK210"/>
    <mergeCell ref="AK211:AK212"/>
    <mergeCell ref="AK213:AK214"/>
    <mergeCell ref="AK218:AK219"/>
    <mergeCell ref="AK220:AK221"/>
    <mergeCell ref="AK222:AK224"/>
    <mergeCell ref="AK226:AK227"/>
    <mergeCell ref="AK229:AK230"/>
    <mergeCell ref="AK233:AK234"/>
    <mergeCell ref="AK236:AK237"/>
    <mergeCell ref="AK240:AK241"/>
    <mergeCell ref="AK243:AK245"/>
    <mergeCell ref="AK248:AK250"/>
    <mergeCell ref="AK254:AK255"/>
    <mergeCell ref="AK257:AK258"/>
    <mergeCell ref="AK260:AK261"/>
    <mergeCell ref="AK262:AK263"/>
    <mergeCell ref="AK264:AK265"/>
    <mergeCell ref="AK266:AK267"/>
    <mergeCell ref="AK268:AK269"/>
    <mergeCell ref="AK270:AK271"/>
    <mergeCell ref="AK274:AK275"/>
    <mergeCell ref="AK277:AK278"/>
    <mergeCell ref="AK279:AK281"/>
    <mergeCell ref="AK283:AK285"/>
    <mergeCell ref="AK286:AK288"/>
    <mergeCell ref="AK289:AK290"/>
    <mergeCell ref="AK291:AK293"/>
    <mergeCell ref="AK294:AK295"/>
    <mergeCell ref="AK296:AK297"/>
    <mergeCell ref="AK298:AK299"/>
    <mergeCell ref="AK300:AK301"/>
    <mergeCell ref="AK302:AK303"/>
    <mergeCell ref="AK304:AK305"/>
    <mergeCell ref="AK308:AK309"/>
    <mergeCell ref="AK312:AK313"/>
    <mergeCell ref="AK314:AK315"/>
    <mergeCell ref="AK317:AK318"/>
    <mergeCell ref="AK319:AK320"/>
    <mergeCell ref="AK322:AK323"/>
    <mergeCell ref="AK324:AK325"/>
    <mergeCell ref="AK326:AK327"/>
    <mergeCell ref="AK329:AK330"/>
    <mergeCell ref="AK332:AK333"/>
    <mergeCell ref="AK334:AK335"/>
    <mergeCell ref="AA329:AA330"/>
    <mergeCell ref="AA332:AA333"/>
    <mergeCell ref="AB332:AB333"/>
    <mergeCell ref="AC332:AC333"/>
    <mergeCell ref="AD332:AD333"/>
    <mergeCell ref="AE332:AE333"/>
    <mergeCell ref="AA334:AA335"/>
    <mergeCell ref="AB334:AB335"/>
    <mergeCell ref="AC334:AC335"/>
    <mergeCell ref="AA337:AA338"/>
    <mergeCell ref="AB337:AB338"/>
    <mergeCell ref="AC337:AC338"/>
    <mergeCell ref="AD337:AD338"/>
    <mergeCell ref="AE337:AE338"/>
    <mergeCell ref="AC319:AC320"/>
    <mergeCell ref="AD319:AD320"/>
    <mergeCell ref="AA317:AA318"/>
    <mergeCell ref="AB317:AB318"/>
    <mergeCell ref="AC317:AC318"/>
    <mergeCell ref="AD317:AD318"/>
    <mergeCell ref="AE317:AE318"/>
    <mergeCell ref="AB319:AB320"/>
    <mergeCell ref="AE319:AE320"/>
    <mergeCell ref="AD324:AD325"/>
    <mergeCell ref="AE324:AE325"/>
    <mergeCell ref="AD326:AD327"/>
    <mergeCell ref="AE326:AE327"/>
    <mergeCell ref="AD329:AD330"/>
    <mergeCell ref="AE329:AE330"/>
    <mergeCell ref="AA319:AA320"/>
    <mergeCell ref="AA322:AA323"/>
    <mergeCell ref="AB322:AB323"/>
    <mergeCell ref="AC322:AC323"/>
    <mergeCell ref="AD322:AD323"/>
    <mergeCell ref="AE322:AE323"/>
    <mergeCell ref="AA324:AA325"/>
    <mergeCell ref="AB324:AB325"/>
    <mergeCell ref="AC324:AC325"/>
    <mergeCell ref="AA326:AA327"/>
    <mergeCell ref="AB326:AB327"/>
    <mergeCell ref="AC326:AC327"/>
    <mergeCell ref="AB329:AB330"/>
    <mergeCell ref="AC329:AC330"/>
    <mergeCell ref="AD334:AD335"/>
    <mergeCell ref="AE334:AE335"/>
    <mergeCell ref="AB347:AB348"/>
    <mergeCell ref="AC347:AC348"/>
    <mergeCell ref="AQ220:AQ221"/>
    <mergeCell ref="AQ222:AQ224"/>
    <mergeCell ref="AQ226:AQ227"/>
    <mergeCell ref="AQ229:AQ230"/>
    <mergeCell ref="AR229:AR230"/>
    <mergeCell ref="AQ233:AQ234"/>
    <mergeCell ref="AR233:AR234"/>
    <mergeCell ref="AR257:AR258"/>
    <mergeCell ref="AQ257:AQ258"/>
    <mergeCell ref="AQ260:AQ261"/>
    <mergeCell ref="AR260:AR261"/>
    <mergeCell ref="AQ262:AQ263"/>
    <mergeCell ref="AR262:AR263"/>
    <mergeCell ref="AQ264:AQ265"/>
    <mergeCell ref="AR264:AR265"/>
    <mergeCell ref="AQ372:AQ373"/>
    <mergeCell ref="AR372:AR373"/>
    <mergeCell ref="AQ375:AQ376"/>
    <mergeCell ref="AR375:AR376"/>
    <mergeCell ref="AQ379:AQ380"/>
    <mergeCell ref="AR379:AR380"/>
    <mergeCell ref="AR382:AR383"/>
    <mergeCell ref="AQ382:AQ383"/>
    <mergeCell ref="AQ385:AQ386"/>
    <mergeCell ref="AR385:AR386"/>
    <mergeCell ref="AQ393:AQ394"/>
    <mergeCell ref="AR393:AR394"/>
    <mergeCell ref="AQ395:AQ396"/>
    <mergeCell ref="AR395:AR396"/>
    <mergeCell ref="AQ398:AQ399"/>
    <mergeCell ref="AR398:AR399"/>
    <mergeCell ref="AQ400:AQ401"/>
    <mergeCell ref="AR400:AR401"/>
    <mergeCell ref="AQ402:AQ403"/>
    <mergeCell ref="AR402:AR403"/>
    <mergeCell ref="AR407:AR408"/>
    <mergeCell ref="AQ407:AQ408"/>
    <mergeCell ref="AQ409:AQ411"/>
    <mergeCell ref="AR409:AR411"/>
    <mergeCell ref="AQ413:AQ414"/>
    <mergeCell ref="AR413:AR414"/>
    <mergeCell ref="AQ415:AQ416"/>
    <mergeCell ref="AR415:AR416"/>
    <mergeCell ref="AQ419:AQ420"/>
    <mergeCell ref="AR419:AR420"/>
    <mergeCell ref="AQ421:AQ422"/>
    <mergeCell ref="AR421:AR422"/>
    <mergeCell ref="AQ423:AQ424"/>
    <mergeCell ref="AR423:AR424"/>
    <mergeCell ref="AR425:AR426"/>
    <mergeCell ref="AQ425:AQ426"/>
    <mergeCell ref="AQ428:AQ429"/>
    <mergeCell ref="AR428:AR429"/>
    <mergeCell ref="AQ431:AQ432"/>
    <mergeCell ref="AR431:AR432"/>
    <mergeCell ref="AQ433:AQ434"/>
    <mergeCell ref="AR433:AR434"/>
    <mergeCell ref="AQ133:AQ134"/>
    <mergeCell ref="AR133:AR134"/>
    <mergeCell ref="AQ135:AQ136"/>
    <mergeCell ref="AR135:AR136"/>
    <mergeCell ref="AQ137:AQ139"/>
    <mergeCell ref="AR137:AR139"/>
    <mergeCell ref="AR141:AR142"/>
    <mergeCell ref="AQ141:AQ142"/>
    <mergeCell ref="AQ143:AQ144"/>
    <mergeCell ref="AQ145:AQ146"/>
    <mergeCell ref="AQ165:AQ166"/>
    <mergeCell ref="AR165:AR166"/>
    <mergeCell ref="AQ167:AQ169"/>
    <mergeCell ref="AR167:AR169"/>
    <mergeCell ref="AQ172:AQ173"/>
    <mergeCell ref="AR172:AR173"/>
    <mergeCell ref="AQ175:AQ176"/>
    <mergeCell ref="AR175:AR176"/>
    <mergeCell ref="AQ178:AQ179"/>
    <mergeCell ref="AR178:AR179"/>
    <mergeCell ref="AR180:AR181"/>
    <mergeCell ref="AQ180:AQ181"/>
    <mergeCell ref="AQ182:AQ183"/>
    <mergeCell ref="AQ184:AQ185"/>
    <mergeCell ref="AQ187:AQ189"/>
    <mergeCell ref="AQ190:AQ191"/>
    <mergeCell ref="AQ192:AQ193"/>
    <mergeCell ref="AQ194:AQ195"/>
    <mergeCell ref="AR182:AR183"/>
    <mergeCell ref="AR184:AR185"/>
    <mergeCell ref="AR187:AR189"/>
    <mergeCell ref="AR190:AR191"/>
    <mergeCell ref="AR192:AR193"/>
    <mergeCell ref="AR194:AR195"/>
    <mergeCell ref="AR196:AR197"/>
    <mergeCell ref="AQ196:AQ197"/>
    <mergeCell ref="AQ198:AQ199"/>
    <mergeCell ref="AQ206:AQ207"/>
    <mergeCell ref="AQ209:AQ210"/>
    <mergeCell ref="AQ211:AQ212"/>
    <mergeCell ref="AQ213:AQ214"/>
    <mergeCell ref="AQ218:AQ219"/>
    <mergeCell ref="AQ435:AQ436"/>
    <mergeCell ref="AR435:AR436"/>
    <mergeCell ref="AQ438:AQ439"/>
    <mergeCell ref="AR438:AR439"/>
    <mergeCell ref="AQ440:AQ442"/>
    <mergeCell ref="AR440:AR442"/>
    <mergeCell ref="AR222:AR224"/>
    <mergeCell ref="AR226:AR227"/>
    <mergeCell ref="AR198:AR199"/>
    <mergeCell ref="AR206:AR207"/>
    <mergeCell ref="AR209:AR210"/>
    <mergeCell ref="AR211:AR212"/>
    <mergeCell ref="AR213:AR214"/>
    <mergeCell ref="AR218:AR219"/>
    <mergeCell ref="AR220:AR221"/>
    <mergeCell ref="AQ266:AQ267"/>
    <mergeCell ref="AR266:AR267"/>
    <mergeCell ref="AQ268:AQ269"/>
    <mergeCell ref="AR268:AR269"/>
    <mergeCell ref="AQ270:AQ271"/>
    <mergeCell ref="AR270:AR271"/>
    <mergeCell ref="AR274:AR275"/>
    <mergeCell ref="AQ274:AQ275"/>
    <mergeCell ref="AQ277:AQ278"/>
    <mergeCell ref="AR277:AR278"/>
    <mergeCell ref="AQ279:AQ281"/>
    <mergeCell ref="AR279:AR281"/>
    <mergeCell ref="AQ283:AQ285"/>
    <mergeCell ref="AR283:AR285"/>
    <mergeCell ref="AQ294:AQ295"/>
    <mergeCell ref="AQ296:AQ297"/>
    <mergeCell ref="AQ298:AQ299"/>
    <mergeCell ref="AQ286:AQ288"/>
    <mergeCell ref="AR286:AR288"/>
    <mergeCell ref="AQ289:AQ290"/>
    <mergeCell ref="AR289:AR290"/>
    <mergeCell ref="AQ291:AQ293"/>
    <mergeCell ref="AR291:AR293"/>
    <mergeCell ref="AR294:AR295"/>
    <mergeCell ref="AR296:AR297"/>
    <mergeCell ref="AR298:AR299"/>
    <mergeCell ref="AQ300:AQ301"/>
    <mergeCell ref="AR300:AR301"/>
    <mergeCell ref="AQ302:AQ303"/>
    <mergeCell ref="AR302:AR303"/>
    <mergeCell ref="AR304:AR305"/>
    <mergeCell ref="AQ304:AQ305"/>
    <mergeCell ref="AQ308:AQ309"/>
    <mergeCell ref="AR308:AR309"/>
    <mergeCell ref="AQ312:AQ313"/>
    <mergeCell ref="AR312:AR313"/>
    <mergeCell ref="AQ314:AQ315"/>
    <mergeCell ref="AR314:AR315"/>
    <mergeCell ref="AQ324:AQ325"/>
    <mergeCell ref="AQ326:AQ327"/>
    <mergeCell ref="AQ329:AQ330"/>
    <mergeCell ref="AQ317:AQ318"/>
    <mergeCell ref="AR317:AR318"/>
    <mergeCell ref="AQ319:AQ320"/>
    <mergeCell ref="AR319:AR320"/>
    <mergeCell ref="AQ322:AQ323"/>
    <mergeCell ref="AR322:AR323"/>
    <mergeCell ref="AR324:AR325"/>
    <mergeCell ref="AR326:AR327"/>
    <mergeCell ref="AR329:AR330"/>
    <mergeCell ref="AQ332:AQ333"/>
    <mergeCell ref="AR332:AR333"/>
    <mergeCell ref="AQ334:AQ335"/>
    <mergeCell ref="AR334:AR335"/>
    <mergeCell ref="AR337:AR338"/>
    <mergeCell ref="AQ337:AQ338"/>
    <mergeCell ref="AQ340:AQ341"/>
    <mergeCell ref="AR340:AR341"/>
    <mergeCell ref="AQ343:AQ344"/>
    <mergeCell ref="AR343:AR344"/>
    <mergeCell ref="AQ345:AQ346"/>
    <mergeCell ref="AR345:AR346"/>
    <mergeCell ref="AQ347:AQ348"/>
    <mergeCell ref="AR347:AR348"/>
    <mergeCell ref="AQ350:AQ351"/>
    <mergeCell ref="AR350:AR351"/>
    <mergeCell ref="AQ355:AQ357"/>
    <mergeCell ref="AR355:AR357"/>
    <mergeCell ref="AR358:AR360"/>
    <mergeCell ref="AQ358:AQ360"/>
    <mergeCell ref="AQ364:AQ365"/>
    <mergeCell ref="AR364:AR365"/>
    <mergeCell ref="AQ367:AQ368"/>
    <mergeCell ref="AR367:AR368"/>
    <mergeCell ref="AQ369:AQ370"/>
    <mergeCell ref="AR369:AR370"/>
    <mergeCell ref="AA385:AA386"/>
    <mergeCell ref="AB385:AB386"/>
    <mergeCell ref="AC385:AC386"/>
    <mergeCell ref="AD385:AD386"/>
    <mergeCell ref="AE385:AE386"/>
    <mergeCell ref="AB393:AB394"/>
    <mergeCell ref="AE393:AE394"/>
    <mergeCell ref="AD398:AD399"/>
    <mergeCell ref="AE398:AE399"/>
    <mergeCell ref="AA393:AA394"/>
    <mergeCell ref="AA395:AA396"/>
    <mergeCell ref="AB395:AB396"/>
    <mergeCell ref="AC395:AC396"/>
    <mergeCell ref="AD395:AD396"/>
    <mergeCell ref="AE395:AE396"/>
    <mergeCell ref="AA398:AA399"/>
    <mergeCell ref="AC372:AC373"/>
    <mergeCell ref="AD372:AD373"/>
    <mergeCell ref="AA369:AA370"/>
    <mergeCell ref="AB369:AB370"/>
    <mergeCell ref="AC369:AC370"/>
    <mergeCell ref="AD369:AD370"/>
    <mergeCell ref="AE369:AE370"/>
    <mergeCell ref="AB372:AB373"/>
    <mergeCell ref="AE372:AE373"/>
    <mergeCell ref="AD379:AD380"/>
    <mergeCell ref="AE379:AE380"/>
    <mergeCell ref="AA372:AA373"/>
    <mergeCell ref="AA375:AA376"/>
    <mergeCell ref="AB375:AB376"/>
    <mergeCell ref="AC375:AC376"/>
    <mergeCell ref="AD375:AD376"/>
    <mergeCell ref="AE375:AE376"/>
    <mergeCell ref="AA379:AA380"/>
    <mergeCell ref="AB379:AB380"/>
    <mergeCell ref="AC379:AC380"/>
    <mergeCell ref="AA382:AA383"/>
    <mergeCell ref="AB382:AB383"/>
    <mergeCell ref="AC382:AC383"/>
    <mergeCell ref="AD382:AD383"/>
    <mergeCell ref="AE382:AE383"/>
    <mergeCell ref="AC393:AC394"/>
    <mergeCell ref="AD393:AD394"/>
    <mergeCell ref="AB398:AB399"/>
    <mergeCell ref="AC398:AC399"/>
    <mergeCell ref="AA400:AA401"/>
    <mergeCell ref="AB400:AB401"/>
    <mergeCell ref="AC400:AC401"/>
    <mergeCell ref="AD400:AD401"/>
    <mergeCell ref="AE400:AE401"/>
    <mergeCell ref="AD423:AD424"/>
    <mergeCell ref="AE423:AE424"/>
    <mergeCell ref="AD425:AD426"/>
    <mergeCell ref="AE425:AE426"/>
    <mergeCell ref="AD428:AD429"/>
    <mergeCell ref="AE428:AE429"/>
    <mergeCell ref="AB423:AB424"/>
    <mergeCell ref="AC423:AC424"/>
    <mergeCell ref="AA425:AA426"/>
    <mergeCell ref="AB425:AB426"/>
    <mergeCell ref="AC425:AC426"/>
    <mergeCell ref="AB428:AB429"/>
    <mergeCell ref="AC428:AC429"/>
    <mergeCell ref="AD433:AD434"/>
    <mergeCell ref="AE433:AE434"/>
    <mergeCell ref="AA428:AA429"/>
    <mergeCell ref="AA431:AA432"/>
    <mergeCell ref="AB431:AB432"/>
    <mergeCell ref="AC431:AC432"/>
    <mergeCell ref="AD431:AD432"/>
    <mergeCell ref="AE431:AE432"/>
    <mergeCell ref="AA433:AA434"/>
    <mergeCell ref="AC440:AC442"/>
    <mergeCell ref="AD440:AD442"/>
    <mergeCell ref="AA438:AA439"/>
    <mergeCell ref="AB438:AB439"/>
    <mergeCell ref="AC438:AC439"/>
    <mergeCell ref="AD438:AD439"/>
    <mergeCell ref="AE438:AE439"/>
    <mergeCell ref="AA440:AA442"/>
    <mergeCell ref="AB440:AB442"/>
    <mergeCell ref="AE440:AE442"/>
    <mergeCell ref="AC407:AC408"/>
    <mergeCell ref="AD407:AD408"/>
    <mergeCell ref="AA402:AA403"/>
    <mergeCell ref="AB402:AB403"/>
    <mergeCell ref="AC402:AC403"/>
    <mergeCell ref="AD402:AD403"/>
    <mergeCell ref="AE402:AE403"/>
    <mergeCell ref="AB407:AB408"/>
    <mergeCell ref="AE407:AE408"/>
    <mergeCell ref="AD413:AD414"/>
    <mergeCell ref="AE413:AE414"/>
    <mergeCell ref="AD415:AD416"/>
    <mergeCell ref="AE415:AE416"/>
    <mergeCell ref="AD419:AD420"/>
    <mergeCell ref="AE419:AE420"/>
    <mergeCell ref="AA407:AA408"/>
    <mergeCell ref="AA409:AA411"/>
    <mergeCell ref="AB409:AB411"/>
    <mergeCell ref="AC409:AC411"/>
    <mergeCell ref="AD409:AD411"/>
    <mergeCell ref="AE409:AE411"/>
    <mergeCell ref="AA413:AA414"/>
    <mergeCell ref="AB413:AB414"/>
    <mergeCell ref="AC413:AC414"/>
    <mergeCell ref="AA415:AA416"/>
    <mergeCell ref="AB415:AB416"/>
    <mergeCell ref="AC415:AC416"/>
    <mergeCell ref="AB419:AB420"/>
    <mergeCell ref="AC419:AC420"/>
    <mergeCell ref="AA419:AA420"/>
    <mergeCell ref="AA421:AA422"/>
    <mergeCell ref="AB421:AB422"/>
    <mergeCell ref="AC421:AC422"/>
    <mergeCell ref="AD421:AD422"/>
    <mergeCell ref="AE421:AE422"/>
    <mergeCell ref="AA423:AA424"/>
    <mergeCell ref="AB433:AB434"/>
    <mergeCell ref="AC433:AC434"/>
    <mergeCell ref="AA435:AA436"/>
    <mergeCell ref="AB435:AB436"/>
    <mergeCell ref="AC435:AC436"/>
    <mergeCell ref="AD435:AD436"/>
    <mergeCell ref="AE435:AE436"/>
    <mergeCell ref="AC277:AC278"/>
    <mergeCell ref="AD277:AD278"/>
    <mergeCell ref="AA274:AA275"/>
    <mergeCell ref="AB274:AB275"/>
    <mergeCell ref="AC274:AC275"/>
    <mergeCell ref="AD274:AD275"/>
    <mergeCell ref="AE274:AE275"/>
    <mergeCell ref="AB277:AB278"/>
    <mergeCell ref="AE277:AE278"/>
    <mergeCell ref="AD283:AD285"/>
    <mergeCell ref="AE283:AE285"/>
    <mergeCell ref="AA277:AA278"/>
    <mergeCell ref="AA279:AA281"/>
    <mergeCell ref="AB279:AB281"/>
    <mergeCell ref="AC279:AC281"/>
    <mergeCell ref="AD279:AD281"/>
    <mergeCell ref="AE279:AE281"/>
    <mergeCell ref="AA283:AA285"/>
    <mergeCell ref="AC260:AC261"/>
    <mergeCell ref="AD260:AD261"/>
    <mergeCell ref="AA257:AA258"/>
    <mergeCell ref="AB257:AB258"/>
    <mergeCell ref="AC257:AC258"/>
    <mergeCell ref="AD257:AD258"/>
    <mergeCell ref="AE257:AE258"/>
    <mergeCell ref="AB260:AB261"/>
    <mergeCell ref="AE260:AE261"/>
    <mergeCell ref="AD264:AD265"/>
    <mergeCell ref="AE264:AE265"/>
    <mergeCell ref="AD266:AD267"/>
    <mergeCell ref="AE266:AE267"/>
    <mergeCell ref="AD268:AD269"/>
    <mergeCell ref="AE268:AE269"/>
    <mergeCell ref="AA260:AA261"/>
    <mergeCell ref="AA262:AA263"/>
    <mergeCell ref="AB262:AB263"/>
    <mergeCell ref="AC262:AC263"/>
    <mergeCell ref="AD262:AD263"/>
    <mergeCell ref="AE262:AE263"/>
    <mergeCell ref="AA264:AA265"/>
    <mergeCell ref="AA268:AA269"/>
    <mergeCell ref="AA270:AA271"/>
    <mergeCell ref="AB270:AB271"/>
    <mergeCell ref="AC270:AC271"/>
    <mergeCell ref="AD270:AD271"/>
    <mergeCell ref="AE270:AE271"/>
    <mergeCell ref="AB264:AB265"/>
    <mergeCell ref="AC264:AC265"/>
    <mergeCell ref="AA266:AA267"/>
    <mergeCell ref="AB266:AB267"/>
    <mergeCell ref="AC266:AC267"/>
    <mergeCell ref="AB268:AB269"/>
    <mergeCell ref="AC268:AC269"/>
    <mergeCell ref="AB283:AB285"/>
    <mergeCell ref="AC283:AC285"/>
    <mergeCell ref="AA286:AA288"/>
    <mergeCell ref="AB286:AB288"/>
    <mergeCell ref="AC286:AC288"/>
    <mergeCell ref="AD286:AD288"/>
    <mergeCell ref="AE286:AE288"/>
    <mergeCell ref="AA302:AA303"/>
    <mergeCell ref="AB302:AB303"/>
    <mergeCell ref="AC302:AC303"/>
    <mergeCell ref="AD302:AD303"/>
    <mergeCell ref="AE302:AE303"/>
    <mergeCell ref="AB304:AB305"/>
    <mergeCell ref="AE304:AE305"/>
    <mergeCell ref="AD312:AD313"/>
    <mergeCell ref="AE312:AE313"/>
    <mergeCell ref="AA304:AA305"/>
    <mergeCell ref="AA308:AA309"/>
    <mergeCell ref="AB308:AB309"/>
    <mergeCell ref="AC308:AC309"/>
    <mergeCell ref="AD308:AD309"/>
    <mergeCell ref="AE308:AE309"/>
    <mergeCell ref="AA312:AA313"/>
    <mergeCell ref="AA289:AA290"/>
    <mergeCell ref="AB289:AB290"/>
    <mergeCell ref="AC289:AC290"/>
    <mergeCell ref="AD289:AD290"/>
    <mergeCell ref="AE289:AE290"/>
    <mergeCell ref="AB291:AB293"/>
    <mergeCell ref="AE291:AE293"/>
    <mergeCell ref="AC296:AC297"/>
    <mergeCell ref="AC298:AC299"/>
    <mergeCell ref="AD298:AD299"/>
    <mergeCell ref="AE298:AE299"/>
    <mergeCell ref="AC291:AC293"/>
    <mergeCell ref="AD291:AD293"/>
    <mergeCell ref="AC294:AC295"/>
    <mergeCell ref="AD294:AD295"/>
    <mergeCell ref="AE294:AE295"/>
    <mergeCell ref="AD296:AD297"/>
    <mergeCell ref="AE296:AE297"/>
    <mergeCell ref="AA300:AA301"/>
    <mergeCell ref="AB300:AB301"/>
    <mergeCell ref="AC300:AC301"/>
    <mergeCell ref="AD300:AD301"/>
    <mergeCell ref="AE300:AE301"/>
    <mergeCell ref="AA291:AA293"/>
    <mergeCell ref="AA294:AA295"/>
    <mergeCell ref="AB294:AB295"/>
    <mergeCell ref="AA296:AA297"/>
    <mergeCell ref="AB296:AB297"/>
    <mergeCell ref="AA298:AA299"/>
    <mergeCell ref="AB298:AB299"/>
    <mergeCell ref="AC304:AC305"/>
    <mergeCell ref="AD304:AD305"/>
    <mergeCell ref="AB312:AB313"/>
    <mergeCell ref="AC312:AC313"/>
    <mergeCell ref="AA314:AA315"/>
    <mergeCell ref="AB314:AB315"/>
    <mergeCell ref="AC314:AC315"/>
    <mergeCell ref="AD314:AD315"/>
    <mergeCell ref="AE314:AE315"/>
    <mergeCell ref="AC343:AC344"/>
    <mergeCell ref="AD343:AD344"/>
    <mergeCell ref="AA340:AA341"/>
    <mergeCell ref="AB340:AB341"/>
    <mergeCell ref="AC340:AC341"/>
    <mergeCell ref="AD340:AD341"/>
    <mergeCell ref="AE340:AE341"/>
    <mergeCell ref="AB343:AB344"/>
    <mergeCell ref="AE343:AE344"/>
    <mergeCell ref="AD347:AD348"/>
    <mergeCell ref="AE347:AE348"/>
    <mergeCell ref="AA343:AA344"/>
    <mergeCell ref="AA345:AA346"/>
    <mergeCell ref="AB345:AB346"/>
    <mergeCell ref="AC345:AC346"/>
    <mergeCell ref="AD345:AD346"/>
    <mergeCell ref="AE345:AE346"/>
    <mergeCell ref="AA347:AA348"/>
    <mergeCell ref="AC355:AC357"/>
    <mergeCell ref="AD355:AD357"/>
    <mergeCell ref="AA350:AA351"/>
    <mergeCell ref="AB350:AB351"/>
    <mergeCell ref="AC350:AC351"/>
    <mergeCell ref="AD350:AD351"/>
    <mergeCell ref="AE350:AE351"/>
    <mergeCell ref="AB355:AB357"/>
    <mergeCell ref="AE355:AE357"/>
    <mergeCell ref="AD364:AD365"/>
    <mergeCell ref="AE364:AE365"/>
    <mergeCell ref="AA355:AA357"/>
    <mergeCell ref="AA358:AA360"/>
    <mergeCell ref="AB358:AB360"/>
    <mergeCell ref="AC358:AC360"/>
    <mergeCell ref="AD358:AD360"/>
    <mergeCell ref="AE358:AE360"/>
    <mergeCell ref="AA364:AA365"/>
    <mergeCell ref="AB364:AB365"/>
    <mergeCell ref="AC364:AC365"/>
    <mergeCell ref="AA367:AA368"/>
    <mergeCell ref="AB367:AB368"/>
    <mergeCell ref="AC367:AC368"/>
    <mergeCell ref="AD367:AD368"/>
    <mergeCell ref="AE367:AE368"/>
    <mergeCell ref="H5:H6"/>
    <mergeCell ref="I5:I6"/>
    <mergeCell ref="J5:J6"/>
    <mergeCell ref="K5:K6"/>
    <mergeCell ref="AA5:AA6"/>
    <mergeCell ref="AB5:AB6"/>
    <mergeCell ref="AC5:AC6"/>
    <mergeCell ref="A5:A6"/>
    <mergeCell ref="B5:B6"/>
    <mergeCell ref="C5:C6"/>
    <mergeCell ref="D5:D6"/>
    <mergeCell ref="E5:E6"/>
    <mergeCell ref="F5:F6"/>
    <mergeCell ref="G5:G6"/>
    <mergeCell ref="AF1:AP1"/>
    <mergeCell ref="AQ1:AQ2"/>
    <mergeCell ref="AR1:AR2"/>
    <mergeCell ref="A1:A2"/>
    <mergeCell ref="B1:B2"/>
    <mergeCell ref="C1:H1"/>
    <mergeCell ref="I1:M1"/>
    <mergeCell ref="N1:U1"/>
    <mergeCell ref="V1:Z1"/>
    <mergeCell ref="AA1:AE1"/>
    <mergeCell ref="AD3:AD4"/>
    <mergeCell ref="AE3:AE4"/>
    <mergeCell ref="AK3:AK4"/>
    <mergeCell ref="AQ3:AQ4"/>
    <mergeCell ref="AR3:AR4"/>
    <mergeCell ref="H3:H4"/>
    <mergeCell ref="I3:I4"/>
    <mergeCell ref="J3:J4"/>
    <mergeCell ref="K3:K4"/>
    <mergeCell ref="AA3:AA4"/>
    <mergeCell ref="AB3:AB4"/>
    <mergeCell ref="AC3:AC4"/>
    <mergeCell ref="A3:A4"/>
    <mergeCell ref="B3:B4"/>
    <mergeCell ref="C3:C4"/>
    <mergeCell ref="D3:D4"/>
    <mergeCell ref="E3:E4"/>
    <mergeCell ref="F3:F4"/>
    <mergeCell ref="G3:G4"/>
    <mergeCell ref="AD5:AD6"/>
    <mergeCell ref="AE5:AE6"/>
    <mergeCell ref="AK5:AK6"/>
    <mergeCell ref="AQ5:AQ6"/>
    <mergeCell ref="AR5:AR6"/>
    <mergeCell ref="AK7:AK8"/>
    <mergeCell ref="AQ7:AQ8"/>
    <mergeCell ref="AR7:AR8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A7:AA8"/>
    <mergeCell ref="AB7:AB8"/>
    <mergeCell ref="AC7:AC8"/>
    <mergeCell ref="H9:H10"/>
    <mergeCell ref="I9:I10"/>
    <mergeCell ref="J9:J10"/>
    <mergeCell ref="K9:K10"/>
    <mergeCell ref="AK9:AK10"/>
    <mergeCell ref="AQ9:AQ10"/>
    <mergeCell ref="AR9:AR10"/>
    <mergeCell ref="AK14:AK15"/>
    <mergeCell ref="AQ14:AQ15"/>
    <mergeCell ref="AR14:AR15"/>
    <mergeCell ref="A9:A10"/>
    <mergeCell ref="B9:B10"/>
    <mergeCell ref="C9:C10"/>
    <mergeCell ref="D9:D10"/>
    <mergeCell ref="E9:E10"/>
    <mergeCell ref="F9:F10"/>
    <mergeCell ref="G9:G10"/>
    <mergeCell ref="AA11:AA12"/>
    <mergeCell ref="AB11:AB12"/>
    <mergeCell ref="AC11:AC12"/>
    <mergeCell ref="AD11:AD12"/>
    <mergeCell ref="AE11:AE12"/>
    <mergeCell ref="AK11:AK12"/>
    <mergeCell ref="AQ11:AQ12"/>
    <mergeCell ref="AR11:AR12"/>
    <mergeCell ref="H14:H15"/>
    <mergeCell ref="I14:I15"/>
    <mergeCell ref="J14:J15"/>
    <mergeCell ref="K14:K15"/>
    <mergeCell ref="A14:A15"/>
    <mergeCell ref="B14:B15"/>
    <mergeCell ref="C14:C15"/>
    <mergeCell ref="D14:D15"/>
    <mergeCell ref="E14:E15"/>
    <mergeCell ref="F14:F15"/>
    <mergeCell ref="G14:G15"/>
    <mergeCell ref="H22:H23"/>
    <mergeCell ref="I22:I23"/>
    <mergeCell ref="J22:J23"/>
    <mergeCell ref="K22:K23"/>
    <mergeCell ref="A22:A23"/>
    <mergeCell ref="B22:B23"/>
    <mergeCell ref="C22:C23"/>
    <mergeCell ref="D22:D23"/>
    <mergeCell ref="E22:E23"/>
    <mergeCell ref="F22:F23"/>
    <mergeCell ref="G22:G23"/>
    <mergeCell ref="H28:H29"/>
    <mergeCell ref="I28:I29"/>
    <mergeCell ref="J28:J29"/>
    <mergeCell ref="K28:K29"/>
    <mergeCell ref="A28:A29"/>
    <mergeCell ref="B28:B29"/>
    <mergeCell ref="C28:C29"/>
    <mergeCell ref="D28:D29"/>
    <mergeCell ref="E28:E29"/>
    <mergeCell ref="F28:F29"/>
    <mergeCell ref="G28:G29"/>
    <mergeCell ref="AD24:AD26"/>
    <mergeCell ref="AE24:AE26"/>
    <mergeCell ref="AD28:AD29"/>
    <mergeCell ref="AE28:AE29"/>
    <mergeCell ref="AD30:AD31"/>
    <mergeCell ref="AE30:AE31"/>
    <mergeCell ref="AB24:AB26"/>
    <mergeCell ref="AC24:AC26"/>
    <mergeCell ref="AA28:AA29"/>
    <mergeCell ref="AB28:AB29"/>
    <mergeCell ref="AC28:AC29"/>
    <mergeCell ref="AB30:AB31"/>
    <mergeCell ref="AC30:AC31"/>
    <mergeCell ref="AC39:AC40"/>
    <mergeCell ref="AD39:AD40"/>
    <mergeCell ref="AA36:AA37"/>
    <mergeCell ref="AB36:AB37"/>
    <mergeCell ref="AC36:AC37"/>
    <mergeCell ref="AD36:AD37"/>
    <mergeCell ref="AE36:AE37"/>
    <mergeCell ref="AB39:AB40"/>
    <mergeCell ref="AE39:AE40"/>
    <mergeCell ref="AB43:AB44"/>
    <mergeCell ref="AC43:AC44"/>
    <mergeCell ref="AA45:AA46"/>
    <mergeCell ref="AB45:AB46"/>
    <mergeCell ref="AC45:AC46"/>
    <mergeCell ref="AD43:AD44"/>
    <mergeCell ref="AE43:AE44"/>
    <mergeCell ref="AD45:AD46"/>
    <mergeCell ref="AE45:AE46"/>
    <mergeCell ref="AA39:AA40"/>
    <mergeCell ref="AA41:AA42"/>
    <mergeCell ref="AB41:AB42"/>
    <mergeCell ref="AC41:AC42"/>
    <mergeCell ref="AD41:AD42"/>
    <mergeCell ref="AE41:AE42"/>
    <mergeCell ref="AA43:AA44"/>
    <mergeCell ref="AK43:AK44"/>
    <mergeCell ref="AK45:AK46"/>
    <mergeCell ref="AQ45:AQ46"/>
    <mergeCell ref="AR45:AR46"/>
    <mergeCell ref="AK24:AK26"/>
    <mergeCell ref="AK28:AK29"/>
    <mergeCell ref="AK30:AK31"/>
    <mergeCell ref="AK33:AK35"/>
    <mergeCell ref="AK36:AK37"/>
    <mergeCell ref="AK39:AK40"/>
    <mergeCell ref="AK41:AK42"/>
    <mergeCell ref="H24:H26"/>
    <mergeCell ref="I24:I26"/>
    <mergeCell ref="J24:J26"/>
    <mergeCell ref="K24:K26"/>
    <mergeCell ref="A24:A26"/>
    <mergeCell ref="B24:B26"/>
    <mergeCell ref="C24:C26"/>
    <mergeCell ref="D24:D26"/>
    <mergeCell ref="E24:E26"/>
    <mergeCell ref="F24:F26"/>
    <mergeCell ref="G24:G26"/>
    <mergeCell ref="H30:H31"/>
    <mergeCell ref="I30:I31"/>
    <mergeCell ref="J30:J31"/>
    <mergeCell ref="K30:K31"/>
    <mergeCell ref="A30:A31"/>
    <mergeCell ref="B30:B31"/>
    <mergeCell ref="C30:C31"/>
    <mergeCell ref="D30:D31"/>
    <mergeCell ref="E30:E31"/>
    <mergeCell ref="F30:F31"/>
    <mergeCell ref="G30:G31"/>
    <mergeCell ref="H36:H37"/>
    <mergeCell ref="I36:I37"/>
    <mergeCell ref="J36:J37"/>
    <mergeCell ref="K36:K37"/>
    <mergeCell ref="A36:A37"/>
    <mergeCell ref="B36:B37"/>
    <mergeCell ref="C36:C37"/>
    <mergeCell ref="D36:D37"/>
    <mergeCell ref="E36:E37"/>
    <mergeCell ref="F36:F37"/>
    <mergeCell ref="G36:G37"/>
    <mergeCell ref="H39:H40"/>
    <mergeCell ref="I39:I40"/>
    <mergeCell ref="J39:J40"/>
    <mergeCell ref="K39:K40"/>
    <mergeCell ref="A39:A40"/>
    <mergeCell ref="B39:B40"/>
    <mergeCell ref="C39:C40"/>
    <mergeCell ref="D39:D40"/>
    <mergeCell ref="E39:E40"/>
    <mergeCell ref="F39:F40"/>
    <mergeCell ref="G39:G40"/>
    <mergeCell ref="H41:H42"/>
    <mergeCell ref="I41:I42"/>
    <mergeCell ref="J41:J42"/>
    <mergeCell ref="K41:K42"/>
    <mergeCell ref="A41:A42"/>
    <mergeCell ref="B41:B42"/>
    <mergeCell ref="C41:C42"/>
    <mergeCell ref="D41:D42"/>
    <mergeCell ref="E41:E42"/>
    <mergeCell ref="F41:F42"/>
    <mergeCell ref="G41:G42"/>
    <mergeCell ref="H43:H44"/>
    <mergeCell ref="I43:I44"/>
    <mergeCell ref="J43:J44"/>
    <mergeCell ref="K43:K44"/>
    <mergeCell ref="A43:A44"/>
    <mergeCell ref="B43:B44"/>
    <mergeCell ref="C43:C44"/>
    <mergeCell ref="D43:D44"/>
    <mergeCell ref="E43:E44"/>
    <mergeCell ref="F43:F44"/>
    <mergeCell ref="G43:G44"/>
    <mergeCell ref="H45:H46"/>
    <mergeCell ref="I45:I46"/>
    <mergeCell ref="J45:J46"/>
    <mergeCell ref="K45:K46"/>
    <mergeCell ref="A45:A46"/>
    <mergeCell ref="B45:B46"/>
    <mergeCell ref="C45:C46"/>
    <mergeCell ref="D45:D46"/>
    <mergeCell ref="E45:E46"/>
    <mergeCell ref="F45:F46"/>
    <mergeCell ref="G45:G46"/>
    <mergeCell ref="H33:H35"/>
    <mergeCell ref="I33:I35"/>
    <mergeCell ref="J33:J35"/>
    <mergeCell ref="K33:K35"/>
    <mergeCell ref="A33:A35"/>
    <mergeCell ref="B33:B35"/>
    <mergeCell ref="C33:C35"/>
    <mergeCell ref="D33:D35"/>
    <mergeCell ref="E33:E35"/>
    <mergeCell ref="F33:F35"/>
    <mergeCell ref="G33:G35"/>
    <mergeCell ref="H47:H48"/>
    <mergeCell ref="I47:I48"/>
    <mergeCell ref="J47:J48"/>
    <mergeCell ref="K47:K48"/>
    <mergeCell ref="A47:A48"/>
    <mergeCell ref="B47:B48"/>
    <mergeCell ref="C47:C48"/>
    <mergeCell ref="D47:D48"/>
    <mergeCell ref="E47:E48"/>
    <mergeCell ref="F47:F48"/>
    <mergeCell ref="G47:G48"/>
    <mergeCell ref="H49:H50"/>
    <mergeCell ref="I49:I50"/>
    <mergeCell ref="J49:J50"/>
    <mergeCell ref="K49:K50"/>
    <mergeCell ref="A49:A50"/>
    <mergeCell ref="B49:B50"/>
    <mergeCell ref="C49:C50"/>
    <mergeCell ref="D49:D50"/>
    <mergeCell ref="E49:E50"/>
    <mergeCell ref="F49:F50"/>
    <mergeCell ref="G49:G50"/>
    <mergeCell ref="H51:H52"/>
    <mergeCell ref="I51:I52"/>
    <mergeCell ref="J51:J52"/>
    <mergeCell ref="K51:K52"/>
    <mergeCell ref="A51:A52"/>
    <mergeCell ref="B51:B52"/>
    <mergeCell ref="C51:C52"/>
    <mergeCell ref="D51:D52"/>
    <mergeCell ref="E51:E52"/>
    <mergeCell ref="F51:F52"/>
    <mergeCell ref="G51:G52"/>
    <mergeCell ref="H56:H57"/>
    <mergeCell ref="I56:I57"/>
    <mergeCell ref="J56:J57"/>
    <mergeCell ref="K56:K57"/>
    <mergeCell ref="A56:A57"/>
    <mergeCell ref="B56:B57"/>
    <mergeCell ref="C56:C57"/>
    <mergeCell ref="D56:D57"/>
    <mergeCell ref="E56:E57"/>
    <mergeCell ref="F56:F57"/>
    <mergeCell ref="G56:G57"/>
    <mergeCell ref="H59:H60"/>
    <mergeCell ref="I59:I60"/>
    <mergeCell ref="J59:J60"/>
    <mergeCell ref="K59:K60"/>
    <mergeCell ref="A59:A60"/>
    <mergeCell ref="B59:B60"/>
    <mergeCell ref="C59:C60"/>
    <mergeCell ref="D59:D60"/>
    <mergeCell ref="E59:E60"/>
    <mergeCell ref="F59:F60"/>
    <mergeCell ref="G59:G60"/>
    <mergeCell ref="H61:H62"/>
    <mergeCell ref="I61:I62"/>
    <mergeCell ref="J61:J62"/>
    <mergeCell ref="K61:K62"/>
    <mergeCell ref="A61:A62"/>
    <mergeCell ref="B61:B62"/>
    <mergeCell ref="C61:C62"/>
    <mergeCell ref="D61:D62"/>
    <mergeCell ref="E61:E62"/>
    <mergeCell ref="F61:F62"/>
    <mergeCell ref="G61:G62"/>
    <mergeCell ref="H63:H64"/>
    <mergeCell ref="I63:I64"/>
    <mergeCell ref="J63:J64"/>
    <mergeCell ref="K63:K64"/>
    <mergeCell ref="A63:A64"/>
    <mergeCell ref="B63:B64"/>
    <mergeCell ref="C63:C64"/>
    <mergeCell ref="D63:D64"/>
    <mergeCell ref="E63:E64"/>
    <mergeCell ref="F63:F64"/>
    <mergeCell ref="G63:G64"/>
    <mergeCell ref="H65:H66"/>
    <mergeCell ref="I65:I66"/>
    <mergeCell ref="J65:J66"/>
    <mergeCell ref="K65:K66"/>
    <mergeCell ref="A65:A66"/>
    <mergeCell ref="B65:B66"/>
    <mergeCell ref="C65:C66"/>
    <mergeCell ref="D65:D66"/>
    <mergeCell ref="E65:E66"/>
    <mergeCell ref="F65:F66"/>
    <mergeCell ref="G65:G66"/>
    <mergeCell ref="H67:H68"/>
    <mergeCell ref="I67:I68"/>
    <mergeCell ref="J67:J68"/>
    <mergeCell ref="K67:K68"/>
    <mergeCell ref="A67:A68"/>
    <mergeCell ref="B67:B68"/>
    <mergeCell ref="C67:C68"/>
    <mergeCell ref="D67:D68"/>
    <mergeCell ref="E67:E68"/>
    <mergeCell ref="F67:F68"/>
    <mergeCell ref="G67:G68"/>
    <mergeCell ref="H69:H70"/>
    <mergeCell ref="I69:I70"/>
    <mergeCell ref="J69:J70"/>
    <mergeCell ref="K69:K70"/>
    <mergeCell ref="A69:A70"/>
    <mergeCell ref="B69:B70"/>
    <mergeCell ref="C69:C70"/>
    <mergeCell ref="D69:D70"/>
    <mergeCell ref="E69:E70"/>
    <mergeCell ref="F69:F70"/>
    <mergeCell ref="G69:G70"/>
    <mergeCell ref="H71:H72"/>
    <mergeCell ref="I71:I72"/>
    <mergeCell ref="J71:J72"/>
    <mergeCell ref="K71:K72"/>
    <mergeCell ref="A71:A72"/>
    <mergeCell ref="B71:B72"/>
    <mergeCell ref="C71:C72"/>
    <mergeCell ref="D71:D72"/>
    <mergeCell ref="E71:E72"/>
    <mergeCell ref="F71:F72"/>
    <mergeCell ref="G71:G72"/>
    <mergeCell ref="H74:H75"/>
    <mergeCell ref="I74:I75"/>
    <mergeCell ref="J74:J75"/>
    <mergeCell ref="K74:K75"/>
    <mergeCell ref="A74:A75"/>
    <mergeCell ref="B74:B75"/>
    <mergeCell ref="C74:C75"/>
    <mergeCell ref="D74:D75"/>
    <mergeCell ref="E74:E75"/>
    <mergeCell ref="F74:F75"/>
    <mergeCell ref="G74:G75"/>
    <mergeCell ref="H78:H79"/>
    <mergeCell ref="I78:I79"/>
    <mergeCell ref="J78:J79"/>
    <mergeCell ref="K78:K79"/>
    <mergeCell ref="A78:A79"/>
    <mergeCell ref="B78:B79"/>
    <mergeCell ref="C78:C79"/>
    <mergeCell ref="D78:D79"/>
    <mergeCell ref="E78:E79"/>
    <mergeCell ref="F78:F79"/>
    <mergeCell ref="G78:G79"/>
    <mergeCell ref="H53:H55"/>
    <mergeCell ref="I53:I55"/>
    <mergeCell ref="J53:J55"/>
    <mergeCell ref="K53:K55"/>
    <mergeCell ref="A53:A55"/>
    <mergeCell ref="B53:B55"/>
    <mergeCell ref="C53:C55"/>
    <mergeCell ref="D53:D55"/>
    <mergeCell ref="E53:E55"/>
    <mergeCell ref="F53:F55"/>
    <mergeCell ref="G53:G55"/>
    <mergeCell ref="H81:H82"/>
    <mergeCell ref="I81:I82"/>
    <mergeCell ref="J81:J82"/>
    <mergeCell ref="K81:K82"/>
    <mergeCell ref="A81:A82"/>
    <mergeCell ref="B81:B82"/>
    <mergeCell ref="C81:C82"/>
    <mergeCell ref="D81:D82"/>
    <mergeCell ref="E81:E82"/>
    <mergeCell ref="F81:F82"/>
    <mergeCell ref="G81:G82"/>
    <mergeCell ref="H83:H84"/>
    <mergeCell ref="I83:I84"/>
    <mergeCell ref="J83:J84"/>
    <mergeCell ref="K83:K84"/>
    <mergeCell ref="A83:A84"/>
    <mergeCell ref="B83:B84"/>
    <mergeCell ref="C83:C84"/>
    <mergeCell ref="D83:D84"/>
    <mergeCell ref="E83:E84"/>
    <mergeCell ref="F83:F84"/>
    <mergeCell ref="G83:G84"/>
    <mergeCell ref="H85:H86"/>
    <mergeCell ref="I85:I86"/>
    <mergeCell ref="J85:J86"/>
    <mergeCell ref="K85:K86"/>
    <mergeCell ref="A85:A86"/>
    <mergeCell ref="B85:B86"/>
    <mergeCell ref="C85:C86"/>
    <mergeCell ref="D85:D86"/>
    <mergeCell ref="E85:E86"/>
    <mergeCell ref="F85:F86"/>
    <mergeCell ref="G85:G86"/>
    <mergeCell ref="H89:H90"/>
    <mergeCell ref="I89:I90"/>
    <mergeCell ref="J89:J90"/>
    <mergeCell ref="K89:K90"/>
    <mergeCell ref="A89:A90"/>
    <mergeCell ref="B89:B90"/>
    <mergeCell ref="C89:C90"/>
    <mergeCell ref="D89:D90"/>
    <mergeCell ref="E89:E90"/>
    <mergeCell ref="F89:F90"/>
    <mergeCell ref="G89:G90"/>
    <mergeCell ref="H94:H95"/>
    <mergeCell ref="I94:I95"/>
    <mergeCell ref="J94:J95"/>
    <mergeCell ref="K94:K95"/>
    <mergeCell ref="A94:A95"/>
    <mergeCell ref="B94:B95"/>
    <mergeCell ref="C94:C95"/>
    <mergeCell ref="D94:D95"/>
    <mergeCell ref="E94:E95"/>
    <mergeCell ref="F94:F95"/>
    <mergeCell ref="G94:G95"/>
    <mergeCell ref="H96:H97"/>
    <mergeCell ref="I96:I97"/>
    <mergeCell ref="J96:J97"/>
    <mergeCell ref="K96:K97"/>
    <mergeCell ref="A96:A97"/>
    <mergeCell ref="B96:B97"/>
    <mergeCell ref="C96:C97"/>
    <mergeCell ref="D96:D97"/>
    <mergeCell ref="E96:E97"/>
    <mergeCell ref="F96:F97"/>
    <mergeCell ref="G96:G97"/>
    <mergeCell ref="AQ114:AQ116"/>
    <mergeCell ref="AR114:AR116"/>
    <mergeCell ref="AQ117:AQ118"/>
    <mergeCell ref="AR117:AR118"/>
    <mergeCell ref="AQ119:AQ121"/>
    <mergeCell ref="AR119:AR121"/>
    <mergeCell ref="AR122:AR123"/>
    <mergeCell ref="AQ122:AQ123"/>
    <mergeCell ref="AQ124:AQ126"/>
    <mergeCell ref="AR124:AR126"/>
    <mergeCell ref="AQ128:AQ129"/>
    <mergeCell ref="AR128:AR129"/>
    <mergeCell ref="AQ131:AQ132"/>
    <mergeCell ref="AR131:AR132"/>
    <mergeCell ref="AQ152:AQ153"/>
    <mergeCell ref="AQ154:AQ155"/>
    <mergeCell ref="AQ157:AQ158"/>
    <mergeCell ref="AR143:AR144"/>
    <mergeCell ref="AR145:AR146"/>
    <mergeCell ref="AQ148:AQ149"/>
    <mergeCell ref="AR148:AR149"/>
    <mergeCell ref="AQ150:AQ151"/>
    <mergeCell ref="AR150:AR151"/>
    <mergeCell ref="AR152:AR153"/>
    <mergeCell ref="AQ59:AQ60"/>
    <mergeCell ref="AR59:AR60"/>
    <mergeCell ref="AQ61:AQ62"/>
    <mergeCell ref="AR61:AR62"/>
    <mergeCell ref="AQ63:AQ64"/>
    <mergeCell ref="AR63:AR64"/>
    <mergeCell ref="AR65:AR66"/>
    <mergeCell ref="AQ65:AQ66"/>
    <mergeCell ref="AQ67:AQ68"/>
    <mergeCell ref="AQ69:AQ70"/>
    <mergeCell ref="AQ71:AQ72"/>
    <mergeCell ref="AR71:AR72"/>
    <mergeCell ref="AQ74:AQ75"/>
    <mergeCell ref="AR74:AR75"/>
    <mergeCell ref="AQ78:AQ79"/>
    <mergeCell ref="AR78:AR79"/>
    <mergeCell ref="AQ81:AQ82"/>
    <mergeCell ref="AR81:AR82"/>
    <mergeCell ref="AQ83:AQ84"/>
    <mergeCell ref="AR83:AR84"/>
    <mergeCell ref="AR85:AR86"/>
    <mergeCell ref="AQ85:AQ86"/>
    <mergeCell ref="AQ89:AQ90"/>
    <mergeCell ref="AR89:AR90"/>
    <mergeCell ref="AQ91:AQ93"/>
    <mergeCell ref="AR91:AR93"/>
    <mergeCell ref="AQ94:AQ95"/>
    <mergeCell ref="AR94:AR95"/>
    <mergeCell ref="AQ96:AQ97"/>
    <mergeCell ref="AR96:AR97"/>
    <mergeCell ref="AQ98:AQ99"/>
    <mergeCell ref="AR98:AR99"/>
    <mergeCell ref="AQ101:AQ103"/>
    <mergeCell ref="AR101:AR103"/>
    <mergeCell ref="AR104:AR105"/>
    <mergeCell ref="AQ104:AQ105"/>
    <mergeCell ref="AQ107:AQ108"/>
    <mergeCell ref="AR107:AR108"/>
    <mergeCell ref="AQ110:AQ111"/>
    <mergeCell ref="AR110:AR111"/>
    <mergeCell ref="AQ112:AQ113"/>
    <mergeCell ref="AR112:AR113"/>
    <mergeCell ref="AR154:AR155"/>
    <mergeCell ref="AR157:AR158"/>
    <mergeCell ref="AQ159:AQ160"/>
    <mergeCell ref="AR159:AR160"/>
    <mergeCell ref="AQ162:AQ164"/>
    <mergeCell ref="AR162:AR164"/>
    <mergeCell ref="AC124:AC126"/>
    <mergeCell ref="AD124:AD126"/>
    <mergeCell ref="AK124:AK126"/>
    <mergeCell ref="AK128:AK129"/>
    <mergeCell ref="AA122:AA123"/>
    <mergeCell ref="AB122:AB123"/>
    <mergeCell ref="AC122:AC123"/>
    <mergeCell ref="AD122:AD123"/>
    <mergeCell ref="AE122:AE123"/>
    <mergeCell ref="AB124:AB126"/>
    <mergeCell ref="AE124:AE126"/>
    <mergeCell ref="AD131:AD132"/>
    <mergeCell ref="AE131:AE132"/>
    <mergeCell ref="AK131:AK132"/>
    <mergeCell ref="AK133:AK134"/>
    <mergeCell ref="AA124:AA126"/>
    <mergeCell ref="AA128:AA129"/>
    <mergeCell ref="AB128:AB129"/>
    <mergeCell ref="AC128:AC129"/>
    <mergeCell ref="AD128:AD129"/>
    <mergeCell ref="AE128:AE129"/>
    <mergeCell ref="AA131:AA132"/>
    <mergeCell ref="AA135:AA136"/>
    <mergeCell ref="AB135:AB136"/>
    <mergeCell ref="AC135:AC136"/>
    <mergeCell ref="AD135:AD136"/>
    <mergeCell ref="AE135:AE136"/>
    <mergeCell ref="AK135:AK136"/>
    <mergeCell ref="AB131:AB132"/>
    <mergeCell ref="AC131:AC132"/>
    <mergeCell ref="AA133:AA134"/>
    <mergeCell ref="AB133:AB134"/>
    <mergeCell ref="AC133:AC134"/>
    <mergeCell ref="AD133:AD134"/>
    <mergeCell ref="AE133:AE134"/>
    <mergeCell ref="AK145:AK146"/>
    <mergeCell ref="AK148:AK149"/>
    <mergeCell ref="AK150:AK151"/>
    <mergeCell ref="AK152:AK153"/>
    <mergeCell ref="AK154:AK155"/>
    <mergeCell ref="AK157:AK158"/>
    <mergeCell ref="AK159:AK160"/>
    <mergeCell ref="AK162:AK164"/>
    <mergeCell ref="AB141:AB142"/>
    <mergeCell ref="AC141:AC142"/>
    <mergeCell ref="AB143:AB144"/>
    <mergeCell ref="AC143:AC144"/>
    <mergeCell ref="AD143:AD144"/>
    <mergeCell ref="AE143:AE144"/>
    <mergeCell ref="AK143:AK144"/>
    <mergeCell ref="AD148:AD149"/>
    <mergeCell ref="AE148:AE149"/>
    <mergeCell ref="AD150:AD151"/>
    <mergeCell ref="AE150:AE151"/>
    <mergeCell ref="AD152:AD153"/>
    <mergeCell ref="AE152:AE153"/>
    <mergeCell ref="AA143:AA144"/>
    <mergeCell ref="AA145:AA146"/>
    <mergeCell ref="AB145:AB146"/>
    <mergeCell ref="AC145:AC146"/>
    <mergeCell ref="AD145:AD146"/>
    <mergeCell ref="AE145:AE146"/>
    <mergeCell ref="AA148:AA149"/>
    <mergeCell ref="AA152:AA153"/>
    <mergeCell ref="AA154:AA155"/>
    <mergeCell ref="AB154:AB155"/>
    <mergeCell ref="AC154:AC155"/>
    <mergeCell ref="AD154:AD155"/>
    <mergeCell ref="AE154:AE155"/>
    <mergeCell ref="AB148:AB149"/>
    <mergeCell ref="AC148:AC149"/>
    <mergeCell ref="AA150:AA151"/>
    <mergeCell ref="AB150:AB151"/>
    <mergeCell ref="AC150:AC151"/>
    <mergeCell ref="AB152:AB153"/>
    <mergeCell ref="AC152:AC153"/>
    <mergeCell ref="AC159:AC160"/>
    <mergeCell ref="AD159:AD160"/>
    <mergeCell ref="AB165:AB166"/>
    <mergeCell ref="AC165:AC166"/>
    <mergeCell ref="AD165:AD166"/>
    <mergeCell ref="AE165:AE166"/>
    <mergeCell ref="H91:H93"/>
    <mergeCell ref="I91:I93"/>
    <mergeCell ref="J91:J93"/>
    <mergeCell ref="K91:K93"/>
    <mergeCell ref="A91:A93"/>
    <mergeCell ref="B91:B93"/>
    <mergeCell ref="C91:C93"/>
    <mergeCell ref="D91:D93"/>
    <mergeCell ref="E91:E93"/>
    <mergeCell ref="F91:F93"/>
    <mergeCell ref="G91:G93"/>
    <mergeCell ref="H98:H99"/>
    <mergeCell ref="I98:I99"/>
    <mergeCell ref="J98:J99"/>
    <mergeCell ref="K98:K99"/>
    <mergeCell ref="A98:A99"/>
    <mergeCell ref="B98:B99"/>
    <mergeCell ref="C98:C99"/>
    <mergeCell ref="D98:D99"/>
    <mergeCell ref="E98:E99"/>
    <mergeCell ref="F98:F99"/>
    <mergeCell ref="G98:G99"/>
    <mergeCell ref="H101:H103"/>
    <mergeCell ref="I101:I103"/>
    <mergeCell ref="J101:J103"/>
    <mergeCell ref="K101:K103"/>
    <mergeCell ref="A101:A103"/>
    <mergeCell ref="B101:B103"/>
    <mergeCell ref="C101:C103"/>
    <mergeCell ref="D101:D103"/>
    <mergeCell ref="E101:E103"/>
    <mergeCell ref="F101:F103"/>
    <mergeCell ref="G101:G103"/>
    <mergeCell ref="H104:H105"/>
    <mergeCell ref="I104:I105"/>
    <mergeCell ref="J104:J105"/>
    <mergeCell ref="K104:K105"/>
    <mergeCell ref="A104:A105"/>
    <mergeCell ref="B104:B105"/>
    <mergeCell ref="C104:C105"/>
    <mergeCell ref="D104:D105"/>
    <mergeCell ref="E104:E105"/>
    <mergeCell ref="F104:F105"/>
    <mergeCell ref="G104:G105"/>
    <mergeCell ref="H107:H108"/>
    <mergeCell ref="I107:I108"/>
    <mergeCell ref="J107:J108"/>
    <mergeCell ref="K107:K108"/>
    <mergeCell ref="A107:A108"/>
    <mergeCell ref="B107:B108"/>
    <mergeCell ref="C107:C108"/>
    <mergeCell ref="D107:D108"/>
    <mergeCell ref="E107:E108"/>
    <mergeCell ref="F107:F108"/>
    <mergeCell ref="G107:G108"/>
    <mergeCell ref="H110:H111"/>
    <mergeCell ref="I110:I111"/>
    <mergeCell ref="J110:J111"/>
    <mergeCell ref="K110:K111"/>
    <mergeCell ref="A110:A111"/>
    <mergeCell ref="B110:B111"/>
    <mergeCell ref="C110:C111"/>
    <mergeCell ref="D110:D111"/>
    <mergeCell ref="E110:E111"/>
    <mergeCell ref="F110:F111"/>
    <mergeCell ref="G110:G111"/>
    <mergeCell ref="H112:H113"/>
    <mergeCell ref="I112:I113"/>
    <mergeCell ref="J112:J113"/>
    <mergeCell ref="K112:K113"/>
    <mergeCell ref="A112:A113"/>
    <mergeCell ref="B112:B113"/>
    <mergeCell ref="C112:C113"/>
    <mergeCell ref="D112:D113"/>
    <mergeCell ref="E112:E113"/>
    <mergeCell ref="F112:F113"/>
    <mergeCell ref="G112:G113"/>
    <mergeCell ref="H114:H116"/>
    <mergeCell ref="I114:I116"/>
    <mergeCell ref="J114:J116"/>
    <mergeCell ref="K114:K116"/>
    <mergeCell ref="A114:A116"/>
    <mergeCell ref="B114:B116"/>
    <mergeCell ref="C114:C116"/>
    <mergeCell ref="D114:D116"/>
    <mergeCell ref="E114:E116"/>
    <mergeCell ref="F114:F116"/>
    <mergeCell ref="G114:G116"/>
    <mergeCell ref="H117:H118"/>
    <mergeCell ref="I117:I118"/>
    <mergeCell ref="J117:J118"/>
    <mergeCell ref="K117:K118"/>
    <mergeCell ref="A117:A118"/>
    <mergeCell ref="B117:B118"/>
    <mergeCell ref="C117:C118"/>
    <mergeCell ref="D117:D118"/>
    <mergeCell ref="E117:E118"/>
    <mergeCell ref="F117:F118"/>
    <mergeCell ref="G117:G118"/>
    <mergeCell ref="H119:H121"/>
    <mergeCell ref="I119:I121"/>
    <mergeCell ref="J119:J121"/>
    <mergeCell ref="K119:K121"/>
    <mergeCell ref="A119:A121"/>
    <mergeCell ref="B119:B121"/>
    <mergeCell ref="C119:C121"/>
    <mergeCell ref="D119:D121"/>
    <mergeCell ref="E119:E121"/>
    <mergeCell ref="F119:F121"/>
    <mergeCell ref="G119:G121"/>
    <mergeCell ref="H122:H123"/>
    <mergeCell ref="I122:I123"/>
    <mergeCell ref="J122:J123"/>
    <mergeCell ref="K122:K123"/>
    <mergeCell ref="A122:A123"/>
    <mergeCell ref="B122:B123"/>
    <mergeCell ref="C122:C123"/>
    <mergeCell ref="D122:D123"/>
    <mergeCell ref="E122:E123"/>
    <mergeCell ref="F122:F123"/>
    <mergeCell ref="G122:G123"/>
    <mergeCell ref="H128:H129"/>
    <mergeCell ref="I128:I129"/>
    <mergeCell ref="J128:J129"/>
    <mergeCell ref="K128:K129"/>
    <mergeCell ref="A128:A129"/>
    <mergeCell ref="B128:B129"/>
    <mergeCell ref="C128:C129"/>
    <mergeCell ref="D128:D129"/>
    <mergeCell ref="E128:E129"/>
    <mergeCell ref="F128:F129"/>
    <mergeCell ref="G128:G129"/>
    <mergeCell ref="H131:H132"/>
    <mergeCell ref="I131:I132"/>
    <mergeCell ref="J131:J132"/>
    <mergeCell ref="K131:K132"/>
    <mergeCell ref="A131:A132"/>
    <mergeCell ref="B131:B132"/>
    <mergeCell ref="C131:C132"/>
    <mergeCell ref="D131:D132"/>
    <mergeCell ref="E131:E132"/>
    <mergeCell ref="F131:F132"/>
    <mergeCell ref="G131:G132"/>
    <mergeCell ref="H133:H134"/>
    <mergeCell ref="I133:I134"/>
    <mergeCell ref="J133:J134"/>
    <mergeCell ref="K133:K134"/>
    <mergeCell ref="A133:A134"/>
    <mergeCell ref="B133:B134"/>
    <mergeCell ref="C133:C134"/>
    <mergeCell ref="D133:D134"/>
    <mergeCell ref="E133:E134"/>
    <mergeCell ref="F133:F134"/>
    <mergeCell ref="G133:G134"/>
    <mergeCell ref="H124:H126"/>
    <mergeCell ref="I124:I126"/>
    <mergeCell ref="J124:J126"/>
    <mergeCell ref="K124:K126"/>
    <mergeCell ref="A124:A126"/>
    <mergeCell ref="B124:B126"/>
    <mergeCell ref="C124:C126"/>
    <mergeCell ref="D124:D126"/>
    <mergeCell ref="E124:E126"/>
    <mergeCell ref="F124:F126"/>
    <mergeCell ref="G124:G126"/>
    <mergeCell ref="H135:H136"/>
    <mergeCell ref="I135:I136"/>
    <mergeCell ref="J135:J136"/>
    <mergeCell ref="K135:K136"/>
    <mergeCell ref="A135:A136"/>
    <mergeCell ref="B135:B136"/>
    <mergeCell ref="C135:C136"/>
    <mergeCell ref="D135:D136"/>
    <mergeCell ref="E135:E136"/>
    <mergeCell ref="F135:F136"/>
    <mergeCell ref="G135:G136"/>
    <mergeCell ref="H141:H142"/>
    <mergeCell ref="I141:I142"/>
    <mergeCell ref="J141:J142"/>
    <mergeCell ref="K141:K142"/>
    <mergeCell ref="A141:A142"/>
    <mergeCell ref="B141:B142"/>
    <mergeCell ref="C141:C142"/>
    <mergeCell ref="D141:D142"/>
    <mergeCell ref="E141:E142"/>
    <mergeCell ref="F141:F142"/>
    <mergeCell ref="G141:G142"/>
    <mergeCell ref="H143:H144"/>
    <mergeCell ref="I143:I144"/>
    <mergeCell ref="J143:J144"/>
    <mergeCell ref="K143:K144"/>
    <mergeCell ref="A143:A144"/>
    <mergeCell ref="B143:B144"/>
    <mergeCell ref="C143:C144"/>
    <mergeCell ref="D143:D144"/>
    <mergeCell ref="E143:E144"/>
    <mergeCell ref="F143:F144"/>
    <mergeCell ref="G143:G144"/>
    <mergeCell ref="H145:H146"/>
    <mergeCell ref="I145:I146"/>
    <mergeCell ref="J145:J146"/>
    <mergeCell ref="K145:K146"/>
    <mergeCell ref="A145:A146"/>
    <mergeCell ref="B145:B146"/>
    <mergeCell ref="C145:C146"/>
    <mergeCell ref="D145:D146"/>
    <mergeCell ref="E145:E146"/>
    <mergeCell ref="F145:F146"/>
    <mergeCell ref="G145:G146"/>
    <mergeCell ref="H148:H149"/>
    <mergeCell ref="I148:I149"/>
    <mergeCell ref="J148:J149"/>
    <mergeCell ref="K148:K149"/>
    <mergeCell ref="A148:A149"/>
    <mergeCell ref="B148:B149"/>
    <mergeCell ref="C148:C149"/>
    <mergeCell ref="D148:D149"/>
    <mergeCell ref="E148:E149"/>
    <mergeCell ref="F148:F149"/>
    <mergeCell ref="G148:G149"/>
    <mergeCell ref="H150:H151"/>
    <mergeCell ref="I150:I151"/>
    <mergeCell ref="J150:J151"/>
    <mergeCell ref="K150:K151"/>
    <mergeCell ref="A150:A151"/>
    <mergeCell ref="B150:B151"/>
    <mergeCell ref="C150:C151"/>
    <mergeCell ref="D150:D151"/>
    <mergeCell ref="E150:E151"/>
    <mergeCell ref="F150:F151"/>
    <mergeCell ref="G150:G151"/>
    <mergeCell ref="H137:H139"/>
    <mergeCell ref="I137:I139"/>
    <mergeCell ref="J137:J139"/>
    <mergeCell ref="K137:K139"/>
    <mergeCell ref="A137:A139"/>
    <mergeCell ref="B137:B139"/>
    <mergeCell ref="C137:C139"/>
    <mergeCell ref="D137:D139"/>
    <mergeCell ref="E137:E139"/>
    <mergeCell ref="F137:F139"/>
    <mergeCell ref="G137:G139"/>
    <mergeCell ref="H152:H153"/>
    <mergeCell ref="I152:I153"/>
    <mergeCell ref="J152:J153"/>
    <mergeCell ref="K152:K153"/>
    <mergeCell ref="A152:A153"/>
    <mergeCell ref="B152:B153"/>
    <mergeCell ref="C152:C153"/>
    <mergeCell ref="D152:D153"/>
    <mergeCell ref="E152:E153"/>
    <mergeCell ref="F152:F153"/>
    <mergeCell ref="G152:G153"/>
    <mergeCell ref="H154:H155"/>
    <mergeCell ref="I154:I155"/>
    <mergeCell ref="J154:J155"/>
    <mergeCell ref="K154:K155"/>
    <mergeCell ref="A154:A155"/>
    <mergeCell ref="B154:B155"/>
    <mergeCell ref="C154:C155"/>
    <mergeCell ref="D154:D155"/>
    <mergeCell ref="E154:E155"/>
    <mergeCell ref="F154:F155"/>
    <mergeCell ref="G154:G155"/>
    <mergeCell ref="H157:H158"/>
    <mergeCell ref="I157:I158"/>
    <mergeCell ref="J157:J158"/>
    <mergeCell ref="K157:K158"/>
    <mergeCell ref="A157:A158"/>
    <mergeCell ref="B157:B158"/>
    <mergeCell ref="C157:C158"/>
    <mergeCell ref="D157:D158"/>
    <mergeCell ref="E157:E158"/>
    <mergeCell ref="F157:F158"/>
    <mergeCell ref="G157:G158"/>
    <mergeCell ref="H159:H160"/>
    <mergeCell ref="I159:I160"/>
    <mergeCell ref="J159:J160"/>
    <mergeCell ref="K159:K160"/>
    <mergeCell ref="A159:A160"/>
    <mergeCell ref="B159:B160"/>
    <mergeCell ref="C159:C160"/>
    <mergeCell ref="D159:D160"/>
    <mergeCell ref="E159:E160"/>
    <mergeCell ref="F159:F160"/>
    <mergeCell ref="G159:G160"/>
    <mergeCell ref="H162:H164"/>
    <mergeCell ref="I162:I164"/>
    <mergeCell ref="J162:J164"/>
    <mergeCell ref="K162:K164"/>
    <mergeCell ref="A162:A164"/>
    <mergeCell ref="B162:B164"/>
    <mergeCell ref="C162:C164"/>
    <mergeCell ref="D162:D164"/>
    <mergeCell ref="E162:E164"/>
    <mergeCell ref="F162:F164"/>
    <mergeCell ref="G162:G164"/>
    <mergeCell ref="H165:H166"/>
    <mergeCell ref="I165:I166"/>
    <mergeCell ref="J165:J166"/>
    <mergeCell ref="K165:K166"/>
    <mergeCell ref="A165:A166"/>
    <mergeCell ref="B165:B166"/>
    <mergeCell ref="C165:C166"/>
    <mergeCell ref="D165:D166"/>
    <mergeCell ref="E165:E166"/>
    <mergeCell ref="F165:F166"/>
    <mergeCell ref="G165:G166"/>
    <mergeCell ref="H167:H169"/>
    <mergeCell ref="I167:I169"/>
    <mergeCell ref="J167:J169"/>
    <mergeCell ref="K167:K169"/>
    <mergeCell ref="A167:A169"/>
    <mergeCell ref="B167:B169"/>
    <mergeCell ref="C167:C169"/>
    <mergeCell ref="D167:D169"/>
    <mergeCell ref="E167:E169"/>
    <mergeCell ref="F167:F169"/>
    <mergeCell ref="G167:G169"/>
    <mergeCell ref="H172:H173"/>
    <mergeCell ref="I172:I173"/>
    <mergeCell ref="J172:J173"/>
    <mergeCell ref="K172:K173"/>
    <mergeCell ref="A172:A173"/>
    <mergeCell ref="B172:B173"/>
    <mergeCell ref="C172:C173"/>
    <mergeCell ref="D172:D173"/>
    <mergeCell ref="E172:E173"/>
    <mergeCell ref="F172:F173"/>
    <mergeCell ref="G172:G173"/>
    <mergeCell ref="H175:H176"/>
    <mergeCell ref="I175:I176"/>
    <mergeCell ref="J175:J176"/>
    <mergeCell ref="K175:K176"/>
    <mergeCell ref="A175:A176"/>
    <mergeCell ref="B175:B176"/>
    <mergeCell ref="C175:C176"/>
    <mergeCell ref="D175:D176"/>
    <mergeCell ref="E175:E176"/>
    <mergeCell ref="F175:F176"/>
    <mergeCell ref="G175:G176"/>
    <mergeCell ref="H178:H179"/>
    <mergeCell ref="I178:I179"/>
    <mergeCell ref="J178:J179"/>
    <mergeCell ref="K178:K179"/>
    <mergeCell ref="A178:A179"/>
    <mergeCell ref="B178:B179"/>
    <mergeCell ref="C178:C179"/>
    <mergeCell ref="D178:D179"/>
    <mergeCell ref="E178:E179"/>
    <mergeCell ref="F178:F179"/>
    <mergeCell ref="G178:G179"/>
    <mergeCell ref="H180:H181"/>
    <mergeCell ref="I180:I181"/>
    <mergeCell ref="J180:J181"/>
    <mergeCell ref="K180:K181"/>
    <mergeCell ref="A180:A181"/>
    <mergeCell ref="B180:B181"/>
    <mergeCell ref="C180:C181"/>
    <mergeCell ref="D180:D181"/>
    <mergeCell ref="E180:E181"/>
    <mergeCell ref="F180:F181"/>
    <mergeCell ref="G180:G181"/>
    <mergeCell ref="H182:H183"/>
    <mergeCell ref="I182:I183"/>
    <mergeCell ref="J182:J183"/>
    <mergeCell ref="K182:K183"/>
    <mergeCell ref="A182:A183"/>
    <mergeCell ref="B182:B183"/>
    <mergeCell ref="C182:C183"/>
    <mergeCell ref="D182:D183"/>
    <mergeCell ref="E182:E183"/>
    <mergeCell ref="F182:F183"/>
    <mergeCell ref="G182:G183"/>
    <mergeCell ref="H184:H185"/>
    <mergeCell ref="I184:I185"/>
    <mergeCell ref="J184:J185"/>
    <mergeCell ref="K184:K185"/>
    <mergeCell ref="A184:A185"/>
    <mergeCell ref="B184:B185"/>
    <mergeCell ref="C184:C185"/>
    <mergeCell ref="D184:D185"/>
    <mergeCell ref="E184:E185"/>
    <mergeCell ref="F184:F185"/>
    <mergeCell ref="G184:G185"/>
    <mergeCell ref="H190:H191"/>
    <mergeCell ref="I190:I191"/>
    <mergeCell ref="J190:J191"/>
    <mergeCell ref="K190:K191"/>
    <mergeCell ref="A190:A191"/>
    <mergeCell ref="B190:B191"/>
    <mergeCell ref="C190:C191"/>
    <mergeCell ref="D190:D191"/>
    <mergeCell ref="E190:E191"/>
    <mergeCell ref="F190:F191"/>
    <mergeCell ref="G190:G191"/>
    <mergeCell ref="H192:H193"/>
    <mergeCell ref="I192:I193"/>
    <mergeCell ref="J192:J193"/>
    <mergeCell ref="K192:K193"/>
    <mergeCell ref="A192:A193"/>
    <mergeCell ref="B192:B193"/>
    <mergeCell ref="C192:C193"/>
    <mergeCell ref="D192:D193"/>
    <mergeCell ref="E192:E193"/>
    <mergeCell ref="F192:F193"/>
    <mergeCell ref="G192:G193"/>
    <mergeCell ref="H194:H195"/>
    <mergeCell ref="I194:I195"/>
    <mergeCell ref="J194:J195"/>
    <mergeCell ref="K194:K195"/>
    <mergeCell ref="A194:A195"/>
    <mergeCell ref="B194:B195"/>
    <mergeCell ref="C194:C195"/>
    <mergeCell ref="D194:D195"/>
    <mergeCell ref="E194:E195"/>
    <mergeCell ref="F194:F195"/>
    <mergeCell ref="G194:G195"/>
    <mergeCell ref="H196:H197"/>
    <mergeCell ref="I196:I197"/>
    <mergeCell ref="J196:J197"/>
    <mergeCell ref="K196:K197"/>
    <mergeCell ref="A196:A197"/>
    <mergeCell ref="B196:B197"/>
    <mergeCell ref="C196:C197"/>
    <mergeCell ref="D196:D197"/>
    <mergeCell ref="E196:E197"/>
    <mergeCell ref="F196:F197"/>
    <mergeCell ref="G196:G197"/>
    <mergeCell ref="H198:H199"/>
    <mergeCell ref="I198:I199"/>
    <mergeCell ref="J198:J199"/>
    <mergeCell ref="K198:K199"/>
    <mergeCell ref="A198:A199"/>
    <mergeCell ref="B198:B199"/>
    <mergeCell ref="C198:C199"/>
    <mergeCell ref="D198:D199"/>
    <mergeCell ref="E198:E199"/>
    <mergeCell ref="F198:F199"/>
    <mergeCell ref="G198:G199"/>
    <mergeCell ref="H206:H207"/>
    <mergeCell ref="I206:I207"/>
    <mergeCell ref="J206:J207"/>
    <mergeCell ref="K206:K207"/>
    <mergeCell ref="A206:A207"/>
    <mergeCell ref="B206:B207"/>
    <mergeCell ref="C206:C207"/>
    <mergeCell ref="D206:D207"/>
    <mergeCell ref="E206:E207"/>
    <mergeCell ref="F206:F207"/>
    <mergeCell ref="G206:G207"/>
    <mergeCell ref="H209:H210"/>
    <mergeCell ref="I209:I210"/>
    <mergeCell ref="J209:J210"/>
    <mergeCell ref="K209:K210"/>
    <mergeCell ref="A209:A210"/>
    <mergeCell ref="B209:B210"/>
    <mergeCell ref="C209:C210"/>
    <mergeCell ref="D209:D210"/>
    <mergeCell ref="E209:E210"/>
    <mergeCell ref="F209:F210"/>
    <mergeCell ref="G209:G210"/>
    <mergeCell ref="H187:H189"/>
    <mergeCell ref="I187:I189"/>
    <mergeCell ref="J187:J189"/>
    <mergeCell ref="K187:K189"/>
    <mergeCell ref="A187:A189"/>
    <mergeCell ref="B187:B189"/>
    <mergeCell ref="C187:C189"/>
    <mergeCell ref="D187:D189"/>
    <mergeCell ref="E187:E189"/>
    <mergeCell ref="F187:F189"/>
    <mergeCell ref="G187:G189"/>
    <mergeCell ref="H211:H212"/>
    <mergeCell ref="I211:I212"/>
    <mergeCell ref="J211:J212"/>
    <mergeCell ref="K211:K212"/>
    <mergeCell ref="A211:A212"/>
    <mergeCell ref="B211:B212"/>
    <mergeCell ref="C211:C212"/>
    <mergeCell ref="D211:D212"/>
    <mergeCell ref="E211:E212"/>
    <mergeCell ref="F211:F212"/>
    <mergeCell ref="G211:G212"/>
    <mergeCell ref="H213:H214"/>
    <mergeCell ref="I213:I214"/>
    <mergeCell ref="J213:J214"/>
    <mergeCell ref="K213:K214"/>
    <mergeCell ref="A213:A214"/>
    <mergeCell ref="B213:B214"/>
    <mergeCell ref="C213:C214"/>
    <mergeCell ref="D213:D214"/>
    <mergeCell ref="E213:E214"/>
    <mergeCell ref="F213:F214"/>
    <mergeCell ref="G213:G214"/>
    <mergeCell ref="H218:H219"/>
    <mergeCell ref="I218:I219"/>
    <mergeCell ref="J218:J219"/>
    <mergeCell ref="K218:K219"/>
    <mergeCell ref="A218:A219"/>
    <mergeCell ref="B218:B219"/>
    <mergeCell ref="C218:C219"/>
    <mergeCell ref="D218:D219"/>
    <mergeCell ref="E218:E219"/>
    <mergeCell ref="F218:F219"/>
    <mergeCell ref="G218:G219"/>
    <mergeCell ref="H220:H221"/>
    <mergeCell ref="I220:I221"/>
    <mergeCell ref="J220:J221"/>
    <mergeCell ref="K220:K221"/>
    <mergeCell ref="A220:A221"/>
    <mergeCell ref="B220:B221"/>
    <mergeCell ref="C220:C221"/>
    <mergeCell ref="D220:D221"/>
    <mergeCell ref="E220:E221"/>
    <mergeCell ref="F220:F221"/>
    <mergeCell ref="G220:G221"/>
    <mergeCell ref="H226:H227"/>
    <mergeCell ref="I226:I227"/>
    <mergeCell ref="J226:J227"/>
    <mergeCell ref="K226:K227"/>
    <mergeCell ref="A226:A227"/>
    <mergeCell ref="B226:B227"/>
    <mergeCell ref="C226:C227"/>
    <mergeCell ref="D226:D227"/>
    <mergeCell ref="E226:E227"/>
    <mergeCell ref="F226:F227"/>
    <mergeCell ref="G226:G227"/>
    <mergeCell ref="H229:H230"/>
    <mergeCell ref="I229:I230"/>
    <mergeCell ref="J229:J230"/>
    <mergeCell ref="K229:K230"/>
    <mergeCell ref="A229:A230"/>
    <mergeCell ref="B229:B230"/>
    <mergeCell ref="C229:C230"/>
    <mergeCell ref="D229:D230"/>
    <mergeCell ref="E229:E230"/>
    <mergeCell ref="F229:F230"/>
    <mergeCell ref="G229:G230"/>
    <mergeCell ref="H375:H376"/>
    <mergeCell ref="I375:I376"/>
    <mergeCell ref="J375:J376"/>
    <mergeCell ref="K375:K376"/>
    <mergeCell ref="A375:A376"/>
    <mergeCell ref="B375:B376"/>
    <mergeCell ref="C375:C376"/>
    <mergeCell ref="D375:D376"/>
    <mergeCell ref="E375:E376"/>
    <mergeCell ref="F375:F376"/>
    <mergeCell ref="G375:G376"/>
    <mergeCell ref="H379:H380"/>
    <mergeCell ref="I379:I380"/>
    <mergeCell ref="J379:J380"/>
    <mergeCell ref="K379:K380"/>
    <mergeCell ref="A379:A380"/>
    <mergeCell ref="B379:B380"/>
    <mergeCell ref="C379:C380"/>
    <mergeCell ref="D379:D380"/>
    <mergeCell ref="E379:E380"/>
    <mergeCell ref="F379:F380"/>
    <mergeCell ref="G379:G380"/>
    <mergeCell ref="H382:H383"/>
    <mergeCell ref="I382:I383"/>
    <mergeCell ref="J382:J383"/>
    <mergeCell ref="K382:K383"/>
    <mergeCell ref="A382:A383"/>
    <mergeCell ref="B382:B383"/>
    <mergeCell ref="C382:C383"/>
    <mergeCell ref="D382:D383"/>
    <mergeCell ref="E382:E383"/>
    <mergeCell ref="F382:F383"/>
    <mergeCell ref="G382:G383"/>
    <mergeCell ref="H385:H386"/>
    <mergeCell ref="I385:I386"/>
    <mergeCell ref="J385:J386"/>
    <mergeCell ref="K385:K386"/>
    <mergeCell ref="A385:A386"/>
    <mergeCell ref="B385:B386"/>
    <mergeCell ref="C385:C386"/>
    <mergeCell ref="D385:D386"/>
    <mergeCell ref="E385:E386"/>
    <mergeCell ref="F385:F386"/>
    <mergeCell ref="G385:G386"/>
    <mergeCell ref="H393:H394"/>
    <mergeCell ref="I393:I394"/>
    <mergeCell ref="J393:J394"/>
    <mergeCell ref="K393:K394"/>
    <mergeCell ref="A393:A394"/>
    <mergeCell ref="B393:B394"/>
    <mergeCell ref="C393:C394"/>
    <mergeCell ref="D393:D394"/>
    <mergeCell ref="E393:E394"/>
    <mergeCell ref="F393:F394"/>
    <mergeCell ref="G393:G394"/>
    <mergeCell ref="H395:H396"/>
    <mergeCell ref="I395:I396"/>
    <mergeCell ref="J395:J396"/>
    <mergeCell ref="K395:K396"/>
    <mergeCell ref="A395:A396"/>
    <mergeCell ref="B395:B396"/>
    <mergeCell ref="C395:C396"/>
    <mergeCell ref="D395:D396"/>
    <mergeCell ref="E395:E396"/>
    <mergeCell ref="F395:F396"/>
    <mergeCell ref="G395:G396"/>
    <mergeCell ref="H398:H399"/>
    <mergeCell ref="I398:I399"/>
    <mergeCell ref="J398:J399"/>
    <mergeCell ref="K398:K399"/>
    <mergeCell ref="A398:A399"/>
    <mergeCell ref="B398:B399"/>
    <mergeCell ref="C398:C399"/>
    <mergeCell ref="D398:D399"/>
    <mergeCell ref="E398:E399"/>
    <mergeCell ref="F398:F399"/>
    <mergeCell ref="G398:G399"/>
    <mergeCell ref="H358:H360"/>
    <mergeCell ref="I358:I360"/>
    <mergeCell ref="J358:J360"/>
    <mergeCell ref="K358:K360"/>
    <mergeCell ref="A358:A360"/>
    <mergeCell ref="B358:B360"/>
    <mergeCell ref="C358:C360"/>
    <mergeCell ref="D358:D360"/>
    <mergeCell ref="E358:E360"/>
    <mergeCell ref="F358:F360"/>
    <mergeCell ref="G358:G360"/>
    <mergeCell ref="H400:H401"/>
    <mergeCell ref="I400:I401"/>
    <mergeCell ref="J400:J401"/>
    <mergeCell ref="K400:K401"/>
    <mergeCell ref="A400:A401"/>
    <mergeCell ref="B400:B401"/>
    <mergeCell ref="C400:C401"/>
    <mergeCell ref="D400:D401"/>
    <mergeCell ref="E400:E401"/>
    <mergeCell ref="F400:F401"/>
    <mergeCell ref="G400:G401"/>
    <mergeCell ref="H402:H403"/>
    <mergeCell ref="I402:I403"/>
    <mergeCell ref="J402:J403"/>
    <mergeCell ref="K402:K403"/>
    <mergeCell ref="A402:A403"/>
    <mergeCell ref="B402:B403"/>
    <mergeCell ref="C402:C403"/>
    <mergeCell ref="D402:D403"/>
    <mergeCell ref="E402:E403"/>
    <mergeCell ref="F402:F403"/>
    <mergeCell ref="G402:G403"/>
    <mergeCell ref="H407:H408"/>
    <mergeCell ref="I407:I408"/>
    <mergeCell ref="J407:J408"/>
    <mergeCell ref="K407:K408"/>
    <mergeCell ref="A407:A408"/>
    <mergeCell ref="B407:B408"/>
    <mergeCell ref="C407:C408"/>
    <mergeCell ref="D407:D408"/>
    <mergeCell ref="E407:E408"/>
    <mergeCell ref="F407:F408"/>
    <mergeCell ref="G407:G408"/>
    <mergeCell ref="H413:H414"/>
    <mergeCell ref="I413:I414"/>
    <mergeCell ref="J413:J414"/>
    <mergeCell ref="K413:K414"/>
    <mergeCell ref="A413:A414"/>
    <mergeCell ref="B413:B414"/>
    <mergeCell ref="C413:C414"/>
    <mergeCell ref="D413:D414"/>
    <mergeCell ref="E413:E414"/>
    <mergeCell ref="F413:F414"/>
    <mergeCell ref="G413:G414"/>
    <mergeCell ref="H415:H416"/>
    <mergeCell ref="I415:I416"/>
    <mergeCell ref="J415:J416"/>
    <mergeCell ref="K415:K416"/>
    <mergeCell ref="A415:A416"/>
    <mergeCell ref="B415:B416"/>
    <mergeCell ref="C415:C416"/>
    <mergeCell ref="D415:D416"/>
    <mergeCell ref="E415:E416"/>
    <mergeCell ref="F415:F416"/>
    <mergeCell ref="G415:G416"/>
    <mergeCell ref="H419:H420"/>
    <mergeCell ref="I419:I420"/>
    <mergeCell ref="J419:J420"/>
    <mergeCell ref="K419:K420"/>
    <mergeCell ref="A419:A420"/>
    <mergeCell ref="B419:B420"/>
    <mergeCell ref="C419:C420"/>
    <mergeCell ref="D419:D420"/>
    <mergeCell ref="E419:E420"/>
    <mergeCell ref="F419:F420"/>
    <mergeCell ref="G419:G420"/>
    <mergeCell ref="H409:H411"/>
    <mergeCell ref="I409:I411"/>
    <mergeCell ref="J409:J411"/>
    <mergeCell ref="K409:K411"/>
    <mergeCell ref="A409:A411"/>
    <mergeCell ref="B409:B411"/>
    <mergeCell ref="C409:C411"/>
    <mergeCell ref="D409:D411"/>
    <mergeCell ref="E409:E411"/>
    <mergeCell ref="F409:F411"/>
    <mergeCell ref="G409:G411"/>
    <mergeCell ref="H438:H439"/>
    <mergeCell ref="I438:I439"/>
    <mergeCell ref="J438:J439"/>
    <mergeCell ref="K438:K439"/>
    <mergeCell ref="A438:A439"/>
    <mergeCell ref="B438:B439"/>
    <mergeCell ref="C438:C439"/>
    <mergeCell ref="D438:D439"/>
    <mergeCell ref="E438:E439"/>
    <mergeCell ref="F438:F439"/>
    <mergeCell ref="G438:G439"/>
    <mergeCell ref="H11:H12"/>
    <mergeCell ref="I11:I12"/>
    <mergeCell ref="J11:J12"/>
    <mergeCell ref="K11:K12"/>
    <mergeCell ref="A11:A12"/>
    <mergeCell ref="B11:B12"/>
    <mergeCell ref="C11:C12"/>
    <mergeCell ref="D11:D12"/>
    <mergeCell ref="E11:E12"/>
    <mergeCell ref="F11:F12"/>
    <mergeCell ref="G11:G12"/>
    <mergeCell ref="H16:H17"/>
    <mergeCell ref="I16:I17"/>
    <mergeCell ref="J16:J17"/>
    <mergeCell ref="K16:K17"/>
    <mergeCell ref="A16:A17"/>
    <mergeCell ref="B16:B17"/>
    <mergeCell ref="C16:C17"/>
    <mergeCell ref="D16:D17"/>
    <mergeCell ref="E16:E17"/>
    <mergeCell ref="F16:F17"/>
    <mergeCell ref="G16:G17"/>
    <mergeCell ref="H19:H20"/>
    <mergeCell ref="I19:I20"/>
    <mergeCell ref="J19:J20"/>
    <mergeCell ref="K19:K20"/>
    <mergeCell ref="A19:A20"/>
    <mergeCell ref="B19:B20"/>
    <mergeCell ref="C19:C20"/>
    <mergeCell ref="D19:D20"/>
    <mergeCell ref="E19:E20"/>
    <mergeCell ref="F19:F20"/>
    <mergeCell ref="G19:G20"/>
    <mergeCell ref="H440:H442"/>
    <mergeCell ref="I440:I442"/>
    <mergeCell ref="J440:J442"/>
    <mergeCell ref="K440:K442"/>
    <mergeCell ref="A440:A442"/>
    <mergeCell ref="B440:B442"/>
    <mergeCell ref="C440:C442"/>
    <mergeCell ref="D440:D442"/>
    <mergeCell ref="E440:E442"/>
    <mergeCell ref="F440:F442"/>
    <mergeCell ref="G440:G442"/>
    <mergeCell ref="H421:H422"/>
    <mergeCell ref="I421:I422"/>
    <mergeCell ref="J421:J422"/>
    <mergeCell ref="K421:K422"/>
    <mergeCell ref="A421:A422"/>
    <mergeCell ref="B421:B422"/>
    <mergeCell ref="C421:C422"/>
    <mergeCell ref="D421:D422"/>
    <mergeCell ref="E421:E422"/>
    <mergeCell ref="F421:F422"/>
    <mergeCell ref="G421:G422"/>
    <mergeCell ref="H423:H424"/>
    <mergeCell ref="I423:I424"/>
    <mergeCell ref="J423:J424"/>
    <mergeCell ref="K423:K424"/>
    <mergeCell ref="A423:A424"/>
    <mergeCell ref="B423:B424"/>
    <mergeCell ref="C423:C424"/>
    <mergeCell ref="D423:D424"/>
    <mergeCell ref="E423:E424"/>
    <mergeCell ref="F423:F424"/>
    <mergeCell ref="G423:G424"/>
    <mergeCell ref="H425:H426"/>
    <mergeCell ref="I425:I426"/>
    <mergeCell ref="J425:J426"/>
    <mergeCell ref="K425:K426"/>
    <mergeCell ref="A425:A426"/>
    <mergeCell ref="B425:B426"/>
    <mergeCell ref="C425:C426"/>
    <mergeCell ref="D425:D426"/>
    <mergeCell ref="E425:E426"/>
    <mergeCell ref="F425:F426"/>
    <mergeCell ref="G425:G426"/>
    <mergeCell ref="H428:H429"/>
    <mergeCell ref="I428:I429"/>
    <mergeCell ref="J428:J429"/>
    <mergeCell ref="K428:K429"/>
    <mergeCell ref="A428:A429"/>
    <mergeCell ref="B428:B429"/>
    <mergeCell ref="C428:C429"/>
    <mergeCell ref="D428:D429"/>
    <mergeCell ref="E428:E429"/>
    <mergeCell ref="F428:F429"/>
    <mergeCell ref="G428:G429"/>
    <mergeCell ref="H431:H432"/>
    <mergeCell ref="I431:I432"/>
    <mergeCell ref="J431:J432"/>
    <mergeCell ref="K431:K432"/>
    <mergeCell ref="A431:A432"/>
    <mergeCell ref="B431:B432"/>
    <mergeCell ref="C431:C432"/>
    <mergeCell ref="D431:D432"/>
    <mergeCell ref="E431:E432"/>
    <mergeCell ref="F431:F432"/>
    <mergeCell ref="G431:G432"/>
    <mergeCell ref="H433:H434"/>
    <mergeCell ref="I433:I434"/>
    <mergeCell ref="J433:J434"/>
    <mergeCell ref="K433:K434"/>
    <mergeCell ref="A433:A434"/>
    <mergeCell ref="B433:B434"/>
    <mergeCell ref="C433:C434"/>
    <mergeCell ref="D433:D434"/>
    <mergeCell ref="E433:E434"/>
    <mergeCell ref="F433:F434"/>
    <mergeCell ref="G433:G434"/>
    <mergeCell ref="H435:H436"/>
    <mergeCell ref="I435:I436"/>
    <mergeCell ref="J435:J436"/>
    <mergeCell ref="K435:K436"/>
    <mergeCell ref="A435:A436"/>
    <mergeCell ref="B435:B436"/>
    <mergeCell ref="C435:C436"/>
    <mergeCell ref="D435:D436"/>
    <mergeCell ref="E435:E436"/>
    <mergeCell ref="F435:F436"/>
    <mergeCell ref="G435:G436"/>
    <mergeCell ref="H222:H224"/>
    <mergeCell ref="I222:I224"/>
    <mergeCell ref="J222:J224"/>
    <mergeCell ref="K222:K224"/>
    <mergeCell ref="A222:A224"/>
    <mergeCell ref="B222:B224"/>
    <mergeCell ref="C222:C224"/>
    <mergeCell ref="D222:D224"/>
    <mergeCell ref="E222:E224"/>
    <mergeCell ref="F222:F224"/>
    <mergeCell ref="G222:G224"/>
    <mergeCell ref="H233:H234"/>
    <mergeCell ref="I233:I234"/>
    <mergeCell ref="J233:J234"/>
    <mergeCell ref="K233:K234"/>
    <mergeCell ref="A233:A234"/>
    <mergeCell ref="B233:B234"/>
    <mergeCell ref="C233:C234"/>
    <mergeCell ref="D233:D234"/>
    <mergeCell ref="E233:E234"/>
    <mergeCell ref="F233:F234"/>
    <mergeCell ref="G233:G234"/>
    <mergeCell ref="H236:H237"/>
    <mergeCell ref="I236:I237"/>
    <mergeCell ref="J236:J237"/>
    <mergeCell ref="K236:K237"/>
    <mergeCell ref="A236:A237"/>
    <mergeCell ref="B236:B237"/>
    <mergeCell ref="C236:C237"/>
    <mergeCell ref="D236:D237"/>
    <mergeCell ref="E236:E237"/>
    <mergeCell ref="F236:F237"/>
    <mergeCell ref="G236:G237"/>
    <mergeCell ref="H240:H241"/>
    <mergeCell ref="I240:I241"/>
    <mergeCell ref="J240:J241"/>
    <mergeCell ref="K240:K241"/>
    <mergeCell ref="A240:A241"/>
    <mergeCell ref="B240:B241"/>
    <mergeCell ref="C240:C241"/>
    <mergeCell ref="D240:D241"/>
    <mergeCell ref="E240:E241"/>
    <mergeCell ref="F240:F241"/>
    <mergeCell ref="G240:G241"/>
    <mergeCell ref="H243:H245"/>
    <mergeCell ref="I243:I245"/>
    <mergeCell ref="J243:J245"/>
    <mergeCell ref="K243:K245"/>
    <mergeCell ref="A243:A245"/>
    <mergeCell ref="B243:B245"/>
    <mergeCell ref="C243:C245"/>
    <mergeCell ref="D243:D245"/>
    <mergeCell ref="E243:E245"/>
    <mergeCell ref="F243:F245"/>
    <mergeCell ref="G243:G245"/>
    <mergeCell ref="H254:H255"/>
    <mergeCell ref="I254:I255"/>
    <mergeCell ref="J254:J255"/>
    <mergeCell ref="K254:K255"/>
    <mergeCell ref="A254:A255"/>
    <mergeCell ref="B254:B255"/>
    <mergeCell ref="C254:C255"/>
    <mergeCell ref="D254:D255"/>
    <mergeCell ref="E254:E255"/>
    <mergeCell ref="F254:F255"/>
    <mergeCell ref="G254:G255"/>
    <mergeCell ref="H257:H258"/>
    <mergeCell ref="I257:I258"/>
    <mergeCell ref="J257:J258"/>
    <mergeCell ref="K257:K258"/>
    <mergeCell ref="A257:A258"/>
    <mergeCell ref="B257:B258"/>
    <mergeCell ref="C257:C258"/>
    <mergeCell ref="D257:D258"/>
    <mergeCell ref="E257:E258"/>
    <mergeCell ref="F257:F258"/>
    <mergeCell ref="G257:G258"/>
    <mergeCell ref="H260:H261"/>
    <mergeCell ref="I260:I261"/>
    <mergeCell ref="J260:J261"/>
    <mergeCell ref="K260:K261"/>
    <mergeCell ref="A260:A261"/>
    <mergeCell ref="B260:B261"/>
    <mergeCell ref="C260:C261"/>
    <mergeCell ref="D260:D261"/>
    <mergeCell ref="E260:E261"/>
    <mergeCell ref="F260:F261"/>
    <mergeCell ref="G260:G261"/>
    <mergeCell ref="H262:H263"/>
    <mergeCell ref="I262:I263"/>
    <mergeCell ref="J262:J263"/>
    <mergeCell ref="K262:K263"/>
    <mergeCell ref="A262:A263"/>
    <mergeCell ref="B262:B263"/>
    <mergeCell ref="C262:C263"/>
    <mergeCell ref="D262:D263"/>
    <mergeCell ref="E262:E263"/>
    <mergeCell ref="F262:F263"/>
    <mergeCell ref="G262:G263"/>
    <mergeCell ref="H264:H265"/>
    <mergeCell ref="I264:I265"/>
    <mergeCell ref="J264:J265"/>
    <mergeCell ref="K264:K265"/>
    <mergeCell ref="A264:A265"/>
    <mergeCell ref="B264:B265"/>
    <mergeCell ref="C264:C265"/>
    <mergeCell ref="D264:D265"/>
    <mergeCell ref="E264:E265"/>
    <mergeCell ref="F264:F265"/>
    <mergeCell ref="G264:G265"/>
    <mergeCell ref="H266:H267"/>
    <mergeCell ref="I266:I267"/>
    <mergeCell ref="J266:J267"/>
    <mergeCell ref="K266:K267"/>
    <mergeCell ref="A266:A267"/>
    <mergeCell ref="B266:B267"/>
    <mergeCell ref="C266:C267"/>
    <mergeCell ref="D266:D267"/>
    <mergeCell ref="E266:E267"/>
    <mergeCell ref="F266:F267"/>
    <mergeCell ref="G266:G267"/>
    <mergeCell ref="H268:H269"/>
    <mergeCell ref="I268:I269"/>
    <mergeCell ref="J268:J269"/>
    <mergeCell ref="K268:K269"/>
    <mergeCell ref="A268:A269"/>
    <mergeCell ref="B268:B269"/>
    <mergeCell ref="C268:C269"/>
    <mergeCell ref="D268:D269"/>
    <mergeCell ref="E268:E269"/>
    <mergeCell ref="F268:F269"/>
    <mergeCell ref="G268:G269"/>
    <mergeCell ref="H270:H271"/>
    <mergeCell ref="I270:I271"/>
    <mergeCell ref="J270:J271"/>
    <mergeCell ref="K270:K271"/>
    <mergeCell ref="A270:A271"/>
    <mergeCell ref="B270:B271"/>
    <mergeCell ref="C270:C271"/>
    <mergeCell ref="D270:D271"/>
    <mergeCell ref="E270:E271"/>
    <mergeCell ref="F270:F271"/>
    <mergeCell ref="G270:G271"/>
    <mergeCell ref="H274:H275"/>
    <mergeCell ref="I274:I275"/>
    <mergeCell ref="J274:J275"/>
    <mergeCell ref="K274:K275"/>
    <mergeCell ref="A274:A275"/>
    <mergeCell ref="B274:B275"/>
    <mergeCell ref="C274:C275"/>
    <mergeCell ref="D274:D275"/>
    <mergeCell ref="E274:E275"/>
    <mergeCell ref="F274:F275"/>
    <mergeCell ref="G274:G275"/>
    <mergeCell ref="H248:H250"/>
    <mergeCell ref="I248:I250"/>
    <mergeCell ref="J248:J250"/>
    <mergeCell ref="K248:K250"/>
    <mergeCell ref="A248:A250"/>
    <mergeCell ref="B248:B250"/>
    <mergeCell ref="C248:C250"/>
    <mergeCell ref="D248:D250"/>
    <mergeCell ref="E248:E250"/>
    <mergeCell ref="F248:F250"/>
    <mergeCell ref="G248:G250"/>
    <mergeCell ref="H277:H278"/>
    <mergeCell ref="I277:I278"/>
    <mergeCell ref="J277:J278"/>
    <mergeCell ref="K277:K278"/>
    <mergeCell ref="A277:A278"/>
    <mergeCell ref="B277:B278"/>
    <mergeCell ref="C277:C278"/>
    <mergeCell ref="D277:D278"/>
    <mergeCell ref="E277:E278"/>
    <mergeCell ref="F277:F278"/>
    <mergeCell ref="G277:G278"/>
    <mergeCell ref="H279:H281"/>
    <mergeCell ref="I279:I281"/>
    <mergeCell ref="J279:J281"/>
    <mergeCell ref="K279:K281"/>
    <mergeCell ref="A279:A281"/>
    <mergeCell ref="B279:B281"/>
    <mergeCell ref="C279:C281"/>
    <mergeCell ref="D279:D281"/>
    <mergeCell ref="E279:E281"/>
    <mergeCell ref="F279:F281"/>
    <mergeCell ref="G279:G281"/>
    <mergeCell ref="H283:H285"/>
    <mergeCell ref="I283:I285"/>
    <mergeCell ref="J283:J285"/>
    <mergeCell ref="K283:K285"/>
    <mergeCell ref="A283:A285"/>
    <mergeCell ref="B283:B285"/>
    <mergeCell ref="C283:C285"/>
    <mergeCell ref="D283:D285"/>
    <mergeCell ref="E283:E285"/>
    <mergeCell ref="F283:F285"/>
    <mergeCell ref="G283:G285"/>
    <mergeCell ref="H286:H288"/>
    <mergeCell ref="I286:I288"/>
    <mergeCell ref="J286:J288"/>
    <mergeCell ref="K286:K288"/>
    <mergeCell ref="A286:A288"/>
    <mergeCell ref="B286:B288"/>
    <mergeCell ref="C286:C288"/>
    <mergeCell ref="D286:D288"/>
    <mergeCell ref="E286:E288"/>
    <mergeCell ref="F286:F288"/>
    <mergeCell ref="G286:G288"/>
    <mergeCell ref="H289:H290"/>
    <mergeCell ref="I289:I290"/>
    <mergeCell ref="J289:J290"/>
    <mergeCell ref="K289:K290"/>
    <mergeCell ref="A289:A290"/>
    <mergeCell ref="B289:B290"/>
    <mergeCell ref="C289:C290"/>
    <mergeCell ref="D289:D290"/>
    <mergeCell ref="E289:E290"/>
    <mergeCell ref="F289:F290"/>
    <mergeCell ref="G289:G290"/>
    <mergeCell ref="H294:H295"/>
    <mergeCell ref="I294:I295"/>
    <mergeCell ref="J294:J295"/>
    <mergeCell ref="K294:K295"/>
    <mergeCell ref="A294:A295"/>
    <mergeCell ref="B294:B295"/>
    <mergeCell ref="C294:C295"/>
    <mergeCell ref="D294:D295"/>
    <mergeCell ref="E294:E295"/>
    <mergeCell ref="F294:F295"/>
    <mergeCell ref="G294:G295"/>
    <mergeCell ref="H296:H297"/>
    <mergeCell ref="I296:I297"/>
    <mergeCell ref="J296:J297"/>
    <mergeCell ref="K296:K297"/>
    <mergeCell ref="A296:A297"/>
    <mergeCell ref="B296:B297"/>
    <mergeCell ref="C296:C297"/>
    <mergeCell ref="D296:D297"/>
    <mergeCell ref="E296:E297"/>
    <mergeCell ref="F296:F297"/>
    <mergeCell ref="G296:G297"/>
    <mergeCell ref="H298:H299"/>
    <mergeCell ref="I298:I299"/>
    <mergeCell ref="J298:J299"/>
    <mergeCell ref="K298:K299"/>
    <mergeCell ref="A298:A299"/>
    <mergeCell ref="B298:B299"/>
    <mergeCell ref="C298:C299"/>
    <mergeCell ref="D298:D299"/>
    <mergeCell ref="E298:E299"/>
    <mergeCell ref="F298:F299"/>
    <mergeCell ref="G298:G299"/>
    <mergeCell ref="H300:H301"/>
    <mergeCell ref="I300:I301"/>
    <mergeCell ref="J300:J301"/>
    <mergeCell ref="K300:K301"/>
    <mergeCell ref="A300:A301"/>
    <mergeCell ref="B300:B301"/>
    <mergeCell ref="C300:C301"/>
    <mergeCell ref="D300:D301"/>
    <mergeCell ref="E300:E301"/>
    <mergeCell ref="F300:F301"/>
    <mergeCell ref="G300:G301"/>
    <mergeCell ref="H302:H303"/>
    <mergeCell ref="I302:I303"/>
    <mergeCell ref="J302:J303"/>
    <mergeCell ref="K302:K303"/>
    <mergeCell ref="A302:A303"/>
    <mergeCell ref="B302:B303"/>
    <mergeCell ref="C302:C303"/>
    <mergeCell ref="D302:D303"/>
    <mergeCell ref="E302:E303"/>
    <mergeCell ref="F302:F303"/>
    <mergeCell ref="G302:G303"/>
    <mergeCell ref="H304:H305"/>
    <mergeCell ref="I304:I305"/>
    <mergeCell ref="J304:J305"/>
    <mergeCell ref="K304:K305"/>
    <mergeCell ref="A304:A305"/>
    <mergeCell ref="B304:B305"/>
    <mergeCell ref="C304:C305"/>
    <mergeCell ref="D304:D305"/>
    <mergeCell ref="E304:E305"/>
    <mergeCell ref="F304:F305"/>
    <mergeCell ref="G304:G305"/>
    <mergeCell ref="H308:H309"/>
    <mergeCell ref="I308:I309"/>
    <mergeCell ref="J308:J309"/>
    <mergeCell ref="K308:K309"/>
    <mergeCell ref="A308:A309"/>
    <mergeCell ref="B308:B309"/>
    <mergeCell ref="C308:C309"/>
    <mergeCell ref="D308:D309"/>
    <mergeCell ref="E308:E309"/>
    <mergeCell ref="F308:F309"/>
    <mergeCell ref="G308:G309"/>
    <mergeCell ref="H312:H313"/>
    <mergeCell ref="I312:I313"/>
    <mergeCell ref="J312:J313"/>
    <mergeCell ref="K312:K313"/>
    <mergeCell ref="A312:A313"/>
    <mergeCell ref="B312:B313"/>
    <mergeCell ref="C312:C313"/>
    <mergeCell ref="D312:D313"/>
    <mergeCell ref="E312:E313"/>
    <mergeCell ref="F312:F313"/>
    <mergeCell ref="G312:G313"/>
    <mergeCell ref="H314:H315"/>
    <mergeCell ref="I314:I315"/>
    <mergeCell ref="J314:J315"/>
    <mergeCell ref="K314:K315"/>
    <mergeCell ref="A314:A315"/>
    <mergeCell ref="B314:B315"/>
    <mergeCell ref="C314:C315"/>
    <mergeCell ref="D314:D315"/>
    <mergeCell ref="E314:E315"/>
    <mergeCell ref="F314:F315"/>
    <mergeCell ref="G314:G315"/>
    <mergeCell ref="H317:H318"/>
    <mergeCell ref="I317:I318"/>
    <mergeCell ref="J317:J318"/>
    <mergeCell ref="K317:K318"/>
    <mergeCell ref="A317:A318"/>
    <mergeCell ref="B317:B318"/>
    <mergeCell ref="C317:C318"/>
    <mergeCell ref="D317:D318"/>
    <mergeCell ref="E317:E318"/>
    <mergeCell ref="F317:F318"/>
    <mergeCell ref="G317:G318"/>
    <mergeCell ref="H319:H320"/>
    <mergeCell ref="I319:I320"/>
    <mergeCell ref="J319:J320"/>
    <mergeCell ref="K319:K320"/>
    <mergeCell ref="A319:A320"/>
    <mergeCell ref="B319:B320"/>
    <mergeCell ref="C319:C320"/>
    <mergeCell ref="D319:D320"/>
    <mergeCell ref="E319:E320"/>
    <mergeCell ref="F319:F320"/>
    <mergeCell ref="G319:G320"/>
    <mergeCell ref="H322:H323"/>
    <mergeCell ref="I322:I323"/>
    <mergeCell ref="J322:J323"/>
    <mergeCell ref="K322:K323"/>
    <mergeCell ref="A322:A323"/>
    <mergeCell ref="B322:B323"/>
    <mergeCell ref="C322:C323"/>
    <mergeCell ref="D322:D323"/>
    <mergeCell ref="E322:E323"/>
    <mergeCell ref="F322:F323"/>
    <mergeCell ref="G322:G323"/>
    <mergeCell ref="H324:H325"/>
    <mergeCell ref="I324:I325"/>
    <mergeCell ref="J324:J325"/>
    <mergeCell ref="K324:K325"/>
    <mergeCell ref="A324:A325"/>
    <mergeCell ref="B324:B325"/>
    <mergeCell ref="C324:C325"/>
    <mergeCell ref="D324:D325"/>
    <mergeCell ref="E324:E325"/>
    <mergeCell ref="F324:F325"/>
    <mergeCell ref="G324:G325"/>
    <mergeCell ref="H326:H327"/>
    <mergeCell ref="I326:I327"/>
    <mergeCell ref="J326:J327"/>
    <mergeCell ref="K326:K327"/>
    <mergeCell ref="A326:A327"/>
    <mergeCell ref="B326:B327"/>
    <mergeCell ref="C326:C327"/>
    <mergeCell ref="D326:D327"/>
    <mergeCell ref="E326:E327"/>
    <mergeCell ref="F326:F327"/>
    <mergeCell ref="G326:G327"/>
    <mergeCell ref="H329:H330"/>
    <mergeCell ref="I329:I330"/>
    <mergeCell ref="J329:J330"/>
    <mergeCell ref="K329:K330"/>
    <mergeCell ref="A329:A330"/>
    <mergeCell ref="B329:B330"/>
    <mergeCell ref="C329:C330"/>
    <mergeCell ref="D329:D330"/>
    <mergeCell ref="E329:E330"/>
    <mergeCell ref="F329:F330"/>
    <mergeCell ref="G329:G330"/>
    <mergeCell ref="H332:H333"/>
    <mergeCell ref="I332:I333"/>
    <mergeCell ref="J332:J333"/>
    <mergeCell ref="K332:K333"/>
    <mergeCell ref="A332:A333"/>
    <mergeCell ref="B332:B333"/>
    <mergeCell ref="C332:C333"/>
    <mergeCell ref="D332:D333"/>
    <mergeCell ref="E332:E333"/>
    <mergeCell ref="F332:F333"/>
    <mergeCell ref="G332:G333"/>
    <mergeCell ref="H334:H335"/>
    <mergeCell ref="I334:I335"/>
    <mergeCell ref="J334:J335"/>
    <mergeCell ref="K334:K335"/>
    <mergeCell ref="A334:A335"/>
    <mergeCell ref="B334:B335"/>
    <mergeCell ref="C334:C335"/>
    <mergeCell ref="D334:D335"/>
    <mergeCell ref="E334:E335"/>
    <mergeCell ref="F334:F335"/>
    <mergeCell ref="G334:G335"/>
    <mergeCell ref="H337:H338"/>
    <mergeCell ref="I337:I338"/>
    <mergeCell ref="J337:J338"/>
    <mergeCell ref="K337:K338"/>
    <mergeCell ref="A337:A338"/>
    <mergeCell ref="B337:B338"/>
    <mergeCell ref="C337:C338"/>
    <mergeCell ref="D337:D338"/>
    <mergeCell ref="E337:E338"/>
    <mergeCell ref="F337:F338"/>
    <mergeCell ref="G337:G338"/>
    <mergeCell ref="H340:H341"/>
    <mergeCell ref="I340:I341"/>
    <mergeCell ref="J340:J341"/>
    <mergeCell ref="K340:K341"/>
    <mergeCell ref="A340:A341"/>
    <mergeCell ref="B340:B341"/>
    <mergeCell ref="C340:C341"/>
    <mergeCell ref="D340:D341"/>
    <mergeCell ref="E340:E341"/>
    <mergeCell ref="F340:F341"/>
    <mergeCell ref="G340:G341"/>
    <mergeCell ref="H343:H344"/>
    <mergeCell ref="I343:I344"/>
    <mergeCell ref="J343:J344"/>
    <mergeCell ref="K343:K344"/>
    <mergeCell ref="A343:A344"/>
    <mergeCell ref="B343:B344"/>
    <mergeCell ref="C343:C344"/>
    <mergeCell ref="D343:D344"/>
    <mergeCell ref="E343:E344"/>
    <mergeCell ref="F343:F344"/>
    <mergeCell ref="G343:G344"/>
    <mergeCell ref="H345:H346"/>
    <mergeCell ref="I345:I346"/>
    <mergeCell ref="J345:J346"/>
    <mergeCell ref="K345:K346"/>
    <mergeCell ref="A345:A346"/>
    <mergeCell ref="B345:B346"/>
    <mergeCell ref="C345:C346"/>
    <mergeCell ref="D345:D346"/>
    <mergeCell ref="E345:E346"/>
    <mergeCell ref="F345:F346"/>
    <mergeCell ref="G345:G346"/>
    <mergeCell ref="H347:H348"/>
    <mergeCell ref="I347:I348"/>
    <mergeCell ref="J347:J348"/>
    <mergeCell ref="K347:K348"/>
    <mergeCell ref="A347:A348"/>
    <mergeCell ref="B347:B348"/>
    <mergeCell ref="C347:C348"/>
    <mergeCell ref="D347:D348"/>
    <mergeCell ref="E347:E348"/>
    <mergeCell ref="F347:F348"/>
    <mergeCell ref="G347:G348"/>
    <mergeCell ref="H291:H293"/>
    <mergeCell ref="I291:I293"/>
    <mergeCell ref="J291:J293"/>
    <mergeCell ref="K291:K293"/>
    <mergeCell ref="A291:A293"/>
    <mergeCell ref="B291:B293"/>
    <mergeCell ref="C291:C293"/>
    <mergeCell ref="D291:D293"/>
    <mergeCell ref="E291:E293"/>
    <mergeCell ref="F291:F293"/>
    <mergeCell ref="G291:G293"/>
    <mergeCell ref="H350:H351"/>
    <mergeCell ref="I350:I351"/>
    <mergeCell ref="J350:J351"/>
    <mergeCell ref="K350:K351"/>
    <mergeCell ref="A350:A351"/>
    <mergeCell ref="B350:B351"/>
    <mergeCell ref="C350:C351"/>
    <mergeCell ref="D350:D351"/>
    <mergeCell ref="E350:E351"/>
    <mergeCell ref="F350:F351"/>
    <mergeCell ref="G350:G351"/>
    <mergeCell ref="H355:H357"/>
    <mergeCell ref="I355:I357"/>
    <mergeCell ref="J355:J357"/>
    <mergeCell ref="K355:K357"/>
    <mergeCell ref="A355:A357"/>
    <mergeCell ref="B355:B357"/>
    <mergeCell ref="C355:C357"/>
    <mergeCell ref="D355:D357"/>
    <mergeCell ref="E355:E357"/>
    <mergeCell ref="F355:F357"/>
    <mergeCell ref="G355:G357"/>
    <mergeCell ref="H364:H365"/>
    <mergeCell ref="I364:I365"/>
    <mergeCell ref="J364:J365"/>
    <mergeCell ref="K364:K365"/>
    <mergeCell ref="A364:A365"/>
    <mergeCell ref="B364:B365"/>
    <mergeCell ref="C364:C365"/>
    <mergeCell ref="D364:D365"/>
    <mergeCell ref="E364:E365"/>
    <mergeCell ref="F364:F365"/>
    <mergeCell ref="G364:G365"/>
    <mergeCell ref="H367:H368"/>
    <mergeCell ref="I367:I368"/>
    <mergeCell ref="J367:J368"/>
    <mergeCell ref="K367:K368"/>
    <mergeCell ref="A367:A368"/>
    <mergeCell ref="B367:B368"/>
    <mergeCell ref="C367:C368"/>
    <mergeCell ref="D367:D368"/>
    <mergeCell ref="E367:E368"/>
    <mergeCell ref="F367:F368"/>
    <mergeCell ref="G367:G368"/>
    <mergeCell ref="H369:H370"/>
    <mergeCell ref="I369:I370"/>
    <mergeCell ref="J369:J370"/>
    <mergeCell ref="K369:K370"/>
    <mergeCell ref="A369:A370"/>
    <mergeCell ref="B369:B370"/>
    <mergeCell ref="C369:C370"/>
    <mergeCell ref="D369:D370"/>
    <mergeCell ref="E369:E370"/>
    <mergeCell ref="F369:F370"/>
    <mergeCell ref="G369:G370"/>
    <mergeCell ref="H372:H373"/>
    <mergeCell ref="I372:I373"/>
    <mergeCell ref="J372:J373"/>
    <mergeCell ref="K372:K373"/>
    <mergeCell ref="A372:A373"/>
    <mergeCell ref="B372:B373"/>
    <mergeCell ref="C372:C373"/>
    <mergeCell ref="D372:D373"/>
    <mergeCell ref="E372:E373"/>
    <mergeCell ref="F372:F373"/>
    <mergeCell ref="G372:G373"/>
  </mergeCells>
  <conditionalFormatting sqref="V3:V442">
    <cfRule type="cellIs" dxfId="0" priority="1" operator="equal">
      <formula>"NO PRESENTA"</formula>
    </cfRule>
  </conditionalFormatting>
  <conditionalFormatting sqref="X3:X442">
    <cfRule type="cellIs" dxfId="0" priority="2" operator="equal">
      <formula>"PRESENTA"</formula>
    </cfRule>
  </conditionalFormatting>
  <conditionalFormatting sqref="Y3:AA442">
    <cfRule type="cellIs" dxfId="0" priority="3" operator="equal">
      <formula>"NO CUMPLE"</formula>
    </cfRule>
  </conditionalFormatting>
  <conditionalFormatting sqref="AE3:AE442">
    <cfRule type="cellIs" dxfId="0" priority="4" operator="equal">
      <formula>"NO CUMPLE"</formula>
    </cfRule>
  </conditionalFormatting>
  <conditionalFormatting sqref="AF261:AJ261 AL261:AP261">
    <cfRule type="cellIs" dxfId="0" priority="5" operator="equal">
      <formula>"NO CUMPLE"</formula>
    </cfRule>
  </conditionalFormatting>
  <conditionalFormatting sqref="AF3:AP3 AF4:AJ4 AL4:AP4">
    <cfRule type="cellIs" dxfId="0" priority="6" operator="equal">
      <formula>"NO CUMPLE"</formula>
    </cfRule>
  </conditionalFormatting>
  <conditionalFormatting sqref="AF5:AP5 AF6:AJ6 AL6:AP6">
    <cfRule type="cellIs" dxfId="0" priority="7" operator="equal">
      <formula>"NO CUMPLE"</formula>
    </cfRule>
  </conditionalFormatting>
  <conditionalFormatting sqref="AF7:AP7 AF8:AJ8 AL8:AP8">
    <cfRule type="cellIs" dxfId="0" priority="8" operator="equal">
      <formula>"NO CUMPLE"</formula>
    </cfRule>
  </conditionalFormatting>
  <conditionalFormatting sqref="AF9:AP9 AF10:AJ10 AL10:AP10">
    <cfRule type="cellIs" dxfId="0" priority="9" operator="equal">
      <formula>"NO CUMPLE"</formula>
    </cfRule>
  </conditionalFormatting>
  <conditionalFormatting sqref="AF11:AP11 AF12:AJ12 AL12:AP12">
    <cfRule type="cellIs" dxfId="0" priority="10" operator="equal">
      <formula>"NO CUMPLE"</formula>
    </cfRule>
  </conditionalFormatting>
  <conditionalFormatting sqref="AF13:AP14 AF15:AJ15 AL15:AP15">
    <cfRule type="cellIs" dxfId="0" priority="11" operator="equal">
      <formula>"NO CUMPLE"</formula>
    </cfRule>
  </conditionalFormatting>
  <conditionalFormatting sqref="AF16:AP16 AF17:AJ17 AL17:AP17">
    <cfRule type="cellIs" dxfId="0" priority="12" operator="equal">
      <formula>"NO CUMPLE"</formula>
    </cfRule>
  </conditionalFormatting>
  <conditionalFormatting sqref="AF18:AP19 AF20:AJ20 AL20:AP20">
    <cfRule type="cellIs" dxfId="0" priority="13" operator="equal">
      <formula>"NO CUMPLE"</formula>
    </cfRule>
  </conditionalFormatting>
  <conditionalFormatting sqref="AF21:AP22 AF23:AJ23 AL23:AP23">
    <cfRule type="cellIs" dxfId="0" priority="14" operator="equal">
      <formula>"NO CUMPLE"</formula>
    </cfRule>
  </conditionalFormatting>
  <conditionalFormatting sqref="AF24:AP24 AF25:AJ26 AL25:AP26">
    <cfRule type="cellIs" dxfId="0" priority="15" operator="equal">
      <formula>"NO CUMPLE"</formula>
    </cfRule>
  </conditionalFormatting>
  <conditionalFormatting sqref="AF27:AP28 AF29:AJ29 AL29:AP29">
    <cfRule type="cellIs" dxfId="0" priority="16" operator="equal">
      <formula>"NO CUMPLE"</formula>
    </cfRule>
  </conditionalFormatting>
  <conditionalFormatting sqref="AF30:AP30 AF31:AJ31 AL31:AP31">
    <cfRule type="cellIs" dxfId="0" priority="17" operator="equal">
      <formula>"NO CUMPLE"</formula>
    </cfRule>
  </conditionalFormatting>
  <conditionalFormatting sqref="AF32:AP33 AF34:AJ35 AL34:AP35">
    <cfRule type="cellIs" dxfId="0" priority="18" operator="equal">
      <formula>"NO CUMPLE"</formula>
    </cfRule>
  </conditionalFormatting>
  <conditionalFormatting sqref="AF36:AP36 AF37:AJ37 AL37:AP37">
    <cfRule type="cellIs" dxfId="0" priority="19" operator="equal">
      <formula>"NO CUMPLE"</formula>
    </cfRule>
  </conditionalFormatting>
  <conditionalFormatting sqref="AF38:AP39 AF40:AJ40 AL40:AP40">
    <cfRule type="cellIs" dxfId="0" priority="20" operator="equal">
      <formula>"NO CUMPLE"</formula>
    </cfRule>
  </conditionalFormatting>
  <conditionalFormatting sqref="AF41:AP41 AF42:AJ42 AL42:AP42">
    <cfRule type="cellIs" dxfId="0" priority="21" operator="equal">
      <formula>"NO CUMPLE"</formula>
    </cfRule>
  </conditionalFormatting>
  <conditionalFormatting sqref="AF43:AP43 AF44:AJ44 AL44:AP44">
    <cfRule type="cellIs" dxfId="0" priority="22" operator="equal">
      <formula>"NO CUMPLE"</formula>
    </cfRule>
  </conditionalFormatting>
  <conditionalFormatting sqref="AF45:AP45 AF46:AJ46 AL46:AP46">
    <cfRule type="cellIs" dxfId="0" priority="23" operator="equal">
      <formula>"NO CUMPLE"</formula>
    </cfRule>
  </conditionalFormatting>
  <conditionalFormatting sqref="AF47:AP47 AF48:AJ48 AL48:AP48">
    <cfRule type="cellIs" dxfId="0" priority="24" operator="equal">
      <formula>"NO CUMPLE"</formula>
    </cfRule>
  </conditionalFormatting>
  <conditionalFormatting sqref="AF49:AP49 AF50:AJ50 AL50:AP50">
    <cfRule type="cellIs" dxfId="0" priority="25" operator="equal">
      <formula>"NO CUMPLE"</formula>
    </cfRule>
  </conditionalFormatting>
  <conditionalFormatting sqref="AF51:AP51 AF52:AJ52 AL52:AP52">
    <cfRule type="cellIs" dxfId="0" priority="26" operator="equal">
      <formula>"NO CUMPLE"</formula>
    </cfRule>
  </conditionalFormatting>
  <conditionalFormatting sqref="AF53:AP53 AF54:AJ55 AL54:AP55">
    <cfRule type="cellIs" dxfId="0" priority="27" operator="equal">
      <formula>"NO CUMPLE"</formula>
    </cfRule>
  </conditionalFormatting>
  <conditionalFormatting sqref="AF56:AP56 AF57:AJ57 AL57:AP57">
    <cfRule type="cellIs" dxfId="0" priority="28" operator="equal">
      <formula>"NO CUMPLE"</formula>
    </cfRule>
  </conditionalFormatting>
  <conditionalFormatting sqref="AF58:AP59 AF60:AJ60 AL60:AP60">
    <cfRule type="cellIs" dxfId="0" priority="29" operator="equal">
      <formula>"NO CUMPLE"</formula>
    </cfRule>
  </conditionalFormatting>
  <conditionalFormatting sqref="AF61:AP61 AF62:AJ62 AL62:AP62">
    <cfRule type="cellIs" dxfId="0" priority="30" operator="equal">
      <formula>"NO CUMPLE"</formula>
    </cfRule>
  </conditionalFormatting>
  <conditionalFormatting sqref="AF63:AP63 AF64:AJ64 AL64:AP64">
    <cfRule type="cellIs" dxfId="0" priority="31" operator="equal">
      <formula>"NO CUMPLE"</formula>
    </cfRule>
  </conditionalFormatting>
  <conditionalFormatting sqref="AF65:AP65 AF66:AJ66 AL66:AP66">
    <cfRule type="cellIs" dxfId="0" priority="32" operator="equal">
      <formula>"NO CUMPLE"</formula>
    </cfRule>
  </conditionalFormatting>
  <conditionalFormatting sqref="AF67:AP67 AF68:AJ68 AL68:AP68">
    <cfRule type="cellIs" dxfId="0" priority="33" operator="equal">
      <formula>"NO CUMPLE"</formula>
    </cfRule>
  </conditionalFormatting>
  <conditionalFormatting sqref="AF69:AP69 AF70:AJ70 AL70:AP70">
    <cfRule type="cellIs" dxfId="0" priority="34" operator="equal">
      <formula>"NO CUMPLE"</formula>
    </cfRule>
  </conditionalFormatting>
  <conditionalFormatting sqref="AF71:AP71 AF72:AJ72 AL72:AP72">
    <cfRule type="cellIs" dxfId="0" priority="35" operator="equal">
      <formula>"NO CUMPLE"</formula>
    </cfRule>
  </conditionalFormatting>
  <conditionalFormatting sqref="AF73:AP74 AF75:AJ75 AL75:AP75">
    <cfRule type="cellIs" dxfId="0" priority="36" operator="equal">
      <formula>"NO CUMPLE"</formula>
    </cfRule>
  </conditionalFormatting>
  <conditionalFormatting sqref="AF76:AP78 AF79:AJ79 AL79:AP79">
    <cfRule type="cellIs" dxfId="0" priority="37" operator="equal">
      <formula>"NO CUMPLE"</formula>
    </cfRule>
  </conditionalFormatting>
  <conditionalFormatting sqref="AF80:AP81 AF82:AJ82 AL82:AP82">
    <cfRule type="cellIs" dxfId="0" priority="38" operator="equal">
      <formula>"NO CUMPLE"</formula>
    </cfRule>
  </conditionalFormatting>
  <conditionalFormatting sqref="AF83:AP83 AF84:AJ84 AL84:AP84">
    <cfRule type="cellIs" dxfId="0" priority="39" operator="equal">
      <formula>"NO CUMPLE"</formula>
    </cfRule>
  </conditionalFormatting>
  <conditionalFormatting sqref="AF85:AP85 AF86:AJ86 AL86:AP86">
    <cfRule type="cellIs" dxfId="0" priority="40" operator="equal">
      <formula>"NO CUMPLE"</formula>
    </cfRule>
  </conditionalFormatting>
  <conditionalFormatting sqref="AF87:AP89 AF90:AJ90 AL90:AP90">
    <cfRule type="cellIs" dxfId="0" priority="41" operator="equal">
      <formula>"NO CUMPLE"</formula>
    </cfRule>
  </conditionalFormatting>
  <conditionalFormatting sqref="AF91:AP91 AF92:AJ93 AL92:AP93">
    <cfRule type="cellIs" dxfId="0" priority="42" operator="equal">
      <formula>"NO CUMPLE"</formula>
    </cfRule>
  </conditionalFormatting>
  <conditionalFormatting sqref="AF94:AP94 AF95:AJ95 AL95:AP95">
    <cfRule type="cellIs" dxfId="0" priority="43" operator="equal">
      <formula>"NO CUMPLE"</formula>
    </cfRule>
  </conditionalFormatting>
  <conditionalFormatting sqref="AF96:AP96 AF97:AJ97 AL97:AP97">
    <cfRule type="cellIs" dxfId="0" priority="44" operator="equal">
      <formula>"NO CUMPLE"</formula>
    </cfRule>
  </conditionalFormatting>
  <conditionalFormatting sqref="AF98:AP98 AF99:AJ99 AL99:AP99">
    <cfRule type="cellIs" dxfId="0" priority="45" operator="equal">
      <formula>"NO CUMPLE"</formula>
    </cfRule>
  </conditionalFormatting>
  <conditionalFormatting sqref="AF100:AP101 AF102:AJ103 AL102:AP103">
    <cfRule type="cellIs" dxfId="0" priority="46" operator="equal">
      <formula>"NO CUMPLE"</formula>
    </cfRule>
  </conditionalFormatting>
  <conditionalFormatting sqref="AF104:AP104 AF105:AJ105 AL105:AP105">
    <cfRule type="cellIs" dxfId="0" priority="47" operator="equal">
      <formula>"NO CUMPLE"</formula>
    </cfRule>
  </conditionalFormatting>
  <conditionalFormatting sqref="AF106:AP107 AF108:AJ108 AL108:AP108">
    <cfRule type="cellIs" dxfId="0" priority="48" operator="equal">
      <formula>"NO CUMPLE"</formula>
    </cfRule>
  </conditionalFormatting>
  <conditionalFormatting sqref="AF109:AP110 AF111:AJ111 AL111:AP111">
    <cfRule type="cellIs" dxfId="0" priority="49" operator="equal">
      <formula>"NO CUMPLE"</formula>
    </cfRule>
  </conditionalFormatting>
  <conditionalFormatting sqref="AF112:AP112 AF113:AJ113 AL113:AP113">
    <cfRule type="cellIs" dxfId="0" priority="50" operator="equal">
      <formula>"NO CUMPLE"</formula>
    </cfRule>
  </conditionalFormatting>
  <conditionalFormatting sqref="AF114:AP114 AF115:AJ116 AL115:AP116">
    <cfRule type="cellIs" dxfId="0" priority="51" operator="equal">
      <formula>"NO CUMPLE"</formula>
    </cfRule>
  </conditionalFormatting>
  <conditionalFormatting sqref="AF117:AP117 AF118:AJ118 AL118:AP118">
    <cfRule type="cellIs" dxfId="0" priority="52" operator="equal">
      <formula>"NO CUMPLE"</formula>
    </cfRule>
  </conditionalFormatting>
  <conditionalFormatting sqref="AF119:AP119 AF120:AJ121 AL120:AP121">
    <cfRule type="cellIs" dxfId="0" priority="53" operator="equal">
      <formula>"NO CUMPLE"</formula>
    </cfRule>
  </conditionalFormatting>
  <conditionalFormatting sqref="AF122:AP122 AF123:AJ123 AL123:AP123">
    <cfRule type="cellIs" dxfId="0" priority="54" operator="equal">
      <formula>"NO CUMPLE"</formula>
    </cfRule>
  </conditionalFormatting>
  <conditionalFormatting sqref="AF124:AP124 AF125:AJ126 AL125:AP126">
    <cfRule type="cellIs" dxfId="0" priority="55" operator="equal">
      <formula>"NO CUMPLE"</formula>
    </cfRule>
  </conditionalFormatting>
  <conditionalFormatting sqref="AF127:AP128 AF129:AJ129 AL129:AP129">
    <cfRule type="cellIs" dxfId="0" priority="56" operator="equal">
      <formula>"NO CUMPLE"</formula>
    </cfRule>
  </conditionalFormatting>
  <conditionalFormatting sqref="AF130:AP131 AF132:AJ132 AL132:AP132">
    <cfRule type="cellIs" dxfId="0" priority="57" operator="equal">
      <formula>"NO CUMPLE"</formula>
    </cfRule>
  </conditionalFormatting>
  <conditionalFormatting sqref="AF133:AP133 AF134:AJ134 AL134:AP134">
    <cfRule type="cellIs" dxfId="0" priority="58" operator="equal">
      <formula>"NO CUMPLE"</formula>
    </cfRule>
  </conditionalFormatting>
  <conditionalFormatting sqref="AF135:AP135 AF136:AJ136 AL136:AP136">
    <cfRule type="cellIs" dxfId="0" priority="59" operator="equal">
      <formula>"NO CUMPLE"</formula>
    </cfRule>
  </conditionalFormatting>
  <conditionalFormatting sqref="AF137:AP137 AF138:AJ139 AL138:AP139">
    <cfRule type="cellIs" dxfId="0" priority="60" operator="equal">
      <formula>"NO CUMPLE"</formula>
    </cfRule>
  </conditionalFormatting>
  <conditionalFormatting sqref="AF140:AP141 AF142:AJ142 AL142:AP142">
    <cfRule type="cellIs" dxfId="0" priority="61" operator="equal">
      <formula>"NO CUMPLE"</formula>
    </cfRule>
  </conditionalFormatting>
  <conditionalFormatting sqref="AF143:AP143 AF144:AJ144 AL144:AP144">
    <cfRule type="cellIs" dxfId="0" priority="62" operator="equal">
      <formula>"NO CUMPLE"</formula>
    </cfRule>
  </conditionalFormatting>
  <conditionalFormatting sqref="AF145:AP145 AF146:AJ146 AL146:AP146">
    <cfRule type="cellIs" dxfId="0" priority="63" operator="equal">
      <formula>"NO CUMPLE"</formula>
    </cfRule>
  </conditionalFormatting>
  <conditionalFormatting sqref="AF147:AP148 AF149:AJ149 AL149:AP149">
    <cfRule type="cellIs" dxfId="0" priority="64" operator="equal">
      <formula>"NO CUMPLE"</formula>
    </cfRule>
  </conditionalFormatting>
  <conditionalFormatting sqref="AF150:AP150 AF151:AJ151 AL151:AP151">
    <cfRule type="cellIs" dxfId="0" priority="65" operator="equal">
      <formula>"NO CUMPLE"</formula>
    </cfRule>
  </conditionalFormatting>
  <conditionalFormatting sqref="AF152:AP152 AF153:AJ153 AL153:AP153">
    <cfRule type="cellIs" dxfId="0" priority="66" operator="equal">
      <formula>"NO CUMPLE"</formula>
    </cfRule>
  </conditionalFormatting>
  <conditionalFormatting sqref="AF154:AP154 AF155:AJ155 AL155:AP155">
    <cfRule type="cellIs" dxfId="0" priority="67" operator="equal">
      <formula>"NO CUMPLE"</formula>
    </cfRule>
  </conditionalFormatting>
  <conditionalFormatting sqref="AF156:AP157 AF158:AJ158 AL158:AP158">
    <cfRule type="cellIs" dxfId="0" priority="68" operator="equal">
      <formula>"NO CUMPLE"</formula>
    </cfRule>
  </conditionalFormatting>
  <conditionalFormatting sqref="AF159:AP159 AF160:AJ160 AL160:AP160">
    <cfRule type="cellIs" dxfId="0" priority="69" operator="equal">
      <formula>"NO CUMPLE"</formula>
    </cfRule>
  </conditionalFormatting>
  <conditionalFormatting sqref="AF161:AP162 AF163:AJ164 AL163:AP164">
    <cfRule type="cellIs" dxfId="0" priority="70" operator="equal">
      <formula>"NO CUMPLE"</formula>
    </cfRule>
  </conditionalFormatting>
  <conditionalFormatting sqref="AF165:AP165 AF166:AJ166 AL166:AP166">
    <cfRule type="cellIs" dxfId="0" priority="71" operator="equal">
      <formula>"NO CUMPLE"</formula>
    </cfRule>
  </conditionalFormatting>
  <conditionalFormatting sqref="AF167:AP167 AF168:AJ169 AL168:AP169">
    <cfRule type="cellIs" dxfId="0" priority="72" operator="equal">
      <formula>"NO CUMPLE"</formula>
    </cfRule>
  </conditionalFormatting>
  <conditionalFormatting sqref="AF170:AP172 AF173:AJ173 AL173:AP173">
    <cfRule type="cellIs" dxfId="0" priority="73" operator="equal">
      <formula>"NO CUMPLE"</formula>
    </cfRule>
  </conditionalFormatting>
  <conditionalFormatting sqref="AF174:AP175 AF176:AJ176 AL176:AP176">
    <cfRule type="cellIs" dxfId="0" priority="74" operator="equal">
      <formula>"NO CUMPLE"</formula>
    </cfRule>
  </conditionalFormatting>
  <conditionalFormatting sqref="AF177:AP178 AF179:AJ179 AL179:AP179">
    <cfRule type="cellIs" dxfId="0" priority="75" operator="equal">
      <formula>"NO CUMPLE"</formula>
    </cfRule>
  </conditionalFormatting>
  <conditionalFormatting sqref="AF180:AP180 AF181:AJ181 AL181:AP181">
    <cfRule type="cellIs" dxfId="0" priority="76" operator="equal">
      <formula>"NO CUMPLE"</formula>
    </cfRule>
  </conditionalFormatting>
  <conditionalFormatting sqref="AF182:AP182 AF183:AJ183 AL183:AP183">
    <cfRule type="cellIs" dxfId="0" priority="77" operator="equal">
      <formula>"NO CUMPLE"</formula>
    </cfRule>
  </conditionalFormatting>
  <conditionalFormatting sqref="AF184:AP184 AF185:AJ185 AL185:AP185">
    <cfRule type="cellIs" dxfId="0" priority="78" operator="equal">
      <formula>"NO CUMPLE"</formula>
    </cfRule>
  </conditionalFormatting>
  <conditionalFormatting sqref="AF186:AP187 AF188:AJ189 AL188:AP189">
    <cfRule type="cellIs" dxfId="0" priority="79" operator="equal">
      <formula>"NO CUMPLE"</formula>
    </cfRule>
  </conditionalFormatting>
  <conditionalFormatting sqref="AF190:AP190 AF191:AJ191 AL191:AP191">
    <cfRule type="cellIs" dxfId="0" priority="80" operator="equal">
      <formula>"NO CUMPLE"</formula>
    </cfRule>
  </conditionalFormatting>
  <conditionalFormatting sqref="AF192:AP192 AF193:AJ193 AL193:AP193">
    <cfRule type="cellIs" dxfId="0" priority="81" operator="equal">
      <formula>"NO CUMPLE"</formula>
    </cfRule>
  </conditionalFormatting>
  <conditionalFormatting sqref="AF194:AP194 AF195:AJ195 AL195:AP195">
    <cfRule type="cellIs" dxfId="0" priority="82" operator="equal">
      <formula>"NO CUMPLE"</formula>
    </cfRule>
  </conditionalFormatting>
  <conditionalFormatting sqref="AF196:AP196 AF197:AJ197 AL197:AP197">
    <cfRule type="cellIs" dxfId="0" priority="83" operator="equal">
      <formula>"NO CUMPLE"</formula>
    </cfRule>
  </conditionalFormatting>
  <conditionalFormatting sqref="AF198:AP198 AF199:AJ199 AL199:AP199">
    <cfRule type="cellIs" dxfId="0" priority="84" operator="equal">
      <formula>"NO CUMPLE"</formula>
    </cfRule>
  </conditionalFormatting>
  <conditionalFormatting sqref="AF200:AP206 AF207:AJ207 AL207:AP207">
    <cfRule type="cellIs" dxfId="0" priority="85" operator="equal">
      <formula>"NO CUMPLE"</formula>
    </cfRule>
  </conditionalFormatting>
  <conditionalFormatting sqref="AF208:AP209 AF210:AJ210 AL210:AP210">
    <cfRule type="cellIs" dxfId="0" priority="86" operator="equal">
      <formula>"NO CUMPLE"</formula>
    </cfRule>
  </conditionalFormatting>
  <conditionalFormatting sqref="AF211:AP211 AF212:AJ212 AL212:AP212">
    <cfRule type="cellIs" dxfId="0" priority="87" operator="equal">
      <formula>"NO CUMPLE"</formula>
    </cfRule>
  </conditionalFormatting>
  <conditionalFormatting sqref="AF213:AP213 AF214:AJ214 AL214:AP214">
    <cfRule type="cellIs" dxfId="0" priority="88" operator="equal">
      <formula>"NO CUMPLE"</formula>
    </cfRule>
  </conditionalFormatting>
  <conditionalFormatting sqref="AF215:AP218 AF219:AJ219 AL219:AP219">
    <cfRule type="cellIs" dxfId="0" priority="89" operator="equal">
      <formula>"NO CUMPLE"</formula>
    </cfRule>
  </conditionalFormatting>
  <conditionalFormatting sqref="AF220:AP220 AF221:AJ221 AL221:AP221">
    <cfRule type="cellIs" dxfId="0" priority="90" operator="equal">
      <formula>"NO CUMPLE"</formula>
    </cfRule>
  </conditionalFormatting>
  <conditionalFormatting sqref="AF222:AP222 AF223:AJ224 AL223:AP224">
    <cfRule type="cellIs" dxfId="0" priority="91" operator="equal">
      <formula>"NO CUMPLE"</formula>
    </cfRule>
  </conditionalFormatting>
  <conditionalFormatting sqref="AF225:AP226 AF227:AJ227 AL227:AP227">
    <cfRule type="cellIs" dxfId="0" priority="92" operator="equal">
      <formula>"NO CUMPLE"</formula>
    </cfRule>
  </conditionalFormatting>
  <conditionalFormatting sqref="AF228:AP229 AF230:AJ230 AL230:AP230">
    <cfRule type="cellIs" dxfId="0" priority="93" operator="equal">
      <formula>"NO CUMPLE"</formula>
    </cfRule>
  </conditionalFormatting>
  <conditionalFormatting sqref="AF231:AP233 AF234:AJ234 AL234:AP234">
    <cfRule type="cellIs" dxfId="0" priority="94" operator="equal">
      <formula>"NO CUMPLE"</formula>
    </cfRule>
  </conditionalFormatting>
  <conditionalFormatting sqref="AF235:AP236 AF237:AJ237 AL237:AP237">
    <cfRule type="cellIs" dxfId="0" priority="95" operator="equal">
      <formula>"NO CUMPLE"</formula>
    </cfRule>
  </conditionalFormatting>
  <conditionalFormatting sqref="AF238:AP240 AF241:AJ241 AL241:AP241">
    <cfRule type="cellIs" dxfId="0" priority="96" operator="equal">
      <formula>"NO CUMPLE"</formula>
    </cfRule>
  </conditionalFormatting>
  <conditionalFormatting sqref="AF242:AP243 AF244:AJ245 AL244:AP245">
    <cfRule type="cellIs" dxfId="0" priority="97" operator="equal">
      <formula>"NO CUMPLE"</formula>
    </cfRule>
  </conditionalFormatting>
  <conditionalFormatting sqref="AF246:AP248 AF249:AJ250 AL249:AP250">
    <cfRule type="cellIs" dxfId="0" priority="98" operator="equal">
      <formula>"NO CUMPLE"</formula>
    </cfRule>
  </conditionalFormatting>
  <conditionalFormatting sqref="AF251:AP254 AF255:AJ255 AL255:AP255">
    <cfRule type="cellIs" dxfId="0" priority="99" operator="equal">
      <formula>"NO CUMPLE"</formula>
    </cfRule>
  </conditionalFormatting>
  <conditionalFormatting sqref="AF256:AP257 AF258:AJ258 AL258:AP258">
    <cfRule type="cellIs" dxfId="0" priority="100" operator="equal">
      <formula>"NO CUMPLE"</formula>
    </cfRule>
  </conditionalFormatting>
  <conditionalFormatting sqref="AF259:AP260">
    <cfRule type="cellIs" dxfId="0" priority="101" operator="equal">
      <formula>"NO CUMPLE"</formula>
    </cfRule>
  </conditionalFormatting>
  <conditionalFormatting sqref="AF262:AP262 AF263:AJ263 AL263:AP263">
    <cfRule type="cellIs" dxfId="0" priority="102" operator="equal">
      <formula>"NO CUMPLE"</formula>
    </cfRule>
  </conditionalFormatting>
  <conditionalFormatting sqref="AF264:AP264 AF265:AJ265 AL265:AP265">
    <cfRule type="cellIs" dxfId="0" priority="103" operator="equal">
      <formula>"NO CUMPLE"</formula>
    </cfRule>
  </conditionalFormatting>
  <conditionalFormatting sqref="AF266:AP266 AF267:AJ267 AL267:AP267">
    <cfRule type="cellIs" dxfId="0" priority="104" operator="equal">
      <formula>"NO CUMPLE"</formula>
    </cfRule>
  </conditionalFormatting>
  <conditionalFormatting sqref="AF268:AP268 AF269:AJ269 AL269:AP269">
    <cfRule type="cellIs" dxfId="0" priority="105" operator="equal">
      <formula>"NO CUMPLE"</formula>
    </cfRule>
  </conditionalFormatting>
  <conditionalFormatting sqref="AF270:AP270 AF271:AJ271 AL271:AP271">
    <cfRule type="cellIs" dxfId="0" priority="106" operator="equal">
      <formula>"NO CUMPLE"</formula>
    </cfRule>
  </conditionalFormatting>
  <conditionalFormatting sqref="AF272:AP274 AF275:AJ275 AL275:AP275">
    <cfRule type="cellIs" dxfId="0" priority="107" operator="equal">
      <formula>"NO CUMPLE"</formula>
    </cfRule>
  </conditionalFormatting>
  <conditionalFormatting sqref="AF276:AP277 AF278:AJ278 AL278:AP278">
    <cfRule type="cellIs" dxfId="0" priority="108" operator="equal">
      <formula>"NO CUMPLE"</formula>
    </cfRule>
  </conditionalFormatting>
  <conditionalFormatting sqref="AF279:AP279 AF280:AJ281 AL280:AP281">
    <cfRule type="cellIs" dxfId="0" priority="109" operator="equal">
      <formula>"NO CUMPLE"</formula>
    </cfRule>
  </conditionalFormatting>
  <conditionalFormatting sqref="AF282:AP283 AF284:AJ285 AL284:AP285">
    <cfRule type="cellIs" dxfId="0" priority="110" operator="equal">
      <formula>"NO CUMPLE"</formula>
    </cfRule>
  </conditionalFormatting>
  <conditionalFormatting sqref="AF286:AP286 AF287:AJ288 AL287:AP288">
    <cfRule type="cellIs" dxfId="0" priority="111" operator="equal">
      <formula>"NO CUMPLE"</formula>
    </cfRule>
  </conditionalFormatting>
  <conditionalFormatting sqref="AF289:AP289 AF290:AJ290 AL290:AP290">
    <cfRule type="cellIs" dxfId="0" priority="112" operator="equal">
      <formula>"NO CUMPLE"</formula>
    </cfRule>
  </conditionalFormatting>
  <conditionalFormatting sqref="AF291:AP291 AF292:AJ293 AL292:AP293">
    <cfRule type="cellIs" dxfId="0" priority="113" operator="equal">
      <formula>"NO CUMPLE"</formula>
    </cfRule>
  </conditionalFormatting>
  <conditionalFormatting sqref="AF294:AP294 AF295:AJ295 AL295:AP295">
    <cfRule type="cellIs" dxfId="0" priority="114" operator="equal">
      <formula>"NO CUMPLE"</formula>
    </cfRule>
  </conditionalFormatting>
  <conditionalFormatting sqref="AF296:AP296 AF297:AJ297 AL297:AP297">
    <cfRule type="cellIs" dxfId="0" priority="115" operator="equal">
      <formula>"NO CUMPLE"</formula>
    </cfRule>
  </conditionalFormatting>
  <conditionalFormatting sqref="AF298:AP298 AF299:AJ299 AL299:AP299">
    <cfRule type="cellIs" dxfId="0" priority="116" operator="equal">
      <formula>"NO CUMPLE"</formula>
    </cfRule>
  </conditionalFormatting>
  <conditionalFormatting sqref="AF300:AP300 AF301:AJ301 AL301:AP301">
    <cfRule type="cellIs" dxfId="0" priority="117" operator="equal">
      <formula>"NO CUMPLE"</formula>
    </cfRule>
  </conditionalFormatting>
  <conditionalFormatting sqref="AF302:AP302 AF303:AJ303 AL303:AP303">
    <cfRule type="cellIs" dxfId="0" priority="118" operator="equal">
      <formula>"NO CUMPLE"</formula>
    </cfRule>
  </conditionalFormatting>
  <conditionalFormatting sqref="AF304:AP304 AF305:AJ305 AL305:AP305">
    <cfRule type="cellIs" dxfId="0" priority="119" operator="equal">
      <formula>"NO CUMPLE"</formula>
    </cfRule>
  </conditionalFormatting>
  <conditionalFormatting sqref="AF306:AP308 AF309:AJ309 AL309:AP309">
    <cfRule type="cellIs" dxfId="0" priority="120" operator="equal">
      <formula>"NO CUMPLE"</formula>
    </cfRule>
  </conditionalFormatting>
  <conditionalFormatting sqref="AF310:AP312 AF313:AJ313 AL313:AP313">
    <cfRule type="cellIs" dxfId="0" priority="121" operator="equal">
      <formula>"NO CUMPLE"</formula>
    </cfRule>
  </conditionalFormatting>
  <conditionalFormatting sqref="AF314:AP314 AF315:AJ315 AL315:AP315">
    <cfRule type="cellIs" dxfId="0" priority="122" operator="equal">
      <formula>"NO CUMPLE"</formula>
    </cfRule>
  </conditionalFormatting>
  <conditionalFormatting sqref="AF316:AP317 AF318:AJ318 AL318:AP318">
    <cfRule type="cellIs" dxfId="0" priority="123" operator="equal">
      <formula>"NO CUMPLE"</formula>
    </cfRule>
  </conditionalFormatting>
  <conditionalFormatting sqref="AF319:AP319 AF320:AJ320 AL320:AP320">
    <cfRule type="cellIs" dxfId="0" priority="124" operator="equal">
      <formula>"NO CUMPLE"</formula>
    </cfRule>
  </conditionalFormatting>
  <conditionalFormatting sqref="AF321:AP322 AF323:AJ323 AL323:AP323">
    <cfRule type="cellIs" dxfId="0" priority="125" operator="equal">
      <formula>"NO CUMPLE"</formula>
    </cfRule>
  </conditionalFormatting>
  <conditionalFormatting sqref="AF324:AP324 AF325:AJ325 AL325:AP325">
    <cfRule type="cellIs" dxfId="0" priority="126" operator="equal">
      <formula>"NO CUMPLE"</formula>
    </cfRule>
  </conditionalFormatting>
  <conditionalFormatting sqref="AF326:AP326 AF327:AJ327 AL327:AP327">
    <cfRule type="cellIs" dxfId="0" priority="127" operator="equal">
      <formula>"NO CUMPLE"</formula>
    </cfRule>
  </conditionalFormatting>
  <conditionalFormatting sqref="AF328:AP329 AF330:AJ330 AL330:AP330">
    <cfRule type="cellIs" dxfId="0" priority="128" operator="equal">
      <formula>"NO CUMPLE"</formula>
    </cfRule>
  </conditionalFormatting>
  <conditionalFormatting sqref="AF331:AP332 AF333:AJ333 AL333:AP333">
    <cfRule type="cellIs" dxfId="0" priority="129" operator="equal">
      <formula>"NO CUMPLE"</formula>
    </cfRule>
  </conditionalFormatting>
  <conditionalFormatting sqref="AF334:AP334 AF335:AJ335 AL335:AP335">
    <cfRule type="cellIs" dxfId="0" priority="130" operator="equal">
      <formula>"NO CUMPLE"</formula>
    </cfRule>
  </conditionalFormatting>
  <conditionalFormatting sqref="AF336:AP337 AF338:AJ338 AL338:AP338">
    <cfRule type="cellIs" dxfId="0" priority="131" operator="equal">
      <formula>"NO CUMPLE"</formula>
    </cfRule>
  </conditionalFormatting>
  <conditionalFormatting sqref="AF339:AP340 AF341:AJ341 AL341:AP341">
    <cfRule type="cellIs" dxfId="0" priority="132" operator="equal">
      <formula>"NO CUMPLE"</formula>
    </cfRule>
  </conditionalFormatting>
  <conditionalFormatting sqref="AF342:AP343 AF344:AJ344 AL344:AP344">
    <cfRule type="cellIs" dxfId="0" priority="133" operator="equal">
      <formula>"NO CUMPLE"</formula>
    </cfRule>
  </conditionalFormatting>
  <conditionalFormatting sqref="AF345:AP345 AF346:AJ346 AL346:AP346">
    <cfRule type="cellIs" dxfId="0" priority="134" operator="equal">
      <formula>"NO CUMPLE"</formula>
    </cfRule>
  </conditionalFormatting>
  <conditionalFormatting sqref="AF347:AP347 AF348:AJ348 AL348:AP348">
    <cfRule type="cellIs" dxfId="0" priority="135" operator="equal">
      <formula>"NO CUMPLE"</formula>
    </cfRule>
  </conditionalFormatting>
  <conditionalFormatting sqref="AF349:AP350 AF351:AJ351 AL351:AP351">
    <cfRule type="cellIs" dxfId="0" priority="136" operator="equal">
      <formula>"NO CUMPLE"</formula>
    </cfRule>
  </conditionalFormatting>
  <conditionalFormatting sqref="AF352:AP355 AF356:AJ357 AL356:AP357">
    <cfRule type="cellIs" dxfId="0" priority="137" operator="equal">
      <formula>"NO CUMPLE"</formula>
    </cfRule>
  </conditionalFormatting>
  <conditionalFormatting sqref="AF358:AP358 AF359:AJ360 AL359:AP360">
    <cfRule type="cellIs" dxfId="0" priority="138" operator="equal">
      <formula>"NO CUMPLE"</formula>
    </cfRule>
  </conditionalFormatting>
  <conditionalFormatting sqref="AF361:AP364 AF365:AJ365 AL365:AP365">
    <cfRule type="cellIs" dxfId="0" priority="139" operator="equal">
      <formula>"NO CUMPLE"</formula>
    </cfRule>
  </conditionalFormatting>
  <conditionalFormatting sqref="AF366:AP367 AF368:AJ368 AL368:AP368">
    <cfRule type="cellIs" dxfId="0" priority="140" operator="equal">
      <formula>"NO CUMPLE"</formula>
    </cfRule>
  </conditionalFormatting>
  <conditionalFormatting sqref="AF369:AP369 AF370:AJ370 AL370:AP370">
    <cfRule type="cellIs" dxfId="0" priority="141" operator="equal">
      <formula>"NO CUMPLE"</formula>
    </cfRule>
  </conditionalFormatting>
  <conditionalFormatting sqref="AF371:AP372 AF373:AJ373 AL373:AP373">
    <cfRule type="cellIs" dxfId="0" priority="142" operator="equal">
      <formula>"NO CUMPLE"</formula>
    </cfRule>
  </conditionalFormatting>
  <conditionalFormatting sqref="AF374:AP375 AF376:AJ376 AL376:AP376">
    <cfRule type="cellIs" dxfId="0" priority="143" operator="equal">
      <formula>"NO CUMPLE"</formula>
    </cfRule>
  </conditionalFormatting>
  <conditionalFormatting sqref="AF377:AP379 AF380:AJ380 AL380:AP380">
    <cfRule type="cellIs" dxfId="0" priority="144" operator="equal">
      <formula>"NO CUMPLE"</formula>
    </cfRule>
  </conditionalFormatting>
  <conditionalFormatting sqref="AF381:AP382 AF383:AJ383 AL383:AP383">
    <cfRule type="cellIs" dxfId="0" priority="145" operator="equal">
      <formula>"NO CUMPLE"</formula>
    </cfRule>
  </conditionalFormatting>
  <conditionalFormatting sqref="AF384:AP385 AF386:AJ386 AL386:AP386">
    <cfRule type="cellIs" dxfId="0" priority="146" operator="equal">
      <formula>"NO CUMPLE"</formula>
    </cfRule>
  </conditionalFormatting>
  <conditionalFormatting sqref="AF387:AP393 AF394:AJ394 AL394:AP394">
    <cfRule type="cellIs" dxfId="0" priority="147" operator="equal">
      <formula>"NO CUMPLE"</formula>
    </cfRule>
  </conditionalFormatting>
  <conditionalFormatting sqref="AF395:AP395 AF396:AJ396 AL396:AP396">
    <cfRule type="cellIs" dxfId="0" priority="148" operator="equal">
      <formula>"NO CUMPLE"</formula>
    </cfRule>
  </conditionalFormatting>
  <conditionalFormatting sqref="AF397:AP398 AF399:AJ399 AL399:AP399">
    <cfRule type="cellIs" dxfId="0" priority="149" operator="equal">
      <formula>"NO CUMPLE"</formula>
    </cfRule>
  </conditionalFormatting>
  <conditionalFormatting sqref="AF400:AP400 AF401:AJ401 AL401:AP401">
    <cfRule type="cellIs" dxfId="0" priority="150" operator="equal">
      <formula>"NO CUMPLE"</formula>
    </cfRule>
  </conditionalFormatting>
  <conditionalFormatting sqref="AF402:AP402 AF403:AJ403 AL403:AP403">
    <cfRule type="cellIs" dxfId="0" priority="151" operator="equal">
      <formula>"NO CUMPLE"</formula>
    </cfRule>
  </conditionalFormatting>
  <conditionalFormatting sqref="AF404:AP407 AF408:AJ408 AL408:AP408">
    <cfRule type="cellIs" dxfId="0" priority="152" operator="equal">
      <formula>"NO CUMPLE"</formula>
    </cfRule>
  </conditionalFormatting>
  <conditionalFormatting sqref="AF409:AP409 AF410:AJ411 AL410:AP411">
    <cfRule type="cellIs" dxfId="0" priority="153" operator="equal">
      <formula>"NO CUMPLE"</formula>
    </cfRule>
  </conditionalFormatting>
  <conditionalFormatting sqref="AF412:AP413 AF414:AJ414 AL414:AP414">
    <cfRule type="cellIs" dxfId="0" priority="154" operator="equal">
      <formula>"NO CUMPLE"</formula>
    </cfRule>
  </conditionalFormatting>
  <conditionalFormatting sqref="AF415:AP415 AF416:AJ416 AL416:AP416">
    <cfRule type="cellIs" dxfId="0" priority="155" operator="equal">
      <formula>"NO CUMPLE"</formula>
    </cfRule>
  </conditionalFormatting>
  <conditionalFormatting sqref="AF417:AP419 AF420:AJ420 AL420:AP420">
    <cfRule type="cellIs" dxfId="0" priority="156" operator="equal">
      <formula>"NO CUMPLE"</formula>
    </cfRule>
  </conditionalFormatting>
  <conditionalFormatting sqref="AF421:AP421 AF422:AJ422 AL422:AP422">
    <cfRule type="cellIs" dxfId="0" priority="157" operator="equal">
      <formula>"NO CUMPLE"</formula>
    </cfRule>
  </conditionalFormatting>
  <conditionalFormatting sqref="AF423:AP423 AF424:AJ424 AL424:AP424">
    <cfRule type="cellIs" dxfId="0" priority="158" operator="equal">
      <formula>"NO CUMPLE"</formula>
    </cfRule>
  </conditionalFormatting>
  <conditionalFormatting sqref="AF425:AP425 AF426:AJ426 AL426:AP426">
    <cfRule type="cellIs" dxfId="0" priority="159" operator="equal">
      <formula>"NO CUMPLE"</formula>
    </cfRule>
  </conditionalFormatting>
  <conditionalFormatting sqref="AF427:AP428 AF429:AJ429 AL429:AP429">
    <cfRule type="cellIs" dxfId="0" priority="160" operator="equal">
      <formula>"NO CUMPLE"</formula>
    </cfRule>
  </conditionalFormatting>
  <conditionalFormatting sqref="AF430:AP431 AF432:AJ432 AL432:AP432">
    <cfRule type="cellIs" dxfId="0" priority="161" operator="equal">
      <formula>"NO CUMPLE"</formula>
    </cfRule>
  </conditionalFormatting>
  <conditionalFormatting sqref="AF433:AP433 AF434:AJ434 AL434:AP434">
    <cfRule type="cellIs" dxfId="0" priority="162" operator="equal">
      <formula>"NO CUMPLE"</formula>
    </cfRule>
  </conditionalFormatting>
  <conditionalFormatting sqref="AF435:AP435 AF436:AJ436 AL436:AP436">
    <cfRule type="cellIs" dxfId="0" priority="163" operator="equal">
      <formula>"NO CUMPLE"</formula>
    </cfRule>
  </conditionalFormatting>
  <conditionalFormatting sqref="AF437:AP438 AF439:AJ439 AL439:AP439">
    <cfRule type="cellIs" dxfId="0" priority="164" operator="equal">
      <formula>"NO CUMPLE"</formula>
    </cfRule>
  </conditionalFormatting>
  <conditionalFormatting sqref="AF440:AP440 AF441:AJ442 AL441:AP442">
    <cfRule type="cellIs" dxfId="0" priority="165" operator="equal">
      <formula>"NO CUMPLE"</formula>
    </cfRule>
  </conditionalFormatting>
  <conditionalFormatting sqref="AQ3:AQ24">
    <cfRule type="cellIs" dxfId="1" priority="166" operator="equal">
      <formula>"SUBSANAR"</formula>
    </cfRule>
  </conditionalFormatting>
  <conditionalFormatting sqref="AQ3:AQ24">
    <cfRule type="cellIs" dxfId="0" priority="167" operator="equal">
      <formula>"NO HÁBIL"</formula>
    </cfRule>
  </conditionalFormatting>
  <conditionalFormatting sqref="AQ27:AQ33">
    <cfRule type="cellIs" dxfId="1" priority="168" operator="equal">
      <formula>"SUBSANAR"</formula>
    </cfRule>
  </conditionalFormatting>
  <conditionalFormatting sqref="AQ27:AQ33">
    <cfRule type="cellIs" dxfId="0" priority="169" operator="equal">
      <formula>"NO HÁBIL"</formula>
    </cfRule>
  </conditionalFormatting>
  <conditionalFormatting sqref="AQ36:AQ53">
    <cfRule type="cellIs" dxfId="1" priority="170" operator="equal">
      <formula>"SUBSANAR"</formula>
    </cfRule>
  </conditionalFormatting>
  <conditionalFormatting sqref="AQ36:AQ53">
    <cfRule type="cellIs" dxfId="0" priority="171" operator="equal">
      <formula>"NO HÁBIL"</formula>
    </cfRule>
  </conditionalFormatting>
  <conditionalFormatting sqref="AQ56:AQ91">
    <cfRule type="cellIs" dxfId="1" priority="172" operator="equal">
      <formula>"SUBSANAR"</formula>
    </cfRule>
  </conditionalFormatting>
  <conditionalFormatting sqref="AQ56:AQ91">
    <cfRule type="cellIs" dxfId="0" priority="173" operator="equal">
      <formula>"NO HÁBIL"</formula>
    </cfRule>
  </conditionalFormatting>
  <conditionalFormatting sqref="AQ94:AQ101">
    <cfRule type="cellIs" dxfId="1" priority="174" operator="equal">
      <formula>"SUBSANAR"</formula>
    </cfRule>
  </conditionalFormatting>
  <conditionalFormatting sqref="AQ94:AQ101">
    <cfRule type="cellIs" dxfId="0" priority="175" operator="equal">
      <formula>"NO HÁBIL"</formula>
    </cfRule>
  </conditionalFormatting>
  <conditionalFormatting sqref="AQ104:AQ114">
    <cfRule type="cellIs" dxfId="1" priority="176" operator="equal">
      <formula>"SUBSANAR"</formula>
    </cfRule>
  </conditionalFormatting>
  <conditionalFormatting sqref="AQ104:AQ114">
    <cfRule type="cellIs" dxfId="0" priority="177" operator="equal">
      <formula>"NO HÁBIL"</formula>
    </cfRule>
  </conditionalFormatting>
  <conditionalFormatting sqref="AQ117:AQ119">
    <cfRule type="cellIs" dxfId="1" priority="178" operator="equal">
      <formula>"SUBSANAR"</formula>
    </cfRule>
  </conditionalFormatting>
  <conditionalFormatting sqref="AQ117:AQ119">
    <cfRule type="cellIs" dxfId="0" priority="179" operator="equal">
      <formula>"NO HÁBIL"</formula>
    </cfRule>
  </conditionalFormatting>
  <conditionalFormatting sqref="AQ122:AQ124">
    <cfRule type="cellIs" dxfId="1" priority="180" operator="equal">
      <formula>"SUBSANAR"</formula>
    </cfRule>
  </conditionalFormatting>
  <conditionalFormatting sqref="AQ122:AQ124">
    <cfRule type="cellIs" dxfId="0" priority="181" operator="equal">
      <formula>"NO HÁBIL"</formula>
    </cfRule>
  </conditionalFormatting>
  <conditionalFormatting sqref="AQ127:AQ137">
    <cfRule type="cellIs" dxfId="1" priority="182" operator="equal">
      <formula>"SUBSANAR"</formula>
    </cfRule>
  </conditionalFormatting>
  <conditionalFormatting sqref="AQ127:AQ137">
    <cfRule type="cellIs" dxfId="0" priority="183" operator="equal">
      <formula>"NO HÁBIL"</formula>
    </cfRule>
  </conditionalFormatting>
  <conditionalFormatting sqref="AQ140:AQ162">
    <cfRule type="cellIs" dxfId="1" priority="184" operator="equal">
      <formula>"SUBSANAR"</formula>
    </cfRule>
  </conditionalFormatting>
  <conditionalFormatting sqref="AQ140:AQ162">
    <cfRule type="cellIs" dxfId="0" priority="185" operator="equal">
      <formula>"NO HÁBIL"</formula>
    </cfRule>
  </conditionalFormatting>
  <conditionalFormatting sqref="AQ165:AQ167">
    <cfRule type="cellIs" dxfId="1" priority="186" operator="equal">
      <formula>"SUBSANAR"</formula>
    </cfRule>
  </conditionalFormatting>
  <conditionalFormatting sqref="AQ165:AQ167">
    <cfRule type="cellIs" dxfId="0" priority="187" operator="equal">
      <formula>"NO HÁBIL"</formula>
    </cfRule>
  </conditionalFormatting>
  <conditionalFormatting sqref="AQ170:AQ187">
    <cfRule type="cellIs" dxfId="1" priority="188" operator="equal">
      <formula>"SUBSANAR"</formula>
    </cfRule>
  </conditionalFormatting>
  <conditionalFormatting sqref="AQ170:AQ187">
    <cfRule type="cellIs" dxfId="0" priority="189" operator="equal">
      <formula>"NO HÁBIL"</formula>
    </cfRule>
  </conditionalFormatting>
  <conditionalFormatting sqref="AQ190:AQ222">
    <cfRule type="cellIs" dxfId="1" priority="190" operator="equal">
      <formula>"SUBSANAR"</formula>
    </cfRule>
  </conditionalFormatting>
  <conditionalFormatting sqref="AQ190:AQ222">
    <cfRule type="cellIs" dxfId="0" priority="191" operator="equal">
      <formula>"NO HÁBIL"</formula>
    </cfRule>
  </conditionalFormatting>
  <conditionalFormatting sqref="AQ225:AQ243">
    <cfRule type="cellIs" dxfId="1" priority="192" operator="equal">
      <formula>"SUBSANAR"</formula>
    </cfRule>
  </conditionalFormatting>
  <conditionalFormatting sqref="AQ225:AQ243">
    <cfRule type="cellIs" dxfId="0" priority="193" operator="equal">
      <formula>"NO HÁBIL"</formula>
    </cfRule>
  </conditionalFormatting>
  <conditionalFormatting sqref="AQ246:AQ248">
    <cfRule type="cellIs" dxfId="1" priority="194" operator="equal">
      <formula>"SUBSANAR"</formula>
    </cfRule>
  </conditionalFormatting>
  <conditionalFormatting sqref="AQ246:AQ248">
    <cfRule type="cellIs" dxfId="0" priority="195" operator="equal">
      <formula>"NO HÁBIL"</formula>
    </cfRule>
  </conditionalFormatting>
  <conditionalFormatting sqref="AQ251:AQ279">
    <cfRule type="cellIs" dxfId="1" priority="196" operator="equal">
      <formula>"SUBSANAR"</formula>
    </cfRule>
  </conditionalFormatting>
  <conditionalFormatting sqref="AQ251:AQ279">
    <cfRule type="cellIs" dxfId="0" priority="197" operator="equal">
      <formula>"NO HÁBIL"</formula>
    </cfRule>
  </conditionalFormatting>
  <conditionalFormatting sqref="AQ282:AQ283">
    <cfRule type="cellIs" dxfId="1" priority="198" operator="equal">
      <formula>"SUBSANAR"</formula>
    </cfRule>
  </conditionalFormatting>
  <conditionalFormatting sqref="AQ282:AQ283">
    <cfRule type="cellIs" dxfId="0" priority="199" operator="equal">
      <formula>"NO HÁBIL"</formula>
    </cfRule>
  </conditionalFormatting>
  <conditionalFormatting sqref="AQ286">
    <cfRule type="cellIs" dxfId="1" priority="200" operator="equal">
      <formula>"SUBSANAR"</formula>
    </cfRule>
  </conditionalFormatting>
  <conditionalFormatting sqref="AQ286">
    <cfRule type="cellIs" dxfId="0" priority="201" operator="equal">
      <formula>"NO HÁBIL"</formula>
    </cfRule>
  </conditionalFormatting>
  <conditionalFormatting sqref="AQ289:AQ291">
    <cfRule type="cellIs" dxfId="1" priority="202" operator="equal">
      <formula>"SUBSANAR"</formula>
    </cfRule>
  </conditionalFormatting>
  <conditionalFormatting sqref="AQ289:AQ291">
    <cfRule type="cellIs" dxfId="0" priority="203" operator="equal">
      <formula>"NO HÁBIL"</formula>
    </cfRule>
  </conditionalFormatting>
  <conditionalFormatting sqref="AQ294:AQ355">
    <cfRule type="cellIs" dxfId="1" priority="204" operator="equal">
      <formula>"SUBSANAR"</formula>
    </cfRule>
  </conditionalFormatting>
  <conditionalFormatting sqref="AQ294:AQ355">
    <cfRule type="cellIs" dxfId="0" priority="205" operator="equal">
      <formula>"NO HÁBIL"</formula>
    </cfRule>
  </conditionalFormatting>
  <conditionalFormatting sqref="AQ358">
    <cfRule type="cellIs" dxfId="1" priority="206" operator="equal">
      <formula>"SUBSANAR"</formula>
    </cfRule>
  </conditionalFormatting>
  <conditionalFormatting sqref="AQ358">
    <cfRule type="cellIs" dxfId="0" priority="207" operator="equal">
      <formula>"NO HÁBIL"</formula>
    </cfRule>
  </conditionalFormatting>
  <conditionalFormatting sqref="AQ361:AQ409">
    <cfRule type="cellIs" dxfId="1" priority="208" operator="equal">
      <formula>"SUBSANAR"</formula>
    </cfRule>
  </conditionalFormatting>
  <conditionalFormatting sqref="AQ361:AQ409">
    <cfRule type="cellIs" dxfId="0" priority="209" operator="equal">
      <formula>"NO HÁBIL"</formula>
    </cfRule>
  </conditionalFormatting>
  <conditionalFormatting sqref="AQ412:AQ440">
    <cfRule type="cellIs" dxfId="1" priority="210" operator="equal">
      <formula>"SUBSANAR"</formula>
    </cfRule>
  </conditionalFormatting>
  <conditionalFormatting sqref="AQ412:AQ440">
    <cfRule type="cellIs" dxfId="0" priority="211" operator="equal">
      <formula>"NO HÁBIL"</formula>
    </cfRule>
  </conditionalFormatting>
  <dataValidations>
    <dataValidation type="list" allowBlank="1" showErrorMessage="1" sqref="C3 I3:K3 X3:AA3 AE3:AQ3 X4:Z4 AF4:AJ4 AL4:AP4 C5 I5:K5 X5:AA5 AE5:AQ5 X6:Z6 AF6:AJ6 AL6:AP6 C7 I7:K7 X7:AA7 AE7:AQ7 X8:Z8 AF8:AJ8 AL8:AP8 C9 I9:K9 X9:AA9 AE9:AQ9 X10:Z10 AF10:AJ10 AL10:AP10 C11 I11:K11 X11:AA11 AE11:AQ11 X12:Z12 AF12:AJ12 AL12:AP12 C13:C14 I13:K14 X13:AA14 AE13:AQ14 X15:Z15 AF15:AJ15 AL15:AP15 C16 I16:K16 X16:AA16 AE16:AQ16 X17:Z17 AF17:AJ17 AL17:AP17 C18:C19 I18:K19 X18:AA19 AE18:AQ19 X20:Z20 AF20:AJ20 AL20:AP20 C21:C22 I21:K22 X21:AA22 AE21:AQ22 X23:Z23 AF23:AJ23 AL23:AP23 C24 I24:K24 X24:AA24 AE24:AQ24 X25:Z26 AF25:AJ26 AL25:AP26 C27:C28 I27:K28 X27:AA28 AE27:AQ28 X29:Z29 AF29:AJ29 AL29:AP29 C30 I30:K30 X30:AA30 AE30:AQ30 X31:Z31 AF31:AJ31 AL31:AP31 C32:C33 I32:K33 X32:AA33 AE32:AQ33 X34:Z35 AF34:AJ35 AL34:AP35 C36 I36:K36 X36:AA36 AE36:AQ36 X37:Z37 AF37:AJ37 AL37:AP37 C38:C39 I38:K39 X38:AA39 AE38:AQ39 X40:Z40 AF40:AJ40 AL40:AP40 C41 I41:K41 X41:AA41 AE41:AQ41 X42:Z42 AF42:AJ42 AL42:AP42 C43 I43:K43 X43:AA43 AE43:AQ43 X44:Z44 AF44:AJ44 AL44:AP44 C45 I45:K45 X45:AA45 AE45:AQ45 X46:Z46 AF46:AJ46 AL46:AP46 C47 I47:K47 X47:AA47 AE47:AQ47 X48:Z48 AF48:AJ48 AL48:AP48 C49 I49:K49 X49:AA49 AE49:AQ49 X50:Z50 AF50:AJ50 AL50:AP50 C51 I51:K51 X51:AA51 AE51:AQ51 X52:Z52 AF52:AJ52 AL52:AP52 C53 I53:K53 X53:AA53 AE53:AQ53 X54:Z55 AF54:AJ55 AL54:AP55 C56 I56:K56 X56:AA56 AE56:AQ56 X57:Z57 AF57:AJ57 AL57:AP57 C58:C59 I58:K59 X58:AA59 AE58:AQ59 X60:Z60 AF60:AJ60 AL60:AP60 C61 I61:K61 X61:AA61 AE61:AQ61 X62:Z62 AF62:AJ62 AL62:AP62 C63 I63:K63 X63:AA63 AE63:AQ63 X64:Z64 AF64:AJ64 AL64:AP64 C65 I65:K65 X65:AA65 AE65:AQ65 X66:Z66 AF66:AJ66 AL66:AP66 C67 I67:K67 X67:AA67 AE67:AQ67 X68:Z68 AF68:AJ68 AL68:AP68 C69 I69:K69 X69:AA69 AE69:AQ69 X70:Z70 AF70:AJ70 AL70:AP70 C71 I71:K71 X71:AA71 AE71:AQ71 X72:Z72 AF72:AJ72 AL72:AP72 C73:C74 I73:K74 X73:AA74 AE73:AQ74 X75:Z75 AF75:AJ75 AL75:AP75 C76:C78 I76:K78 X76:AA78 AE76:AQ78 X79:Z79 AF79:AJ79 AL79:AP79 C80:C81 I80:K81 X80:AA81 AE80:AQ81 X82:Z82 AF82:AJ82 AL82:AP82 C83 I83:K83 X83:AA83 AE83:AQ83 X84:Z84 AF84:AJ84 AL84:AP84 C85 I85:K85 X85:AA85 AE85:AQ85 X86:Z86 AF86:AJ86 AL86:AP86 C87:C89 I87:K89 X87:AA89 AE87:AQ89 X90:Z90 AF90:AJ90 AL90:AP90 C91 I91:K91 X91:AA91 AE91:AQ91 X92:Z93 AF92:AJ93 AL92:AP93 C94 I94:K94 X94:AA94 AE94:AQ94 X95:Z95 AF95:AJ95 AL95:AP95 C96 I96:K96 X96:AA96 AE96:AQ96 X97:Z97 AF97:AJ97 AL97:AP97 C98 I98:K98 X98:AA98 AE98:AQ98 X99:Z99 AF99:AJ99 AL99:AP99 C100:C101 I100:K101 X100:AA101 AE100:AQ101 X102:Z103 AF102:AJ103 AL102:AP103 C104 I104:K104 X104:AA104 AE104:AQ104 X105:Z105 AF105:AJ105 AL105:AP105 C106:C107 I106:K107 X106:AA107 AE106:AQ107 X108:Z108 AF108:AJ108 AL108:AP108 C109:C110 I109:K110 X109:AA110 AE109:AQ110 X111:Z111 AF111:AJ111 AL111:AP111 C112 I112:K112 X112:AA112 AE112:AQ112 X113:Z113 AF113:AJ113 AL113:AP113 C114 I114:K114 X114:AA114 AE114:AQ114 X115:Z116 AF115:AJ116 AL115:AP116 C117 I117:K117 X117:AA117 AE117:AQ117 X118:Z118 AF118:AJ118 AL118:AP118 C119 I119:K119 X119:AA119 AE119:AQ119 X120:Z121 AF120:AJ121 AL120:AP121 C122 I122:K122 X122:AA122 AE122:AQ122 X123:Z123 AF123:AJ123 AL123:AP123 C124 I124:K124 X124:AA124 AE124:AQ124 X125:Z126 AF125:AJ126 AL125:AP126 C127:C128 I127:K128 X127:AA128 AE127:AQ128 X129:Z129 AF129:AJ129 AL129:AP129 C130:C131 I130:K131 X130:AA131 AE130:AQ131 X132:Z132 AF132:AJ132 AL132:AP132 C133 I133:K133 X133:AA133 AE133:AQ133 X134:Z134 AF134:AJ134 AL134:AP134 C135 I135:K135 X135:AA135 AE135:AQ135 X136:Z136 AF136:AJ136 AL136:AP136 C137 I137:K137 X137:AA137 AE137:AQ137 X138:Z139 AF138:AJ139 AL138:AP139 C140:C141 I140:K141 X140:AA141 AE140:AQ141 X142:Z142 AF142:AJ142 AL142:AP142 C143 I143:K143 X143:AA143 AE143:AQ143 X144:Z144 AF144:AJ144 AL144:AP144 C145 I145:K145 X145:AA145 AE145:AQ145 X146:Z146 AF146:AJ146 AL146:AP146 C147:C148 I147:K148 X147:AA148 AE147:AQ148 X149:Z149 AF149:AJ149 AL149:AP149 C150 I150:K150 X150:AA150 AE150:AQ150 X151:Z151 AF151:AJ151 AL151:AP151 C152 I152:K152 X152:AA152 AE152:AQ152 X153:Z153 AF153:AJ153 AL153:AP153 C154 I154:K154 X154:AA154 AE154:AQ154 X155:Z155 AF155:AJ155 AL155:AP155 C156:C157 I156:K157 X156:AA157 AE156:AQ157 X158:Z158 AF158:AJ158 AL158:AP158 C159 I159:K159 X159:AA159 AE159:AQ159 X160:Z160 AF160:AJ160 AL160:AP160 C161:C162 I161:K162 X161:AA162 AE161:AQ162 X163:Z164 AF163:AJ164 AL163:AP164 C165 I165:K165 X165:AA165 AE165:AQ165 X166:Z166 AF166:AJ166 AL166:AP166 C167 I167:K167 X167:AA167 AE167:AQ167 X168:Z169 AF168:AJ169 AL168:AP169 C170:C172 I170:K172 X170:AA172 AE170:AQ172 X173:Z173 AF173:AJ173 AL173:AP173 C174:C175 I174:K175 X174:AA175 AE174:AQ175 X176:Z176 AF176:AJ176 AL176:AP176 C177:C178 I177:K178 X177:AA178 AE177:AQ178 X179:Z179 AF179:AJ179 AL179:AP179 C180 I180:K180 X180:AA180 AE180:AQ180 X181:Z181 AF181:AJ181 AL181:AP181 C182 I182:K182 X182:AA182 AE182:AQ182 X183:Z183 AF183:AJ183 AL183:AP183 C184 I184:K184 X184:AA184 AE184:AQ184 X185:Z185 AF185:AJ185 AL185:AP185 C186:C187 I186:K187 X186:AA187 AE186:AQ187 X188:Z189 AF188:AJ189 AL188:AP189 C190 I190:K190 X190:AA190 AE190:AQ190 X191:Z191 AF191:AJ191 AL191:AP191 C192 I192:K192 X192:AA192 AE192:AQ192 X193:Z193 AF193:AJ193 AL193:AP193 C194 I194:K194 X194:AA194 AE194:AQ194 X195:Z195 AF195:AJ195 AL195:AP195 C196 I196:K196 X196:AA196 AE196:AQ196 X197:Z197 AF197:AJ197 AL197:AP197 C198 I198:K198 X198:AA198 AE198:AQ198 X199:Z199 AF199:AJ199 AL199:AP199 C200:C206 I200:K206 X200:AA206 AE200:AQ206 X207:Z207 AF207:AJ207 AL207:AP207 C208:C209 I208:K209 X208:AA209 AE208:AQ209 X210:Z210 AF210:AJ210 AL210:AP210 C211 I211:K211 X211:AA211 AE211:AQ211 X212:Z212 AF212:AJ212 AL212:AP212 C213 I213:K213 X213:AA213 AE213:AQ213 X214:Z214 AF214:AJ214 AL214:AP214 C215:C218 I215:K218 X215:AA218 AE215:AQ218 X219:Z219 AF219:AJ219 AL219:AP219 C220 I220:K220 X220:AA220 AE220:AQ220 X221:Z221 AF221:AJ221 AL221:AP221 C222 I222:K222 X222:AA222 AE222:AQ222 X223:Z224 AF223:AJ224 AL223:AP224 C225:C226 I225:K226 X225:AA226 AE225:AQ226 X227:Z227 AF227:AJ227 AL227:AP227 C228:C229 I228:K229 X228:AA229 AE228:AQ229 X230:Z230 AF230:AJ230 AL230:AP230 C231:C233 I231:K233 X231:AA233 AE231:AQ233 X234:Z234 AF234:AJ234 AL234:AP234 C235:C236 I235:K236 X235:AA236 AE235:AQ236 X237:Z237 AF237:AJ237 AL237:AP237 C238:C240 I238:K240 X238:AA240 AE238:AQ240 X241:Z241 AF241:AJ241 AL241:AP241 C242:C243 I242:K243 X242:AA243 AE242:AQ243 X244:Z245 AF244:AJ245 AL244:AP245 C246:C248 I246:K248 X246:AA248 AE246:AQ248 X249:Z250 AF249:AJ250 AL249:AP250 C251:C254 I251:K254 X251:AA254 AE251:AQ254 X255:Z255 AF255:AJ255 AL255:AP255 C256:C257 I256:K257 X256:AA257 AE256:AQ257 X258:Z258 AF258:AJ258 AL258:AP258 C259:C260 I259:K260 X259:AA260 AE259:AQ260 X261:Z261 AF261:AJ261 AL261:AP261 C262 I262:K262 X262:AA262 AE262:AQ262 X263:Z263 AF263:AJ263 AL263:AP263 C264 I264:K264 X264:AA264 AE264:AQ264 X265:Z265 AF265:AJ265 AL265:AP265 C266 I266:K266 X266:AA266 AE266:AQ266 X267:Z267 AF267:AJ267 AL267:AP267 C268 I268:K268 X268:AA268 AE268:AQ268 X269:Z269 AF269:AJ269 AL269:AP269 C270 I270:K270 X270:AA270 AE270:AQ270 X271:Z271 AF271:AJ271 AL271:AP271 C272:C274 I272:K274 X272:AA274 AE272:AQ274 X275:Z275 AF275:AJ275 AL275:AP275 C276:C277 I276:K277 X276:AA277 AE276:AQ277 X278:Z278 AF278:AJ278 AL278:AP278 C279 I279:K279 X279:AA279 AE279:AQ279 X280:Z281 AF280:AJ281 AL280:AP281 C282:C283 I282:K283 X282:AA283 AE282:AQ283 X284:Z285 AF284:AJ285 AL284:AP285 C286 I286:K286 X286:AA286 AE286:AQ286 X287:Z288 AF287:AJ288 AL287:AP288 C289 I289:K289 X289:AA289 AE289:AQ289 X290:Z290 AF290:AJ290 AL290:AP290 C291 I291:K291 X291:AA291 AE291:AQ291 X292:Z293 AF292:AJ293 AL292:AP293 C294 I294:K294 X294:AA294 AE294:AQ294 X295:Z295 AF295:AJ295 AL295:AP295 C296 I296:K296 X296:AA296 AE296:AQ296 X297:Z297 AF297:AJ297 AL297:AP297 C298 I298:K298 X298:AA298 AE298:AQ298 X299:Z299 AF299:AJ299 AL299:AP299 C300 I300:K300 X300:AA300 AE300:AQ300 X301:Z301 AF301:AJ301 AL301:AP301 C302 I302:K302 X302:AA302 AE302:AQ302 X303:Z303 AF303:AJ303 AL303:AP303 C304 I304:K304 X304:AA304 AE304:AQ304 X305:Z305 AF305:AJ305 AL305:AP305 C306:C308 I306:K308 X306:AA308 AE306:AQ308 X309:Z309 AF309:AJ309 AL309:AP309 C310:C312 I310:K312 X310:AA312 AE310:AQ312 X313:Z313 AF313:AJ313 AL313:AP313 C314 I314:K314 X314:AA314 AE314:AQ314 X315:Z315 AF315:AJ315 AL315:AP315 C316:C317 I316:K317 X316:AA317 AE316:AQ317 X318:Z318 AF318:AJ318 AL318:AP318 C319 I319:K319 X319:AA319 AE319:AQ319 X320:Z320 AF320:AJ320 AL320:AP320 C321:C322 I321:K322 X321:AA322 AE321:AQ322 X323:Z323 AF323:AJ323 AL323:AP323 C324 I324:K324 X324:AA324 AE324:AQ324 X325:Z325 AF325:AJ325 AL325:AP325 C326 I326:K326 X326:AA326 AE326:AQ326 X327:Z327 AF327:AJ327 AL327:AP327 C328:C329 I328:K329 X328:AA329 AE328:AQ329 X330:Z330 AF330:AJ330 AL330:AP330 C331:C332 I331:K332 X331:AA332 AE331:AQ332 X333:Z333 AF333:AJ333 AL333:AP333 C334 I334:K334 X334:AA334 AE334:AQ334 X335:Z335 AF335:AJ335 AL335:AP335 C336:C337 I336:K337 X336:AA337 AE336:AQ337 X338:Z338 AF338:AJ338 AL338:AP338 C339:C340 I339:K340 X339:AA340 AE339:AQ340 X341:Z341 AF341:AJ341 AL341:AP341 C342:C343 I342:K343 X342:AA343 AE342:AQ343 X344:Z344 AF344:AJ344 AL344:AP344 C345 I345:K345 X345:AA345 AE345:AQ345 X346:Z346 AF346:AJ346 AL346:AP346 C347 I347:K347 X347:AA347 AE347:AQ347 X348:Z348 AF348:AJ348 AL348:AP348 C349:C350 I349:K350 X349:AA350 AE349:AQ350 X351:Z351 AF351:AJ351 AL351:AP351 C352:C355 I352:K355 X352:AA355 AE352:AQ355 X356:Z357 AF356:AJ357 AL356:AP357 C358 I358:K358 X358:AA358 AE358:AQ358 X359:Z360 AF359:AJ360 AL359:AP360 C361:C364 I361:K364 X361:AA364 AE361:AQ364 X365:Z365 AF365:AJ365 AL365:AP365 C366:C367 I366:K367 X366:AA367 AE366:AQ367 X368:Z368 AF368:AJ368 AL368:AP368 C369 I369:K369 X369:AA369 AE369:AQ369 X370:Z370 AF370:AJ370 AL370:AP370 C371:C372 I371:K372 X371:AA372 AE371:AQ372 X373:Z373 AF373:AJ373 AL373:AP373 C374:C375 I374:K375 X374:AA375 AE374:AQ375 X376:Z376 AF376:AJ376 AL376:AP376 C377:C379 I377:K379 X377:AA379 AE377:AQ379 X380:Z380 AF380:AJ380 AL380:AP380 C381:C382 I381:K382 X381:AA382 AE381:AQ382 X383:Z383 AF383:AJ383 AL383:AP383 C384:C385 I384:K385 X384:AA385 AE384:AQ385 X386:Z386 AF386:AJ386 AL386:AP386 C387:C393 I387:K393 X387:AA393 AE387:AQ393 X394:Z394 AF394:AJ394 AL394:AP394 C395 I395:K395 X395:AA395 AE395:AQ395 X396:Z396 AF396:AJ396 AL396:AP396 C397:C398 I397:K398 X397:AA398 AE397:AQ398 X399:Z399 AF399:AJ399 AL399:AP399 C400 I400:K400 X400:AA400 AE400:AQ400 X401:Z401 AF401:AJ401 AL401:AP401 C402 I402:K402 X402:AA402 AE402:AQ402 X403:Z403 AF403:AJ403 AL403:AP403 C404:C407 I404:K407 X404:AA407 AE404:AQ407 X408:Z408 AF408:AJ408 AL408:AP408 C409 I409:K409 X409:AA409 AE409:AQ409 X410:Z411 AF410:AJ411 AL410:AP411 C412:C413 I412:K413 X412:AA413 AE412:AQ413 X414:Z414 AF414:AJ414 AL414:AP414 C415 I415:K415 X415:AA415 AE415:AQ415 X416:Z416 AF416:AJ416 AL416:AP416 C417:C419 I417:K419 X417:AA419 AE417:AQ419 X420:Z420 AF420:AJ420 AL420:AP420 C421 I421:K421 X421:AA421 AE421:AQ421 X422:Z422 AF422:AJ422 AL422:AP422 C423 I423:K423 X423:AA423 AE423:AQ423 X424:Z424 AF424:AJ424 AL424:AP424 C425 I425:K425 X425:AA425 AE425:AQ425 X426:Z426 AF426:AJ426 AL426:AP426 C427:C428 I427:K428 X427:AA428 AE427:AQ428 X429:Z429 AF429:AJ429 AL429:AP429 C430:C431 I430:K431 X430:AA431 AE430:AQ431 X432:Z432 AF432:AJ432 AL432:AP432 C433 I433:K433 X433:AA433 AE433:AQ433 X434:Z434 AF434:AJ434 AL434:AP434 C435 I435:K435 X435:AA435 AE435:AQ435 X436:Z436 AF436:AJ436 AL436:AP436 C437:C438 I437:K438 X437:AA438 AE437:AQ438 X439:Z439 AF439:AJ439 AL439:AP439 C440 I440:K440 X440:AA440 AE440:AQ440 N3:N442 V3:V442 X441:Z442 AF441:AJ442 AL441:AP442">
      <formula1>#REF!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CCC0D9"/>
    <pageSetUpPr/>
  </sheetPr>
  <sheetViews>
    <sheetView workbookViewId="0">
      <pane xSplit="2.0" ySplit="2.0" topLeftCell="C3" activePane="bottomRight" state="frozen"/>
      <selection activeCell="C1" sqref="C1" pane="topRight"/>
      <selection activeCell="A3" sqref="A3" pane="bottomLeft"/>
      <selection activeCell="C3" sqref="C3" pane="bottomRight"/>
    </sheetView>
  </sheetViews>
  <sheetFormatPr customHeight="1" defaultColWidth="12.63" defaultRowHeight="15.0"/>
  <cols>
    <col customWidth="1" min="1" max="1" width="5.38"/>
    <col customWidth="1" min="2" max="2" width="33.13"/>
    <col customWidth="1" hidden="1" min="3" max="3" width="54.88"/>
    <col customWidth="1" hidden="1" min="4" max="4" width="9.25"/>
    <col customWidth="1" min="5" max="6" width="21.0"/>
    <col customWidth="1" min="7" max="8" width="19.13"/>
    <col customWidth="1" min="9" max="9" width="23.63"/>
    <col customWidth="1" min="10" max="10" width="17.88"/>
    <col customWidth="1" min="11" max="11" width="22.63"/>
    <col customWidth="1" min="12" max="12" width="18.63"/>
    <col customWidth="1" min="13" max="13" width="21.13"/>
    <col customWidth="1" min="14" max="14" width="17.25"/>
    <col customWidth="1" min="15" max="15" width="22.63"/>
    <col customWidth="1" min="16" max="16" width="16.38"/>
    <col customWidth="1" min="17" max="17" width="19.38"/>
    <col customWidth="1" min="18" max="18" width="19.25"/>
    <col customWidth="1" min="19" max="19" width="24.0"/>
    <col customWidth="1" min="20" max="20" width="18.75"/>
    <col customWidth="1" min="21" max="21" width="40.13"/>
    <col customWidth="1" min="22" max="22" width="24.38"/>
    <col customWidth="1" min="23" max="23" width="24.25"/>
    <col customWidth="1" min="24" max="24" width="11.38"/>
    <col customWidth="1" min="25" max="25" width="14.13"/>
    <col customWidth="1" min="26" max="26" width="19.25"/>
  </cols>
  <sheetData>
    <row r="1" ht="39.75" customHeight="1">
      <c r="A1" s="164" t="s">
        <v>23</v>
      </c>
      <c r="B1" s="164" t="s">
        <v>788</v>
      </c>
      <c r="C1" s="164" t="s">
        <v>789</v>
      </c>
      <c r="D1" s="164" t="s">
        <v>790</v>
      </c>
      <c r="E1" s="165" t="s">
        <v>791</v>
      </c>
      <c r="F1" s="166"/>
      <c r="G1" s="166"/>
      <c r="H1" s="166"/>
      <c r="I1" s="166"/>
      <c r="J1" s="2"/>
      <c r="K1" s="167" t="s">
        <v>792</v>
      </c>
      <c r="L1" s="166"/>
      <c r="M1" s="2"/>
      <c r="N1" s="168"/>
      <c r="O1" s="169"/>
      <c r="P1" s="170" t="s">
        <v>793</v>
      </c>
      <c r="Q1" s="2"/>
      <c r="R1" s="171" t="s">
        <v>792</v>
      </c>
      <c r="S1" s="172" t="s">
        <v>793</v>
      </c>
      <c r="T1" s="164" t="s">
        <v>794</v>
      </c>
      <c r="U1" s="164" t="s">
        <v>795</v>
      </c>
      <c r="V1" s="173"/>
      <c r="W1" s="173" t="s">
        <v>796</v>
      </c>
      <c r="X1" s="173" t="s">
        <v>797</v>
      </c>
      <c r="Y1" s="173" t="s">
        <v>798</v>
      </c>
      <c r="Z1" s="173" t="s">
        <v>799</v>
      </c>
    </row>
    <row r="2" ht="67.5" customHeight="1">
      <c r="A2" s="41"/>
      <c r="B2" s="41"/>
      <c r="C2" s="41"/>
      <c r="D2" s="41"/>
      <c r="E2" s="174" t="s">
        <v>800</v>
      </c>
      <c r="F2" s="174" t="s">
        <v>801</v>
      </c>
      <c r="G2" s="174" t="s">
        <v>802</v>
      </c>
      <c r="H2" s="174" t="s">
        <v>803</v>
      </c>
      <c r="I2" s="174" t="s">
        <v>804</v>
      </c>
      <c r="J2" s="174" t="s">
        <v>805</v>
      </c>
      <c r="K2" s="174" t="s">
        <v>806</v>
      </c>
      <c r="L2" s="174" t="s">
        <v>807</v>
      </c>
      <c r="M2" s="174" t="s">
        <v>808</v>
      </c>
      <c r="N2" s="174" t="s">
        <v>809</v>
      </c>
      <c r="O2" s="174" t="s">
        <v>810</v>
      </c>
      <c r="P2" s="175" t="s">
        <v>811</v>
      </c>
      <c r="Q2" s="175" t="s">
        <v>812</v>
      </c>
      <c r="R2" s="41"/>
      <c r="S2" s="41"/>
      <c r="T2" s="41"/>
      <c r="U2" s="41"/>
      <c r="V2" s="41"/>
      <c r="W2" s="41"/>
      <c r="X2" s="41"/>
      <c r="Y2" s="41"/>
      <c r="Z2" s="41"/>
    </row>
    <row r="3" ht="42.0" customHeight="1">
      <c r="A3" s="176">
        <v>1.0</v>
      </c>
      <c r="B3" s="177" t="s">
        <v>813</v>
      </c>
      <c r="C3" s="177"/>
      <c r="D3" s="82"/>
      <c r="E3" s="178">
        <v>6.1731819E7</v>
      </c>
      <c r="F3" s="178">
        <v>6.3049937E7</v>
      </c>
      <c r="G3" s="178">
        <v>0.0</v>
      </c>
      <c r="H3" s="178">
        <v>0.0</v>
      </c>
      <c r="I3" s="178">
        <v>3.9888E7</v>
      </c>
      <c r="J3" s="178">
        <v>0.0</v>
      </c>
      <c r="K3" s="178">
        <f t="shared" ref="K3:K4" si="1">($E3-$G3)</f>
        <v>61731819</v>
      </c>
      <c r="L3" s="179" t="s">
        <v>814</v>
      </c>
      <c r="M3" s="180">
        <f t="shared" ref="M3:M4" si="2">IFERROR(((H3))/((F3)),0)</f>
        <v>0</v>
      </c>
      <c r="N3" s="179" t="s">
        <v>814</v>
      </c>
      <c r="O3" s="181">
        <f t="shared" ref="O3:O5" si="3">F3-H3</f>
        <v>63049937</v>
      </c>
      <c r="P3" s="182">
        <f t="shared" ref="P3:P4" si="4">IFERROR(((I3))/((O3)),0)</f>
        <v>0.6326413934</v>
      </c>
      <c r="Q3" s="182">
        <f t="shared" ref="Q3:Q4" si="5">IFERROR(((I3))/((F3)),0)</f>
        <v>0.6326413934</v>
      </c>
      <c r="R3" s="183" t="s">
        <v>815</v>
      </c>
      <c r="S3" s="183" t="s">
        <v>815</v>
      </c>
      <c r="T3" s="183" t="s">
        <v>815</v>
      </c>
      <c r="U3" s="177" t="s">
        <v>816</v>
      </c>
      <c r="V3" s="184"/>
      <c r="W3" s="185" t="s">
        <v>39</v>
      </c>
      <c r="X3" s="184"/>
      <c r="Y3" s="184"/>
      <c r="Z3" s="184"/>
    </row>
    <row r="4" ht="42.75" customHeight="1">
      <c r="A4" s="176">
        <v>2.0</v>
      </c>
      <c r="B4" s="177" t="s">
        <v>817</v>
      </c>
      <c r="C4" s="177"/>
      <c r="D4" s="82"/>
      <c r="E4" s="178">
        <v>6.6180179E7</v>
      </c>
      <c r="F4" s="178">
        <v>6.7620238E7</v>
      </c>
      <c r="G4" s="178">
        <v>2.7662889E7</v>
      </c>
      <c r="H4" s="178">
        <v>2.7662889E7</v>
      </c>
      <c r="I4" s="178">
        <v>5.079106E7</v>
      </c>
      <c r="J4" s="178">
        <v>0.0</v>
      </c>
      <c r="K4" s="186">
        <f t="shared" si="1"/>
        <v>38517290</v>
      </c>
      <c r="L4" s="179">
        <f>IFERROR(((E4))/((G4)),0)</f>
        <v>2.392381324</v>
      </c>
      <c r="M4" s="187">
        <f t="shared" si="2"/>
        <v>0.4090918609</v>
      </c>
      <c r="N4" s="179" t="s">
        <v>814</v>
      </c>
      <c r="O4" s="181">
        <f t="shared" si="3"/>
        <v>39957349</v>
      </c>
      <c r="P4" s="182">
        <f t="shared" si="4"/>
        <v>1.271131876</v>
      </c>
      <c r="Q4" s="182">
        <f t="shared" si="5"/>
        <v>0.7511221714</v>
      </c>
      <c r="R4" s="183" t="s">
        <v>815</v>
      </c>
      <c r="S4" s="183" t="s">
        <v>815</v>
      </c>
      <c r="T4" s="183" t="s">
        <v>815</v>
      </c>
      <c r="U4" s="177" t="s">
        <v>816</v>
      </c>
      <c r="V4" s="184"/>
      <c r="W4" s="185" t="s">
        <v>39</v>
      </c>
      <c r="X4" s="185" t="s">
        <v>39</v>
      </c>
      <c r="Y4" s="185" t="s">
        <v>39</v>
      </c>
      <c r="Z4" s="185" t="s">
        <v>39</v>
      </c>
    </row>
    <row r="5" ht="38.25" hidden="1" customHeight="1">
      <c r="A5" s="173">
        <v>3.0</v>
      </c>
      <c r="B5" s="188"/>
      <c r="C5" s="189"/>
      <c r="D5" s="82"/>
      <c r="E5" s="178"/>
      <c r="F5" s="178"/>
      <c r="G5" s="178"/>
      <c r="H5" s="178"/>
      <c r="I5" s="178"/>
      <c r="J5" s="178"/>
      <c r="K5" s="190">
        <f>($E5-$G5)+($E6-$G6)</f>
        <v>0</v>
      </c>
      <c r="L5" s="191">
        <f>IFERROR(((E5)+(E6))/((G5)+(G6)),0)</f>
        <v>0</v>
      </c>
      <c r="M5" s="192">
        <f>IFERROR(((H5)+(H6))/((F5)+(F6)),0)</f>
        <v>0</v>
      </c>
      <c r="N5" s="193">
        <f>IFERROR(((I5)+(I6))/((J5)+(J6)),0)</f>
        <v>0</v>
      </c>
      <c r="O5" s="181">
        <f t="shared" si="3"/>
        <v>0</v>
      </c>
      <c r="P5" s="182">
        <f>IFERROR(((I5)+(I6))/((O5)+(O6)),0)</f>
        <v>0</v>
      </c>
      <c r="Q5" s="182">
        <f>IFERROR(((I5)+(I6))/((F5)+(F6)),0)</f>
        <v>0</v>
      </c>
      <c r="R5" s="191" t="s">
        <v>815</v>
      </c>
      <c r="S5" s="191" t="s">
        <v>815</v>
      </c>
      <c r="T5" s="191" t="s">
        <v>815</v>
      </c>
      <c r="U5" s="188"/>
      <c r="V5" s="184"/>
      <c r="W5" s="184"/>
      <c r="X5" s="194"/>
      <c r="Y5" s="184"/>
      <c r="Z5" s="184"/>
    </row>
    <row r="6" ht="28.5" hidden="1" customHeight="1">
      <c r="A6" s="41"/>
      <c r="B6" s="41"/>
      <c r="C6" s="195"/>
      <c r="D6" s="82"/>
      <c r="E6" s="178"/>
      <c r="F6" s="178"/>
      <c r="G6" s="178"/>
      <c r="H6" s="178"/>
      <c r="I6" s="178"/>
      <c r="J6" s="196"/>
      <c r="K6" s="41"/>
      <c r="L6" s="41"/>
      <c r="M6" s="41"/>
      <c r="N6" s="41"/>
      <c r="O6" s="181"/>
      <c r="P6" s="182"/>
      <c r="Q6" s="182"/>
      <c r="R6" s="41"/>
      <c r="S6" s="41"/>
      <c r="T6" s="41"/>
      <c r="U6" s="41"/>
      <c r="V6" s="184"/>
      <c r="W6" s="184"/>
      <c r="X6" s="194"/>
      <c r="Y6" s="184"/>
      <c r="Z6" s="184"/>
    </row>
    <row r="7" ht="36.0" hidden="1" customHeight="1">
      <c r="A7" s="173">
        <v>4.0</v>
      </c>
      <c r="B7" s="188"/>
      <c r="C7" s="189"/>
      <c r="D7" s="82"/>
      <c r="E7" s="178"/>
      <c r="F7" s="178"/>
      <c r="G7" s="178"/>
      <c r="H7" s="178"/>
      <c r="I7" s="178"/>
      <c r="J7" s="178"/>
      <c r="K7" s="190">
        <f>($E7-$G7)+($E8-$G8)</f>
        <v>0</v>
      </c>
      <c r="L7" s="191">
        <f>IFERROR(((E7)+(E8))/((G7)+(G8)),0)</f>
        <v>0</v>
      </c>
      <c r="M7" s="192">
        <f>IFERROR(((H7)+(H8))/((F7)+(F8)),0)</f>
        <v>0</v>
      </c>
      <c r="N7" s="191">
        <f>IFERROR(((I7)+(I8))/((J7)+(J8)),0)</f>
        <v>0</v>
      </c>
      <c r="O7" s="181">
        <f t="shared" ref="O7:O11" si="6">F7-H7</f>
        <v>0</v>
      </c>
      <c r="P7" s="182">
        <f>IFERROR(((I7)+(I8))/((O7)+(O8)),0)</f>
        <v>0</v>
      </c>
      <c r="Q7" s="182">
        <f>IFERROR(((I7)+(I8))/((F7)+(F8)),0)</f>
        <v>0</v>
      </c>
      <c r="R7" s="191" t="s">
        <v>815</v>
      </c>
      <c r="S7" s="191" t="s">
        <v>815</v>
      </c>
      <c r="T7" s="191" t="s">
        <v>815</v>
      </c>
      <c r="U7" s="188"/>
      <c r="V7" s="184"/>
      <c r="W7" s="184"/>
      <c r="X7" s="194"/>
      <c r="Y7" s="184"/>
      <c r="Z7" s="184"/>
    </row>
    <row r="8" ht="27.75" hidden="1" customHeight="1">
      <c r="A8" s="41"/>
      <c r="B8" s="41"/>
      <c r="C8" s="195"/>
      <c r="D8" s="82"/>
      <c r="E8" s="178"/>
      <c r="F8" s="178"/>
      <c r="G8" s="178"/>
      <c r="H8" s="178"/>
      <c r="I8" s="178"/>
      <c r="J8" s="196"/>
      <c r="K8" s="41"/>
      <c r="L8" s="41"/>
      <c r="M8" s="41"/>
      <c r="N8" s="41"/>
      <c r="O8" s="181">
        <f t="shared" si="6"/>
        <v>0</v>
      </c>
      <c r="P8" s="182"/>
      <c r="Q8" s="182"/>
      <c r="R8" s="41"/>
      <c r="S8" s="41"/>
      <c r="T8" s="41"/>
      <c r="U8" s="41"/>
      <c r="V8" s="184"/>
      <c r="W8" s="184"/>
      <c r="X8" s="194"/>
      <c r="Y8" s="184"/>
      <c r="Z8" s="184"/>
    </row>
    <row r="9" ht="37.5" customHeight="1">
      <c r="A9" s="176">
        <v>3.0</v>
      </c>
      <c r="B9" s="177" t="s">
        <v>818</v>
      </c>
      <c r="C9" s="177"/>
      <c r="D9" s="82"/>
      <c r="E9" s="178">
        <v>7.72375095E8</v>
      </c>
      <c r="F9" s="178">
        <v>8.27803445E8</v>
      </c>
      <c r="G9" s="178">
        <v>2.041144E8</v>
      </c>
      <c r="H9" s="178">
        <v>2.85437005E8</v>
      </c>
      <c r="I9" s="178">
        <v>1.98946757E8</v>
      </c>
      <c r="J9" s="196">
        <v>5465800.0</v>
      </c>
      <c r="K9" s="178">
        <f t="shared" ref="K9:K10" si="7">($E9-$G9)</f>
        <v>568260695</v>
      </c>
      <c r="L9" s="179">
        <f t="shared" ref="L9:L10" si="8">IFERROR(((E9))/((G9)),0)</f>
        <v>3.784030402</v>
      </c>
      <c r="M9" s="187">
        <f t="shared" ref="M9:M10" si="9">IFERROR(((H9))/((F9)),0)</f>
        <v>0.3448125358</v>
      </c>
      <c r="N9" s="179">
        <f t="shared" ref="N9:N10" si="10">+I9/J9</f>
        <v>36.39846994</v>
      </c>
      <c r="O9" s="181">
        <f t="shared" si="6"/>
        <v>542366440</v>
      </c>
      <c r="P9" s="182">
        <f t="shared" ref="P9:P10" si="11">IFERROR(((I9))/((O9)),0)</f>
        <v>0.3668124396</v>
      </c>
      <c r="Q9" s="182">
        <f t="shared" ref="Q9:Q10" si="12">IFERROR(((I9))/((F9)),0)</f>
        <v>0.2403309121</v>
      </c>
      <c r="R9" s="183" t="s">
        <v>815</v>
      </c>
      <c r="S9" s="183" t="s">
        <v>815</v>
      </c>
      <c r="T9" s="183" t="s">
        <v>815</v>
      </c>
      <c r="U9" s="177" t="s">
        <v>816</v>
      </c>
      <c r="V9" s="184"/>
      <c r="W9" s="185" t="s">
        <v>39</v>
      </c>
      <c r="X9" s="185" t="s">
        <v>39</v>
      </c>
      <c r="Y9" s="185" t="s">
        <v>39</v>
      </c>
      <c r="Z9" s="185" t="s">
        <v>39</v>
      </c>
    </row>
    <row r="10" ht="37.5" customHeight="1">
      <c r="A10" s="176">
        <v>4.0</v>
      </c>
      <c r="B10" s="177" t="s">
        <v>819</v>
      </c>
      <c r="C10" s="177"/>
      <c r="D10" s="82"/>
      <c r="E10" s="178">
        <v>9.33778772E8</v>
      </c>
      <c r="F10" s="178">
        <v>1.019762694E9</v>
      </c>
      <c r="G10" s="178">
        <v>6.12414848E8</v>
      </c>
      <c r="H10" s="178">
        <v>6.5495983E8</v>
      </c>
      <c r="I10" s="178">
        <v>2.52737172E8</v>
      </c>
      <c r="J10" s="196">
        <v>4.1344082E7</v>
      </c>
      <c r="K10" s="186">
        <f t="shared" si="7"/>
        <v>321363924</v>
      </c>
      <c r="L10" s="179">
        <f t="shared" si="8"/>
        <v>1.524748747</v>
      </c>
      <c r="M10" s="187">
        <f t="shared" si="9"/>
        <v>0.6422669057</v>
      </c>
      <c r="N10" s="179">
        <f t="shared" si="10"/>
        <v>6.113019319</v>
      </c>
      <c r="O10" s="181">
        <f t="shared" si="6"/>
        <v>364802864</v>
      </c>
      <c r="P10" s="182">
        <f t="shared" si="11"/>
        <v>0.6928047911</v>
      </c>
      <c r="Q10" s="182">
        <f t="shared" si="12"/>
        <v>0.2478392017</v>
      </c>
      <c r="R10" s="183" t="s">
        <v>815</v>
      </c>
      <c r="S10" s="183" t="s">
        <v>815</v>
      </c>
      <c r="T10" s="183" t="s">
        <v>815</v>
      </c>
      <c r="U10" s="177" t="s">
        <v>816</v>
      </c>
      <c r="V10" s="184"/>
      <c r="W10" s="185" t="s">
        <v>39</v>
      </c>
      <c r="X10" s="185" t="s">
        <v>39</v>
      </c>
      <c r="Y10" s="185" t="s">
        <v>39</v>
      </c>
      <c r="Z10" s="185" t="s">
        <v>39</v>
      </c>
    </row>
    <row r="11" ht="31.5" hidden="1" customHeight="1">
      <c r="A11" s="197">
        <v>7.0</v>
      </c>
      <c r="B11" s="198"/>
      <c r="C11" s="199"/>
      <c r="D11" s="81"/>
      <c r="E11" s="200"/>
      <c r="F11" s="200"/>
      <c r="G11" s="200"/>
      <c r="H11" s="200"/>
      <c r="I11" s="200"/>
      <c r="J11" s="200"/>
      <c r="K11" s="201">
        <f>($E11-$G11)+($E12-$G12)</f>
        <v>0</v>
      </c>
      <c r="L11" s="202">
        <f>IFERROR(((E11)+(E12))/((G11)+(G12)),0)</f>
        <v>0</v>
      </c>
      <c r="M11" s="203">
        <f>IFERROR(((H11)+(H12))/((F11)+(F12)),0)</f>
        <v>0</v>
      </c>
      <c r="N11" s="202">
        <f>IFERROR(((I11)+(I12))/((J11)+(J12)),0)</f>
        <v>0</v>
      </c>
      <c r="O11" s="204">
        <f t="shared" si="6"/>
        <v>0</v>
      </c>
      <c r="P11" s="205">
        <f>IFERROR(((I11)+(I12))/((O11)+(O12)),0)</f>
        <v>0</v>
      </c>
      <c r="Q11" s="205">
        <f>IFERROR(((I11)+(I12))/((F11)+(F12)),0)</f>
        <v>0</v>
      </c>
      <c r="R11" s="202" t="s">
        <v>815</v>
      </c>
      <c r="S11" s="202" t="s">
        <v>815</v>
      </c>
      <c r="T11" s="202" t="s">
        <v>815</v>
      </c>
      <c r="U11" s="198"/>
      <c r="V11" s="206"/>
      <c r="W11" s="206"/>
      <c r="X11" s="207"/>
      <c r="Y11" s="206"/>
      <c r="Z11" s="206"/>
    </row>
    <row r="12" ht="33.0" hidden="1" customHeight="1">
      <c r="A12" s="41"/>
      <c r="B12" s="41"/>
      <c r="C12" s="195"/>
      <c r="D12" s="82"/>
      <c r="E12" s="178"/>
      <c r="F12" s="178"/>
      <c r="G12" s="178"/>
      <c r="H12" s="178"/>
      <c r="I12" s="178"/>
      <c r="J12" s="196"/>
      <c r="K12" s="41"/>
      <c r="L12" s="41"/>
      <c r="M12" s="41"/>
      <c r="N12" s="41"/>
      <c r="O12" s="181"/>
      <c r="P12" s="41"/>
      <c r="Q12" s="41"/>
      <c r="R12" s="41"/>
      <c r="S12" s="41"/>
      <c r="T12" s="41"/>
      <c r="U12" s="41"/>
      <c r="V12" s="184"/>
      <c r="W12" s="184"/>
      <c r="X12" s="194"/>
      <c r="Y12" s="184"/>
      <c r="Z12" s="184"/>
    </row>
    <row r="13" ht="24.75" customHeight="1">
      <c r="A13" s="208"/>
      <c r="B13" s="209"/>
      <c r="C13" s="210"/>
      <c r="D13" s="209"/>
      <c r="E13" s="209"/>
      <c r="F13" s="209"/>
      <c r="G13" s="209"/>
      <c r="H13" s="209"/>
      <c r="I13" s="209"/>
      <c r="J13" s="209"/>
      <c r="K13" s="209"/>
      <c r="L13" s="211"/>
      <c r="M13" s="208"/>
      <c r="N13" s="208"/>
      <c r="O13" s="208"/>
      <c r="P13" s="212"/>
      <c r="Q13" s="212"/>
      <c r="R13" s="208"/>
      <c r="S13" s="208"/>
      <c r="T13" s="208"/>
      <c r="U13" s="208"/>
      <c r="V13" s="208"/>
      <c r="W13" s="213"/>
      <c r="X13" s="208"/>
      <c r="Y13" s="208"/>
      <c r="Z13" s="208"/>
    </row>
    <row r="14" ht="24.75" customHeight="1">
      <c r="A14" s="208"/>
      <c r="B14" s="209"/>
      <c r="C14" s="210"/>
      <c r="D14" s="209"/>
      <c r="E14" s="208"/>
      <c r="F14" s="208"/>
      <c r="G14" s="208"/>
      <c r="H14" s="209"/>
      <c r="I14" s="209"/>
      <c r="J14" s="209"/>
      <c r="K14" s="209"/>
      <c r="L14" s="211"/>
      <c r="M14" s="208"/>
      <c r="N14" s="208"/>
      <c r="O14" s="208"/>
      <c r="P14" s="212"/>
      <c r="Q14" s="212"/>
      <c r="R14" s="208"/>
      <c r="S14" s="208"/>
      <c r="T14" s="208"/>
      <c r="U14" s="208"/>
      <c r="V14" s="208"/>
      <c r="W14" s="213"/>
      <c r="X14" s="208"/>
      <c r="Y14" s="208"/>
      <c r="Z14" s="208"/>
    </row>
    <row r="15" ht="24.75" customHeight="1">
      <c r="A15" s="208"/>
      <c r="B15" s="209"/>
      <c r="C15" s="210"/>
      <c r="D15" s="209"/>
      <c r="E15" s="208"/>
      <c r="F15" s="208"/>
      <c r="G15" s="208"/>
      <c r="H15" s="209"/>
      <c r="I15" s="209"/>
      <c r="J15" s="209"/>
      <c r="K15" s="209"/>
      <c r="L15" s="211"/>
      <c r="M15" s="208"/>
      <c r="N15" s="208"/>
      <c r="O15" s="208"/>
      <c r="P15" s="212"/>
      <c r="Q15" s="212"/>
      <c r="R15" s="208"/>
      <c r="S15" s="208"/>
      <c r="T15" s="208"/>
      <c r="U15" s="208"/>
      <c r="V15" s="208"/>
      <c r="W15" s="213"/>
      <c r="X15" s="208"/>
      <c r="Y15" s="208"/>
      <c r="Z15" s="208"/>
    </row>
    <row r="16" ht="24.75" customHeight="1">
      <c r="A16" s="208"/>
      <c r="B16" s="209"/>
      <c r="C16" s="210"/>
      <c r="D16" s="209"/>
      <c r="E16" s="208"/>
      <c r="F16" s="208"/>
      <c r="G16" s="208"/>
      <c r="H16" s="209"/>
      <c r="I16" s="209"/>
      <c r="J16" s="209"/>
      <c r="K16" s="209"/>
      <c r="L16" s="211"/>
      <c r="M16" s="208"/>
      <c r="N16" s="208"/>
      <c r="O16" s="208"/>
      <c r="P16" s="212"/>
      <c r="Q16" s="212"/>
      <c r="R16" s="208"/>
      <c r="S16" s="208"/>
      <c r="T16" s="208"/>
      <c r="U16" s="208"/>
      <c r="V16" s="208"/>
      <c r="W16" s="213"/>
      <c r="X16" s="208"/>
      <c r="Y16" s="208"/>
      <c r="Z16" s="208"/>
    </row>
    <row r="17" ht="24.75" customHeight="1">
      <c r="A17" s="208"/>
      <c r="B17" s="209"/>
      <c r="C17" s="210"/>
      <c r="D17" s="209"/>
      <c r="E17" s="208"/>
      <c r="F17" s="208"/>
      <c r="G17" s="208"/>
      <c r="H17" s="209"/>
      <c r="I17" s="209"/>
      <c r="J17" s="209"/>
      <c r="K17" s="209"/>
      <c r="L17" s="211"/>
      <c r="M17" s="208"/>
      <c r="N17" s="208"/>
      <c r="O17" s="208"/>
      <c r="P17" s="212"/>
      <c r="Q17" s="212"/>
      <c r="R17" s="208"/>
      <c r="S17" s="208"/>
      <c r="T17" s="208"/>
      <c r="U17" s="208"/>
      <c r="V17" s="208"/>
      <c r="W17" s="213"/>
      <c r="X17" s="208"/>
      <c r="Y17" s="208"/>
      <c r="Z17" s="208"/>
    </row>
    <row r="18" ht="24.75" customHeight="1">
      <c r="A18" s="208"/>
      <c r="B18" s="209"/>
      <c r="C18" s="210"/>
      <c r="D18" s="209"/>
      <c r="E18" s="208"/>
      <c r="F18" s="208"/>
      <c r="G18" s="208"/>
      <c r="H18" s="209"/>
      <c r="I18" s="209"/>
      <c r="J18" s="209"/>
      <c r="K18" s="209"/>
      <c r="L18" s="211"/>
      <c r="M18" s="208"/>
      <c r="N18" s="208"/>
      <c r="O18" s="208"/>
      <c r="P18" s="212"/>
      <c r="Q18" s="212"/>
      <c r="R18" s="208"/>
      <c r="S18" s="208"/>
      <c r="T18" s="208"/>
      <c r="U18" s="208"/>
      <c r="V18" s="208"/>
      <c r="W18" s="213"/>
      <c r="X18" s="208"/>
      <c r="Y18" s="208"/>
      <c r="Z18" s="208"/>
    </row>
    <row r="19" ht="24.75" customHeight="1">
      <c r="A19" s="208"/>
      <c r="B19" s="209"/>
      <c r="C19" s="210"/>
      <c r="D19" s="209"/>
      <c r="E19" s="209"/>
      <c r="F19" s="209"/>
      <c r="G19" s="209"/>
      <c r="H19" s="209"/>
      <c r="I19" s="209"/>
      <c r="J19" s="209"/>
      <c r="K19" s="209"/>
      <c r="L19" s="211"/>
      <c r="M19" s="208"/>
      <c r="N19" s="208"/>
      <c r="O19" s="208"/>
      <c r="P19" s="212"/>
      <c r="Q19" s="212"/>
      <c r="R19" s="208"/>
      <c r="S19" s="208"/>
      <c r="T19" s="208"/>
      <c r="U19" s="208"/>
      <c r="V19" s="208"/>
      <c r="W19" s="213"/>
      <c r="X19" s="208"/>
      <c r="Y19" s="208"/>
      <c r="Z19" s="208"/>
    </row>
    <row r="20" ht="24.75" customHeight="1">
      <c r="A20" s="208"/>
      <c r="B20" s="209"/>
      <c r="C20" s="210"/>
      <c r="D20" s="209"/>
      <c r="E20" s="209"/>
      <c r="F20" s="209"/>
      <c r="G20" s="209"/>
      <c r="H20" s="209"/>
      <c r="I20" s="209"/>
      <c r="J20" s="209"/>
      <c r="K20" s="209"/>
      <c r="L20" s="211"/>
      <c r="M20" s="208"/>
      <c r="N20" s="208"/>
      <c r="O20" s="208"/>
      <c r="P20" s="212"/>
      <c r="Q20" s="212"/>
      <c r="R20" s="208"/>
      <c r="S20" s="208"/>
      <c r="T20" s="208"/>
      <c r="U20" s="208"/>
      <c r="V20" s="208"/>
      <c r="W20" s="213"/>
      <c r="X20" s="208"/>
      <c r="Y20" s="208"/>
      <c r="Z20" s="208"/>
    </row>
    <row r="21" ht="24.75" customHeight="1">
      <c r="A21" s="208"/>
      <c r="B21" s="209"/>
      <c r="C21" s="210"/>
      <c r="D21" s="209"/>
      <c r="E21" s="209"/>
      <c r="F21" s="209"/>
      <c r="G21" s="209"/>
      <c r="H21" s="209"/>
      <c r="I21" s="209"/>
      <c r="J21" s="209"/>
      <c r="K21" s="209"/>
      <c r="L21" s="211"/>
      <c r="M21" s="208"/>
      <c r="N21" s="208"/>
      <c r="O21" s="208"/>
      <c r="P21" s="212"/>
      <c r="Q21" s="212"/>
      <c r="R21" s="208"/>
      <c r="S21" s="208"/>
      <c r="T21" s="208"/>
      <c r="U21" s="208"/>
      <c r="V21" s="208"/>
      <c r="W21" s="213"/>
      <c r="X21" s="208"/>
      <c r="Y21" s="208"/>
      <c r="Z21" s="208"/>
    </row>
    <row r="22" ht="24.75" customHeight="1">
      <c r="A22" s="208"/>
      <c r="B22" s="209"/>
      <c r="C22" s="210"/>
      <c r="D22" s="209"/>
      <c r="E22" s="209"/>
      <c r="F22" s="209"/>
      <c r="G22" s="209"/>
      <c r="H22" s="209"/>
      <c r="I22" s="209"/>
      <c r="J22" s="209"/>
      <c r="K22" s="209"/>
      <c r="L22" s="211"/>
      <c r="M22" s="208"/>
      <c r="N22" s="208"/>
      <c r="O22" s="208"/>
      <c r="P22" s="212"/>
      <c r="Q22" s="212"/>
      <c r="R22" s="208"/>
      <c r="S22" s="208"/>
      <c r="T22" s="208"/>
      <c r="U22" s="208"/>
      <c r="V22" s="208"/>
      <c r="W22" s="213"/>
      <c r="X22" s="208"/>
      <c r="Y22" s="208"/>
      <c r="Z22" s="208"/>
    </row>
    <row r="23" ht="24.75" customHeight="1">
      <c r="A23" s="208"/>
      <c r="B23" s="209"/>
      <c r="C23" s="210"/>
      <c r="D23" s="209"/>
      <c r="E23" s="209"/>
      <c r="F23" s="209"/>
      <c r="G23" s="209"/>
      <c r="H23" s="209"/>
      <c r="I23" s="209"/>
      <c r="J23" s="209"/>
      <c r="K23" s="209"/>
      <c r="L23" s="211"/>
      <c r="M23" s="208"/>
      <c r="N23" s="208"/>
      <c r="O23" s="208"/>
      <c r="P23" s="212"/>
      <c r="Q23" s="212"/>
      <c r="R23" s="208"/>
      <c r="S23" s="208"/>
      <c r="T23" s="208"/>
      <c r="U23" s="208"/>
      <c r="V23" s="208"/>
      <c r="W23" s="213"/>
      <c r="X23" s="208"/>
      <c r="Y23" s="208"/>
      <c r="Z23" s="208"/>
    </row>
    <row r="24" ht="24.75" customHeight="1">
      <c r="A24" s="208"/>
      <c r="B24" s="209"/>
      <c r="C24" s="210"/>
      <c r="D24" s="209"/>
      <c r="E24" s="209"/>
      <c r="F24" s="209"/>
      <c r="G24" s="209"/>
      <c r="H24" s="209"/>
      <c r="I24" s="209"/>
      <c r="J24" s="209"/>
      <c r="K24" s="209"/>
      <c r="L24" s="211"/>
      <c r="M24" s="208"/>
      <c r="N24" s="208"/>
      <c r="O24" s="208"/>
      <c r="P24" s="212"/>
      <c r="Q24" s="212"/>
      <c r="R24" s="208"/>
      <c r="S24" s="208"/>
      <c r="T24" s="208"/>
      <c r="U24" s="208"/>
      <c r="V24" s="208"/>
      <c r="W24" s="213"/>
      <c r="X24" s="208"/>
      <c r="Y24" s="208"/>
      <c r="Z24" s="208"/>
    </row>
    <row r="25" ht="24.75" customHeight="1">
      <c r="A25" s="208"/>
      <c r="B25" s="209"/>
      <c r="C25" s="210"/>
      <c r="D25" s="209"/>
      <c r="E25" s="209"/>
      <c r="F25" s="209"/>
      <c r="G25" s="209"/>
      <c r="H25" s="209"/>
      <c r="I25" s="209"/>
      <c r="J25" s="209"/>
      <c r="K25" s="209"/>
      <c r="L25" s="211"/>
      <c r="M25" s="208"/>
      <c r="N25" s="208"/>
      <c r="O25" s="208"/>
      <c r="P25" s="212"/>
      <c r="Q25" s="212"/>
      <c r="R25" s="208"/>
      <c r="S25" s="208"/>
      <c r="T25" s="208"/>
      <c r="U25" s="208"/>
      <c r="V25" s="208"/>
      <c r="W25" s="213"/>
      <c r="X25" s="208"/>
      <c r="Y25" s="208"/>
      <c r="Z25" s="208"/>
    </row>
    <row r="26" ht="24.75" customHeight="1">
      <c r="A26" s="208"/>
      <c r="B26" s="209"/>
      <c r="C26" s="210"/>
      <c r="D26" s="209"/>
      <c r="E26" s="209"/>
      <c r="F26" s="209"/>
      <c r="G26" s="209"/>
      <c r="H26" s="209"/>
      <c r="I26" s="209"/>
      <c r="J26" s="209"/>
      <c r="K26" s="209"/>
      <c r="L26" s="211"/>
      <c r="M26" s="208"/>
      <c r="N26" s="208"/>
      <c r="O26" s="208"/>
      <c r="P26" s="212"/>
      <c r="Q26" s="212"/>
      <c r="R26" s="208"/>
      <c r="S26" s="208"/>
      <c r="T26" s="208"/>
      <c r="U26" s="208"/>
      <c r="V26" s="208"/>
      <c r="W26" s="213"/>
      <c r="X26" s="208"/>
      <c r="Y26" s="208"/>
      <c r="Z26" s="208"/>
    </row>
    <row r="27" ht="24.75" customHeight="1">
      <c r="A27" s="208"/>
      <c r="B27" s="209"/>
      <c r="C27" s="210"/>
      <c r="D27" s="209"/>
      <c r="E27" s="209"/>
      <c r="F27" s="209"/>
      <c r="G27" s="209"/>
      <c r="H27" s="209"/>
      <c r="I27" s="209"/>
      <c r="J27" s="209"/>
      <c r="K27" s="209"/>
      <c r="L27" s="211"/>
      <c r="M27" s="208"/>
      <c r="N27" s="208"/>
      <c r="O27" s="208"/>
      <c r="P27" s="212"/>
      <c r="Q27" s="212"/>
      <c r="R27" s="208"/>
      <c r="S27" s="208"/>
      <c r="T27" s="208"/>
      <c r="U27" s="208"/>
      <c r="V27" s="208"/>
      <c r="W27" s="213"/>
      <c r="X27" s="208"/>
      <c r="Y27" s="208"/>
      <c r="Z27" s="208"/>
    </row>
    <row r="28" ht="24.75" customHeight="1">
      <c r="A28" s="208"/>
      <c r="B28" s="209"/>
      <c r="C28" s="210"/>
      <c r="D28" s="209"/>
      <c r="E28" s="209"/>
      <c r="F28" s="209"/>
      <c r="G28" s="209"/>
      <c r="H28" s="209"/>
      <c r="I28" s="209"/>
      <c r="J28" s="209"/>
      <c r="K28" s="209"/>
      <c r="L28" s="211"/>
      <c r="M28" s="208"/>
      <c r="N28" s="208"/>
      <c r="O28" s="208"/>
      <c r="P28" s="212"/>
      <c r="Q28" s="212"/>
      <c r="R28" s="208"/>
      <c r="S28" s="208"/>
      <c r="T28" s="208"/>
      <c r="U28" s="208"/>
      <c r="V28" s="208"/>
      <c r="W28" s="213"/>
      <c r="X28" s="208"/>
      <c r="Y28" s="208"/>
      <c r="Z28" s="208"/>
    </row>
    <row r="29" ht="24.75" customHeight="1">
      <c r="A29" s="208"/>
      <c r="B29" s="209"/>
      <c r="C29" s="210"/>
      <c r="D29" s="209"/>
      <c r="E29" s="209"/>
      <c r="F29" s="209"/>
      <c r="G29" s="209"/>
      <c r="H29" s="209"/>
      <c r="I29" s="209"/>
      <c r="J29" s="209"/>
      <c r="K29" s="209"/>
      <c r="L29" s="211"/>
      <c r="M29" s="208"/>
      <c r="N29" s="208"/>
      <c r="O29" s="208"/>
      <c r="P29" s="212"/>
      <c r="Q29" s="212"/>
      <c r="R29" s="208"/>
      <c r="S29" s="208"/>
      <c r="T29" s="208"/>
      <c r="U29" s="208"/>
      <c r="V29" s="208"/>
      <c r="W29" s="213"/>
      <c r="X29" s="208"/>
      <c r="Y29" s="208"/>
      <c r="Z29" s="208"/>
    </row>
    <row r="30" ht="24.75" customHeight="1">
      <c r="A30" s="208"/>
      <c r="B30" s="209"/>
      <c r="C30" s="210"/>
      <c r="D30" s="209"/>
      <c r="E30" s="209"/>
      <c r="F30" s="209"/>
      <c r="G30" s="209"/>
      <c r="H30" s="209"/>
      <c r="I30" s="209"/>
      <c r="J30" s="209"/>
      <c r="K30" s="209"/>
      <c r="L30" s="211"/>
      <c r="M30" s="208"/>
      <c r="N30" s="208"/>
      <c r="O30" s="208"/>
      <c r="P30" s="212"/>
      <c r="Q30" s="212"/>
      <c r="R30" s="208"/>
      <c r="S30" s="208"/>
      <c r="T30" s="208"/>
      <c r="U30" s="208"/>
      <c r="V30" s="208"/>
      <c r="W30" s="213"/>
      <c r="X30" s="208"/>
      <c r="Y30" s="208"/>
      <c r="Z30" s="208"/>
    </row>
    <row r="31" ht="24.75" customHeight="1">
      <c r="A31" s="208"/>
      <c r="B31" s="209"/>
      <c r="C31" s="210"/>
      <c r="D31" s="209"/>
      <c r="E31" s="209"/>
      <c r="F31" s="209"/>
      <c r="G31" s="209"/>
      <c r="H31" s="209"/>
      <c r="I31" s="209"/>
      <c r="J31" s="209"/>
      <c r="K31" s="209"/>
      <c r="L31" s="211"/>
      <c r="M31" s="208"/>
      <c r="N31" s="208"/>
      <c r="O31" s="208"/>
      <c r="P31" s="212"/>
      <c r="Q31" s="212"/>
      <c r="R31" s="208"/>
      <c r="S31" s="208"/>
      <c r="T31" s="208"/>
      <c r="U31" s="208"/>
      <c r="V31" s="208"/>
      <c r="W31" s="213"/>
      <c r="X31" s="208"/>
      <c r="Y31" s="208"/>
      <c r="Z31" s="208"/>
    </row>
    <row r="32" ht="24.75" customHeight="1">
      <c r="A32" s="208"/>
      <c r="B32" s="209"/>
      <c r="C32" s="210"/>
      <c r="D32" s="209"/>
      <c r="E32" s="209"/>
      <c r="F32" s="209"/>
      <c r="G32" s="209"/>
      <c r="H32" s="209"/>
      <c r="I32" s="209"/>
      <c r="J32" s="209"/>
      <c r="K32" s="209"/>
      <c r="L32" s="211"/>
      <c r="M32" s="208"/>
      <c r="N32" s="208"/>
      <c r="O32" s="208"/>
      <c r="P32" s="212"/>
      <c r="Q32" s="212"/>
      <c r="R32" s="208"/>
      <c r="S32" s="208"/>
      <c r="T32" s="208"/>
      <c r="U32" s="208"/>
      <c r="V32" s="208"/>
      <c r="W32" s="213"/>
      <c r="X32" s="208"/>
      <c r="Y32" s="208"/>
      <c r="Z32" s="208"/>
    </row>
    <row r="33" ht="24.75" customHeight="1">
      <c r="A33" s="208"/>
      <c r="B33" s="209"/>
      <c r="C33" s="210"/>
      <c r="D33" s="209"/>
      <c r="E33" s="209"/>
      <c r="F33" s="209"/>
      <c r="G33" s="209"/>
      <c r="H33" s="209"/>
      <c r="I33" s="209"/>
      <c r="J33" s="209"/>
      <c r="K33" s="209"/>
      <c r="L33" s="211"/>
      <c r="M33" s="208"/>
      <c r="N33" s="208"/>
      <c r="O33" s="208"/>
      <c r="P33" s="212"/>
      <c r="Q33" s="212"/>
      <c r="R33" s="208"/>
      <c r="S33" s="208"/>
      <c r="T33" s="208"/>
      <c r="U33" s="208"/>
      <c r="V33" s="208"/>
      <c r="W33" s="213"/>
      <c r="X33" s="208"/>
      <c r="Y33" s="208"/>
      <c r="Z33" s="208"/>
    </row>
    <row r="34" ht="24.75" customHeight="1">
      <c r="A34" s="208"/>
      <c r="B34" s="209"/>
      <c r="C34" s="210"/>
      <c r="D34" s="209"/>
      <c r="E34" s="209"/>
      <c r="F34" s="209"/>
      <c r="G34" s="209"/>
      <c r="H34" s="209"/>
      <c r="I34" s="209"/>
      <c r="J34" s="209"/>
      <c r="K34" s="209"/>
      <c r="L34" s="211"/>
      <c r="M34" s="208"/>
      <c r="N34" s="208"/>
      <c r="O34" s="208"/>
      <c r="P34" s="212"/>
      <c r="Q34" s="212"/>
      <c r="R34" s="208"/>
      <c r="S34" s="208"/>
      <c r="T34" s="208"/>
      <c r="U34" s="208"/>
      <c r="V34" s="208"/>
      <c r="W34" s="213"/>
      <c r="X34" s="208"/>
      <c r="Y34" s="208"/>
      <c r="Z34" s="208"/>
    </row>
    <row r="35" ht="24.75" customHeight="1">
      <c r="A35" s="208"/>
      <c r="B35" s="209"/>
      <c r="C35" s="210"/>
      <c r="D35" s="209"/>
      <c r="E35" s="209"/>
      <c r="F35" s="209"/>
      <c r="G35" s="209"/>
      <c r="H35" s="209"/>
      <c r="I35" s="209"/>
      <c r="J35" s="209"/>
      <c r="K35" s="209"/>
      <c r="L35" s="211"/>
      <c r="M35" s="208"/>
      <c r="N35" s="208"/>
      <c r="O35" s="208"/>
      <c r="P35" s="212"/>
      <c r="Q35" s="212"/>
      <c r="R35" s="208"/>
      <c r="S35" s="208"/>
      <c r="T35" s="208"/>
      <c r="U35" s="208"/>
      <c r="V35" s="208"/>
      <c r="W35" s="213"/>
      <c r="X35" s="208"/>
      <c r="Y35" s="208"/>
      <c r="Z35" s="208"/>
    </row>
    <row r="36" ht="24.75" customHeight="1">
      <c r="A36" s="208"/>
      <c r="B36" s="209"/>
      <c r="C36" s="210"/>
      <c r="D36" s="209"/>
      <c r="E36" s="209"/>
      <c r="F36" s="209"/>
      <c r="G36" s="209"/>
      <c r="H36" s="209"/>
      <c r="I36" s="209"/>
      <c r="J36" s="209"/>
      <c r="K36" s="209"/>
      <c r="L36" s="211"/>
      <c r="M36" s="208"/>
      <c r="N36" s="208"/>
      <c r="O36" s="208"/>
      <c r="P36" s="212"/>
      <c r="Q36" s="212"/>
      <c r="R36" s="208"/>
      <c r="S36" s="208"/>
      <c r="T36" s="208"/>
      <c r="U36" s="208"/>
      <c r="V36" s="208"/>
      <c r="W36" s="213"/>
      <c r="X36" s="208"/>
      <c r="Y36" s="208"/>
      <c r="Z36" s="208"/>
    </row>
    <row r="37" ht="24.75" customHeight="1">
      <c r="A37" s="208"/>
      <c r="B37" s="209"/>
      <c r="C37" s="210"/>
      <c r="D37" s="209"/>
      <c r="E37" s="209"/>
      <c r="F37" s="209"/>
      <c r="G37" s="209"/>
      <c r="H37" s="209"/>
      <c r="I37" s="209"/>
      <c r="J37" s="209"/>
      <c r="K37" s="209"/>
      <c r="L37" s="211"/>
      <c r="M37" s="208"/>
      <c r="N37" s="208"/>
      <c r="O37" s="208"/>
      <c r="P37" s="212"/>
      <c r="Q37" s="212"/>
      <c r="R37" s="208"/>
      <c r="S37" s="208"/>
      <c r="T37" s="208"/>
      <c r="U37" s="208"/>
      <c r="V37" s="208"/>
      <c r="W37" s="213"/>
      <c r="X37" s="208"/>
      <c r="Y37" s="208"/>
      <c r="Z37" s="208"/>
    </row>
    <row r="38" ht="24.75" customHeight="1">
      <c r="A38" s="208"/>
      <c r="B38" s="209"/>
      <c r="C38" s="210"/>
      <c r="D38" s="209"/>
      <c r="E38" s="209"/>
      <c r="F38" s="209"/>
      <c r="G38" s="209"/>
      <c r="H38" s="209"/>
      <c r="I38" s="209"/>
      <c r="J38" s="209"/>
      <c r="K38" s="209"/>
      <c r="L38" s="211"/>
      <c r="M38" s="208"/>
      <c r="N38" s="208"/>
      <c r="O38" s="208"/>
      <c r="P38" s="212"/>
      <c r="Q38" s="212"/>
      <c r="R38" s="208"/>
      <c r="S38" s="208"/>
      <c r="T38" s="208"/>
      <c r="U38" s="208"/>
      <c r="V38" s="208"/>
      <c r="W38" s="213"/>
      <c r="X38" s="208"/>
      <c r="Y38" s="208"/>
      <c r="Z38" s="208"/>
    </row>
    <row r="39" ht="24.75" customHeight="1">
      <c r="A39" s="208"/>
      <c r="B39" s="209"/>
      <c r="C39" s="210"/>
      <c r="D39" s="209"/>
      <c r="E39" s="209"/>
      <c r="F39" s="209"/>
      <c r="G39" s="209"/>
      <c r="H39" s="209"/>
      <c r="I39" s="209"/>
      <c r="J39" s="209"/>
      <c r="K39" s="209"/>
      <c r="L39" s="211"/>
      <c r="M39" s="208"/>
      <c r="N39" s="208"/>
      <c r="O39" s="208"/>
      <c r="P39" s="212"/>
      <c r="Q39" s="212"/>
      <c r="R39" s="208"/>
      <c r="S39" s="208"/>
      <c r="T39" s="208"/>
      <c r="U39" s="208"/>
      <c r="V39" s="208"/>
      <c r="W39" s="213"/>
      <c r="X39" s="208"/>
      <c r="Y39" s="208"/>
      <c r="Z39" s="208"/>
    </row>
    <row r="40" ht="24.75" customHeight="1">
      <c r="A40" s="208"/>
      <c r="B40" s="209"/>
      <c r="C40" s="210"/>
      <c r="D40" s="209"/>
      <c r="E40" s="209"/>
      <c r="F40" s="209"/>
      <c r="G40" s="209"/>
      <c r="H40" s="209"/>
      <c r="I40" s="209"/>
      <c r="J40" s="209"/>
      <c r="K40" s="209"/>
      <c r="L40" s="211"/>
      <c r="M40" s="208"/>
      <c r="N40" s="208"/>
      <c r="O40" s="208"/>
      <c r="P40" s="212"/>
      <c r="Q40" s="212"/>
      <c r="R40" s="208"/>
      <c r="S40" s="208"/>
      <c r="T40" s="208"/>
      <c r="U40" s="208"/>
      <c r="V40" s="208"/>
      <c r="W40" s="213"/>
      <c r="X40" s="208"/>
      <c r="Y40" s="208"/>
      <c r="Z40" s="208"/>
    </row>
    <row r="41" ht="24.75" customHeight="1">
      <c r="A41" s="208"/>
      <c r="B41" s="209"/>
      <c r="C41" s="210"/>
      <c r="D41" s="209"/>
      <c r="E41" s="209"/>
      <c r="F41" s="209"/>
      <c r="G41" s="209"/>
      <c r="H41" s="209"/>
      <c r="I41" s="209"/>
      <c r="J41" s="209"/>
      <c r="K41" s="209"/>
      <c r="L41" s="211"/>
      <c r="M41" s="208"/>
      <c r="N41" s="208"/>
      <c r="O41" s="208"/>
      <c r="P41" s="212"/>
      <c r="Q41" s="212"/>
      <c r="R41" s="208"/>
      <c r="S41" s="208"/>
      <c r="T41" s="208"/>
      <c r="U41" s="208"/>
      <c r="V41" s="208"/>
      <c r="W41" s="213"/>
      <c r="X41" s="208"/>
      <c r="Y41" s="208"/>
      <c r="Z41" s="208"/>
    </row>
    <row r="42" ht="24.75" customHeight="1">
      <c r="A42" s="208"/>
      <c r="B42" s="209"/>
      <c r="C42" s="210"/>
      <c r="D42" s="209"/>
      <c r="E42" s="209"/>
      <c r="F42" s="209"/>
      <c r="G42" s="209"/>
      <c r="H42" s="209"/>
      <c r="I42" s="209"/>
      <c r="J42" s="209"/>
      <c r="K42" s="209"/>
      <c r="L42" s="211"/>
      <c r="M42" s="208"/>
      <c r="N42" s="208"/>
      <c r="O42" s="208"/>
      <c r="P42" s="212"/>
      <c r="Q42" s="212"/>
      <c r="R42" s="208"/>
      <c r="S42" s="208"/>
      <c r="T42" s="208"/>
      <c r="U42" s="208"/>
      <c r="V42" s="208"/>
      <c r="W42" s="213"/>
      <c r="X42" s="208"/>
      <c r="Y42" s="208"/>
      <c r="Z42" s="208"/>
    </row>
    <row r="43" ht="24.75" customHeight="1">
      <c r="A43" s="208"/>
      <c r="B43" s="209"/>
      <c r="C43" s="210"/>
      <c r="D43" s="209"/>
      <c r="E43" s="209"/>
      <c r="F43" s="209"/>
      <c r="G43" s="209"/>
      <c r="H43" s="209"/>
      <c r="I43" s="209"/>
      <c r="J43" s="209"/>
      <c r="K43" s="209"/>
      <c r="L43" s="211"/>
      <c r="M43" s="208"/>
      <c r="N43" s="208"/>
      <c r="O43" s="208"/>
      <c r="P43" s="212"/>
      <c r="Q43" s="212"/>
      <c r="R43" s="208"/>
      <c r="S43" s="208"/>
      <c r="T43" s="208"/>
      <c r="U43" s="208"/>
      <c r="V43" s="208"/>
      <c r="W43" s="213"/>
      <c r="X43" s="208"/>
      <c r="Y43" s="208"/>
      <c r="Z43" s="208"/>
    </row>
    <row r="44" ht="24.75" customHeight="1">
      <c r="A44" s="208"/>
      <c r="B44" s="209"/>
      <c r="C44" s="210"/>
      <c r="D44" s="209"/>
      <c r="E44" s="209"/>
      <c r="F44" s="209"/>
      <c r="G44" s="209"/>
      <c r="H44" s="209"/>
      <c r="I44" s="209"/>
      <c r="J44" s="209"/>
      <c r="K44" s="209"/>
      <c r="L44" s="211"/>
      <c r="M44" s="208"/>
      <c r="N44" s="208"/>
      <c r="O44" s="208"/>
      <c r="P44" s="212"/>
      <c r="Q44" s="212"/>
      <c r="R44" s="208"/>
      <c r="S44" s="208"/>
      <c r="T44" s="208"/>
      <c r="U44" s="208"/>
      <c r="V44" s="208"/>
      <c r="W44" s="213"/>
      <c r="X44" s="208"/>
      <c r="Y44" s="208"/>
      <c r="Z44" s="208"/>
    </row>
    <row r="45" ht="24.75" customHeight="1">
      <c r="A45" s="208"/>
      <c r="B45" s="209"/>
      <c r="C45" s="210"/>
      <c r="D45" s="209"/>
      <c r="E45" s="209"/>
      <c r="F45" s="209"/>
      <c r="G45" s="209"/>
      <c r="H45" s="209"/>
      <c r="I45" s="209"/>
      <c r="J45" s="209"/>
      <c r="K45" s="209"/>
      <c r="L45" s="211"/>
      <c r="M45" s="208"/>
      <c r="N45" s="208"/>
      <c r="O45" s="208"/>
      <c r="P45" s="212"/>
      <c r="Q45" s="212"/>
      <c r="R45" s="208"/>
      <c r="S45" s="208"/>
      <c r="T45" s="208"/>
      <c r="U45" s="208"/>
      <c r="V45" s="208"/>
      <c r="W45" s="213"/>
      <c r="X45" s="208"/>
      <c r="Y45" s="208"/>
      <c r="Z45" s="208"/>
    </row>
    <row r="46" ht="24.75" customHeight="1">
      <c r="A46" s="208"/>
      <c r="B46" s="209"/>
      <c r="C46" s="210"/>
      <c r="D46" s="209"/>
      <c r="E46" s="209"/>
      <c r="F46" s="209"/>
      <c r="G46" s="209"/>
      <c r="H46" s="209"/>
      <c r="I46" s="209"/>
      <c r="J46" s="209"/>
      <c r="K46" s="209"/>
      <c r="L46" s="211"/>
      <c r="M46" s="208"/>
      <c r="N46" s="208"/>
      <c r="O46" s="208"/>
      <c r="P46" s="212"/>
      <c r="Q46" s="212"/>
      <c r="R46" s="208"/>
      <c r="S46" s="208"/>
      <c r="T46" s="208"/>
      <c r="U46" s="208"/>
      <c r="V46" s="208"/>
      <c r="W46" s="213"/>
      <c r="X46" s="208"/>
      <c r="Y46" s="208"/>
      <c r="Z46" s="208"/>
    </row>
    <row r="47" ht="24.75" customHeight="1">
      <c r="A47" s="208"/>
      <c r="B47" s="209"/>
      <c r="C47" s="210"/>
      <c r="D47" s="209"/>
      <c r="E47" s="209"/>
      <c r="F47" s="209"/>
      <c r="G47" s="209"/>
      <c r="H47" s="209"/>
      <c r="I47" s="209"/>
      <c r="J47" s="209"/>
      <c r="K47" s="209"/>
      <c r="L47" s="211"/>
      <c r="M47" s="208"/>
      <c r="N47" s="208"/>
      <c r="O47" s="208"/>
      <c r="P47" s="212"/>
      <c r="Q47" s="212"/>
      <c r="R47" s="208"/>
      <c r="S47" s="208"/>
      <c r="T47" s="208"/>
      <c r="U47" s="208"/>
      <c r="V47" s="208"/>
      <c r="W47" s="213"/>
      <c r="X47" s="208"/>
      <c r="Y47" s="208"/>
      <c r="Z47" s="208"/>
    </row>
    <row r="48" ht="24.75" customHeight="1">
      <c r="A48" s="208"/>
      <c r="B48" s="209"/>
      <c r="C48" s="210"/>
      <c r="D48" s="209"/>
      <c r="E48" s="209"/>
      <c r="F48" s="209"/>
      <c r="G48" s="209"/>
      <c r="H48" s="209"/>
      <c r="I48" s="209"/>
      <c r="J48" s="209"/>
      <c r="K48" s="209"/>
      <c r="L48" s="211"/>
      <c r="M48" s="208"/>
      <c r="N48" s="208"/>
      <c r="O48" s="208"/>
      <c r="P48" s="212"/>
      <c r="Q48" s="212"/>
      <c r="R48" s="208"/>
      <c r="S48" s="208"/>
      <c r="T48" s="208"/>
      <c r="U48" s="208"/>
      <c r="V48" s="208"/>
      <c r="W48" s="213"/>
      <c r="X48" s="208"/>
      <c r="Y48" s="208"/>
      <c r="Z48" s="208"/>
    </row>
    <row r="49" ht="24.75" customHeight="1">
      <c r="A49" s="208"/>
      <c r="B49" s="209"/>
      <c r="C49" s="210"/>
      <c r="D49" s="209"/>
      <c r="E49" s="209"/>
      <c r="F49" s="209"/>
      <c r="G49" s="209"/>
      <c r="H49" s="209"/>
      <c r="I49" s="209"/>
      <c r="J49" s="209"/>
      <c r="K49" s="209"/>
      <c r="L49" s="211"/>
      <c r="M49" s="208"/>
      <c r="N49" s="208"/>
      <c r="O49" s="208"/>
      <c r="P49" s="212"/>
      <c r="Q49" s="212"/>
      <c r="R49" s="208"/>
      <c r="S49" s="208"/>
      <c r="T49" s="208"/>
      <c r="U49" s="208"/>
      <c r="V49" s="208"/>
      <c r="W49" s="213"/>
      <c r="X49" s="208"/>
      <c r="Y49" s="208"/>
      <c r="Z49" s="208"/>
    </row>
    <row r="50" ht="24.75" customHeight="1">
      <c r="A50" s="208"/>
      <c r="B50" s="209"/>
      <c r="C50" s="210"/>
      <c r="D50" s="209"/>
      <c r="E50" s="209"/>
      <c r="F50" s="209"/>
      <c r="G50" s="209"/>
      <c r="H50" s="209"/>
      <c r="I50" s="209"/>
      <c r="J50" s="209"/>
      <c r="K50" s="209"/>
      <c r="L50" s="211"/>
      <c r="M50" s="208"/>
      <c r="N50" s="208"/>
      <c r="O50" s="208"/>
      <c r="P50" s="212"/>
      <c r="Q50" s="212"/>
      <c r="R50" s="208"/>
      <c r="S50" s="208"/>
      <c r="T50" s="208"/>
      <c r="U50" s="208"/>
      <c r="V50" s="208"/>
      <c r="W50" s="213"/>
      <c r="X50" s="208"/>
      <c r="Y50" s="208"/>
      <c r="Z50" s="208"/>
    </row>
    <row r="51" ht="24.75" customHeight="1">
      <c r="A51" s="208"/>
      <c r="B51" s="209"/>
      <c r="C51" s="210"/>
      <c r="D51" s="209"/>
      <c r="E51" s="209"/>
      <c r="F51" s="209"/>
      <c r="G51" s="209"/>
      <c r="H51" s="209"/>
      <c r="I51" s="209"/>
      <c r="J51" s="209"/>
      <c r="K51" s="209"/>
      <c r="L51" s="211"/>
      <c r="M51" s="208"/>
      <c r="N51" s="208"/>
      <c r="O51" s="208"/>
      <c r="P51" s="212"/>
      <c r="Q51" s="212"/>
      <c r="R51" s="208"/>
      <c r="S51" s="208"/>
      <c r="T51" s="208"/>
      <c r="U51" s="208"/>
      <c r="V51" s="208"/>
      <c r="W51" s="213"/>
      <c r="X51" s="208"/>
      <c r="Y51" s="208"/>
      <c r="Z51" s="208"/>
    </row>
    <row r="52" ht="24.75" customHeight="1">
      <c r="A52" s="208"/>
      <c r="B52" s="209"/>
      <c r="C52" s="210"/>
      <c r="D52" s="209"/>
      <c r="E52" s="209"/>
      <c r="F52" s="209"/>
      <c r="G52" s="209"/>
      <c r="H52" s="209"/>
      <c r="I52" s="209"/>
      <c r="J52" s="209"/>
      <c r="K52" s="209"/>
      <c r="L52" s="211"/>
      <c r="M52" s="208"/>
      <c r="N52" s="208"/>
      <c r="O52" s="208"/>
      <c r="P52" s="212"/>
      <c r="Q52" s="212"/>
      <c r="R52" s="208"/>
      <c r="S52" s="208"/>
      <c r="T52" s="208"/>
      <c r="U52" s="208"/>
      <c r="V52" s="208"/>
      <c r="W52" s="213"/>
      <c r="X52" s="208"/>
      <c r="Y52" s="208"/>
      <c r="Z52" s="208"/>
    </row>
    <row r="53" ht="24.75" customHeight="1">
      <c r="A53" s="208"/>
      <c r="B53" s="209"/>
      <c r="C53" s="210"/>
      <c r="D53" s="209"/>
      <c r="E53" s="209"/>
      <c r="F53" s="209"/>
      <c r="G53" s="209"/>
      <c r="H53" s="209"/>
      <c r="I53" s="209"/>
      <c r="J53" s="209"/>
      <c r="K53" s="209"/>
      <c r="L53" s="211"/>
      <c r="M53" s="208"/>
      <c r="N53" s="208"/>
      <c r="O53" s="208"/>
      <c r="P53" s="212"/>
      <c r="Q53" s="212"/>
      <c r="R53" s="208"/>
      <c r="S53" s="208"/>
      <c r="T53" s="208"/>
      <c r="U53" s="208"/>
      <c r="V53" s="208"/>
      <c r="W53" s="213"/>
      <c r="X53" s="208"/>
      <c r="Y53" s="208"/>
      <c r="Z53" s="208"/>
    </row>
    <row r="54" ht="24.75" customHeight="1">
      <c r="A54" s="208"/>
      <c r="B54" s="209"/>
      <c r="C54" s="210"/>
      <c r="D54" s="209"/>
      <c r="E54" s="209"/>
      <c r="F54" s="209"/>
      <c r="G54" s="209"/>
      <c r="H54" s="209"/>
      <c r="I54" s="209"/>
      <c r="J54" s="209"/>
      <c r="K54" s="209"/>
      <c r="L54" s="211"/>
      <c r="M54" s="208"/>
      <c r="N54" s="208"/>
      <c r="O54" s="208"/>
      <c r="P54" s="212"/>
      <c r="Q54" s="212"/>
      <c r="R54" s="208"/>
      <c r="S54" s="208"/>
      <c r="T54" s="208"/>
      <c r="U54" s="208"/>
      <c r="V54" s="208"/>
      <c r="W54" s="213"/>
      <c r="X54" s="208"/>
      <c r="Y54" s="208"/>
      <c r="Z54" s="208"/>
    </row>
    <row r="55" ht="24.75" customHeight="1">
      <c r="A55" s="208"/>
      <c r="B55" s="209"/>
      <c r="C55" s="210"/>
      <c r="D55" s="209"/>
      <c r="E55" s="209"/>
      <c r="F55" s="209"/>
      <c r="G55" s="209"/>
      <c r="H55" s="209"/>
      <c r="I55" s="209"/>
      <c r="J55" s="209"/>
      <c r="K55" s="209"/>
      <c r="L55" s="211"/>
      <c r="M55" s="208"/>
      <c r="N55" s="208"/>
      <c r="O55" s="208"/>
      <c r="P55" s="212"/>
      <c r="Q55" s="212"/>
      <c r="R55" s="208"/>
      <c r="S55" s="208"/>
      <c r="T55" s="208"/>
      <c r="U55" s="208"/>
      <c r="V55" s="208"/>
      <c r="W55" s="213"/>
      <c r="X55" s="208"/>
      <c r="Y55" s="208"/>
      <c r="Z55" s="208"/>
    </row>
    <row r="56" ht="24.75" customHeight="1">
      <c r="A56" s="208"/>
      <c r="B56" s="209"/>
      <c r="C56" s="210"/>
      <c r="D56" s="209"/>
      <c r="E56" s="209"/>
      <c r="F56" s="209"/>
      <c r="G56" s="209"/>
      <c r="H56" s="209"/>
      <c r="I56" s="209"/>
      <c r="J56" s="209"/>
      <c r="K56" s="209"/>
      <c r="L56" s="211"/>
      <c r="M56" s="208"/>
      <c r="N56" s="208"/>
      <c r="O56" s="208"/>
      <c r="P56" s="212"/>
      <c r="Q56" s="212"/>
      <c r="R56" s="208"/>
      <c r="S56" s="208"/>
      <c r="T56" s="208"/>
      <c r="U56" s="208"/>
      <c r="V56" s="208"/>
      <c r="W56" s="213"/>
      <c r="X56" s="208"/>
      <c r="Y56" s="208"/>
      <c r="Z56" s="208"/>
    </row>
    <row r="57" ht="24.75" customHeight="1">
      <c r="A57" s="208"/>
      <c r="B57" s="209"/>
      <c r="C57" s="210"/>
      <c r="D57" s="209"/>
      <c r="E57" s="209"/>
      <c r="F57" s="209"/>
      <c r="G57" s="209"/>
      <c r="H57" s="209"/>
      <c r="I57" s="209"/>
      <c r="J57" s="209"/>
      <c r="K57" s="209"/>
      <c r="L57" s="211"/>
      <c r="M57" s="208"/>
      <c r="N57" s="208"/>
      <c r="O57" s="208"/>
      <c r="P57" s="212"/>
      <c r="Q57" s="212"/>
      <c r="R57" s="208"/>
      <c r="S57" s="208"/>
      <c r="T57" s="208"/>
      <c r="U57" s="208"/>
      <c r="V57" s="208"/>
      <c r="W57" s="213"/>
      <c r="X57" s="208"/>
      <c r="Y57" s="208"/>
      <c r="Z57" s="208"/>
    </row>
    <row r="58" ht="24.75" customHeight="1">
      <c r="A58" s="208"/>
      <c r="B58" s="209"/>
      <c r="C58" s="210"/>
      <c r="D58" s="209"/>
      <c r="E58" s="209"/>
      <c r="F58" s="209"/>
      <c r="G58" s="209"/>
      <c r="H58" s="209"/>
      <c r="I58" s="209"/>
      <c r="J58" s="209"/>
      <c r="K58" s="209"/>
      <c r="L58" s="211"/>
      <c r="M58" s="208"/>
      <c r="N58" s="208"/>
      <c r="O58" s="208"/>
      <c r="P58" s="212"/>
      <c r="Q58" s="212"/>
      <c r="R58" s="208"/>
      <c r="S58" s="208"/>
      <c r="T58" s="208"/>
      <c r="U58" s="208"/>
      <c r="V58" s="208"/>
      <c r="W58" s="213"/>
      <c r="X58" s="208"/>
      <c r="Y58" s="208"/>
      <c r="Z58" s="208"/>
    </row>
    <row r="59" ht="24.75" customHeight="1">
      <c r="A59" s="208"/>
      <c r="B59" s="209"/>
      <c r="C59" s="210"/>
      <c r="D59" s="209"/>
      <c r="E59" s="209"/>
      <c r="F59" s="209"/>
      <c r="G59" s="209"/>
      <c r="H59" s="209"/>
      <c r="I59" s="209"/>
      <c r="J59" s="209"/>
      <c r="K59" s="209"/>
      <c r="L59" s="211"/>
      <c r="M59" s="208"/>
      <c r="N59" s="208"/>
      <c r="O59" s="208"/>
      <c r="P59" s="212"/>
      <c r="Q59" s="212"/>
      <c r="R59" s="208"/>
      <c r="S59" s="208"/>
      <c r="T59" s="208"/>
      <c r="U59" s="208"/>
      <c r="V59" s="208"/>
      <c r="W59" s="213"/>
      <c r="X59" s="208"/>
      <c r="Y59" s="208"/>
      <c r="Z59" s="208"/>
    </row>
    <row r="60" ht="24.75" customHeight="1">
      <c r="A60" s="208"/>
      <c r="B60" s="209"/>
      <c r="C60" s="210"/>
      <c r="D60" s="209"/>
      <c r="E60" s="209"/>
      <c r="F60" s="209"/>
      <c r="G60" s="209"/>
      <c r="H60" s="209"/>
      <c r="I60" s="209"/>
      <c r="J60" s="209"/>
      <c r="K60" s="209"/>
      <c r="L60" s="211"/>
      <c r="M60" s="208"/>
      <c r="N60" s="208"/>
      <c r="O60" s="208"/>
      <c r="P60" s="212"/>
      <c r="Q60" s="212"/>
      <c r="R60" s="208"/>
      <c r="S60" s="208"/>
      <c r="T60" s="208"/>
      <c r="U60" s="208"/>
      <c r="V60" s="208"/>
      <c r="W60" s="213"/>
      <c r="X60" s="208"/>
      <c r="Y60" s="208"/>
      <c r="Z60" s="208"/>
    </row>
    <row r="61" ht="24.75" customHeight="1">
      <c r="A61" s="208"/>
      <c r="B61" s="209"/>
      <c r="C61" s="210"/>
      <c r="D61" s="209"/>
      <c r="E61" s="209"/>
      <c r="F61" s="209"/>
      <c r="G61" s="209"/>
      <c r="H61" s="209"/>
      <c r="I61" s="209"/>
      <c r="J61" s="209"/>
      <c r="K61" s="209"/>
      <c r="L61" s="211"/>
      <c r="M61" s="208"/>
      <c r="N61" s="208"/>
      <c r="O61" s="208"/>
      <c r="P61" s="212"/>
      <c r="Q61" s="212"/>
      <c r="R61" s="208"/>
      <c r="S61" s="208"/>
      <c r="T61" s="208"/>
      <c r="U61" s="208"/>
      <c r="V61" s="208"/>
      <c r="W61" s="213"/>
      <c r="X61" s="208"/>
      <c r="Y61" s="208"/>
      <c r="Z61" s="208"/>
    </row>
    <row r="62" ht="24.75" customHeight="1">
      <c r="A62" s="208"/>
      <c r="B62" s="209"/>
      <c r="C62" s="210"/>
      <c r="D62" s="209"/>
      <c r="E62" s="209"/>
      <c r="F62" s="209"/>
      <c r="G62" s="209"/>
      <c r="H62" s="209"/>
      <c r="I62" s="209"/>
      <c r="J62" s="209"/>
      <c r="K62" s="209"/>
      <c r="L62" s="211"/>
      <c r="M62" s="208"/>
      <c r="N62" s="208"/>
      <c r="O62" s="208"/>
      <c r="P62" s="212"/>
      <c r="Q62" s="212"/>
      <c r="R62" s="208"/>
      <c r="S62" s="208"/>
      <c r="T62" s="208"/>
      <c r="U62" s="208"/>
      <c r="V62" s="208"/>
      <c r="W62" s="213"/>
      <c r="X62" s="208"/>
      <c r="Y62" s="208"/>
      <c r="Z62" s="208"/>
    </row>
    <row r="63" ht="24.75" customHeight="1">
      <c r="A63" s="208"/>
      <c r="B63" s="209"/>
      <c r="C63" s="210"/>
      <c r="D63" s="209"/>
      <c r="E63" s="209"/>
      <c r="F63" s="209"/>
      <c r="G63" s="209"/>
      <c r="H63" s="209"/>
      <c r="I63" s="209"/>
      <c r="J63" s="209"/>
      <c r="K63" s="209"/>
      <c r="L63" s="211"/>
      <c r="M63" s="208"/>
      <c r="N63" s="208"/>
      <c r="O63" s="208"/>
      <c r="P63" s="212"/>
      <c r="Q63" s="212"/>
      <c r="R63" s="208"/>
      <c r="S63" s="208"/>
      <c r="T63" s="208"/>
      <c r="U63" s="208"/>
      <c r="V63" s="208"/>
      <c r="W63" s="213"/>
      <c r="X63" s="208"/>
      <c r="Y63" s="208"/>
      <c r="Z63" s="208"/>
    </row>
    <row r="64" ht="24.75" customHeight="1">
      <c r="A64" s="208"/>
      <c r="B64" s="209"/>
      <c r="C64" s="210"/>
      <c r="D64" s="209"/>
      <c r="E64" s="209"/>
      <c r="F64" s="209"/>
      <c r="G64" s="209"/>
      <c r="H64" s="209"/>
      <c r="I64" s="209"/>
      <c r="J64" s="209"/>
      <c r="K64" s="209"/>
      <c r="L64" s="211"/>
      <c r="M64" s="208"/>
      <c r="N64" s="208"/>
      <c r="O64" s="208"/>
      <c r="P64" s="212"/>
      <c r="Q64" s="212"/>
      <c r="R64" s="208"/>
      <c r="S64" s="208"/>
      <c r="T64" s="208"/>
      <c r="U64" s="208"/>
      <c r="V64" s="208"/>
      <c r="W64" s="213"/>
      <c r="X64" s="208"/>
      <c r="Y64" s="208"/>
      <c r="Z64" s="208"/>
    </row>
    <row r="65" ht="24.75" customHeight="1">
      <c r="A65" s="208"/>
      <c r="B65" s="209"/>
      <c r="C65" s="210"/>
      <c r="D65" s="209"/>
      <c r="E65" s="209"/>
      <c r="F65" s="209"/>
      <c r="G65" s="209"/>
      <c r="H65" s="209"/>
      <c r="I65" s="209"/>
      <c r="J65" s="209"/>
      <c r="K65" s="209"/>
      <c r="L65" s="211"/>
      <c r="M65" s="208"/>
      <c r="N65" s="208"/>
      <c r="O65" s="208"/>
      <c r="P65" s="212"/>
      <c r="Q65" s="212"/>
      <c r="R65" s="208"/>
      <c r="S65" s="208"/>
      <c r="T65" s="208"/>
      <c r="U65" s="208"/>
      <c r="V65" s="208"/>
      <c r="W65" s="213"/>
      <c r="X65" s="208"/>
      <c r="Y65" s="208"/>
      <c r="Z65" s="208"/>
    </row>
    <row r="66" ht="24.75" customHeight="1">
      <c r="A66" s="208"/>
      <c r="B66" s="209"/>
      <c r="C66" s="210"/>
      <c r="D66" s="209"/>
      <c r="E66" s="209"/>
      <c r="F66" s="209"/>
      <c r="G66" s="209"/>
      <c r="H66" s="209"/>
      <c r="I66" s="209"/>
      <c r="J66" s="209"/>
      <c r="K66" s="209"/>
      <c r="L66" s="211"/>
      <c r="M66" s="208"/>
      <c r="N66" s="208"/>
      <c r="O66" s="208"/>
      <c r="P66" s="212"/>
      <c r="Q66" s="212"/>
      <c r="R66" s="208"/>
      <c r="S66" s="208"/>
      <c r="T66" s="208"/>
      <c r="U66" s="208"/>
      <c r="V66" s="208"/>
      <c r="W66" s="213"/>
      <c r="X66" s="208"/>
      <c r="Y66" s="208"/>
      <c r="Z66" s="208"/>
    </row>
    <row r="67" ht="24.75" customHeight="1">
      <c r="A67" s="208"/>
      <c r="B67" s="209"/>
      <c r="C67" s="210"/>
      <c r="D67" s="209"/>
      <c r="E67" s="209"/>
      <c r="F67" s="209"/>
      <c r="G67" s="209"/>
      <c r="H67" s="209"/>
      <c r="I67" s="209"/>
      <c r="J67" s="209"/>
      <c r="K67" s="209"/>
      <c r="L67" s="211"/>
      <c r="M67" s="208"/>
      <c r="N67" s="208"/>
      <c r="O67" s="208"/>
      <c r="P67" s="212"/>
      <c r="Q67" s="212"/>
      <c r="R67" s="208"/>
      <c r="S67" s="208"/>
      <c r="T67" s="208"/>
      <c r="U67" s="208"/>
      <c r="V67" s="208"/>
      <c r="W67" s="213"/>
      <c r="X67" s="208"/>
      <c r="Y67" s="208"/>
      <c r="Z67" s="208"/>
    </row>
    <row r="68" ht="24.75" customHeight="1">
      <c r="A68" s="208"/>
      <c r="B68" s="209"/>
      <c r="C68" s="210"/>
      <c r="D68" s="209"/>
      <c r="E68" s="209"/>
      <c r="F68" s="209"/>
      <c r="G68" s="209"/>
      <c r="H68" s="209"/>
      <c r="I68" s="209"/>
      <c r="J68" s="209"/>
      <c r="K68" s="209"/>
      <c r="L68" s="211"/>
      <c r="M68" s="208"/>
      <c r="N68" s="208"/>
      <c r="O68" s="208"/>
      <c r="P68" s="212"/>
      <c r="Q68" s="212"/>
      <c r="R68" s="208"/>
      <c r="S68" s="208"/>
      <c r="T68" s="208"/>
      <c r="U68" s="208"/>
      <c r="V68" s="208"/>
      <c r="W68" s="213"/>
      <c r="X68" s="208"/>
      <c r="Y68" s="208"/>
      <c r="Z68" s="208"/>
    </row>
    <row r="69" ht="24.75" customHeight="1">
      <c r="A69" s="208"/>
      <c r="B69" s="209"/>
      <c r="C69" s="210"/>
      <c r="D69" s="209"/>
      <c r="E69" s="209"/>
      <c r="F69" s="209"/>
      <c r="G69" s="209"/>
      <c r="H69" s="209"/>
      <c r="I69" s="209"/>
      <c r="J69" s="209"/>
      <c r="K69" s="209"/>
      <c r="L69" s="211"/>
      <c r="M69" s="208"/>
      <c r="N69" s="208"/>
      <c r="O69" s="208"/>
      <c r="P69" s="212"/>
      <c r="Q69" s="212"/>
      <c r="R69" s="208"/>
      <c r="S69" s="208"/>
      <c r="T69" s="208"/>
      <c r="U69" s="208"/>
      <c r="V69" s="208"/>
      <c r="W69" s="213"/>
      <c r="X69" s="208"/>
      <c r="Y69" s="208"/>
      <c r="Z69" s="208"/>
    </row>
    <row r="70" ht="24.75" customHeight="1">
      <c r="A70" s="208"/>
      <c r="B70" s="209"/>
      <c r="C70" s="210"/>
      <c r="D70" s="209"/>
      <c r="E70" s="209"/>
      <c r="F70" s="209"/>
      <c r="G70" s="209"/>
      <c r="H70" s="209"/>
      <c r="I70" s="209"/>
      <c r="J70" s="209"/>
      <c r="K70" s="209"/>
      <c r="L70" s="211"/>
      <c r="M70" s="208"/>
      <c r="N70" s="208"/>
      <c r="O70" s="208"/>
      <c r="P70" s="212"/>
      <c r="Q70" s="212"/>
      <c r="R70" s="208"/>
      <c r="S70" s="208"/>
      <c r="T70" s="208"/>
      <c r="U70" s="208"/>
      <c r="V70" s="208"/>
      <c r="W70" s="213"/>
      <c r="X70" s="208"/>
      <c r="Y70" s="208"/>
      <c r="Z70" s="208"/>
    </row>
    <row r="71" ht="24.75" customHeight="1">
      <c r="A71" s="208"/>
      <c r="B71" s="209"/>
      <c r="C71" s="210"/>
      <c r="D71" s="209"/>
      <c r="E71" s="209"/>
      <c r="F71" s="209"/>
      <c r="G71" s="209"/>
      <c r="H71" s="209"/>
      <c r="I71" s="209"/>
      <c r="J71" s="209"/>
      <c r="K71" s="209"/>
      <c r="L71" s="211"/>
      <c r="M71" s="208"/>
      <c r="N71" s="208"/>
      <c r="O71" s="208"/>
      <c r="P71" s="212"/>
      <c r="Q71" s="212"/>
      <c r="R71" s="208"/>
      <c r="S71" s="208"/>
      <c r="T71" s="208"/>
      <c r="U71" s="208"/>
      <c r="V71" s="208"/>
      <c r="W71" s="213"/>
      <c r="X71" s="208"/>
      <c r="Y71" s="208"/>
      <c r="Z71" s="208"/>
    </row>
    <row r="72" ht="24.75" customHeight="1">
      <c r="A72" s="208"/>
      <c r="B72" s="209"/>
      <c r="C72" s="210"/>
      <c r="D72" s="209"/>
      <c r="E72" s="209"/>
      <c r="F72" s="209"/>
      <c r="G72" s="209"/>
      <c r="H72" s="209"/>
      <c r="I72" s="209"/>
      <c r="J72" s="209"/>
      <c r="K72" s="209"/>
      <c r="L72" s="211"/>
      <c r="M72" s="208"/>
      <c r="N72" s="208"/>
      <c r="O72" s="208"/>
      <c r="P72" s="212"/>
      <c r="Q72" s="212"/>
      <c r="R72" s="208"/>
      <c r="S72" s="208"/>
      <c r="T72" s="208"/>
      <c r="U72" s="208"/>
      <c r="V72" s="208"/>
      <c r="W72" s="213"/>
      <c r="X72" s="208"/>
      <c r="Y72" s="208"/>
      <c r="Z72" s="208"/>
    </row>
    <row r="73" ht="24.75" customHeight="1">
      <c r="A73" s="208"/>
      <c r="B73" s="209"/>
      <c r="C73" s="210"/>
      <c r="D73" s="209"/>
      <c r="E73" s="209"/>
      <c r="F73" s="209"/>
      <c r="G73" s="209"/>
      <c r="H73" s="209"/>
      <c r="I73" s="209"/>
      <c r="J73" s="209"/>
      <c r="K73" s="209"/>
      <c r="L73" s="211"/>
      <c r="M73" s="208"/>
      <c r="N73" s="208"/>
      <c r="O73" s="208"/>
      <c r="P73" s="212"/>
      <c r="Q73" s="212"/>
      <c r="R73" s="208"/>
      <c r="S73" s="208"/>
      <c r="T73" s="208"/>
      <c r="U73" s="208"/>
      <c r="V73" s="208"/>
      <c r="W73" s="213"/>
      <c r="X73" s="208"/>
      <c r="Y73" s="208"/>
      <c r="Z73" s="208"/>
    </row>
    <row r="74" ht="24.75" customHeight="1">
      <c r="A74" s="208"/>
      <c r="B74" s="209"/>
      <c r="C74" s="210"/>
      <c r="D74" s="209"/>
      <c r="E74" s="209"/>
      <c r="F74" s="209"/>
      <c r="G74" s="209"/>
      <c r="H74" s="209"/>
      <c r="I74" s="209"/>
      <c r="J74" s="209"/>
      <c r="K74" s="209"/>
      <c r="L74" s="211"/>
      <c r="M74" s="208"/>
      <c r="N74" s="208"/>
      <c r="O74" s="208"/>
      <c r="P74" s="212"/>
      <c r="Q74" s="212"/>
      <c r="R74" s="208"/>
      <c r="S74" s="208"/>
      <c r="T74" s="208"/>
      <c r="U74" s="208"/>
      <c r="V74" s="208"/>
      <c r="W74" s="213"/>
      <c r="X74" s="208"/>
      <c r="Y74" s="208"/>
      <c r="Z74" s="208"/>
    </row>
    <row r="75" ht="24.75" customHeight="1">
      <c r="A75" s="208"/>
      <c r="B75" s="209"/>
      <c r="C75" s="210"/>
      <c r="D75" s="209"/>
      <c r="E75" s="209"/>
      <c r="F75" s="209"/>
      <c r="G75" s="209"/>
      <c r="H75" s="209"/>
      <c r="I75" s="209"/>
      <c r="J75" s="209"/>
      <c r="K75" s="209"/>
      <c r="L75" s="211"/>
      <c r="M75" s="208"/>
      <c r="N75" s="208"/>
      <c r="O75" s="208"/>
      <c r="P75" s="212"/>
      <c r="Q75" s="212"/>
      <c r="R75" s="208"/>
      <c r="S75" s="208"/>
      <c r="T75" s="208"/>
      <c r="U75" s="208"/>
      <c r="V75" s="208"/>
      <c r="W75" s="213"/>
      <c r="X75" s="208"/>
      <c r="Y75" s="208"/>
      <c r="Z75" s="208"/>
    </row>
    <row r="76" ht="24.75" customHeight="1">
      <c r="A76" s="208"/>
      <c r="B76" s="209"/>
      <c r="C76" s="210"/>
      <c r="D76" s="209"/>
      <c r="E76" s="209"/>
      <c r="F76" s="209"/>
      <c r="G76" s="209"/>
      <c r="H76" s="209"/>
      <c r="I76" s="209"/>
      <c r="J76" s="209"/>
      <c r="K76" s="209"/>
      <c r="L76" s="211"/>
      <c r="M76" s="208"/>
      <c r="N76" s="208"/>
      <c r="O76" s="208"/>
      <c r="P76" s="212"/>
      <c r="Q76" s="212"/>
      <c r="R76" s="208"/>
      <c r="S76" s="208"/>
      <c r="T76" s="208"/>
      <c r="U76" s="208"/>
      <c r="V76" s="208"/>
      <c r="W76" s="213"/>
      <c r="X76" s="208"/>
      <c r="Y76" s="208"/>
      <c r="Z76" s="208"/>
    </row>
    <row r="77" ht="24.75" customHeight="1">
      <c r="A77" s="208"/>
      <c r="B77" s="209"/>
      <c r="C77" s="210"/>
      <c r="D77" s="209"/>
      <c r="E77" s="209"/>
      <c r="F77" s="209"/>
      <c r="G77" s="209"/>
      <c r="H77" s="209"/>
      <c r="I77" s="209"/>
      <c r="J77" s="209"/>
      <c r="K77" s="209"/>
      <c r="L77" s="211"/>
      <c r="M77" s="208"/>
      <c r="N77" s="208"/>
      <c r="O77" s="208"/>
      <c r="P77" s="212"/>
      <c r="Q77" s="212"/>
      <c r="R77" s="208"/>
      <c r="S77" s="208"/>
      <c r="T77" s="208"/>
      <c r="U77" s="208"/>
      <c r="V77" s="208"/>
      <c r="W77" s="213"/>
      <c r="X77" s="208"/>
      <c r="Y77" s="208"/>
      <c r="Z77" s="208"/>
    </row>
    <row r="78" ht="24.75" customHeight="1">
      <c r="A78" s="208"/>
      <c r="B78" s="209"/>
      <c r="C78" s="210"/>
      <c r="D78" s="209"/>
      <c r="E78" s="209"/>
      <c r="F78" s="209"/>
      <c r="G78" s="209"/>
      <c r="H78" s="209"/>
      <c r="I78" s="209"/>
      <c r="J78" s="209"/>
      <c r="K78" s="209"/>
      <c r="L78" s="211"/>
      <c r="M78" s="208"/>
      <c r="N78" s="208"/>
      <c r="O78" s="208"/>
      <c r="P78" s="212"/>
      <c r="Q78" s="212"/>
      <c r="R78" s="208"/>
      <c r="S78" s="208"/>
      <c r="T78" s="208"/>
      <c r="U78" s="208"/>
      <c r="V78" s="208"/>
      <c r="W78" s="213"/>
      <c r="X78" s="208"/>
      <c r="Y78" s="208"/>
      <c r="Z78" s="208"/>
    </row>
    <row r="79" ht="24.75" customHeight="1">
      <c r="A79" s="208"/>
      <c r="B79" s="209"/>
      <c r="C79" s="210"/>
      <c r="D79" s="209"/>
      <c r="E79" s="209"/>
      <c r="F79" s="209"/>
      <c r="G79" s="209"/>
      <c r="H79" s="209"/>
      <c r="I79" s="209"/>
      <c r="J79" s="209"/>
      <c r="K79" s="209"/>
      <c r="L79" s="211"/>
      <c r="M79" s="208"/>
      <c r="N79" s="208"/>
      <c r="O79" s="208"/>
      <c r="P79" s="212"/>
      <c r="Q79" s="212"/>
      <c r="R79" s="208"/>
      <c r="S79" s="208"/>
      <c r="T79" s="208"/>
      <c r="U79" s="208"/>
      <c r="V79" s="208"/>
      <c r="W79" s="213"/>
      <c r="X79" s="208"/>
      <c r="Y79" s="208"/>
      <c r="Z79" s="208"/>
    </row>
    <row r="80" ht="24.75" customHeight="1">
      <c r="A80" s="208"/>
      <c r="B80" s="209"/>
      <c r="C80" s="210"/>
      <c r="D80" s="209"/>
      <c r="E80" s="209"/>
      <c r="F80" s="209"/>
      <c r="G80" s="209"/>
      <c r="H80" s="209"/>
      <c r="I80" s="209"/>
      <c r="J80" s="209"/>
      <c r="K80" s="209"/>
      <c r="L80" s="211"/>
      <c r="M80" s="208"/>
      <c r="N80" s="208"/>
      <c r="O80" s="208"/>
      <c r="P80" s="212"/>
      <c r="Q80" s="212"/>
      <c r="R80" s="208"/>
      <c r="S80" s="208"/>
      <c r="T80" s="208"/>
      <c r="U80" s="208"/>
      <c r="V80" s="208"/>
      <c r="W80" s="213"/>
      <c r="X80" s="208"/>
      <c r="Y80" s="208"/>
      <c r="Z80" s="208"/>
    </row>
    <row r="81" ht="24.75" customHeight="1">
      <c r="A81" s="208"/>
      <c r="B81" s="209"/>
      <c r="C81" s="210"/>
      <c r="D81" s="209"/>
      <c r="E81" s="209"/>
      <c r="F81" s="209"/>
      <c r="G81" s="209"/>
      <c r="H81" s="209"/>
      <c r="I81" s="209"/>
      <c r="J81" s="209"/>
      <c r="K81" s="209"/>
      <c r="L81" s="211"/>
      <c r="M81" s="208"/>
      <c r="N81" s="208"/>
      <c r="O81" s="208"/>
      <c r="P81" s="212"/>
      <c r="Q81" s="212"/>
      <c r="R81" s="208"/>
      <c r="S81" s="208"/>
      <c r="T81" s="208"/>
      <c r="U81" s="208"/>
      <c r="V81" s="208"/>
      <c r="W81" s="213"/>
      <c r="X81" s="208"/>
      <c r="Y81" s="208"/>
      <c r="Z81" s="208"/>
    </row>
    <row r="82" ht="24.75" customHeight="1">
      <c r="A82" s="208"/>
      <c r="B82" s="209"/>
      <c r="C82" s="210"/>
      <c r="D82" s="209"/>
      <c r="E82" s="209"/>
      <c r="F82" s="209"/>
      <c r="G82" s="209"/>
      <c r="H82" s="209"/>
      <c r="I82" s="209"/>
      <c r="J82" s="209"/>
      <c r="K82" s="209"/>
      <c r="L82" s="211"/>
      <c r="M82" s="208"/>
      <c r="N82" s="208"/>
      <c r="O82" s="208"/>
      <c r="P82" s="212"/>
      <c r="Q82" s="212"/>
      <c r="R82" s="208"/>
      <c r="S82" s="208"/>
      <c r="T82" s="208"/>
      <c r="U82" s="208"/>
      <c r="V82" s="208"/>
      <c r="W82" s="213"/>
      <c r="X82" s="208"/>
      <c r="Y82" s="208"/>
      <c r="Z82" s="208"/>
    </row>
    <row r="83" ht="24.75" customHeight="1">
      <c r="A83" s="208"/>
      <c r="B83" s="209"/>
      <c r="C83" s="210"/>
      <c r="D83" s="209"/>
      <c r="E83" s="209"/>
      <c r="F83" s="209"/>
      <c r="G83" s="209"/>
      <c r="H83" s="209"/>
      <c r="I83" s="209"/>
      <c r="J83" s="209"/>
      <c r="K83" s="209"/>
      <c r="L83" s="211"/>
      <c r="M83" s="208"/>
      <c r="N83" s="208"/>
      <c r="O83" s="208"/>
      <c r="P83" s="212"/>
      <c r="Q83" s="212"/>
      <c r="R83" s="208"/>
      <c r="S83" s="208"/>
      <c r="T83" s="208"/>
      <c r="U83" s="208"/>
      <c r="V83" s="208"/>
      <c r="W83" s="213"/>
      <c r="X83" s="208"/>
      <c r="Y83" s="208"/>
      <c r="Z83" s="208"/>
    </row>
    <row r="84" ht="24.75" customHeight="1">
      <c r="A84" s="208"/>
      <c r="B84" s="209"/>
      <c r="C84" s="210"/>
      <c r="D84" s="209"/>
      <c r="E84" s="209"/>
      <c r="F84" s="209"/>
      <c r="G84" s="209"/>
      <c r="H84" s="209"/>
      <c r="I84" s="209"/>
      <c r="J84" s="209"/>
      <c r="K84" s="209"/>
      <c r="L84" s="211"/>
      <c r="M84" s="208"/>
      <c r="N84" s="208"/>
      <c r="O84" s="208"/>
      <c r="P84" s="212"/>
      <c r="Q84" s="212"/>
      <c r="R84" s="208"/>
      <c r="S84" s="208"/>
      <c r="T84" s="208"/>
      <c r="U84" s="208"/>
      <c r="V84" s="208"/>
      <c r="W84" s="213"/>
      <c r="X84" s="208"/>
      <c r="Y84" s="208"/>
      <c r="Z84" s="208"/>
    </row>
    <row r="85" ht="24.75" customHeight="1">
      <c r="A85" s="208"/>
      <c r="B85" s="209"/>
      <c r="C85" s="210"/>
      <c r="D85" s="209"/>
      <c r="E85" s="209"/>
      <c r="F85" s="209"/>
      <c r="G85" s="209"/>
      <c r="H85" s="209"/>
      <c r="I85" s="209"/>
      <c r="J85" s="209"/>
      <c r="K85" s="209"/>
      <c r="L85" s="211"/>
      <c r="M85" s="208"/>
      <c r="N85" s="208"/>
      <c r="O85" s="208"/>
      <c r="P85" s="212"/>
      <c r="Q85" s="212"/>
      <c r="R85" s="208"/>
      <c r="S85" s="208"/>
      <c r="T85" s="208"/>
      <c r="U85" s="208"/>
      <c r="V85" s="208"/>
      <c r="W85" s="213"/>
      <c r="X85" s="208"/>
      <c r="Y85" s="208"/>
      <c r="Z85" s="208"/>
    </row>
    <row r="86" ht="24.75" customHeight="1">
      <c r="A86" s="208"/>
      <c r="B86" s="209"/>
      <c r="C86" s="210"/>
      <c r="D86" s="209"/>
      <c r="E86" s="209"/>
      <c r="F86" s="209"/>
      <c r="G86" s="209"/>
      <c r="H86" s="209"/>
      <c r="I86" s="209"/>
      <c r="J86" s="209"/>
      <c r="K86" s="209"/>
      <c r="L86" s="211"/>
      <c r="M86" s="208"/>
      <c r="N86" s="208"/>
      <c r="O86" s="208"/>
      <c r="P86" s="212"/>
      <c r="Q86" s="212"/>
      <c r="R86" s="208"/>
      <c r="S86" s="208"/>
      <c r="T86" s="208"/>
      <c r="U86" s="208"/>
      <c r="V86" s="208"/>
      <c r="W86" s="213"/>
      <c r="X86" s="208"/>
      <c r="Y86" s="208"/>
      <c r="Z86" s="208"/>
    </row>
    <row r="87" ht="24.75" customHeight="1">
      <c r="A87" s="208"/>
      <c r="B87" s="209"/>
      <c r="C87" s="210"/>
      <c r="D87" s="209"/>
      <c r="E87" s="209"/>
      <c r="F87" s="209"/>
      <c r="G87" s="209"/>
      <c r="H87" s="209"/>
      <c r="I87" s="209"/>
      <c r="J87" s="209"/>
      <c r="K87" s="209"/>
      <c r="L87" s="211"/>
      <c r="M87" s="208"/>
      <c r="N87" s="208"/>
      <c r="O87" s="208"/>
      <c r="P87" s="212"/>
      <c r="Q87" s="212"/>
      <c r="R87" s="208"/>
      <c r="S87" s="208"/>
      <c r="T87" s="208"/>
      <c r="U87" s="208"/>
      <c r="V87" s="208"/>
      <c r="W87" s="213"/>
      <c r="X87" s="208"/>
      <c r="Y87" s="208"/>
      <c r="Z87" s="208"/>
    </row>
    <row r="88" ht="24.75" customHeight="1">
      <c r="A88" s="208"/>
      <c r="B88" s="209"/>
      <c r="C88" s="210"/>
      <c r="D88" s="209"/>
      <c r="E88" s="209"/>
      <c r="F88" s="209"/>
      <c r="G88" s="209"/>
      <c r="H88" s="209"/>
      <c r="I88" s="209"/>
      <c r="J88" s="209"/>
      <c r="K88" s="209"/>
      <c r="L88" s="211"/>
      <c r="M88" s="208"/>
      <c r="N88" s="208"/>
      <c r="O88" s="208"/>
      <c r="P88" s="212"/>
      <c r="Q88" s="212"/>
      <c r="R88" s="208"/>
      <c r="S88" s="208"/>
      <c r="T88" s="208"/>
      <c r="U88" s="208"/>
      <c r="V88" s="208"/>
      <c r="W88" s="213"/>
      <c r="X88" s="208"/>
      <c r="Y88" s="208"/>
      <c r="Z88" s="208"/>
    </row>
    <row r="89" ht="24.75" customHeight="1">
      <c r="A89" s="208"/>
      <c r="B89" s="209"/>
      <c r="C89" s="210"/>
      <c r="D89" s="209"/>
      <c r="E89" s="209"/>
      <c r="F89" s="209"/>
      <c r="G89" s="209"/>
      <c r="H89" s="209"/>
      <c r="I89" s="209"/>
      <c r="J89" s="209"/>
      <c r="K89" s="209"/>
      <c r="L89" s="211"/>
      <c r="M89" s="208"/>
      <c r="N89" s="208"/>
      <c r="O89" s="208"/>
      <c r="P89" s="212"/>
      <c r="Q89" s="212"/>
      <c r="R89" s="208"/>
      <c r="S89" s="208"/>
      <c r="T89" s="208"/>
      <c r="U89" s="208"/>
      <c r="V89" s="208"/>
      <c r="W89" s="213"/>
      <c r="X89" s="208"/>
      <c r="Y89" s="208"/>
      <c r="Z89" s="208"/>
    </row>
    <row r="90" ht="24.75" customHeight="1">
      <c r="A90" s="208"/>
      <c r="B90" s="209"/>
      <c r="C90" s="210"/>
      <c r="D90" s="209"/>
      <c r="E90" s="209"/>
      <c r="F90" s="209"/>
      <c r="G90" s="209"/>
      <c r="H90" s="209"/>
      <c r="I90" s="209"/>
      <c r="J90" s="209"/>
      <c r="K90" s="209"/>
      <c r="L90" s="211"/>
      <c r="M90" s="208"/>
      <c r="N90" s="208"/>
      <c r="O90" s="208"/>
      <c r="P90" s="212"/>
      <c r="Q90" s="212"/>
      <c r="R90" s="208"/>
      <c r="S90" s="208"/>
      <c r="T90" s="208"/>
      <c r="U90" s="208"/>
      <c r="V90" s="208"/>
      <c r="W90" s="213"/>
      <c r="X90" s="208"/>
      <c r="Y90" s="208"/>
      <c r="Z90" s="208"/>
    </row>
    <row r="91" ht="24.75" customHeight="1">
      <c r="A91" s="208"/>
      <c r="B91" s="209"/>
      <c r="C91" s="210"/>
      <c r="D91" s="209"/>
      <c r="E91" s="209"/>
      <c r="F91" s="209"/>
      <c r="G91" s="209"/>
      <c r="H91" s="209"/>
      <c r="I91" s="209"/>
      <c r="J91" s="209"/>
      <c r="K91" s="209"/>
      <c r="L91" s="211"/>
      <c r="M91" s="208"/>
      <c r="N91" s="208"/>
      <c r="O91" s="208"/>
      <c r="P91" s="212"/>
      <c r="Q91" s="212"/>
      <c r="R91" s="208"/>
      <c r="S91" s="208"/>
      <c r="T91" s="208"/>
      <c r="U91" s="208"/>
      <c r="V91" s="208"/>
      <c r="W91" s="213"/>
      <c r="X91" s="208"/>
      <c r="Y91" s="208"/>
      <c r="Z91" s="208"/>
    </row>
    <row r="92" ht="24.75" customHeight="1">
      <c r="A92" s="208"/>
      <c r="B92" s="209"/>
      <c r="C92" s="210"/>
      <c r="D92" s="209"/>
      <c r="E92" s="209"/>
      <c r="F92" s="209"/>
      <c r="G92" s="209"/>
      <c r="H92" s="209"/>
      <c r="I92" s="209"/>
      <c r="J92" s="209"/>
      <c r="K92" s="209"/>
      <c r="L92" s="211"/>
      <c r="M92" s="208"/>
      <c r="N92" s="208"/>
      <c r="O92" s="208"/>
      <c r="P92" s="212"/>
      <c r="Q92" s="212"/>
      <c r="R92" s="208"/>
      <c r="S92" s="208"/>
      <c r="T92" s="208"/>
      <c r="U92" s="208"/>
      <c r="V92" s="208"/>
      <c r="W92" s="213"/>
      <c r="X92" s="208"/>
      <c r="Y92" s="208"/>
      <c r="Z92" s="208"/>
    </row>
    <row r="93" ht="24.75" customHeight="1">
      <c r="A93" s="208"/>
      <c r="B93" s="209"/>
      <c r="C93" s="210"/>
      <c r="D93" s="209"/>
      <c r="E93" s="209"/>
      <c r="F93" s="209"/>
      <c r="G93" s="209"/>
      <c r="H93" s="209"/>
      <c r="I93" s="209"/>
      <c r="J93" s="209"/>
      <c r="K93" s="209"/>
      <c r="L93" s="211"/>
      <c r="M93" s="208"/>
      <c r="N93" s="208"/>
      <c r="O93" s="208"/>
      <c r="P93" s="212"/>
      <c r="Q93" s="212"/>
      <c r="R93" s="208"/>
      <c r="S93" s="208"/>
      <c r="T93" s="208"/>
      <c r="U93" s="208"/>
      <c r="V93" s="208"/>
      <c r="W93" s="213"/>
      <c r="X93" s="208"/>
      <c r="Y93" s="208"/>
      <c r="Z93" s="208"/>
    </row>
    <row r="94" ht="24.75" customHeight="1">
      <c r="A94" s="208"/>
      <c r="B94" s="209"/>
      <c r="C94" s="210"/>
      <c r="D94" s="209"/>
      <c r="E94" s="209"/>
      <c r="F94" s="209"/>
      <c r="G94" s="209"/>
      <c r="H94" s="209"/>
      <c r="I94" s="209"/>
      <c r="J94" s="209"/>
      <c r="K94" s="209"/>
      <c r="L94" s="211"/>
      <c r="M94" s="208"/>
      <c r="N94" s="208"/>
      <c r="O94" s="208"/>
      <c r="P94" s="212"/>
      <c r="Q94" s="212"/>
      <c r="R94" s="208"/>
      <c r="S94" s="208"/>
      <c r="T94" s="208"/>
      <c r="U94" s="208"/>
      <c r="V94" s="208"/>
      <c r="W94" s="213"/>
      <c r="X94" s="208"/>
      <c r="Y94" s="208"/>
      <c r="Z94" s="208"/>
    </row>
    <row r="95" ht="24.75" customHeight="1">
      <c r="A95" s="208"/>
      <c r="B95" s="209"/>
      <c r="C95" s="210"/>
      <c r="D95" s="209"/>
      <c r="E95" s="209"/>
      <c r="F95" s="209"/>
      <c r="G95" s="209"/>
      <c r="H95" s="209"/>
      <c r="I95" s="209"/>
      <c r="J95" s="209"/>
      <c r="K95" s="209"/>
      <c r="L95" s="211"/>
      <c r="M95" s="208"/>
      <c r="N95" s="208"/>
      <c r="O95" s="208"/>
      <c r="P95" s="212"/>
      <c r="Q95" s="212"/>
      <c r="R95" s="208"/>
      <c r="S95" s="208"/>
      <c r="T95" s="208"/>
      <c r="U95" s="208"/>
      <c r="V95" s="208"/>
      <c r="W95" s="213"/>
      <c r="X95" s="208"/>
      <c r="Y95" s="208"/>
      <c r="Z95" s="208"/>
    </row>
    <row r="96" ht="24.75" customHeight="1">
      <c r="A96" s="208"/>
      <c r="B96" s="209"/>
      <c r="C96" s="210"/>
      <c r="D96" s="209"/>
      <c r="E96" s="209"/>
      <c r="F96" s="209"/>
      <c r="G96" s="209"/>
      <c r="H96" s="209"/>
      <c r="I96" s="209"/>
      <c r="J96" s="209"/>
      <c r="K96" s="209"/>
      <c r="L96" s="211"/>
      <c r="M96" s="208"/>
      <c r="N96" s="208"/>
      <c r="O96" s="208"/>
      <c r="P96" s="212"/>
      <c r="Q96" s="212"/>
      <c r="R96" s="208"/>
      <c r="S96" s="208"/>
      <c r="T96" s="208"/>
      <c r="U96" s="208"/>
      <c r="V96" s="208"/>
      <c r="W96" s="213"/>
      <c r="X96" s="208"/>
      <c r="Y96" s="208"/>
      <c r="Z96" s="208"/>
    </row>
    <row r="97" ht="24.75" customHeight="1">
      <c r="A97" s="208"/>
      <c r="B97" s="209"/>
      <c r="C97" s="210"/>
      <c r="D97" s="209"/>
      <c r="E97" s="209"/>
      <c r="F97" s="209"/>
      <c r="G97" s="209"/>
      <c r="H97" s="209"/>
      <c r="I97" s="209"/>
      <c r="J97" s="209"/>
      <c r="K97" s="209"/>
      <c r="L97" s="211"/>
      <c r="M97" s="208"/>
      <c r="N97" s="208"/>
      <c r="O97" s="208"/>
      <c r="P97" s="212"/>
      <c r="Q97" s="212"/>
      <c r="R97" s="208"/>
      <c r="S97" s="208"/>
      <c r="T97" s="208"/>
      <c r="U97" s="208"/>
      <c r="V97" s="208"/>
      <c r="W97" s="213"/>
      <c r="X97" s="208"/>
      <c r="Y97" s="208"/>
      <c r="Z97" s="208"/>
    </row>
    <row r="98" ht="24.75" customHeight="1">
      <c r="A98" s="208"/>
      <c r="B98" s="209"/>
      <c r="C98" s="210"/>
      <c r="D98" s="209"/>
      <c r="E98" s="209"/>
      <c r="F98" s="209"/>
      <c r="G98" s="209"/>
      <c r="H98" s="209"/>
      <c r="I98" s="209"/>
      <c r="J98" s="209"/>
      <c r="K98" s="209"/>
      <c r="L98" s="211"/>
      <c r="M98" s="208"/>
      <c r="N98" s="208"/>
      <c r="O98" s="208"/>
      <c r="P98" s="212"/>
      <c r="Q98" s="212"/>
      <c r="R98" s="208"/>
      <c r="S98" s="208"/>
      <c r="T98" s="208"/>
      <c r="U98" s="208"/>
      <c r="V98" s="208"/>
      <c r="W98" s="213"/>
      <c r="X98" s="208"/>
      <c r="Y98" s="208"/>
      <c r="Z98" s="208"/>
    </row>
    <row r="99" ht="24.75" customHeight="1">
      <c r="A99" s="208"/>
      <c r="B99" s="209"/>
      <c r="C99" s="210"/>
      <c r="D99" s="209"/>
      <c r="E99" s="209"/>
      <c r="F99" s="209"/>
      <c r="G99" s="209"/>
      <c r="H99" s="209"/>
      <c r="I99" s="209"/>
      <c r="J99" s="209"/>
      <c r="K99" s="209"/>
      <c r="L99" s="211"/>
      <c r="M99" s="208"/>
      <c r="N99" s="208"/>
      <c r="O99" s="208"/>
      <c r="P99" s="212"/>
      <c r="Q99" s="212"/>
      <c r="R99" s="208"/>
      <c r="S99" s="208"/>
      <c r="T99" s="208"/>
      <c r="U99" s="208"/>
      <c r="V99" s="208"/>
      <c r="W99" s="213"/>
      <c r="X99" s="208"/>
      <c r="Y99" s="208"/>
      <c r="Z99" s="208"/>
    </row>
    <row r="100" ht="24.75" customHeight="1">
      <c r="A100" s="208"/>
      <c r="B100" s="209"/>
      <c r="C100" s="210"/>
      <c r="D100" s="209"/>
      <c r="E100" s="209"/>
      <c r="F100" s="209"/>
      <c r="G100" s="209"/>
      <c r="H100" s="209"/>
      <c r="I100" s="209"/>
      <c r="J100" s="209"/>
      <c r="K100" s="209"/>
      <c r="L100" s="211"/>
      <c r="M100" s="208"/>
      <c r="N100" s="208"/>
      <c r="O100" s="208"/>
      <c r="P100" s="212"/>
      <c r="Q100" s="212"/>
      <c r="R100" s="208"/>
      <c r="S100" s="208"/>
      <c r="T100" s="208"/>
      <c r="U100" s="208"/>
      <c r="V100" s="208"/>
      <c r="W100" s="213"/>
      <c r="X100" s="208"/>
      <c r="Y100" s="208"/>
      <c r="Z100" s="208"/>
    </row>
    <row r="101" ht="24.75" customHeight="1">
      <c r="A101" s="208"/>
      <c r="B101" s="209"/>
      <c r="C101" s="210"/>
      <c r="D101" s="209"/>
      <c r="E101" s="209"/>
      <c r="F101" s="209"/>
      <c r="G101" s="209"/>
      <c r="H101" s="209"/>
      <c r="I101" s="209"/>
      <c r="J101" s="209"/>
      <c r="K101" s="209"/>
      <c r="L101" s="211"/>
      <c r="M101" s="208"/>
      <c r="N101" s="208"/>
      <c r="O101" s="208"/>
      <c r="P101" s="212"/>
      <c r="Q101" s="212"/>
      <c r="R101" s="208"/>
      <c r="S101" s="208"/>
      <c r="T101" s="208"/>
      <c r="U101" s="208"/>
      <c r="V101" s="208"/>
      <c r="W101" s="213"/>
      <c r="X101" s="208"/>
      <c r="Y101" s="208"/>
      <c r="Z101" s="208"/>
    </row>
    <row r="102" ht="24.75" customHeight="1">
      <c r="A102" s="208"/>
      <c r="B102" s="209"/>
      <c r="C102" s="210"/>
      <c r="D102" s="209"/>
      <c r="E102" s="209"/>
      <c r="F102" s="209"/>
      <c r="G102" s="209"/>
      <c r="H102" s="209"/>
      <c r="I102" s="209"/>
      <c r="J102" s="209"/>
      <c r="K102" s="209"/>
      <c r="L102" s="211"/>
      <c r="M102" s="208"/>
      <c r="N102" s="208"/>
      <c r="O102" s="208"/>
      <c r="P102" s="212"/>
      <c r="Q102" s="212"/>
      <c r="R102" s="208"/>
      <c r="S102" s="208"/>
      <c r="T102" s="208"/>
      <c r="U102" s="208"/>
      <c r="V102" s="208"/>
      <c r="W102" s="213"/>
      <c r="X102" s="208"/>
      <c r="Y102" s="208"/>
      <c r="Z102" s="208"/>
    </row>
    <row r="103" ht="24.75" customHeight="1">
      <c r="A103" s="208"/>
      <c r="B103" s="209"/>
      <c r="C103" s="210"/>
      <c r="D103" s="209"/>
      <c r="E103" s="209"/>
      <c r="F103" s="209"/>
      <c r="G103" s="209"/>
      <c r="H103" s="209"/>
      <c r="I103" s="209"/>
      <c r="J103" s="209"/>
      <c r="K103" s="209"/>
      <c r="L103" s="211"/>
      <c r="M103" s="208"/>
      <c r="N103" s="208"/>
      <c r="O103" s="208"/>
      <c r="P103" s="212"/>
      <c r="Q103" s="212"/>
      <c r="R103" s="208"/>
      <c r="S103" s="208"/>
      <c r="T103" s="208"/>
      <c r="U103" s="208"/>
      <c r="V103" s="208"/>
      <c r="W103" s="213"/>
      <c r="X103" s="208"/>
      <c r="Y103" s="208"/>
      <c r="Z103" s="208"/>
    </row>
    <row r="104" ht="24.75" customHeight="1">
      <c r="A104" s="208"/>
      <c r="B104" s="209"/>
      <c r="C104" s="210"/>
      <c r="D104" s="209"/>
      <c r="E104" s="209"/>
      <c r="F104" s="209"/>
      <c r="G104" s="209"/>
      <c r="H104" s="209"/>
      <c r="I104" s="209"/>
      <c r="J104" s="209"/>
      <c r="K104" s="209"/>
      <c r="L104" s="211"/>
      <c r="M104" s="208"/>
      <c r="N104" s="208"/>
      <c r="O104" s="208"/>
      <c r="P104" s="212"/>
      <c r="Q104" s="212"/>
      <c r="R104" s="208"/>
      <c r="S104" s="208"/>
      <c r="T104" s="208"/>
      <c r="U104" s="208"/>
      <c r="V104" s="208"/>
      <c r="W104" s="213"/>
      <c r="X104" s="208"/>
      <c r="Y104" s="208"/>
      <c r="Z104" s="208"/>
    </row>
    <row r="105" ht="24.75" customHeight="1">
      <c r="A105" s="208"/>
      <c r="B105" s="209"/>
      <c r="C105" s="210"/>
      <c r="D105" s="209"/>
      <c r="E105" s="209"/>
      <c r="F105" s="209"/>
      <c r="G105" s="209"/>
      <c r="H105" s="209"/>
      <c r="I105" s="209"/>
      <c r="J105" s="209"/>
      <c r="K105" s="209"/>
      <c r="L105" s="211"/>
      <c r="M105" s="208"/>
      <c r="N105" s="208"/>
      <c r="O105" s="208"/>
      <c r="P105" s="212"/>
      <c r="Q105" s="212"/>
      <c r="R105" s="208"/>
      <c r="S105" s="208"/>
      <c r="T105" s="208"/>
      <c r="U105" s="208"/>
      <c r="V105" s="208"/>
      <c r="W105" s="213"/>
      <c r="X105" s="208"/>
      <c r="Y105" s="208"/>
      <c r="Z105" s="208"/>
    </row>
    <row r="106" ht="24.75" customHeight="1">
      <c r="A106" s="208"/>
      <c r="B106" s="209"/>
      <c r="C106" s="210"/>
      <c r="D106" s="209"/>
      <c r="E106" s="209"/>
      <c r="F106" s="209"/>
      <c r="G106" s="209"/>
      <c r="H106" s="209"/>
      <c r="I106" s="209"/>
      <c r="J106" s="209"/>
      <c r="K106" s="209"/>
      <c r="L106" s="211"/>
      <c r="M106" s="208"/>
      <c r="N106" s="208"/>
      <c r="O106" s="208"/>
      <c r="P106" s="212"/>
      <c r="Q106" s="212"/>
      <c r="R106" s="208"/>
      <c r="S106" s="208"/>
      <c r="T106" s="208"/>
      <c r="U106" s="208"/>
      <c r="V106" s="208"/>
      <c r="W106" s="213"/>
      <c r="X106" s="208"/>
      <c r="Y106" s="208"/>
      <c r="Z106" s="208"/>
    </row>
    <row r="107" ht="24.75" customHeight="1">
      <c r="A107" s="208"/>
      <c r="B107" s="209"/>
      <c r="C107" s="210"/>
      <c r="D107" s="209"/>
      <c r="E107" s="209"/>
      <c r="F107" s="209"/>
      <c r="G107" s="209"/>
      <c r="H107" s="209"/>
      <c r="I107" s="209"/>
      <c r="J107" s="209"/>
      <c r="K107" s="209"/>
      <c r="L107" s="211"/>
      <c r="M107" s="208"/>
      <c r="N107" s="208"/>
      <c r="O107" s="208"/>
      <c r="P107" s="212"/>
      <c r="Q107" s="212"/>
      <c r="R107" s="208"/>
      <c r="S107" s="208"/>
      <c r="T107" s="208"/>
      <c r="U107" s="208"/>
      <c r="V107" s="208"/>
      <c r="W107" s="213"/>
      <c r="X107" s="208"/>
      <c r="Y107" s="208"/>
      <c r="Z107" s="208"/>
    </row>
    <row r="108" ht="24.75" customHeight="1">
      <c r="A108" s="208"/>
      <c r="B108" s="209"/>
      <c r="C108" s="210"/>
      <c r="D108" s="209"/>
      <c r="E108" s="209"/>
      <c r="F108" s="209"/>
      <c r="G108" s="209"/>
      <c r="H108" s="209"/>
      <c r="I108" s="209"/>
      <c r="J108" s="209"/>
      <c r="K108" s="209"/>
      <c r="L108" s="211"/>
      <c r="M108" s="208"/>
      <c r="N108" s="208"/>
      <c r="O108" s="208"/>
      <c r="P108" s="212"/>
      <c r="Q108" s="212"/>
      <c r="R108" s="208"/>
      <c r="S108" s="208"/>
      <c r="T108" s="208"/>
      <c r="U108" s="208"/>
      <c r="V108" s="208"/>
      <c r="W108" s="213"/>
      <c r="X108" s="208"/>
      <c r="Y108" s="208"/>
      <c r="Z108" s="208"/>
    </row>
    <row r="109" ht="24.75" customHeight="1">
      <c r="A109" s="208"/>
      <c r="B109" s="209"/>
      <c r="C109" s="210"/>
      <c r="D109" s="209"/>
      <c r="E109" s="209"/>
      <c r="F109" s="209"/>
      <c r="G109" s="209"/>
      <c r="H109" s="209"/>
      <c r="I109" s="209"/>
      <c r="J109" s="209"/>
      <c r="K109" s="209"/>
      <c r="L109" s="211"/>
      <c r="M109" s="208"/>
      <c r="N109" s="208"/>
      <c r="O109" s="208"/>
      <c r="P109" s="212"/>
      <c r="Q109" s="212"/>
      <c r="R109" s="208"/>
      <c r="S109" s="208"/>
      <c r="T109" s="208"/>
      <c r="U109" s="208"/>
      <c r="V109" s="208"/>
      <c r="W109" s="213"/>
      <c r="X109" s="208"/>
      <c r="Y109" s="208"/>
      <c r="Z109" s="208"/>
    </row>
    <row r="110" ht="24.75" customHeight="1">
      <c r="A110" s="208"/>
      <c r="B110" s="209"/>
      <c r="C110" s="210"/>
      <c r="D110" s="209"/>
      <c r="E110" s="209"/>
      <c r="F110" s="209"/>
      <c r="G110" s="209"/>
      <c r="H110" s="209"/>
      <c r="I110" s="209"/>
      <c r="J110" s="209"/>
      <c r="K110" s="209"/>
      <c r="L110" s="211"/>
      <c r="M110" s="208"/>
      <c r="N110" s="208"/>
      <c r="O110" s="208"/>
      <c r="P110" s="212"/>
      <c r="Q110" s="212"/>
      <c r="R110" s="208"/>
      <c r="S110" s="208"/>
      <c r="T110" s="208"/>
      <c r="U110" s="208"/>
      <c r="V110" s="208"/>
      <c r="W110" s="213"/>
      <c r="X110" s="208"/>
      <c r="Y110" s="208"/>
      <c r="Z110" s="208"/>
    </row>
    <row r="111" ht="24.75" customHeight="1">
      <c r="A111" s="208"/>
      <c r="B111" s="209"/>
      <c r="C111" s="210"/>
      <c r="D111" s="209"/>
      <c r="E111" s="209"/>
      <c r="F111" s="209"/>
      <c r="G111" s="209"/>
      <c r="H111" s="209"/>
      <c r="I111" s="209"/>
      <c r="J111" s="209"/>
      <c r="K111" s="209"/>
      <c r="L111" s="211"/>
      <c r="M111" s="208"/>
      <c r="N111" s="208"/>
      <c r="O111" s="208"/>
      <c r="P111" s="212"/>
      <c r="Q111" s="212"/>
      <c r="R111" s="208"/>
      <c r="S111" s="208"/>
      <c r="T111" s="208"/>
      <c r="U111" s="208"/>
      <c r="V111" s="208"/>
      <c r="W111" s="213"/>
      <c r="X111" s="208"/>
      <c r="Y111" s="208"/>
      <c r="Z111" s="208"/>
    </row>
    <row r="112" ht="24.75" customHeight="1">
      <c r="A112" s="208"/>
      <c r="B112" s="209"/>
      <c r="C112" s="210"/>
      <c r="D112" s="209"/>
      <c r="E112" s="209"/>
      <c r="F112" s="209"/>
      <c r="G112" s="209"/>
      <c r="H112" s="209"/>
      <c r="I112" s="209"/>
      <c r="J112" s="209"/>
      <c r="K112" s="209"/>
      <c r="L112" s="211"/>
      <c r="M112" s="208"/>
      <c r="N112" s="208"/>
      <c r="O112" s="208"/>
      <c r="P112" s="212"/>
      <c r="Q112" s="212"/>
      <c r="R112" s="208"/>
      <c r="S112" s="208"/>
      <c r="T112" s="208"/>
      <c r="U112" s="208"/>
      <c r="V112" s="208"/>
      <c r="W112" s="213"/>
      <c r="X112" s="208"/>
      <c r="Y112" s="208"/>
      <c r="Z112" s="208"/>
    </row>
    <row r="113" ht="24.75" customHeight="1">
      <c r="A113" s="208"/>
      <c r="B113" s="209"/>
      <c r="C113" s="210"/>
      <c r="D113" s="209"/>
      <c r="E113" s="209"/>
      <c r="F113" s="209"/>
      <c r="G113" s="209"/>
      <c r="H113" s="209"/>
      <c r="I113" s="209"/>
      <c r="J113" s="209"/>
      <c r="K113" s="209"/>
      <c r="L113" s="211"/>
      <c r="M113" s="208"/>
      <c r="N113" s="208"/>
      <c r="O113" s="208"/>
      <c r="P113" s="212"/>
      <c r="Q113" s="212"/>
      <c r="R113" s="208"/>
      <c r="S113" s="208"/>
      <c r="T113" s="208"/>
      <c r="U113" s="208"/>
      <c r="V113" s="208"/>
      <c r="W113" s="213"/>
      <c r="X113" s="208"/>
      <c r="Y113" s="208"/>
      <c r="Z113" s="208"/>
    </row>
    <row r="114" ht="24.75" customHeight="1">
      <c r="A114" s="208"/>
      <c r="B114" s="209"/>
      <c r="C114" s="210"/>
      <c r="D114" s="209"/>
      <c r="E114" s="209"/>
      <c r="F114" s="209"/>
      <c r="G114" s="209"/>
      <c r="H114" s="209"/>
      <c r="I114" s="209"/>
      <c r="J114" s="209"/>
      <c r="K114" s="209"/>
      <c r="L114" s="211"/>
      <c r="M114" s="208"/>
      <c r="N114" s="208"/>
      <c r="O114" s="208"/>
      <c r="P114" s="212"/>
      <c r="Q114" s="212"/>
      <c r="R114" s="208"/>
      <c r="S114" s="208"/>
      <c r="T114" s="208"/>
      <c r="U114" s="208"/>
      <c r="V114" s="208"/>
      <c r="W114" s="213"/>
      <c r="X114" s="208"/>
      <c r="Y114" s="208"/>
      <c r="Z114" s="208"/>
    </row>
    <row r="115" ht="24.75" customHeight="1">
      <c r="A115" s="208"/>
      <c r="B115" s="209"/>
      <c r="C115" s="210"/>
      <c r="D115" s="209"/>
      <c r="E115" s="209"/>
      <c r="F115" s="209"/>
      <c r="G115" s="209"/>
      <c r="H115" s="209"/>
      <c r="I115" s="209"/>
      <c r="J115" s="209"/>
      <c r="K115" s="209"/>
      <c r="L115" s="211"/>
      <c r="M115" s="208"/>
      <c r="N115" s="208"/>
      <c r="O115" s="208"/>
      <c r="P115" s="212"/>
      <c r="Q115" s="212"/>
      <c r="R115" s="208"/>
      <c r="S115" s="208"/>
      <c r="T115" s="208"/>
      <c r="U115" s="208"/>
      <c r="V115" s="208"/>
      <c r="W115" s="213"/>
      <c r="X115" s="208"/>
      <c r="Y115" s="208"/>
      <c r="Z115" s="208"/>
    </row>
    <row r="116" ht="24.75" customHeight="1">
      <c r="A116" s="208"/>
      <c r="B116" s="209"/>
      <c r="C116" s="210"/>
      <c r="D116" s="209"/>
      <c r="E116" s="209"/>
      <c r="F116" s="209"/>
      <c r="G116" s="209"/>
      <c r="H116" s="209"/>
      <c r="I116" s="209"/>
      <c r="J116" s="209"/>
      <c r="K116" s="209"/>
      <c r="L116" s="211"/>
      <c r="M116" s="208"/>
      <c r="N116" s="208"/>
      <c r="O116" s="208"/>
      <c r="P116" s="212"/>
      <c r="Q116" s="212"/>
      <c r="R116" s="208"/>
      <c r="S116" s="208"/>
      <c r="T116" s="208"/>
      <c r="U116" s="208"/>
      <c r="V116" s="208"/>
      <c r="W116" s="213"/>
      <c r="X116" s="208"/>
      <c r="Y116" s="208"/>
      <c r="Z116" s="208"/>
    </row>
    <row r="117" ht="24.75" customHeight="1">
      <c r="A117" s="208"/>
      <c r="B117" s="209"/>
      <c r="C117" s="210"/>
      <c r="D117" s="209"/>
      <c r="E117" s="209"/>
      <c r="F117" s="209"/>
      <c r="G117" s="209"/>
      <c r="H117" s="209"/>
      <c r="I117" s="209"/>
      <c r="J117" s="209"/>
      <c r="K117" s="209"/>
      <c r="L117" s="211"/>
      <c r="M117" s="208"/>
      <c r="N117" s="208"/>
      <c r="O117" s="208"/>
      <c r="P117" s="212"/>
      <c r="Q117" s="212"/>
      <c r="R117" s="208"/>
      <c r="S117" s="208"/>
      <c r="T117" s="208"/>
      <c r="U117" s="208"/>
      <c r="V117" s="208"/>
      <c r="W117" s="213"/>
      <c r="X117" s="208"/>
      <c r="Y117" s="208"/>
      <c r="Z117" s="208"/>
    </row>
    <row r="118" ht="24.75" customHeight="1">
      <c r="A118" s="208"/>
      <c r="B118" s="209"/>
      <c r="C118" s="210"/>
      <c r="D118" s="209"/>
      <c r="E118" s="209"/>
      <c r="F118" s="209"/>
      <c r="G118" s="209"/>
      <c r="H118" s="209"/>
      <c r="I118" s="209"/>
      <c r="J118" s="209"/>
      <c r="K118" s="209"/>
      <c r="L118" s="211"/>
      <c r="M118" s="208"/>
      <c r="N118" s="208"/>
      <c r="O118" s="208"/>
      <c r="P118" s="212"/>
      <c r="Q118" s="212"/>
      <c r="R118" s="208"/>
      <c r="S118" s="208"/>
      <c r="T118" s="208"/>
      <c r="U118" s="208"/>
      <c r="V118" s="208"/>
      <c r="W118" s="213"/>
      <c r="X118" s="208"/>
      <c r="Y118" s="208"/>
      <c r="Z118" s="208"/>
    </row>
    <row r="119" ht="24.75" customHeight="1">
      <c r="A119" s="208"/>
      <c r="B119" s="209"/>
      <c r="C119" s="210"/>
      <c r="D119" s="209"/>
      <c r="E119" s="209"/>
      <c r="F119" s="209"/>
      <c r="G119" s="209"/>
      <c r="H119" s="209"/>
      <c r="I119" s="209"/>
      <c r="J119" s="209"/>
      <c r="K119" s="209"/>
      <c r="L119" s="211"/>
      <c r="M119" s="208"/>
      <c r="N119" s="208"/>
      <c r="O119" s="208"/>
      <c r="P119" s="212"/>
      <c r="Q119" s="212"/>
      <c r="R119" s="208"/>
      <c r="S119" s="208"/>
      <c r="T119" s="208"/>
      <c r="U119" s="208"/>
      <c r="V119" s="208"/>
      <c r="W119" s="213"/>
      <c r="X119" s="208"/>
      <c r="Y119" s="208"/>
      <c r="Z119" s="208"/>
    </row>
    <row r="120" ht="24.75" customHeight="1">
      <c r="A120" s="208"/>
      <c r="B120" s="209"/>
      <c r="C120" s="210"/>
      <c r="D120" s="209"/>
      <c r="E120" s="209"/>
      <c r="F120" s="209"/>
      <c r="G120" s="209"/>
      <c r="H120" s="209"/>
      <c r="I120" s="209"/>
      <c r="J120" s="209"/>
      <c r="K120" s="209"/>
      <c r="L120" s="211"/>
      <c r="M120" s="208"/>
      <c r="N120" s="208"/>
      <c r="O120" s="208"/>
      <c r="P120" s="212"/>
      <c r="Q120" s="212"/>
      <c r="R120" s="208"/>
      <c r="S120" s="208"/>
      <c r="T120" s="208"/>
      <c r="U120" s="208"/>
      <c r="V120" s="208"/>
      <c r="W120" s="213"/>
      <c r="X120" s="208"/>
      <c r="Y120" s="208"/>
      <c r="Z120" s="208"/>
    </row>
    <row r="121" ht="24.75" customHeight="1">
      <c r="A121" s="208"/>
      <c r="B121" s="209"/>
      <c r="C121" s="210"/>
      <c r="D121" s="209"/>
      <c r="E121" s="209"/>
      <c r="F121" s="209"/>
      <c r="G121" s="209"/>
      <c r="H121" s="209"/>
      <c r="I121" s="209"/>
      <c r="J121" s="209"/>
      <c r="K121" s="209"/>
      <c r="L121" s="211"/>
      <c r="M121" s="208"/>
      <c r="N121" s="208"/>
      <c r="O121" s="208"/>
      <c r="P121" s="212"/>
      <c r="Q121" s="212"/>
      <c r="R121" s="208"/>
      <c r="S121" s="208"/>
      <c r="T121" s="208"/>
      <c r="U121" s="208"/>
      <c r="V121" s="208"/>
      <c r="W121" s="213"/>
      <c r="X121" s="208"/>
      <c r="Y121" s="208"/>
      <c r="Z121" s="208"/>
    </row>
    <row r="122" ht="24.75" customHeight="1">
      <c r="A122" s="208"/>
      <c r="B122" s="209"/>
      <c r="C122" s="210"/>
      <c r="D122" s="209"/>
      <c r="E122" s="209"/>
      <c r="F122" s="209"/>
      <c r="G122" s="209"/>
      <c r="H122" s="209"/>
      <c r="I122" s="209"/>
      <c r="J122" s="209"/>
      <c r="K122" s="209"/>
      <c r="L122" s="211"/>
      <c r="M122" s="208"/>
      <c r="N122" s="208"/>
      <c r="O122" s="208"/>
      <c r="P122" s="212"/>
      <c r="Q122" s="212"/>
      <c r="R122" s="208"/>
      <c r="S122" s="208"/>
      <c r="T122" s="208"/>
      <c r="U122" s="208"/>
      <c r="V122" s="208"/>
      <c r="W122" s="213"/>
      <c r="X122" s="208"/>
      <c r="Y122" s="208"/>
      <c r="Z122" s="208"/>
    </row>
    <row r="123" ht="24.75" customHeight="1">
      <c r="A123" s="208"/>
      <c r="B123" s="209"/>
      <c r="C123" s="210"/>
      <c r="D123" s="209"/>
      <c r="E123" s="209"/>
      <c r="F123" s="209"/>
      <c r="G123" s="209"/>
      <c r="H123" s="209"/>
      <c r="I123" s="209"/>
      <c r="J123" s="209"/>
      <c r="K123" s="209"/>
      <c r="L123" s="211"/>
      <c r="M123" s="208"/>
      <c r="N123" s="208"/>
      <c r="O123" s="208"/>
      <c r="P123" s="212"/>
      <c r="Q123" s="212"/>
      <c r="R123" s="208"/>
      <c r="S123" s="208"/>
      <c r="T123" s="208"/>
      <c r="U123" s="208"/>
      <c r="V123" s="208"/>
      <c r="W123" s="213"/>
      <c r="X123" s="208"/>
      <c r="Y123" s="208"/>
      <c r="Z123" s="208"/>
    </row>
    <row r="124" ht="24.75" customHeight="1">
      <c r="A124" s="208"/>
      <c r="B124" s="209"/>
      <c r="C124" s="210"/>
      <c r="D124" s="209"/>
      <c r="E124" s="209"/>
      <c r="F124" s="209"/>
      <c r="G124" s="209"/>
      <c r="H124" s="209"/>
      <c r="I124" s="209"/>
      <c r="J124" s="209"/>
      <c r="K124" s="209"/>
      <c r="L124" s="211"/>
      <c r="M124" s="208"/>
      <c r="N124" s="208"/>
      <c r="O124" s="208"/>
      <c r="P124" s="212"/>
      <c r="Q124" s="212"/>
      <c r="R124" s="208"/>
      <c r="S124" s="208"/>
      <c r="T124" s="208"/>
      <c r="U124" s="208"/>
      <c r="V124" s="208"/>
      <c r="W124" s="213"/>
      <c r="X124" s="208"/>
      <c r="Y124" s="208"/>
      <c r="Z124" s="208"/>
    </row>
    <row r="125" ht="24.75" customHeight="1">
      <c r="A125" s="208"/>
      <c r="B125" s="209"/>
      <c r="C125" s="210"/>
      <c r="D125" s="209"/>
      <c r="E125" s="209"/>
      <c r="F125" s="209"/>
      <c r="G125" s="209"/>
      <c r="H125" s="209"/>
      <c r="I125" s="209"/>
      <c r="J125" s="209"/>
      <c r="K125" s="209"/>
      <c r="L125" s="211"/>
      <c r="M125" s="208"/>
      <c r="N125" s="208"/>
      <c r="O125" s="208"/>
      <c r="P125" s="212"/>
      <c r="Q125" s="212"/>
      <c r="R125" s="208"/>
      <c r="S125" s="208"/>
      <c r="T125" s="208"/>
      <c r="U125" s="208"/>
      <c r="V125" s="208"/>
      <c r="W125" s="213"/>
      <c r="X125" s="208"/>
      <c r="Y125" s="208"/>
      <c r="Z125" s="208"/>
    </row>
    <row r="126" ht="24.75" customHeight="1">
      <c r="A126" s="208"/>
      <c r="B126" s="209"/>
      <c r="C126" s="210"/>
      <c r="D126" s="209"/>
      <c r="E126" s="209"/>
      <c r="F126" s="209"/>
      <c r="G126" s="209"/>
      <c r="H126" s="209"/>
      <c r="I126" s="209"/>
      <c r="J126" s="209"/>
      <c r="K126" s="209"/>
      <c r="L126" s="211"/>
      <c r="M126" s="208"/>
      <c r="N126" s="208"/>
      <c r="O126" s="208"/>
      <c r="P126" s="212"/>
      <c r="Q126" s="212"/>
      <c r="R126" s="208"/>
      <c r="S126" s="208"/>
      <c r="T126" s="208"/>
      <c r="U126" s="208"/>
      <c r="V126" s="208"/>
      <c r="W126" s="213"/>
      <c r="X126" s="208"/>
      <c r="Y126" s="208"/>
      <c r="Z126" s="208"/>
    </row>
    <row r="127" ht="24.75" customHeight="1">
      <c r="A127" s="208"/>
      <c r="B127" s="209"/>
      <c r="C127" s="210"/>
      <c r="D127" s="209"/>
      <c r="E127" s="209"/>
      <c r="F127" s="209"/>
      <c r="G127" s="209"/>
      <c r="H127" s="209"/>
      <c r="I127" s="209"/>
      <c r="J127" s="209"/>
      <c r="K127" s="209"/>
      <c r="L127" s="211"/>
      <c r="M127" s="208"/>
      <c r="N127" s="208"/>
      <c r="O127" s="208"/>
      <c r="P127" s="212"/>
      <c r="Q127" s="212"/>
      <c r="R127" s="208"/>
      <c r="S127" s="208"/>
      <c r="T127" s="208"/>
      <c r="U127" s="208"/>
      <c r="V127" s="208"/>
      <c r="W127" s="213"/>
      <c r="X127" s="208"/>
      <c r="Y127" s="208"/>
      <c r="Z127" s="208"/>
    </row>
    <row r="128" ht="24.75" customHeight="1">
      <c r="A128" s="208"/>
      <c r="B128" s="209"/>
      <c r="C128" s="210"/>
      <c r="D128" s="209"/>
      <c r="E128" s="209"/>
      <c r="F128" s="209"/>
      <c r="G128" s="209"/>
      <c r="H128" s="209"/>
      <c r="I128" s="209"/>
      <c r="J128" s="209"/>
      <c r="K128" s="209"/>
      <c r="L128" s="211"/>
      <c r="M128" s="208"/>
      <c r="N128" s="208"/>
      <c r="O128" s="208"/>
      <c r="P128" s="212"/>
      <c r="Q128" s="212"/>
      <c r="R128" s="208"/>
      <c r="S128" s="208"/>
      <c r="T128" s="208"/>
      <c r="U128" s="208"/>
      <c r="V128" s="208"/>
      <c r="W128" s="213"/>
      <c r="X128" s="208"/>
      <c r="Y128" s="208"/>
      <c r="Z128" s="208"/>
    </row>
    <row r="129" ht="24.75" customHeight="1">
      <c r="A129" s="208"/>
      <c r="B129" s="209"/>
      <c r="C129" s="210"/>
      <c r="D129" s="209"/>
      <c r="E129" s="209"/>
      <c r="F129" s="209"/>
      <c r="G129" s="209"/>
      <c r="H129" s="209"/>
      <c r="I129" s="209"/>
      <c r="J129" s="209"/>
      <c r="K129" s="209"/>
      <c r="L129" s="211"/>
      <c r="M129" s="208"/>
      <c r="N129" s="208"/>
      <c r="O129" s="208"/>
      <c r="P129" s="212"/>
      <c r="Q129" s="212"/>
      <c r="R129" s="208"/>
      <c r="S129" s="208"/>
      <c r="T129" s="208"/>
      <c r="U129" s="208"/>
      <c r="V129" s="208"/>
      <c r="W129" s="213"/>
      <c r="X129" s="208"/>
      <c r="Y129" s="208"/>
      <c r="Z129" s="208"/>
    </row>
    <row r="130" ht="24.75" customHeight="1">
      <c r="A130" s="208"/>
      <c r="B130" s="209"/>
      <c r="C130" s="210"/>
      <c r="D130" s="209"/>
      <c r="E130" s="209"/>
      <c r="F130" s="209"/>
      <c r="G130" s="209"/>
      <c r="H130" s="209"/>
      <c r="I130" s="209"/>
      <c r="J130" s="209"/>
      <c r="K130" s="209"/>
      <c r="L130" s="211"/>
      <c r="M130" s="208"/>
      <c r="N130" s="208"/>
      <c r="O130" s="208"/>
      <c r="P130" s="212"/>
      <c r="Q130" s="212"/>
      <c r="R130" s="208"/>
      <c r="S130" s="208"/>
      <c r="T130" s="208"/>
      <c r="U130" s="208"/>
      <c r="V130" s="208"/>
      <c r="W130" s="213"/>
      <c r="X130" s="208"/>
      <c r="Y130" s="208"/>
      <c r="Z130" s="208"/>
    </row>
    <row r="131" ht="24.75" customHeight="1">
      <c r="A131" s="208"/>
      <c r="B131" s="209"/>
      <c r="C131" s="210"/>
      <c r="D131" s="209"/>
      <c r="E131" s="209"/>
      <c r="F131" s="209"/>
      <c r="G131" s="209"/>
      <c r="H131" s="209"/>
      <c r="I131" s="209"/>
      <c r="J131" s="209"/>
      <c r="K131" s="209"/>
      <c r="L131" s="211"/>
      <c r="M131" s="208"/>
      <c r="N131" s="208"/>
      <c r="O131" s="208"/>
      <c r="P131" s="212"/>
      <c r="Q131" s="212"/>
      <c r="R131" s="208"/>
      <c r="S131" s="208"/>
      <c r="T131" s="208"/>
      <c r="U131" s="208"/>
      <c r="V131" s="208"/>
      <c r="W131" s="213"/>
      <c r="X131" s="208"/>
      <c r="Y131" s="208"/>
      <c r="Z131" s="208"/>
    </row>
    <row r="132" ht="24.75" customHeight="1">
      <c r="A132" s="208"/>
      <c r="B132" s="209"/>
      <c r="C132" s="210"/>
      <c r="D132" s="209"/>
      <c r="E132" s="209"/>
      <c r="F132" s="209"/>
      <c r="G132" s="209"/>
      <c r="H132" s="209"/>
      <c r="I132" s="209"/>
      <c r="J132" s="209"/>
      <c r="K132" s="209"/>
      <c r="L132" s="211"/>
      <c r="M132" s="208"/>
      <c r="N132" s="208"/>
      <c r="O132" s="208"/>
      <c r="P132" s="212"/>
      <c r="Q132" s="212"/>
      <c r="R132" s="208"/>
      <c r="S132" s="208"/>
      <c r="T132" s="208"/>
      <c r="U132" s="208"/>
      <c r="V132" s="208"/>
      <c r="W132" s="213"/>
      <c r="X132" s="208"/>
      <c r="Y132" s="208"/>
      <c r="Z132" s="208"/>
    </row>
    <row r="133" ht="24.75" customHeight="1">
      <c r="A133" s="208"/>
      <c r="B133" s="209"/>
      <c r="C133" s="210"/>
      <c r="D133" s="209"/>
      <c r="E133" s="209"/>
      <c r="F133" s="209"/>
      <c r="G133" s="209"/>
      <c r="H133" s="209"/>
      <c r="I133" s="209"/>
      <c r="J133" s="209"/>
      <c r="K133" s="209"/>
      <c r="L133" s="211"/>
      <c r="M133" s="208"/>
      <c r="N133" s="208"/>
      <c r="O133" s="208"/>
      <c r="P133" s="212"/>
      <c r="Q133" s="212"/>
      <c r="R133" s="208"/>
      <c r="S133" s="208"/>
      <c r="T133" s="208"/>
      <c r="U133" s="208"/>
      <c r="V133" s="208"/>
      <c r="W133" s="213"/>
      <c r="X133" s="208"/>
      <c r="Y133" s="208"/>
      <c r="Z133" s="208"/>
    </row>
    <row r="134" ht="24.75" customHeight="1">
      <c r="A134" s="208"/>
      <c r="B134" s="209"/>
      <c r="C134" s="210"/>
      <c r="D134" s="209"/>
      <c r="E134" s="209"/>
      <c r="F134" s="209"/>
      <c r="G134" s="209"/>
      <c r="H134" s="209"/>
      <c r="I134" s="209"/>
      <c r="J134" s="209"/>
      <c r="K134" s="209"/>
      <c r="L134" s="211"/>
      <c r="M134" s="208"/>
      <c r="N134" s="208"/>
      <c r="O134" s="208"/>
      <c r="P134" s="212"/>
      <c r="Q134" s="212"/>
      <c r="R134" s="208"/>
      <c r="S134" s="208"/>
      <c r="T134" s="208"/>
      <c r="U134" s="208"/>
      <c r="V134" s="208"/>
      <c r="W134" s="213"/>
      <c r="X134" s="208"/>
      <c r="Y134" s="208"/>
      <c r="Z134" s="208"/>
    </row>
    <row r="135" ht="24.75" customHeight="1">
      <c r="A135" s="208"/>
      <c r="B135" s="209"/>
      <c r="C135" s="210"/>
      <c r="D135" s="209"/>
      <c r="E135" s="209"/>
      <c r="F135" s="209"/>
      <c r="G135" s="209"/>
      <c r="H135" s="209"/>
      <c r="I135" s="209"/>
      <c r="J135" s="209"/>
      <c r="K135" s="209"/>
      <c r="L135" s="211"/>
      <c r="M135" s="208"/>
      <c r="N135" s="208"/>
      <c r="O135" s="208"/>
      <c r="P135" s="212"/>
      <c r="Q135" s="212"/>
      <c r="R135" s="208"/>
      <c r="S135" s="208"/>
      <c r="T135" s="208"/>
      <c r="U135" s="208"/>
      <c r="V135" s="208"/>
      <c r="W135" s="213"/>
      <c r="X135" s="208"/>
      <c r="Y135" s="208"/>
      <c r="Z135" s="208"/>
    </row>
    <row r="136" ht="24.75" customHeight="1">
      <c r="A136" s="208"/>
      <c r="B136" s="209"/>
      <c r="C136" s="210"/>
      <c r="D136" s="209"/>
      <c r="E136" s="209"/>
      <c r="F136" s="209"/>
      <c r="G136" s="209"/>
      <c r="H136" s="209"/>
      <c r="I136" s="209"/>
      <c r="J136" s="209"/>
      <c r="K136" s="209"/>
      <c r="L136" s="211"/>
      <c r="M136" s="208"/>
      <c r="N136" s="208"/>
      <c r="O136" s="208"/>
      <c r="P136" s="212"/>
      <c r="Q136" s="212"/>
      <c r="R136" s="208"/>
      <c r="S136" s="208"/>
      <c r="T136" s="208"/>
      <c r="U136" s="208"/>
      <c r="V136" s="208"/>
      <c r="W136" s="213"/>
      <c r="X136" s="208"/>
      <c r="Y136" s="208"/>
      <c r="Z136" s="208"/>
    </row>
    <row r="137" ht="24.75" customHeight="1">
      <c r="A137" s="208"/>
      <c r="B137" s="209"/>
      <c r="C137" s="210"/>
      <c r="D137" s="209"/>
      <c r="E137" s="209"/>
      <c r="F137" s="209"/>
      <c r="G137" s="209"/>
      <c r="H137" s="209"/>
      <c r="I137" s="209"/>
      <c r="J137" s="209"/>
      <c r="K137" s="209"/>
      <c r="L137" s="211"/>
      <c r="M137" s="208"/>
      <c r="N137" s="208"/>
      <c r="O137" s="208"/>
      <c r="P137" s="212"/>
      <c r="Q137" s="212"/>
      <c r="R137" s="208"/>
      <c r="S137" s="208"/>
      <c r="T137" s="208"/>
      <c r="U137" s="208"/>
      <c r="V137" s="208"/>
      <c r="W137" s="213"/>
      <c r="X137" s="208"/>
      <c r="Y137" s="208"/>
      <c r="Z137" s="208"/>
    </row>
    <row r="138" ht="24.75" customHeight="1">
      <c r="A138" s="208"/>
      <c r="B138" s="209"/>
      <c r="C138" s="210"/>
      <c r="D138" s="209"/>
      <c r="E138" s="209"/>
      <c r="F138" s="209"/>
      <c r="G138" s="209"/>
      <c r="H138" s="209"/>
      <c r="I138" s="209"/>
      <c r="J138" s="209"/>
      <c r="K138" s="209"/>
      <c r="L138" s="211"/>
      <c r="M138" s="208"/>
      <c r="N138" s="208"/>
      <c r="O138" s="208"/>
      <c r="P138" s="212"/>
      <c r="Q138" s="212"/>
      <c r="R138" s="208"/>
      <c r="S138" s="208"/>
      <c r="T138" s="208"/>
      <c r="U138" s="208"/>
      <c r="V138" s="208"/>
      <c r="W138" s="213"/>
      <c r="X138" s="208"/>
      <c r="Y138" s="208"/>
      <c r="Z138" s="208"/>
    </row>
    <row r="139" ht="24.75" customHeight="1">
      <c r="A139" s="208"/>
      <c r="B139" s="209"/>
      <c r="C139" s="210"/>
      <c r="D139" s="209"/>
      <c r="E139" s="209"/>
      <c r="F139" s="209"/>
      <c r="G139" s="209"/>
      <c r="H139" s="209"/>
      <c r="I139" s="209"/>
      <c r="J139" s="209"/>
      <c r="K139" s="209"/>
      <c r="L139" s="211"/>
      <c r="M139" s="208"/>
      <c r="N139" s="208"/>
      <c r="O139" s="208"/>
      <c r="P139" s="212"/>
      <c r="Q139" s="212"/>
      <c r="R139" s="208"/>
      <c r="S139" s="208"/>
      <c r="T139" s="208"/>
      <c r="U139" s="208"/>
      <c r="V139" s="208"/>
      <c r="W139" s="213"/>
      <c r="X139" s="208"/>
      <c r="Y139" s="208"/>
      <c r="Z139" s="208"/>
    </row>
    <row r="140" ht="24.75" customHeight="1">
      <c r="A140" s="208"/>
      <c r="B140" s="209"/>
      <c r="C140" s="210"/>
      <c r="D140" s="209"/>
      <c r="E140" s="209"/>
      <c r="F140" s="209"/>
      <c r="G140" s="209"/>
      <c r="H140" s="209"/>
      <c r="I140" s="209"/>
      <c r="J140" s="209"/>
      <c r="K140" s="209"/>
      <c r="L140" s="211"/>
      <c r="M140" s="208"/>
      <c r="N140" s="208"/>
      <c r="O140" s="208"/>
      <c r="P140" s="212"/>
      <c r="Q140" s="212"/>
      <c r="R140" s="208"/>
      <c r="S140" s="208"/>
      <c r="T140" s="208"/>
      <c r="U140" s="208"/>
      <c r="V140" s="208"/>
      <c r="W140" s="213"/>
      <c r="X140" s="208"/>
      <c r="Y140" s="208"/>
      <c r="Z140" s="208"/>
    </row>
    <row r="141" ht="24.75" customHeight="1">
      <c r="A141" s="208"/>
      <c r="B141" s="209"/>
      <c r="C141" s="210"/>
      <c r="D141" s="209"/>
      <c r="E141" s="209"/>
      <c r="F141" s="209"/>
      <c r="G141" s="209"/>
      <c r="H141" s="209"/>
      <c r="I141" s="209"/>
      <c r="J141" s="209"/>
      <c r="K141" s="209"/>
      <c r="L141" s="211"/>
      <c r="M141" s="208"/>
      <c r="N141" s="208"/>
      <c r="O141" s="208"/>
      <c r="P141" s="212"/>
      <c r="Q141" s="212"/>
      <c r="R141" s="208"/>
      <c r="S141" s="208"/>
      <c r="T141" s="208"/>
      <c r="U141" s="208"/>
      <c r="V141" s="208"/>
      <c r="W141" s="213"/>
      <c r="X141" s="208"/>
      <c r="Y141" s="208"/>
      <c r="Z141" s="208"/>
    </row>
    <row r="142" ht="24.75" customHeight="1">
      <c r="A142" s="208"/>
      <c r="B142" s="209"/>
      <c r="C142" s="210"/>
      <c r="D142" s="209"/>
      <c r="E142" s="209"/>
      <c r="F142" s="209"/>
      <c r="G142" s="209"/>
      <c r="H142" s="209"/>
      <c r="I142" s="209"/>
      <c r="J142" s="209"/>
      <c r="K142" s="209"/>
      <c r="L142" s="211"/>
      <c r="M142" s="208"/>
      <c r="N142" s="208"/>
      <c r="O142" s="208"/>
      <c r="P142" s="212"/>
      <c r="Q142" s="212"/>
      <c r="R142" s="208"/>
      <c r="S142" s="208"/>
      <c r="T142" s="208"/>
      <c r="U142" s="208"/>
      <c r="V142" s="208"/>
      <c r="W142" s="213"/>
      <c r="X142" s="208"/>
      <c r="Y142" s="208"/>
      <c r="Z142" s="208"/>
    </row>
    <row r="143" ht="24.75" customHeight="1">
      <c r="A143" s="208"/>
      <c r="B143" s="209"/>
      <c r="C143" s="210"/>
      <c r="D143" s="209"/>
      <c r="E143" s="209"/>
      <c r="F143" s="209"/>
      <c r="G143" s="209"/>
      <c r="H143" s="209"/>
      <c r="I143" s="209"/>
      <c r="J143" s="209"/>
      <c r="K143" s="209"/>
      <c r="L143" s="211"/>
      <c r="M143" s="208"/>
      <c r="N143" s="208"/>
      <c r="O143" s="208"/>
      <c r="P143" s="212"/>
      <c r="Q143" s="212"/>
      <c r="R143" s="208"/>
      <c r="S143" s="208"/>
      <c r="T143" s="208"/>
      <c r="U143" s="208"/>
      <c r="V143" s="208"/>
      <c r="W143" s="213"/>
      <c r="X143" s="208"/>
      <c r="Y143" s="208"/>
      <c r="Z143" s="208"/>
    </row>
    <row r="144" ht="24.75" customHeight="1">
      <c r="A144" s="208"/>
      <c r="B144" s="209"/>
      <c r="C144" s="210"/>
      <c r="D144" s="209"/>
      <c r="E144" s="209"/>
      <c r="F144" s="209"/>
      <c r="G144" s="209"/>
      <c r="H144" s="209"/>
      <c r="I144" s="209"/>
      <c r="J144" s="209"/>
      <c r="K144" s="209"/>
      <c r="L144" s="211"/>
      <c r="M144" s="208"/>
      <c r="N144" s="208"/>
      <c r="O144" s="208"/>
      <c r="P144" s="212"/>
      <c r="Q144" s="212"/>
      <c r="R144" s="208"/>
      <c r="S144" s="208"/>
      <c r="T144" s="208"/>
      <c r="U144" s="208"/>
      <c r="V144" s="208"/>
      <c r="W144" s="213"/>
      <c r="X144" s="208"/>
      <c r="Y144" s="208"/>
      <c r="Z144" s="208"/>
    </row>
    <row r="145" ht="24.75" customHeight="1">
      <c r="A145" s="208"/>
      <c r="B145" s="209"/>
      <c r="C145" s="210"/>
      <c r="D145" s="209"/>
      <c r="E145" s="209"/>
      <c r="F145" s="209"/>
      <c r="G145" s="209"/>
      <c r="H145" s="209"/>
      <c r="I145" s="209"/>
      <c r="J145" s="209"/>
      <c r="K145" s="209"/>
      <c r="L145" s="211"/>
      <c r="M145" s="208"/>
      <c r="N145" s="208"/>
      <c r="O145" s="208"/>
      <c r="P145" s="212"/>
      <c r="Q145" s="212"/>
      <c r="R145" s="208"/>
      <c r="S145" s="208"/>
      <c r="T145" s="208"/>
      <c r="U145" s="208"/>
      <c r="V145" s="208"/>
      <c r="W145" s="213"/>
      <c r="X145" s="208"/>
      <c r="Y145" s="208"/>
      <c r="Z145" s="208"/>
    </row>
    <row r="146" ht="24.75" customHeight="1">
      <c r="A146" s="208"/>
      <c r="B146" s="209"/>
      <c r="C146" s="210"/>
      <c r="D146" s="209"/>
      <c r="E146" s="209"/>
      <c r="F146" s="209"/>
      <c r="G146" s="209"/>
      <c r="H146" s="209"/>
      <c r="I146" s="209"/>
      <c r="J146" s="209"/>
      <c r="K146" s="209"/>
      <c r="L146" s="211"/>
      <c r="M146" s="208"/>
      <c r="N146" s="208"/>
      <c r="O146" s="208"/>
      <c r="P146" s="212"/>
      <c r="Q146" s="212"/>
      <c r="R146" s="208"/>
      <c r="S146" s="208"/>
      <c r="T146" s="208"/>
      <c r="U146" s="208"/>
      <c r="V146" s="208"/>
      <c r="W146" s="213"/>
      <c r="X146" s="208"/>
      <c r="Y146" s="208"/>
      <c r="Z146" s="208"/>
    </row>
    <row r="147" ht="24.75" customHeight="1">
      <c r="A147" s="208"/>
      <c r="B147" s="209"/>
      <c r="C147" s="210"/>
      <c r="D147" s="209"/>
      <c r="E147" s="209"/>
      <c r="F147" s="209"/>
      <c r="G147" s="209"/>
      <c r="H147" s="209"/>
      <c r="I147" s="209"/>
      <c r="J147" s="209"/>
      <c r="K147" s="209"/>
      <c r="L147" s="211"/>
      <c r="M147" s="208"/>
      <c r="N147" s="208"/>
      <c r="O147" s="208"/>
      <c r="P147" s="212"/>
      <c r="Q147" s="212"/>
      <c r="R147" s="208"/>
      <c r="S147" s="208"/>
      <c r="T147" s="208"/>
      <c r="U147" s="208"/>
      <c r="V147" s="208"/>
      <c r="W147" s="213"/>
      <c r="X147" s="208"/>
      <c r="Y147" s="208"/>
      <c r="Z147" s="208"/>
    </row>
    <row r="148" ht="24.75" customHeight="1">
      <c r="A148" s="208"/>
      <c r="B148" s="209"/>
      <c r="C148" s="210"/>
      <c r="D148" s="209"/>
      <c r="E148" s="209"/>
      <c r="F148" s="209"/>
      <c r="G148" s="209"/>
      <c r="H148" s="209"/>
      <c r="I148" s="209"/>
      <c r="J148" s="209"/>
      <c r="K148" s="209"/>
      <c r="L148" s="211"/>
      <c r="M148" s="208"/>
      <c r="N148" s="208"/>
      <c r="O148" s="208"/>
      <c r="P148" s="212"/>
      <c r="Q148" s="212"/>
      <c r="R148" s="208"/>
      <c r="S148" s="208"/>
      <c r="T148" s="208"/>
      <c r="U148" s="208"/>
      <c r="V148" s="208"/>
      <c r="W148" s="213"/>
      <c r="X148" s="208"/>
      <c r="Y148" s="208"/>
      <c r="Z148" s="208"/>
    </row>
    <row r="149" ht="24.75" customHeight="1">
      <c r="A149" s="208"/>
      <c r="B149" s="209"/>
      <c r="C149" s="210"/>
      <c r="D149" s="209"/>
      <c r="E149" s="209"/>
      <c r="F149" s="209"/>
      <c r="G149" s="209"/>
      <c r="H149" s="209"/>
      <c r="I149" s="209"/>
      <c r="J149" s="209"/>
      <c r="K149" s="209"/>
      <c r="L149" s="211"/>
      <c r="M149" s="208"/>
      <c r="N149" s="208"/>
      <c r="O149" s="208"/>
      <c r="P149" s="212"/>
      <c r="Q149" s="212"/>
      <c r="R149" s="208"/>
      <c r="S149" s="208"/>
      <c r="T149" s="208"/>
      <c r="U149" s="208"/>
      <c r="V149" s="208"/>
      <c r="W149" s="213"/>
      <c r="X149" s="208"/>
      <c r="Y149" s="208"/>
      <c r="Z149" s="208"/>
    </row>
    <row r="150" ht="24.75" customHeight="1">
      <c r="A150" s="208"/>
      <c r="B150" s="209"/>
      <c r="C150" s="210"/>
      <c r="D150" s="209"/>
      <c r="E150" s="209"/>
      <c r="F150" s="209"/>
      <c r="G150" s="209"/>
      <c r="H150" s="209"/>
      <c r="I150" s="209"/>
      <c r="J150" s="209"/>
      <c r="K150" s="209"/>
      <c r="L150" s="211"/>
      <c r="M150" s="208"/>
      <c r="N150" s="208"/>
      <c r="O150" s="208"/>
      <c r="P150" s="212"/>
      <c r="Q150" s="212"/>
      <c r="R150" s="208"/>
      <c r="S150" s="208"/>
      <c r="T150" s="208"/>
      <c r="U150" s="208"/>
      <c r="V150" s="208"/>
      <c r="W150" s="213"/>
      <c r="X150" s="208"/>
      <c r="Y150" s="208"/>
      <c r="Z150" s="208"/>
    </row>
    <row r="151" ht="24.75" customHeight="1">
      <c r="A151" s="208"/>
      <c r="B151" s="209"/>
      <c r="C151" s="210"/>
      <c r="D151" s="209"/>
      <c r="E151" s="209"/>
      <c r="F151" s="209"/>
      <c r="G151" s="209"/>
      <c r="H151" s="209"/>
      <c r="I151" s="209"/>
      <c r="J151" s="209"/>
      <c r="K151" s="209"/>
      <c r="L151" s="211"/>
      <c r="M151" s="208"/>
      <c r="N151" s="208"/>
      <c r="O151" s="208"/>
      <c r="P151" s="212"/>
      <c r="Q151" s="212"/>
      <c r="R151" s="208"/>
      <c r="S151" s="208"/>
      <c r="T151" s="208"/>
      <c r="U151" s="208"/>
      <c r="V151" s="208"/>
      <c r="W151" s="213"/>
      <c r="X151" s="208"/>
      <c r="Y151" s="208"/>
      <c r="Z151" s="208"/>
    </row>
    <row r="152" ht="24.75" customHeight="1">
      <c r="A152" s="208"/>
      <c r="B152" s="209"/>
      <c r="C152" s="210"/>
      <c r="D152" s="209"/>
      <c r="E152" s="209"/>
      <c r="F152" s="209"/>
      <c r="G152" s="209"/>
      <c r="H152" s="209"/>
      <c r="I152" s="209"/>
      <c r="J152" s="209"/>
      <c r="K152" s="209"/>
      <c r="L152" s="211"/>
      <c r="M152" s="208"/>
      <c r="N152" s="208"/>
      <c r="O152" s="208"/>
      <c r="P152" s="212"/>
      <c r="Q152" s="212"/>
      <c r="R152" s="208"/>
      <c r="S152" s="208"/>
      <c r="T152" s="208"/>
      <c r="U152" s="208"/>
      <c r="V152" s="208"/>
      <c r="W152" s="213"/>
      <c r="X152" s="208"/>
      <c r="Y152" s="208"/>
      <c r="Z152" s="208"/>
    </row>
    <row r="153" ht="24.75" customHeight="1">
      <c r="A153" s="208"/>
      <c r="B153" s="209"/>
      <c r="C153" s="210"/>
      <c r="D153" s="209"/>
      <c r="E153" s="209"/>
      <c r="F153" s="209"/>
      <c r="G153" s="209"/>
      <c r="H153" s="209"/>
      <c r="I153" s="209"/>
      <c r="J153" s="209"/>
      <c r="K153" s="209"/>
      <c r="L153" s="211"/>
      <c r="M153" s="208"/>
      <c r="N153" s="208"/>
      <c r="O153" s="208"/>
      <c r="P153" s="212"/>
      <c r="Q153" s="212"/>
      <c r="R153" s="208"/>
      <c r="S153" s="208"/>
      <c r="T153" s="208"/>
      <c r="U153" s="208"/>
      <c r="V153" s="208"/>
      <c r="W153" s="213"/>
      <c r="X153" s="208"/>
      <c r="Y153" s="208"/>
      <c r="Z153" s="208"/>
    </row>
    <row r="154" ht="24.75" customHeight="1">
      <c r="A154" s="208"/>
      <c r="B154" s="209"/>
      <c r="C154" s="210"/>
      <c r="D154" s="209"/>
      <c r="E154" s="209"/>
      <c r="F154" s="209"/>
      <c r="G154" s="209"/>
      <c r="H154" s="209"/>
      <c r="I154" s="209"/>
      <c r="J154" s="209"/>
      <c r="K154" s="209"/>
      <c r="L154" s="211"/>
      <c r="M154" s="208"/>
      <c r="N154" s="208"/>
      <c r="O154" s="208"/>
      <c r="P154" s="212"/>
      <c r="Q154" s="212"/>
      <c r="R154" s="208"/>
      <c r="S154" s="208"/>
      <c r="T154" s="208"/>
      <c r="U154" s="208"/>
      <c r="V154" s="208"/>
      <c r="W154" s="213"/>
      <c r="X154" s="208"/>
      <c r="Y154" s="208"/>
      <c r="Z154" s="208"/>
    </row>
    <row r="155" ht="24.75" customHeight="1">
      <c r="A155" s="208"/>
      <c r="B155" s="209"/>
      <c r="C155" s="210"/>
      <c r="D155" s="209"/>
      <c r="E155" s="209"/>
      <c r="F155" s="209"/>
      <c r="G155" s="209"/>
      <c r="H155" s="209"/>
      <c r="I155" s="209"/>
      <c r="J155" s="209"/>
      <c r="K155" s="209"/>
      <c r="L155" s="211"/>
      <c r="M155" s="208"/>
      <c r="N155" s="208"/>
      <c r="O155" s="208"/>
      <c r="P155" s="212"/>
      <c r="Q155" s="212"/>
      <c r="R155" s="208"/>
      <c r="S155" s="208"/>
      <c r="T155" s="208"/>
      <c r="U155" s="208"/>
      <c r="V155" s="208"/>
      <c r="W155" s="213"/>
      <c r="X155" s="208"/>
      <c r="Y155" s="208"/>
      <c r="Z155" s="208"/>
    </row>
    <row r="156" ht="24.75" customHeight="1">
      <c r="A156" s="208"/>
      <c r="B156" s="209"/>
      <c r="C156" s="210"/>
      <c r="D156" s="209"/>
      <c r="E156" s="209"/>
      <c r="F156" s="209"/>
      <c r="G156" s="209"/>
      <c r="H156" s="209"/>
      <c r="I156" s="209"/>
      <c r="J156" s="209"/>
      <c r="K156" s="209"/>
      <c r="L156" s="211"/>
      <c r="M156" s="208"/>
      <c r="N156" s="208"/>
      <c r="O156" s="208"/>
      <c r="P156" s="212"/>
      <c r="Q156" s="212"/>
      <c r="R156" s="208"/>
      <c r="S156" s="208"/>
      <c r="T156" s="208"/>
      <c r="U156" s="208"/>
      <c r="V156" s="208"/>
      <c r="W156" s="213"/>
      <c r="X156" s="208"/>
      <c r="Y156" s="208"/>
      <c r="Z156" s="208"/>
    </row>
    <row r="157" ht="24.75" customHeight="1">
      <c r="A157" s="208"/>
      <c r="B157" s="209"/>
      <c r="C157" s="210"/>
      <c r="D157" s="209"/>
      <c r="E157" s="209"/>
      <c r="F157" s="209"/>
      <c r="G157" s="209"/>
      <c r="H157" s="209"/>
      <c r="I157" s="209"/>
      <c r="J157" s="209"/>
      <c r="K157" s="209"/>
      <c r="L157" s="211"/>
      <c r="M157" s="208"/>
      <c r="N157" s="208"/>
      <c r="O157" s="208"/>
      <c r="P157" s="212"/>
      <c r="Q157" s="212"/>
      <c r="R157" s="208"/>
      <c r="S157" s="208"/>
      <c r="T157" s="208"/>
      <c r="U157" s="208"/>
      <c r="V157" s="208"/>
      <c r="W157" s="213"/>
      <c r="X157" s="208"/>
      <c r="Y157" s="208"/>
      <c r="Z157" s="208"/>
    </row>
    <row r="158" ht="24.75" customHeight="1">
      <c r="A158" s="208"/>
      <c r="B158" s="209"/>
      <c r="C158" s="210"/>
      <c r="D158" s="209"/>
      <c r="E158" s="209"/>
      <c r="F158" s="209"/>
      <c r="G158" s="209"/>
      <c r="H158" s="209"/>
      <c r="I158" s="209"/>
      <c r="J158" s="209"/>
      <c r="K158" s="209"/>
      <c r="L158" s="211"/>
      <c r="M158" s="208"/>
      <c r="N158" s="208"/>
      <c r="O158" s="208"/>
      <c r="P158" s="212"/>
      <c r="Q158" s="212"/>
      <c r="R158" s="208"/>
      <c r="S158" s="208"/>
      <c r="T158" s="208"/>
      <c r="U158" s="208"/>
      <c r="V158" s="208"/>
      <c r="W158" s="213"/>
      <c r="X158" s="208"/>
      <c r="Y158" s="208"/>
      <c r="Z158" s="208"/>
    </row>
    <row r="159" ht="24.75" customHeight="1">
      <c r="A159" s="208"/>
      <c r="B159" s="209"/>
      <c r="C159" s="210"/>
      <c r="D159" s="209"/>
      <c r="E159" s="209"/>
      <c r="F159" s="209"/>
      <c r="G159" s="209"/>
      <c r="H159" s="209"/>
      <c r="I159" s="209"/>
      <c r="J159" s="209"/>
      <c r="K159" s="209"/>
      <c r="L159" s="211"/>
      <c r="M159" s="208"/>
      <c r="N159" s="208"/>
      <c r="O159" s="208"/>
      <c r="P159" s="212"/>
      <c r="Q159" s="212"/>
      <c r="R159" s="208"/>
      <c r="S159" s="208"/>
      <c r="T159" s="208"/>
      <c r="U159" s="208"/>
      <c r="V159" s="208"/>
      <c r="W159" s="213"/>
      <c r="X159" s="208"/>
      <c r="Y159" s="208"/>
      <c r="Z159" s="208"/>
    </row>
    <row r="160" ht="24.75" customHeight="1">
      <c r="A160" s="208"/>
      <c r="B160" s="209"/>
      <c r="C160" s="210"/>
      <c r="D160" s="209"/>
      <c r="E160" s="209"/>
      <c r="F160" s="209"/>
      <c r="G160" s="209"/>
      <c r="H160" s="209"/>
      <c r="I160" s="209"/>
      <c r="J160" s="209"/>
      <c r="K160" s="209"/>
      <c r="L160" s="211"/>
      <c r="M160" s="208"/>
      <c r="N160" s="208"/>
      <c r="O160" s="208"/>
      <c r="P160" s="212"/>
      <c r="Q160" s="212"/>
      <c r="R160" s="208"/>
      <c r="S160" s="208"/>
      <c r="T160" s="208"/>
      <c r="U160" s="208"/>
      <c r="V160" s="208"/>
      <c r="W160" s="213"/>
      <c r="X160" s="208"/>
      <c r="Y160" s="208"/>
      <c r="Z160" s="208"/>
    </row>
    <row r="161" ht="24.75" customHeight="1">
      <c r="A161" s="208"/>
      <c r="B161" s="209"/>
      <c r="C161" s="210"/>
      <c r="D161" s="209"/>
      <c r="E161" s="209"/>
      <c r="F161" s="209"/>
      <c r="G161" s="209"/>
      <c r="H161" s="209"/>
      <c r="I161" s="209"/>
      <c r="J161" s="209"/>
      <c r="K161" s="209"/>
      <c r="L161" s="211"/>
      <c r="M161" s="208"/>
      <c r="N161" s="208"/>
      <c r="O161" s="208"/>
      <c r="P161" s="212"/>
      <c r="Q161" s="212"/>
      <c r="R161" s="208"/>
      <c r="S161" s="208"/>
      <c r="T161" s="208"/>
      <c r="U161" s="208"/>
      <c r="V161" s="208"/>
      <c r="W161" s="213"/>
      <c r="X161" s="208"/>
      <c r="Y161" s="208"/>
      <c r="Z161" s="208"/>
    </row>
    <row r="162" ht="24.75" customHeight="1">
      <c r="A162" s="208"/>
      <c r="B162" s="209"/>
      <c r="C162" s="210"/>
      <c r="D162" s="209"/>
      <c r="E162" s="209"/>
      <c r="F162" s="209"/>
      <c r="G162" s="209"/>
      <c r="H162" s="209"/>
      <c r="I162" s="209"/>
      <c r="J162" s="209"/>
      <c r="K162" s="209"/>
      <c r="L162" s="211"/>
      <c r="M162" s="208"/>
      <c r="N162" s="208"/>
      <c r="O162" s="208"/>
      <c r="P162" s="212"/>
      <c r="Q162" s="212"/>
      <c r="R162" s="208"/>
      <c r="S162" s="208"/>
      <c r="T162" s="208"/>
      <c r="U162" s="208"/>
      <c r="V162" s="208"/>
      <c r="W162" s="213"/>
      <c r="X162" s="208"/>
      <c r="Y162" s="208"/>
      <c r="Z162" s="208"/>
    </row>
    <row r="163" ht="24.75" customHeight="1">
      <c r="A163" s="208"/>
      <c r="B163" s="209"/>
      <c r="C163" s="210"/>
      <c r="D163" s="209"/>
      <c r="E163" s="209"/>
      <c r="F163" s="209"/>
      <c r="G163" s="209"/>
      <c r="H163" s="209"/>
      <c r="I163" s="209"/>
      <c r="J163" s="209"/>
      <c r="K163" s="209"/>
      <c r="L163" s="211"/>
      <c r="M163" s="208"/>
      <c r="N163" s="208"/>
      <c r="O163" s="208"/>
      <c r="P163" s="212"/>
      <c r="Q163" s="212"/>
      <c r="R163" s="208"/>
      <c r="S163" s="208"/>
      <c r="T163" s="208"/>
      <c r="U163" s="208"/>
      <c r="V163" s="208"/>
      <c r="W163" s="213"/>
      <c r="X163" s="208"/>
      <c r="Y163" s="208"/>
      <c r="Z163" s="208"/>
    </row>
    <row r="164" ht="24.75" customHeight="1">
      <c r="A164" s="208"/>
      <c r="B164" s="209"/>
      <c r="C164" s="210"/>
      <c r="D164" s="209"/>
      <c r="E164" s="209"/>
      <c r="F164" s="209"/>
      <c r="G164" s="209"/>
      <c r="H164" s="209"/>
      <c r="I164" s="209"/>
      <c r="J164" s="209"/>
      <c r="K164" s="209"/>
      <c r="L164" s="211"/>
      <c r="M164" s="208"/>
      <c r="N164" s="208"/>
      <c r="O164" s="208"/>
      <c r="P164" s="212"/>
      <c r="Q164" s="212"/>
      <c r="R164" s="208"/>
      <c r="S164" s="208"/>
      <c r="T164" s="208"/>
      <c r="U164" s="208"/>
      <c r="V164" s="208"/>
      <c r="W164" s="213"/>
      <c r="X164" s="208"/>
      <c r="Y164" s="208"/>
      <c r="Z164" s="208"/>
    </row>
    <row r="165" ht="24.75" customHeight="1">
      <c r="A165" s="208"/>
      <c r="B165" s="209"/>
      <c r="C165" s="210"/>
      <c r="D165" s="209"/>
      <c r="E165" s="209"/>
      <c r="F165" s="209"/>
      <c r="G165" s="209"/>
      <c r="H165" s="209"/>
      <c r="I165" s="209"/>
      <c r="J165" s="209"/>
      <c r="K165" s="209"/>
      <c r="L165" s="211"/>
      <c r="M165" s="208"/>
      <c r="N165" s="208"/>
      <c r="O165" s="208"/>
      <c r="P165" s="212"/>
      <c r="Q165" s="212"/>
      <c r="R165" s="208"/>
      <c r="S165" s="208"/>
      <c r="T165" s="208"/>
      <c r="U165" s="208"/>
      <c r="V165" s="208"/>
      <c r="W165" s="213"/>
      <c r="X165" s="208"/>
      <c r="Y165" s="208"/>
      <c r="Z165" s="208"/>
    </row>
    <row r="166" ht="24.75" customHeight="1">
      <c r="A166" s="208"/>
      <c r="B166" s="209"/>
      <c r="C166" s="210"/>
      <c r="D166" s="209"/>
      <c r="E166" s="209"/>
      <c r="F166" s="209"/>
      <c r="G166" s="209"/>
      <c r="H166" s="209"/>
      <c r="I166" s="209"/>
      <c r="J166" s="209"/>
      <c r="K166" s="209"/>
      <c r="L166" s="211"/>
      <c r="M166" s="208"/>
      <c r="N166" s="208"/>
      <c r="O166" s="208"/>
      <c r="P166" s="212"/>
      <c r="Q166" s="212"/>
      <c r="R166" s="208"/>
      <c r="S166" s="208"/>
      <c r="T166" s="208"/>
      <c r="U166" s="208"/>
      <c r="V166" s="208"/>
      <c r="W166" s="213"/>
      <c r="X166" s="208"/>
      <c r="Y166" s="208"/>
      <c r="Z166" s="208"/>
    </row>
    <row r="167" ht="24.75" customHeight="1">
      <c r="A167" s="208"/>
      <c r="B167" s="209"/>
      <c r="C167" s="210"/>
      <c r="D167" s="209"/>
      <c r="E167" s="209"/>
      <c r="F167" s="209"/>
      <c r="G167" s="209"/>
      <c r="H167" s="209"/>
      <c r="I167" s="209"/>
      <c r="J167" s="209"/>
      <c r="K167" s="209"/>
      <c r="L167" s="211"/>
      <c r="M167" s="208"/>
      <c r="N167" s="208"/>
      <c r="O167" s="208"/>
      <c r="P167" s="212"/>
      <c r="Q167" s="212"/>
      <c r="R167" s="208"/>
      <c r="S167" s="208"/>
      <c r="T167" s="208"/>
      <c r="U167" s="208"/>
      <c r="V167" s="208"/>
      <c r="W167" s="213"/>
      <c r="X167" s="208"/>
      <c r="Y167" s="208"/>
      <c r="Z167" s="208"/>
    </row>
    <row r="168" ht="24.75" customHeight="1">
      <c r="A168" s="208"/>
      <c r="B168" s="209"/>
      <c r="C168" s="210"/>
      <c r="D168" s="209"/>
      <c r="E168" s="209"/>
      <c r="F168" s="209"/>
      <c r="G168" s="209"/>
      <c r="H168" s="209"/>
      <c r="I168" s="209"/>
      <c r="J168" s="209"/>
      <c r="K168" s="209"/>
      <c r="L168" s="211"/>
      <c r="M168" s="208"/>
      <c r="N168" s="208"/>
      <c r="O168" s="208"/>
      <c r="P168" s="212"/>
      <c r="Q168" s="212"/>
      <c r="R168" s="208"/>
      <c r="S168" s="208"/>
      <c r="T168" s="208"/>
      <c r="U168" s="208"/>
      <c r="V168" s="208"/>
      <c r="W168" s="213"/>
      <c r="X168" s="208"/>
      <c r="Y168" s="208"/>
      <c r="Z168" s="208"/>
    </row>
    <row r="169" ht="24.75" customHeight="1">
      <c r="A169" s="208"/>
      <c r="B169" s="209"/>
      <c r="C169" s="210"/>
      <c r="D169" s="209"/>
      <c r="E169" s="209"/>
      <c r="F169" s="209"/>
      <c r="G169" s="209"/>
      <c r="H169" s="209"/>
      <c r="I169" s="209"/>
      <c r="J169" s="209"/>
      <c r="K169" s="209"/>
      <c r="L169" s="211"/>
      <c r="M169" s="208"/>
      <c r="N169" s="208"/>
      <c r="O169" s="208"/>
      <c r="P169" s="212"/>
      <c r="Q169" s="212"/>
      <c r="R169" s="208"/>
      <c r="S169" s="208"/>
      <c r="T169" s="208"/>
      <c r="U169" s="208"/>
      <c r="V169" s="208"/>
      <c r="W169" s="213"/>
      <c r="X169" s="208"/>
      <c r="Y169" s="208"/>
      <c r="Z169" s="208"/>
    </row>
    <row r="170" ht="24.75" customHeight="1">
      <c r="A170" s="208"/>
      <c r="B170" s="209"/>
      <c r="C170" s="210"/>
      <c r="D170" s="209"/>
      <c r="E170" s="209"/>
      <c r="F170" s="209"/>
      <c r="G170" s="209"/>
      <c r="H170" s="209"/>
      <c r="I170" s="209"/>
      <c r="J170" s="209"/>
      <c r="K170" s="209"/>
      <c r="L170" s="211"/>
      <c r="M170" s="208"/>
      <c r="N170" s="208"/>
      <c r="O170" s="208"/>
      <c r="P170" s="212"/>
      <c r="Q170" s="212"/>
      <c r="R170" s="208"/>
      <c r="S170" s="208"/>
      <c r="T170" s="208"/>
      <c r="U170" s="208"/>
      <c r="V170" s="208"/>
      <c r="W170" s="213"/>
      <c r="X170" s="208"/>
      <c r="Y170" s="208"/>
      <c r="Z170" s="208"/>
    </row>
    <row r="171" ht="24.75" customHeight="1">
      <c r="A171" s="208"/>
      <c r="B171" s="209"/>
      <c r="C171" s="210"/>
      <c r="D171" s="209"/>
      <c r="E171" s="209"/>
      <c r="F171" s="209"/>
      <c r="G171" s="209"/>
      <c r="H171" s="209"/>
      <c r="I171" s="209"/>
      <c r="J171" s="209"/>
      <c r="K171" s="209"/>
      <c r="L171" s="211"/>
      <c r="M171" s="208"/>
      <c r="N171" s="208"/>
      <c r="O171" s="208"/>
      <c r="P171" s="212"/>
      <c r="Q171" s="212"/>
      <c r="R171" s="208"/>
      <c r="S171" s="208"/>
      <c r="T171" s="208"/>
      <c r="U171" s="208"/>
      <c r="V171" s="208"/>
      <c r="W171" s="213"/>
      <c r="X171" s="208"/>
      <c r="Y171" s="208"/>
      <c r="Z171" s="208"/>
    </row>
    <row r="172" ht="24.75" customHeight="1">
      <c r="A172" s="208"/>
      <c r="B172" s="209"/>
      <c r="C172" s="210"/>
      <c r="D172" s="209"/>
      <c r="E172" s="209"/>
      <c r="F172" s="209"/>
      <c r="G172" s="209"/>
      <c r="H172" s="209"/>
      <c r="I172" s="209"/>
      <c r="J172" s="209"/>
      <c r="K172" s="209"/>
      <c r="L172" s="211"/>
      <c r="M172" s="208"/>
      <c r="N172" s="208"/>
      <c r="O172" s="208"/>
      <c r="P172" s="212"/>
      <c r="Q172" s="212"/>
      <c r="R172" s="208"/>
      <c r="S172" s="208"/>
      <c r="T172" s="208"/>
      <c r="U172" s="208"/>
      <c r="V172" s="208"/>
      <c r="W172" s="213"/>
      <c r="X172" s="208"/>
      <c r="Y172" s="208"/>
      <c r="Z172" s="208"/>
    </row>
    <row r="173" ht="24.75" customHeight="1">
      <c r="A173" s="208"/>
      <c r="B173" s="209"/>
      <c r="C173" s="210"/>
      <c r="D173" s="209"/>
      <c r="E173" s="209"/>
      <c r="F173" s="209"/>
      <c r="G173" s="209"/>
      <c r="H173" s="209"/>
      <c r="I173" s="209"/>
      <c r="J173" s="209"/>
      <c r="K173" s="209"/>
      <c r="L173" s="211"/>
      <c r="M173" s="208"/>
      <c r="N173" s="208"/>
      <c r="O173" s="208"/>
      <c r="P173" s="212"/>
      <c r="Q173" s="212"/>
      <c r="R173" s="208"/>
      <c r="S173" s="208"/>
      <c r="T173" s="208"/>
      <c r="U173" s="208"/>
      <c r="V173" s="208"/>
      <c r="W173" s="213"/>
      <c r="X173" s="208"/>
      <c r="Y173" s="208"/>
      <c r="Z173" s="208"/>
    </row>
    <row r="174" ht="24.75" customHeight="1">
      <c r="A174" s="208"/>
      <c r="B174" s="209"/>
      <c r="C174" s="210"/>
      <c r="D174" s="209"/>
      <c r="E174" s="209"/>
      <c r="F174" s="209"/>
      <c r="G174" s="209"/>
      <c r="H174" s="209"/>
      <c r="I174" s="209"/>
      <c r="J174" s="209"/>
      <c r="K174" s="209"/>
      <c r="L174" s="211"/>
      <c r="M174" s="208"/>
      <c r="N174" s="208"/>
      <c r="O174" s="208"/>
      <c r="P174" s="212"/>
      <c r="Q174" s="212"/>
      <c r="R174" s="208"/>
      <c r="S174" s="208"/>
      <c r="T174" s="208"/>
      <c r="U174" s="208"/>
      <c r="V174" s="208"/>
      <c r="W174" s="213"/>
      <c r="X174" s="208"/>
      <c r="Y174" s="208"/>
      <c r="Z174" s="208"/>
    </row>
    <row r="175" ht="24.75" customHeight="1">
      <c r="A175" s="208"/>
      <c r="B175" s="209"/>
      <c r="C175" s="210"/>
      <c r="D175" s="209"/>
      <c r="E175" s="209"/>
      <c r="F175" s="209"/>
      <c r="G175" s="209"/>
      <c r="H175" s="209"/>
      <c r="I175" s="209"/>
      <c r="J175" s="209"/>
      <c r="K175" s="209"/>
      <c r="L175" s="211"/>
      <c r="M175" s="208"/>
      <c r="N175" s="208"/>
      <c r="O175" s="208"/>
      <c r="P175" s="212"/>
      <c r="Q175" s="212"/>
      <c r="R175" s="208"/>
      <c r="S175" s="208"/>
      <c r="T175" s="208"/>
      <c r="U175" s="208"/>
      <c r="V175" s="208"/>
      <c r="W175" s="213"/>
      <c r="X175" s="208"/>
      <c r="Y175" s="208"/>
      <c r="Z175" s="208"/>
    </row>
    <row r="176" ht="24.75" customHeight="1">
      <c r="A176" s="208"/>
      <c r="B176" s="209"/>
      <c r="C176" s="210"/>
      <c r="D176" s="209"/>
      <c r="E176" s="209"/>
      <c r="F176" s="209"/>
      <c r="G176" s="209"/>
      <c r="H176" s="209"/>
      <c r="I176" s="209"/>
      <c r="J176" s="209"/>
      <c r="K176" s="209"/>
      <c r="L176" s="211"/>
      <c r="M176" s="208"/>
      <c r="N176" s="208"/>
      <c r="O176" s="208"/>
      <c r="P176" s="212"/>
      <c r="Q176" s="212"/>
      <c r="R176" s="208"/>
      <c r="S176" s="208"/>
      <c r="T176" s="208"/>
      <c r="U176" s="208"/>
      <c r="V176" s="208"/>
      <c r="W176" s="213"/>
      <c r="X176" s="208"/>
      <c r="Y176" s="208"/>
      <c r="Z176" s="208"/>
    </row>
    <row r="177" ht="24.75" customHeight="1">
      <c r="A177" s="208"/>
      <c r="B177" s="209"/>
      <c r="C177" s="210"/>
      <c r="D177" s="209"/>
      <c r="E177" s="209"/>
      <c r="F177" s="209"/>
      <c r="G177" s="209"/>
      <c r="H177" s="209"/>
      <c r="I177" s="209"/>
      <c r="J177" s="209"/>
      <c r="K177" s="209"/>
      <c r="L177" s="211"/>
      <c r="M177" s="208"/>
      <c r="N177" s="208"/>
      <c r="O177" s="208"/>
      <c r="P177" s="212"/>
      <c r="Q177" s="212"/>
      <c r="R177" s="208"/>
      <c r="S177" s="208"/>
      <c r="T177" s="208"/>
      <c r="U177" s="208"/>
      <c r="V177" s="208"/>
      <c r="W177" s="213"/>
      <c r="X177" s="208"/>
      <c r="Y177" s="208"/>
      <c r="Z177" s="208"/>
    </row>
    <row r="178" ht="24.75" customHeight="1">
      <c r="A178" s="208"/>
      <c r="B178" s="209"/>
      <c r="C178" s="210"/>
      <c r="D178" s="209"/>
      <c r="E178" s="209"/>
      <c r="F178" s="209"/>
      <c r="G178" s="209"/>
      <c r="H178" s="209"/>
      <c r="I178" s="209"/>
      <c r="J178" s="209"/>
      <c r="K178" s="209"/>
      <c r="L178" s="211"/>
      <c r="M178" s="208"/>
      <c r="N178" s="208"/>
      <c r="O178" s="208"/>
      <c r="P178" s="212"/>
      <c r="Q178" s="212"/>
      <c r="R178" s="208"/>
      <c r="S178" s="208"/>
      <c r="T178" s="208"/>
      <c r="U178" s="208"/>
      <c r="V178" s="208"/>
      <c r="W178" s="213"/>
      <c r="X178" s="208"/>
      <c r="Y178" s="208"/>
      <c r="Z178" s="208"/>
    </row>
    <row r="179" ht="24.75" customHeight="1">
      <c r="A179" s="208"/>
      <c r="B179" s="209"/>
      <c r="C179" s="210"/>
      <c r="D179" s="209"/>
      <c r="E179" s="209"/>
      <c r="F179" s="209"/>
      <c r="G179" s="209"/>
      <c r="H179" s="209"/>
      <c r="I179" s="209"/>
      <c r="J179" s="209"/>
      <c r="K179" s="209"/>
      <c r="L179" s="211"/>
      <c r="M179" s="208"/>
      <c r="N179" s="208"/>
      <c r="O179" s="208"/>
      <c r="P179" s="212"/>
      <c r="Q179" s="212"/>
      <c r="R179" s="208"/>
      <c r="S179" s="208"/>
      <c r="T179" s="208"/>
      <c r="U179" s="208"/>
      <c r="V179" s="208"/>
      <c r="W179" s="213"/>
      <c r="X179" s="208"/>
      <c r="Y179" s="208"/>
      <c r="Z179" s="208"/>
    </row>
    <row r="180" ht="24.75" customHeight="1">
      <c r="A180" s="208"/>
      <c r="B180" s="209"/>
      <c r="C180" s="210"/>
      <c r="D180" s="209"/>
      <c r="E180" s="209"/>
      <c r="F180" s="209"/>
      <c r="G180" s="209"/>
      <c r="H180" s="209"/>
      <c r="I180" s="209"/>
      <c r="J180" s="209"/>
      <c r="K180" s="209"/>
      <c r="L180" s="211"/>
      <c r="M180" s="208"/>
      <c r="N180" s="208"/>
      <c r="O180" s="208"/>
      <c r="P180" s="212"/>
      <c r="Q180" s="212"/>
      <c r="R180" s="208"/>
      <c r="S180" s="208"/>
      <c r="T180" s="208"/>
      <c r="U180" s="208"/>
      <c r="V180" s="208"/>
      <c r="W180" s="213"/>
      <c r="X180" s="208"/>
      <c r="Y180" s="208"/>
      <c r="Z180" s="208"/>
    </row>
    <row r="181" ht="24.75" customHeight="1">
      <c r="A181" s="208"/>
      <c r="B181" s="209"/>
      <c r="C181" s="210"/>
      <c r="D181" s="209"/>
      <c r="E181" s="209"/>
      <c r="F181" s="209"/>
      <c r="G181" s="209"/>
      <c r="H181" s="209"/>
      <c r="I181" s="209"/>
      <c r="J181" s="209"/>
      <c r="K181" s="209"/>
      <c r="L181" s="211"/>
      <c r="M181" s="208"/>
      <c r="N181" s="208"/>
      <c r="O181" s="208"/>
      <c r="P181" s="212"/>
      <c r="Q181" s="212"/>
      <c r="R181" s="208"/>
      <c r="S181" s="208"/>
      <c r="T181" s="208"/>
      <c r="U181" s="208"/>
      <c r="V181" s="208"/>
      <c r="W181" s="213"/>
      <c r="X181" s="208"/>
      <c r="Y181" s="208"/>
      <c r="Z181" s="208"/>
    </row>
    <row r="182" ht="24.75" customHeight="1">
      <c r="A182" s="208"/>
      <c r="B182" s="209"/>
      <c r="C182" s="210"/>
      <c r="D182" s="209"/>
      <c r="E182" s="209"/>
      <c r="F182" s="209"/>
      <c r="G182" s="209"/>
      <c r="H182" s="209"/>
      <c r="I182" s="209"/>
      <c r="J182" s="209"/>
      <c r="K182" s="209"/>
      <c r="L182" s="211"/>
      <c r="M182" s="208"/>
      <c r="N182" s="208"/>
      <c r="O182" s="208"/>
      <c r="P182" s="212"/>
      <c r="Q182" s="212"/>
      <c r="R182" s="208"/>
      <c r="S182" s="208"/>
      <c r="T182" s="208"/>
      <c r="U182" s="208"/>
      <c r="V182" s="208"/>
      <c r="W182" s="213"/>
      <c r="X182" s="208"/>
      <c r="Y182" s="208"/>
      <c r="Z182" s="208"/>
    </row>
    <row r="183" ht="24.75" customHeight="1">
      <c r="A183" s="208"/>
      <c r="B183" s="209"/>
      <c r="C183" s="210"/>
      <c r="D183" s="209"/>
      <c r="E183" s="209"/>
      <c r="F183" s="209"/>
      <c r="G183" s="209"/>
      <c r="H183" s="209"/>
      <c r="I183" s="209"/>
      <c r="J183" s="209"/>
      <c r="K183" s="209"/>
      <c r="L183" s="211"/>
      <c r="M183" s="208"/>
      <c r="N183" s="208"/>
      <c r="O183" s="208"/>
      <c r="P183" s="212"/>
      <c r="Q183" s="212"/>
      <c r="R183" s="208"/>
      <c r="S183" s="208"/>
      <c r="T183" s="208"/>
      <c r="U183" s="208"/>
      <c r="V183" s="208"/>
      <c r="W183" s="213"/>
      <c r="X183" s="208"/>
      <c r="Y183" s="208"/>
      <c r="Z183" s="208"/>
    </row>
    <row r="184" ht="24.75" customHeight="1">
      <c r="A184" s="208"/>
      <c r="B184" s="209"/>
      <c r="C184" s="210"/>
      <c r="D184" s="209"/>
      <c r="E184" s="209"/>
      <c r="F184" s="209"/>
      <c r="G184" s="209"/>
      <c r="H184" s="209"/>
      <c r="I184" s="209"/>
      <c r="J184" s="209"/>
      <c r="K184" s="209"/>
      <c r="L184" s="211"/>
      <c r="M184" s="208"/>
      <c r="N184" s="208"/>
      <c r="O184" s="208"/>
      <c r="P184" s="212"/>
      <c r="Q184" s="212"/>
      <c r="R184" s="208"/>
      <c r="S184" s="208"/>
      <c r="T184" s="208"/>
      <c r="U184" s="208"/>
      <c r="V184" s="208"/>
      <c r="W184" s="213"/>
      <c r="X184" s="208"/>
      <c r="Y184" s="208"/>
      <c r="Z184" s="208"/>
    </row>
    <row r="185" ht="24.75" customHeight="1">
      <c r="A185" s="208"/>
      <c r="B185" s="209"/>
      <c r="C185" s="210"/>
      <c r="D185" s="209"/>
      <c r="E185" s="209"/>
      <c r="F185" s="209"/>
      <c r="G185" s="209"/>
      <c r="H185" s="209"/>
      <c r="I185" s="209"/>
      <c r="J185" s="209"/>
      <c r="K185" s="209"/>
      <c r="L185" s="211"/>
      <c r="M185" s="208"/>
      <c r="N185" s="208"/>
      <c r="O185" s="208"/>
      <c r="P185" s="212"/>
      <c r="Q185" s="212"/>
      <c r="R185" s="208"/>
      <c r="S185" s="208"/>
      <c r="T185" s="208"/>
      <c r="U185" s="208"/>
      <c r="V185" s="208"/>
      <c r="W185" s="213"/>
      <c r="X185" s="208"/>
      <c r="Y185" s="208"/>
      <c r="Z185" s="208"/>
    </row>
    <row r="186" ht="24.75" customHeight="1">
      <c r="A186" s="208"/>
      <c r="B186" s="209"/>
      <c r="C186" s="210"/>
      <c r="D186" s="209"/>
      <c r="E186" s="209"/>
      <c r="F186" s="209"/>
      <c r="G186" s="209"/>
      <c r="H186" s="209"/>
      <c r="I186" s="209"/>
      <c r="J186" s="209"/>
      <c r="K186" s="209"/>
      <c r="L186" s="211"/>
      <c r="M186" s="208"/>
      <c r="N186" s="208"/>
      <c r="O186" s="208"/>
      <c r="P186" s="212"/>
      <c r="Q186" s="212"/>
      <c r="R186" s="208"/>
      <c r="S186" s="208"/>
      <c r="T186" s="208"/>
      <c r="U186" s="208"/>
      <c r="V186" s="208"/>
      <c r="W186" s="213"/>
      <c r="X186" s="208"/>
      <c r="Y186" s="208"/>
      <c r="Z186" s="208"/>
    </row>
    <row r="187" ht="24.75" customHeight="1">
      <c r="A187" s="208"/>
      <c r="B187" s="209"/>
      <c r="C187" s="210"/>
      <c r="D187" s="209"/>
      <c r="E187" s="209"/>
      <c r="F187" s="209"/>
      <c r="G187" s="209"/>
      <c r="H187" s="209"/>
      <c r="I187" s="209"/>
      <c r="J187" s="209"/>
      <c r="K187" s="209"/>
      <c r="L187" s="211"/>
      <c r="M187" s="208"/>
      <c r="N187" s="208"/>
      <c r="O187" s="208"/>
      <c r="P187" s="212"/>
      <c r="Q187" s="212"/>
      <c r="R187" s="208"/>
      <c r="S187" s="208"/>
      <c r="T187" s="208"/>
      <c r="U187" s="208"/>
      <c r="V187" s="208"/>
      <c r="W187" s="213"/>
      <c r="X187" s="208"/>
      <c r="Y187" s="208"/>
      <c r="Z187" s="208"/>
    </row>
    <row r="188" ht="24.75" customHeight="1">
      <c r="A188" s="208"/>
      <c r="B188" s="209"/>
      <c r="C188" s="210"/>
      <c r="D188" s="209"/>
      <c r="E188" s="209"/>
      <c r="F188" s="209"/>
      <c r="G188" s="209"/>
      <c r="H188" s="209"/>
      <c r="I188" s="209"/>
      <c r="J188" s="209"/>
      <c r="K188" s="209"/>
      <c r="L188" s="211"/>
      <c r="M188" s="208"/>
      <c r="N188" s="208"/>
      <c r="O188" s="208"/>
      <c r="P188" s="212"/>
      <c r="Q188" s="212"/>
      <c r="R188" s="208"/>
      <c r="S188" s="208"/>
      <c r="T188" s="208"/>
      <c r="U188" s="208"/>
      <c r="V188" s="208"/>
      <c r="W188" s="213"/>
      <c r="X188" s="208"/>
      <c r="Y188" s="208"/>
      <c r="Z188" s="208"/>
    </row>
    <row r="189" ht="24.75" customHeight="1">
      <c r="A189" s="208"/>
      <c r="B189" s="209"/>
      <c r="C189" s="210"/>
      <c r="D189" s="209"/>
      <c r="E189" s="209"/>
      <c r="F189" s="209"/>
      <c r="G189" s="209"/>
      <c r="H189" s="209"/>
      <c r="I189" s="209"/>
      <c r="J189" s="209"/>
      <c r="K189" s="209"/>
      <c r="L189" s="211"/>
      <c r="M189" s="208"/>
      <c r="N189" s="208"/>
      <c r="O189" s="208"/>
      <c r="P189" s="212"/>
      <c r="Q189" s="212"/>
      <c r="R189" s="208"/>
      <c r="S189" s="208"/>
      <c r="T189" s="208"/>
      <c r="U189" s="208"/>
      <c r="V189" s="208"/>
      <c r="W189" s="213"/>
      <c r="X189" s="208"/>
      <c r="Y189" s="208"/>
      <c r="Z189" s="208"/>
    </row>
    <row r="190" ht="24.75" customHeight="1">
      <c r="A190" s="208"/>
      <c r="B190" s="209"/>
      <c r="C190" s="210"/>
      <c r="D190" s="209"/>
      <c r="E190" s="209"/>
      <c r="F190" s="209"/>
      <c r="G190" s="209"/>
      <c r="H190" s="209"/>
      <c r="I190" s="209"/>
      <c r="J190" s="209"/>
      <c r="K190" s="209"/>
      <c r="L190" s="211"/>
      <c r="M190" s="208"/>
      <c r="N190" s="208"/>
      <c r="O190" s="208"/>
      <c r="P190" s="212"/>
      <c r="Q190" s="212"/>
      <c r="R190" s="208"/>
      <c r="S190" s="208"/>
      <c r="T190" s="208"/>
      <c r="U190" s="208"/>
      <c r="V190" s="208"/>
      <c r="W190" s="213"/>
      <c r="X190" s="208"/>
      <c r="Y190" s="208"/>
      <c r="Z190" s="208"/>
    </row>
    <row r="191" ht="24.75" customHeight="1">
      <c r="A191" s="208"/>
      <c r="B191" s="209"/>
      <c r="C191" s="210"/>
      <c r="D191" s="209"/>
      <c r="E191" s="209"/>
      <c r="F191" s="209"/>
      <c r="G191" s="209"/>
      <c r="H191" s="209"/>
      <c r="I191" s="209"/>
      <c r="J191" s="209"/>
      <c r="K191" s="209"/>
      <c r="L191" s="211"/>
      <c r="M191" s="208"/>
      <c r="N191" s="208"/>
      <c r="O191" s="208"/>
      <c r="P191" s="212"/>
      <c r="Q191" s="212"/>
      <c r="R191" s="208"/>
      <c r="S191" s="208"/>
      <c r="T191" s="208"/>
      <c r="U191" s="208"/>
      <c r="V191" s="208"/>
      <c r="W191" s="213"/>
      <c r="X191" s="208"/>
      <c r="Y191" s="208"/>
      <c r="Z191" s="208"/>
    </row>
    <row r="192" ht="24.75" customHeight="1">
      <c r="A192" s="208"/>
      <c r="B192" s="209"/>
      <c r="C192" s="210"/>
      <c r="D192" s="209"/>
      <c r="E192" s="209"/>
      <c r="F192" s="209"/>
      <c r="G192" s="209"/>
      <c r="H192" s="209"/>
      <c r="I192" s="209"/>
      <c r="J192" s="209"/>
      <c r="K192" s="209"/>
      <c r="L192" s="211"/>
      <c r="M192" s="208"/>
      <c r="N192" s="208"/>
      <c r="O192" s="208"/>
      <c r="P192" s="212"/>
      <c r="Q192" s="212"/>
      <c r="R192" s="208"/>
      <c r="S192" s="208"/>
      <c r="T192" s="208"/>
      <c r="U192" s="208"/>
      <c r="V192" s="208"/>
      <c r="W192" s="213"/>
      <c r="X192" s="208"/>
      <c r="Y192" s="208"/>
      <c r="Z192" s="208"/>
    </row>
    <row r="193" ht="24.75" customHeight="1">
      <c r="A193" s="208"/>
      <c r="B193" s="209"/>
      <c r="C193" s="210"/>
      <c r="D193" s="209"/>
      <c r="E193" s="209"/>
      <c r="F193" s="209"/>
      <c r="G193" s="209"/>
      <c r="H193" s="209"/>
      <c r="I193" s="209"/>
      <c r="J193" s="209"/>
      <c r="K193" s="209"/>
      <c r="L193" s="211"/>
      <c r="M193" s="208"/>
      <c r="N193" s="208"/>
      <c r="O193" s="208"/>
      <c r="P193" s="212"/>
      <c r="Q193" s="212"/>
      <c r="R193" s="208"/>
      <c r="S193" s="208"/>
      <c r="T193" s="208"/>
      <c r="U193" s="208"/>
      <c r="V193" s="208"/>
      <c r="W193" s="213"/>
      <c r="X193" s="208"/>
      <c r="Y193" s="208"/>
      <c r="Z193" s="208"/>
    </row>
    <row r="194" ht="24.75" customHeight="1">
      <c r="A194" s="208"/>
      <c r="B194" s="209"/>
      <c r="C194" s="210"/>
      <c r="D194" s="209"/>
      <c r="E194" s="209"/>
      <c r="F194" s="209"/>
      <c r="G194" s="209"/>
      <c r="H194" s="209"/>
      <c r="I194" s="209"/>
      <c r="J194" s="209"/>
      <c r="K194" s="209"/>
      <c r="L194" s="211"/>
      <c r="M194" s="208"/>
      <c r="N194" s="208"/>
      <c r="O194" s="208"/>
      <c r="P194" s="212"/>
      <c r="Q194" s="212"/>
      <c r="R194" s="208"/>
      <c r="S194" s="208"/>
      <c r="T194" s="208"/>
      <c r="U194" s="208"/>
      <c r="V194" s="208"/>
      <c r="W194" s="213"/>
      <c r="X194" s="208"/>
      <c r="Y194" s="208"/>
      <c r="Z194" s="208"/>
    </row>
    <row r="195" ht="24.75" customHeight="1">
      <c r="A195" s="208"/>
      <c r="B195" s="209"/>
      <c r="C195" s="210"/>
      <c r="D195" s="209"/>
      <c r="E195" s="209"/>
      <c r="F195" s="209"/>
      <c r="G195" s="209"/>
      <c r="H195" s="209"/>
      <c r="I195" s="209"/>
      <c r="J195" s="209"/>
      <c r="K195" s="209"/>
      <c r="L195" s="211"/>
      <c r="M195" s="208"/>
      <c r="N195" s="208"/>
      <c r="O195" s="208"/>
      <c r="P195" s="212"/>
      <c r="Q195" s="212"/>
      <c r="R195" s="208"/>
      <c r="S195" s="208"/>
      <c r="T195" s="208"/>
      <c r="U195" s="208"/>
      <c r="V195" s="208"/>
      <c r="W195" s="213"/>
      <c r="X195" s="208"/>
      <c r="Y195" s="208"/>
      <c r="Z195" s="208"/>
    </row>
    <row r="196" ht="24.75" customHeight="1">
      <c r="A196" s="208"/>
      <c r="B196" s="209"/>
      <c r="C196" s="210"/>
      <c r="D196" s="209"/>
      <c r="E196" s="209"/>
      <c r="F196" s="209"/>
      <c r="G196" s="209"/>
      <c r="H196" s="209"/>
      <c r="I196" s="209"/>
      <c r="J196" s="209"/>
      <c r="K196" s="209"/>
      <c r="L196" s="211"/>
      <c r="M196" s="208"/>
      <c r="N196" s="208"/>
      <c r="O196" s="208"/>
      <c r="P196" s="212"/>
      <c r="Q196" s="212"/>
      <c r="R196" s="208"/>
      <c r="S196" s="208"/>
      <c r="T196" s="208"/>
      <c r="U196" s="208"/>
      <c r="V196" s="208"/>
      <c r="W196" s="213"/>
      <c r="X196" s="208"/>
      <c r="Y196" s="208"/>
      <c r="Z196" s="208"/>
    </row>
    <row r="197" ht="24.75" customHeight="1">
      <c r="A197" s="208"/>
      <c r="B197" s="209"/>
      <c r="C197" s="210"/>
      <c r="D197" s="209"/>
      <c r="E197" s="209"/>
      <c r="F197" s="209"/>
      <c r="G197" s="209"/>
      <c r="H197" s="209"/>
      <c r="I197" s="209"/>
      <c r="J197" s="209"/>
      <c r="K197" s="209"/>
      <c r="L197" s="211"/>
      <c r="M197" s="208"/>
      <c r="N197" s="208"/>
      <c r="O197" s="208"/>
      <c r="P197" s="212"/>
      <c r="Q197" s="212"/>
      <c r="R197" s="208"/>
      <c r="S197" s="208"/>
      <c r="T197" s="208"/>
      <c r="U197" s="208"/>
      <c r="V197" s="208"/>
      <c r="W197" s="213"/>
      <c r="X197" s="208"/>
      <c r="Y197" s="208"/>
      <c r="Z197" s="208"/>
    </row>
    <row r="198" ht="24.75" customHeight="1">
      <c r="A198" s="208"/>
      <c r="B198" s="209"/>
      <c r="C198" s="210"/>
      <c r="D198" s="209"/>
      <c r="E198" s="209"/>
      <c r="F198" s="209"/>
      <c r="G198" s="209"/>
      <c r="H198" s="209"/>
      <c r="I198" s="209"/>
      <c r="J198" s="209"/>
      <c r="K198" s="209"/>
      <c r="L198" s="211"/>
      <c r="M198" s="208"/>
      <c r="N198" s="208"/>
      <c r="O198" s="208"/>
      <c r="P198" s="212"/>
      <c r="Q198" s="212"/>
      <c r="R198" s="208"/>
      <c r="S198" s="208"/>
      <c r="T198" s="208"/>
      <c r="U198" s="208"/>
      <c r="V198" s="208"/>
      <c r="W198" s="213"/>
      <c r="X198" s="208"/>
      <c r="Y198" s="208"/>
      <c r="Z198" s="208"/>
    </row>
    <row r="199" ht="24.75" customHeight="1">
      <c r="A199" s="208"/>
      <c r="B199" s="209"/>
      <c r="C199" s="210"/>
      <c r="D199" s="209"/>
      <c r="E199" s="209"/>
      <c r="F199" s="209"/>
      <c r="G199" s="209"/>
      <c r="H199" s="209"/>
      <c r="I199" s="209"/>
      <c r="J199" s="209"/>
      <c r="K199" s="209"/>
      <c r="L199" s="211"/>
      <c r="M199" s="208"/>
      <c r="N199" s="208"/>
      <c r="O199" s="208"/>
      <c r="P199" s="212"/>
      <c r="Q199" s="212"/>
      <c r="R199" s="208"/>
      <c r="S199" s="208"/>
      <c r="T199" s="208"/>
      <c r="U199" s="208"/>
      <c r="V199" s="208"/>
      <c r="W199" s="213"/>
      <c r="X199" s="208"/>
      <c r="Y199" s="208"/>
      <c r="Z199" s="208"/>
    </row>
    <row r="200" ht="24.75" customHeight="1">
      <c r="A200" s="208"/>
      <c r="B200" s="209"/>
      <c r="C200" s="210"/>
      <c r="D200" s="209"/>
      <c r="E200" s="209"/>
      <c r="F200" s="209"/>
      <c r="G200" s="209"/>
      <c r="H200" s="209"/>
      <c r="I200" s="209"/>
      <c r="J200" s="209"/>
      <c r="K200" s="209"/>
      <c r="L200" s="211"/>
      <c r="M200" s="208"/>
      <c r="N200" s="208"/>
      <c r="O200" s="208"/>
      <c r="P200" s="212"/>
      <c r="Q200" s="212"/>
      <c r="R200" s="208"/>
      <c r="S200" s="208"/>
      <c r="T200" s="208"/>
      <c r="U200" s="208"/>
      <c r="V200" s="208"/>
      <c r="W200" s="213"/>
      <c r="X200" s="208"/>
      <c r="Y200" s="208"/>
      <c r="Z200" s="208"/>
    </row>
    <row r="201" ht="24.75" customHeight="1">
      <c r="A201" s="208"/>
      <c r="B201" s="209"/>
      <c r="C201" s="210"/>
      <c r="D201" s="209"/>
      <c r="E201" s="209"/>
      <c r="F201" s="209"/>
      <c r="G201" s="209"/>
      <c r="H201" s="209"/>
      <c r="I201" s="209"/>
      <c r="J201" s="209"/>
      <c r="K201" s="209"/>
      <c r="L201" s="211"/>
      <c r="M201" s="208"/>
      <c r="N201" s="208"/>
      <c r="O201" s="208"/>
      <c r="P201" s="212"/>
      <c r="Q201" s="212"/>
      <c r="R201" s="208"/>
      <c r="S201" s="208"/>
      <c r="T201" s="208"/>
      <c r="U201" s="208"/>
      <c r="V201" s="208"/>
      <c r="W201" s="213"/>
      <c r="X201" s="208"/>
      <c r="Y201" s="208"/>
      <c r="Z201" s="208"/>
    </row>
    <row r="202" ht="24.75" customHeight="1">
      <c r="A202" s="208"/>
      <c r="B202" s="209"/>
      <c r="C202" s="210"/>
      <c r="D202" s="209"/>
      <c r="E202" s="209"/>
      <c r="F202" s="209"/>
      <c r="G202" s="209"/>
      <c r="H202" s="209"/>
      <c r="I202" s="209"/>
      <c r="J202" s="209"/>
      <c r="K202" s="209"/>
      <c r="L202" s="211"/>
      <c r="M202" s="208"/>
      <c r="N202" s="208"/>
      <c r="O202" s="208"/>
      <c r="P202" s="212"/>
      <c r="Q202" s="212"/>
      <c r="R202" s="208"/>
      <c r="S202" s="208"/>
      <c r="T202" s="208"/>
      <c r="U202" s="208"/>
      <c r="V202" s="208"/>
      <c r="W202" s="213"/>
      <c r="X202" s="208"/>
      <c r="Y202" s="208"/>
      <c r="Z202" s="208"/>
    </row>
    <row r="203" ht="24.75" customHeight="1">
      <c r="A203" s="208"/>
      <c r="B203" s="209"/>
      <c r="C203" s="210"/>
      <c r="D203" s="209"/>
      <c r="E203" s="209"/>
      <c r="F203" s="209"/>
      <c r="G203" s="209"/>
      <c r="H203" s="209"/>
      <c r="I203" s="209"/>
      <c r="J203" s="209"/>
      <c r="K203" s="209"/>
      <c r="L203" s="211"/>
      <c r="M203" s="208"/>
      <c r="N203" s="208"/>
      <c r="O203" s="208"/>
      <c r="P203" s="212"/>
      <c r="Q203" s="212"/>
      <c r="R203" s="208"/>
      <c r="S203" s="208"/>
      <c r="T203" s="208"/>
      <c r="U203" s="208"/>
      <c r="V203" s="208"/>
      <c r="W203" s="213"/>
      <c r="X203" s="208"/>
      <c r="Y203" s="208"/>
      <c r="Z203" s="208"/>
    </row>
    <row r="204" ht="24.75" customHeight="1">
      <c r="A204" s="208"/>
      <c r="B204" s="209"/>
      <c r="C204" s="210"/>
      <c r="D204" s="209"/>
      <c r="E204" s="209"/>
      <c r="F204" s="209"/>
      <c r="G204" s="209"/>
      <c r="H204" s="209"/>
      <c r="I204" s="209"/>
      <c r="J204" s="209"/>
      <c r="K204" s="209"/>
      <c r="L204" s="211"/>
      <c r="M204" s="208"/>
      <c r="N204" s="208"/>
      <c r="O204" s="208"/>
      <c r="P204" s="212"/>
      <c r="Q204" s="212"/>
      <c r="R204" s="208"/>
      <c r="S204" s="208"/>
      <c r="T204" s="208"/>
      <c r="U204" s="208"/>
      <c r="V204" s="208"/>
      <c r="W204" s="213"/>
      <c r="X204" s="208"/>
      <c r="Y204" s="208"/>
      <c r="Z204" s="208"/>
    </row>
    <row r="205" ht="24.75" customHeight="1">
      <c r="A205" s="208"/>
      <c r="B205" s="209"/>
      <c r="C205" s="210"/>
      <c r="D205" s="209"/>
      <c r="E205" s="209"/>
      <c r="F205" s="209"/>
      <c r="G205" s="209"/>
      <c r="H205" s="209"/>
      <c r="I205" s="209"/>
      <c r="J205" s="209"/>
      <c r="K205" s="209"/>
      <c r="L205" s="211"/>
      <c r="M205" s="208"/>
      <c r="N205" s="208"/>
      <c r="O205" s="208"/>
      <c r="P205" s="212"/>
      <c r="Q205" s="212"/>
      <c r="R205" s="208"/>
      <c r="S205" s="208"/>
      <c r="T205" s="208"/>
      <c r="U205" s="208"/>
      <c r="V205" s="208"/>
      <c r="W205" s="213"/>
      <c r="X205" s="208"/>
      <c r="Y205" s="208"/>
      <c r="Z205" s="208"/>
    </row>
    <row r="206" ht="24.75" customHeight="1">
      <c r="A206" s="208"/>
      <c r="B206" s="209"/>
      <c r="C206" s="210"/>
      <c r="D206" s="209"/>
      <c r="E206" s="209"/>
      <c r="F206" s="209"/>
      <c r="G206" s="209"/>
      <c r="H206" s="209"/>
      <c r="I206" s="209"/>
      <c r="J206" s="209"/>
      <c r="K206" s="209"/>
      <c r="L206" s="211"/>
      <c r="M206" s="208"/>
      <c r="N206" s="208"/>
      <c r="O206" s="208"/>
      <c r="P206" s="212"/>
      <c r="Q206" s="212"/>
      <c r="R206" s="208"/>
      <c r="S206" s="208"/>
      <c r="T206" s="208"/>
      <c r="U206" s="208"/>
      <c r="V206" s="208"/>
      <c r="W206" s="213"/>
      <c r="X206" s="208"/>
      <c r="Y206" s="208"/>
      <c r="Z206" s="208"/>
    </row>
    <row r="207" ht="24.75" customHeight="1">
      <c r="A207" s="208"/>
      <c r="B207" s="209"/>
      <c r="C207" s="210"/>
      <c r="D207" s="209"/>
      <c r="E207" s="209"/>
      <c r="F207" s="209"/>
      <c r="G207" s="209"/>
      <c r="H207" s="209"/>
      <c r="I207" s="209"/>
      <c r="J207" s="209"/>
      <c r="K207" s="209"/>
      <c r="L207" s="211"/>
      <c r="M207" s="208"/>
      <c r="N207" s="208"/>
      <c r="O207" s="208"/>
      <c r="P207" s="212"/>
      <c r="Q207" s="212"/>
      <c r="R207" s="208"/>
      <c r="S207" s="208"/>
      <c r="T207" s="208"/>
      <c r="U207" s="208"/>
      <c r="V207" s="208"/>
      <c r="W207" s="213"/>
      <c r="X207" s="208"/>
      <c r="Y207" s="208"/>
      <c r="Z207" s="208"/>
    </row>
    <row r="208" ht="24.75" customHeight="1">
      <c r="A208" s="208"/>
      <c r="B208" s="209"/>
      <c r="C208" s="210"/>
      <c r="D208" s="209"/>
      <c r="E208" s="209"/>
      <c r="F208" s="209"/>
      <c r="G208" s="209"/>
      <c r="H208" s="209"/>
      <c r="I208" s="209"/>
      <c r="J208" s="209"/>
      <c r="K208" s="209"/>
      <c r="L208" s="211"/>
      <c r="M208" s="208"/>
      <c r="N208" s="208"/>
      <c r="O208" s="208"/>
      <c r="P208" s="212"/>
      <c r="Q208" s="212"/>
      <c r="R208" s="208"/>
      <c r="S208" s="208"/>
      <c r="T208" s="208"/>
      <c r="U208" s="208"/>
      <c r="V208" s="208"/>
      <c r="W208" s="213"/>
      <c r="X208" s="208"/>
      <c r="Y208" s="208"/>
      <c r="Z208" s="208"/>
    </row>
    <row r="209" ht="24.75" customHeight="1">
      <c r="A209" s="208"/>
      <c r="B209" s="209"/>
      <c r="C209" s="210"/>
      <c r="D209" s="209"/>
      <c r="E209" s="209"/>
      <c r="F209" s="209"/>
      <c r="G209" s="209"/>
      <c r="H209" s="209"/>
      <c r="I209" s="209"/>
      <c r="J209" s="209"/>
      <c r="K209" s="209"/>
      <c r="L209" s="211"/>
      <c r="M209" s="208"/>
      <c r="N209" s="208"/>
      <c r="O209" s="208"/>
      <c r="P209" s="212"/>
      <c r="Q209" s="212"/>
      <c r="R209" s="208"/>
      <c r="S209" s="208"/>
      <c r="T209" s="208"/>
      <c r="U209" s="208"/>
      <c r="V209" s="208"/>
      <c r="W209" s="213"/>
      <c r="X209" s="208"/>
      <c r="Y209" s="208"/>
      <c r="Z209" s="208"/>
    </row>
    <row r="210" ht="24.75" customHeight="1">
      <c r="A210" s="208"/>
      <c r="B210" s="209"/>
      <c r="C210" s="210"/>
      <c r="D210" s="209"/>
      <c r="E210" s="209"/>
      <c r="F210" s="209"/>
      <c r="G210" s="209"/>
      <c r="H210" s="209"/>
      <c r="I210" s="209"/>
      <c r="J210" s="209"/>
      <c r="K210" s="209"/>
      <c r="L210" s="211"/>
      <c r="M210" s="208"/>
      <c r="N210" s="208"/>
      <c r="O210" s="208"/>
      <c r="P210" s="212"/>
      <c r="Q210" s="212"/>
      <c r="R210" s="208"/>
      <c r="S210" s="208"/>
      <c r="T210" s="208"/>
      <c r="U210" s="208"/>
      <c r="V210" s="208"/>
      <c r="W210" s="213"/>
      <c r="X210" s="208"/>
      <c r="Y210" s="208"/>
      <c r="Z210" s="208"/>
    </row>
    <row r="211" ht="24.75" customHeight="1">
      <c r="A211" s="208"/>
      <c r="B211" s="209"/>
      <c r="C211" s="210"/>
      <c r="D211" s="209"/>
      <c r="E211" s="209"/>
      <c r="F211" s="209"/>
      <c r="G211" s="209"/>
      <c r="H211" s="209"/>
      <c r="I211" s="209"/>
      <c r="J211" s="209"/>
      <c r="K211" s="209"/>
      <c r="L211" s="211"/>
      <c r="M211" s="208"/>
      <c r="N211" s="208"/>
      <c r="O211" s="208"/>
      <c r="P211" s="212"/>
      <c r="Q211" s="212"/>
      <c r="R211" s="208"/>
      <c r="S211" s="208"/>
      <c r="T211" s="208"/>
      <c r="U211" s="208"/>
      <c r="V211" s="208"/>
      <c r="W211" s="213"/>
      <c r="X211" s="208"/>
      <c r="Y211" s="208"/>
      <c r="Z211" s="208"/>
    </row>
    <row r="212" ht="24.75" customHeight="1">
      <c r="A212" s="208"/>
      <c r="B212" s="209"/>
      <c r="C212" s="210"/>
      <c r="D212" s="209"/>
      <c r="E212" s="209"/>
      <c r="F212" s="209"/>
      <c r="G212" s="209"/>
      <c r="H212" s="209"/>
      <c r="I212" s="209"/>
      <c r="J212" s="209"/>
      <c r="K212" s="209"/>
      <c r="L212" s="211"/>
      <c r="M212" s="208"/>
      <c r="N212" s="208"/>
      <c r="O212" s="208"/>
      <c r="P212" s="212"/>
      <c r="Q212" s="212"/>
      <c r="R212" s="208"/>
      <c r="S212" s="208"/>
      <c r="T212" s="208"/>
      <c r="U212" s="208"/>
      <c r="V212" s="208"/>
      <c r="W212" s="213"/>
      <c r="X212" s="208"/>
      <c r="Y212" s="208"/>
      <c r="Z212" s="208"/>
    </row>
    <row r="213" ht="24.75" customHeight="1">
      <c r="A213" s="208"/>
      <c r="B213" s="209"/>
      <c r="C213" s="210"/>
      <c r="D213" s="209"/>
      <c r="E213" s="209"/>
      <c r="F213" s="209"/>
      <c r="G213" s="209"/>
      <c r="H213" s="209"/>
      <c r="I213" s="209"/>
      <c r="J213" s="209"/>
      <c r="K213" s="209"/>
      <c r="L213" s="211"/>
      <c r="M213" s="208"/>
      <c r="N213" s="208"/>
      <c r="O213" s="208"/>
      <c r="P213" s="212"/>
      <c r="Q213" s="212"/>
      <c r="R213" s="208"/>
      <c r="S213" s="208"/>
      <c r="T213" s="208"/>
      <c r="U213" s="208"/>
      <c r="V213" s="208"/>
      <c r="W213" s="213"/>
      <c r="X213" s="208"/>
      <c r="Y213" s="208"/>
      <c r="Z213" s="208"/>
    </row>
    <row r="214" ht="24.75" customHeight="1">
      <c r="A214" s="208"/>
      <c r="B214" s="209"/>
      <c r="C214" s="210"/>
      <c r="D214" s="209"/>
      <c r="E214" s="209"/>
      <c r="F214" s="209"/>
      <c r="G214" s="209"/>
      <c r="H214" s="209"/>
      <c r="I214" s="209"/>
      <c r="J214" s="209"/>
      <c r="K214" s="209"/>
      <c r="L214" s="211"/>
      <c r="M214" s="208"/>
      <c r="N214" s="208"/>
      <c r="O214" s="208"/>
      <c r="P214" s="212"/>
      <c r="Q214" s="212"/>
      <c r="R214" s="208"/>
      <c r="S214" s="208"/>
      <c r="T214" s="208"/>
      <c r="U214" s="208"/>
      <c r="V214" s="208"/>
      <c r="W214" s="213"/>
      <c r="X214" s="208"/>
      <c r="Y214" s="208"/>
      <c r="Z214" s="208"/>
    </row>
    <row r="215" ht="24.75" customHeight="1">
      <c r="A215" s="208"/>
      <c r="B215" s="209"/>
      <c r="C215" s="210"/>
      <c r="D215" s="209"/>
      <c r="E215" s="209"/>
      <c r="F215" s="209"/>
      <c r="G215" s="209"/>
      <c r="H215" s="209"/>
      <c r="I215" s="209"/>
      <c r="J215" s="209"/>
      <c r="K215" s="209"/>
      <c r="L215" s="211"/>
      <c r="M215" s="208"/>
      <c r="N215" s="208"/>
      <c r="O215" s="208"/>
      <c r="P215" s="212"/>
      <c r="Q215" s="212"/>
      <c r="R215" s="208"/>
      <c r="S215" s="208"/>
      <c r="T215" s="208"/>
      <c r="U215" s="208"/>
      <c r="V215" s="208"/>
      <c r="W215" s="213"/>
      <c r="X215" s="208"/>
      <c r="Y215" s="208"/>
      <c r="Z215" s="208"/>
    </row>
    <row r="216" ht="24.75" customHeight="1">
      <c r="A216" s="208"/>
      <c r="B216" s="209"/>
      <c r="C216" s="210"/>
      <c r="D216" s="209"/>
      <c r="E216" s="209"/>
      <c r="F216" s="209"/>
      <c r="G216" s="209"/>
      <c r="H216" s="209"/>
      <c r="I216" s="209"/>
      <c r="J216" s="209"/>
      <c r="K216" s="209"/>
      <c r="L216" s="211"/>
      <c r="M216" s="208"/>
      <c r="N216" s="208"/>
      <c r="O216" s="208"/>
      <c r="P216" s="212"/>
      <c r="Q216" s="212"/>
      <c r="R216" s="208"/>
      <c r="S216" s="208"/>
      <c r="T216" s="208"/>
      <c r="U216" s="208"/>
      <c r="V216" s="208"/>
      <c r="W216" s="213"/>
      <c r="X216" s="208"/>
      <c r="Y216" s="208"/>
      <c r="Z216" s="208"/>
    </row>
    <row r="217" ht="24.75" customHeight="1">
      <c r="A217" s="208"/>
      <c r="B217" s="209"/>
      <c r="C217" s="210"/>
      <c r="D217" s="209"/>
      <c r="E217" s="209"/>
      <c r="F217" s="209"/>
      <c r="G217" s="209"/>
      <c r="H217" s="209"/>
      <c r="I217" s="209"/>
      <c r="J217" s="209"/>
      <c r="K217" s="209"/>
      <c r="L217" s="211"/>
      <c r="M217" s="208"/>
      <c r="N217" s="208"/>
      <c r="O217" s="208"/>
      <c r="P217" s="212"/>
      <c r="Q217" s="212"/>
      <c r="R217" s="208"/>
      <c r="S217" s="208"/>
      <c r="T217" s="208"/>
      <c r="U217" s="208"/>
      <c r="V217" s="208"/>
      <c r="W217" s="213"/>
      <c r="X217" s="208"/>
      <c r="Y217" s="208"/>
      <c r="Z217" s="208"/>
    </row>
    <row r="218" ht="24.75" customHeight="1">
      <c r="A218" s="208"/>
      <c r="B218" s="209"/>
      <c r="C218" s="210"/>
      <c r="D218" s="209"/>
      <c r="E218" s="209"/>
      <c r="F218" s="209"/>
      <c r="G218" s="209"/>
      <c r="H218" s="209"/>
      <c r="I218" s="209"/>
      <c r="J218" s="209"/>
      <c r="K218" s="209"/>
      <c r="L218" s="211"/>
      <c r="M218" s="208"/>
      <c r="N218" s="208"/>
      <c r="O218" s="208"/>
      <c r="P218" s="212"/>
      <c r="Q218" s="212"/>
      <c r="R218" s="208"/>
      <c r="S218" s="208"/>
      <c r="T218" s="208"/>
      <c r="U218" s="208"/>
      <c r="V218" s="208"/>
      <c r="W218" s="213"/>
      <c r="X218" s="208"/>
      <c r="Y218" s="208"/>
      <c r="Z218" s="208"/>
    </row>
    <row r="219" ht="24.75" customHeight="1">
      <c r="A219" s="208"/>
      <c r="B219" s="209"/>
      <c r="C219" s="210"/>
      <c r="D219" s="209"/>
      <c r="E219" s="209"/>
      <c r="F219" s="209"/>
      <c r="G219" s="209"/>
      <c r="H219" s="209"/>
      <c r="I219" s="209"/>
      <c r="J219" s="209"/>
      <c r="K219" s="209"/>
      <c r="L219" s="211"/>
      <c r="M219" s="208"/>
      <c r="N219" s="208"/>
      <c r="O219" s="208"/>
      <c r="P219" s="212"/>
      <c r="Q219" s="212"/>
      <c r="R219" s="208"/>
      <c r="S219" s="208"/>
      <c r="T219" s="208"/>
      <c r="U219" s="208"/>
      <c r="V219" s="208"/>
      <c r="W219" s="213"/>
      <c r="X219" s="208"/>
      <c r="Y219" s="208"/>
      <c r="Z219" s="208"/>
    </row>
    <row r="220" ht="24.75" customHeight="1">
      <c r="A220" s="208"/>
      <c r="B220" s="209"/>
      <c r="C220" s="210"/>
      <c r="D220" s="209"/>
      <c r="E220" s="209"/>
      <c r="F220" s="209"/>
      <c r="G220" s="209"/>
      <c r="H220" s="209"/>
      <c r="I220" s="209"/>
      <c r="J220" s="209"/>
      <c r="K220" s="209"/>
      <c r="L220" s="211"/>
      <c r="M220" s="208"/>
      <c r="N220" s="208"/>
      <c r="O220" s="208"/>
      <c r="P220" s="212"/>
      <c r="Q220" s="212"/>
      <c r="R220" s="208"/>
      <c r="S220" s="208"/>
      <c r="T220" s="208"/>
      <c r="U220" s="208"/>
      <c r="V220" s="208"/>
      <c r="W220" s="213"/>
      <c r="X220" s="208"/>
      <c r="Y220" s="208"/>
      <c r="Z220" s="208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8">
    <mergeCell ref="Q11:Q12"/>
    <mergeCell ref="R11:R12"/>
    <mergeCell ref="S11:S12"/>
    <mergeCell ref="T11:T12"/>
    <mergeCell ref="U11:U12"/>
    <mergeCell ref="A11:A12"/>
    <mergeCell ref="B11:B12"/>
    <mergeCell ref="K11:K12"/>
    <mergeCell ref="L11:L12"/>
    <mergeCell ref="M11:M12"/>
    <mergeCell ref="N11:N12"/>
    <mergeCell ref="P11:P12"/>
    <mergeCell ref="Y1:Y2"/>
    <mergeCell ref="Z1:Z2"/>
    <mergeCell ref="R1:R2"/>
    <mergeCell ref="S1:S2"/>
    <mergeCell ref="T1:T2"/>
    <mergeCell ref="U1:U2"/>
    <mergeCell ref="V1:V2"/>
    <mergeCell ref="W1:W2"/>
    <mergeCell ref="X1:X2"/>
    <mergeCell ref="A1:A2"/>
    <mergeCell ref="B1:B2"/>
    <mergeCell ref="C1:C2"/>
    <mergeCell ref="D1:D2"/>
    <mergeCell ref="E1:J1"/>
    <mergeCell ref="K1:M1"/>
    <mergeCell ref="P1:Q1"/>
    <mergeCell ref="S5:S6"/>
    <mergeCell ref="T5:T6"/>
    <mergeCell ref="U5:U6"/>
    <mergeCell ref="A5:A6"/>
    <mergeCell ref="B5:B6"/>
    <mergeCell ref="K5:K6"/>
    <mergeCell ref="L5:L6"/>
    <mergeCell ref="M5:M6"/>
    <mergeCell ref="N5:N6"/>
    <mergeCell ref="R5:R6"/>
    <mergeCell ref="S7:S8"/>
    <mergeCell ref="T7:T8"/>
    <mergeCell ref="U7:U8"/>
    <mergeCell ref="A7:A8"/>
    <mergeCell ref="B7:B8"/>
    <mergeCell ref="K7:K8"/>
    <mergeCell ref="L7:L8"/>
    <mergeCell ref="M7:M8"/>
    <mergeCell ref="N7:N8"/>
    <mergeCell ref="R7:R8"/>
  </mergeCells>
  <conditionalFormatting sqref="K4:K8 K10:K12">
    <cfRule type="cellIs" dxfId="0" priority="1" operator="lessThan">
      <formula>$O$1</formula>
    </cfRule>
  </conditionalFormatting>
  <conditionalFormatting sqref="R1:T1000">
    <cfRule type="cellIs" dxfId="0" priority="2" operator="equal">
      <formula>"NO HÁBIL"</formula>
    </cfRule>
  </conditionalFormatting>
  <conditionalFormatting sqref="R1:T1000">
    <cfRule type="cellIs" dxfId="1" priority="3" operator="equal">
      <formula>"SUBSANAR"</formula>
    </cfRule>
  </conditionalFormatting>
  <dataValidations>
    <dataValidation type="list" allowBlank="1" showErrorMessage="1" sqref="N1 R3:T5 R7:T7 R9:T11">
      <formula1>#REF!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ySplit="1.0" topLeftCell="C2" activePane="bottomRight" state="frozen"/>
      <selection activeCell="C1" sqref="C1" pane="topRight"/>
      <selection activeCell="A2" sqref="A2" pane="bottomLeft"/>
      <selection activeCell="C2" sqref="C2" pane="bottomRight"/>
    </sheetView>
  </sheetViews>
  <sheetFormatPr customHeight="1" defaultColWidth="12.63" defaultRowHeight="15.0"/>
  <cols>
    <col customWidth="1" min="1" max="1" width="9.38"/>
    <col customWidth="1" min="2" max="2" width="51.0"/>
    <col customWidth="1" min="3" max="3" width="41.38"/>
    <col customWidth="1" min="4" max="4" width="39.88"/>
    <col customWidth="1" min="5" max="5" width="21.25"/>
    <col customWidth="1" min="6" max="7" width="11.38"/>
    <col customWidth="1" min="8" max="8" width="13.75"/>
    <col customWidth="1" min="9" max="9" width="15.25"/>
    <col customWidth="1" min="10" max="10" width="13.0"/>
    <col customWidth="1" min="11" max="11" width="13.63"/>
    <col customWidth="1" min="12" max="12" width="23.63"/>
    <col customWidth="1" min="13" max="13" width="23.25"/>
    <col customWidth="1" min="14" max="14" width="16.13"/>
    <col customWidth="1" min="15" max="15" width="15.0"/>
    <col customWidth="1" min="16" max="16" width="15.63"/>
    <col customWidth="1" min="17" max="35" width="11.38"/>
  </cols>
  <sheetData>
    <row r="1" ht="96.75" customHeight="1">
      <c r="A1" s="29" t="s">
        <v>23</v>
      </c>
      <c r="B1" s="29" t="s">
        <v>24</v>
      </c>
      <c r="C1" s="29" t="s">
        <v>467</v>
      </c>
      <c r="D1" s="29" t="s">
        <v>820</v>
      </c>
      <c r="E1" s="29" t="s">
        <v>821</v>
      </c>
      <c r="F1" s="29" t="s">
        <v>822</v>
      </c>
      <c r="G1" s="214" t="s">
        <v>823</v>
      </c>
      <c r="H1" s="215" t="s">
        <v>824</v>
      </c>
      <c r="I1" s="215" t="s">
        <v>825</v>
      </c>
      <c r="J1" s="216" t="s">
        <v>826</v>
      </c>
      <c r="K1" s="216" t="s">
        <v>827</v>
      </c>
      <c r="L1" s="217" t="s">
        <v>828</v>
      </c>
      <c r="M1" s="217" t="s">
        <v>829</v>
      </c>
      <c r="N1" s="218" t="s">
        <v>830</v>
      </c>
      <c r="O1" s="219" t="s">
        <v>831</v>
      </c>
      <c r="P1" s="220" t="s">
        <v>832</v>
      </c>
      <c r="Q1" s="221"/>
      <c r="R1" s="222" t="s">
        <v>833</v>
      </c>
      <c r="S1" s="2"/>
      <c r="T1" s="222" t="s">
        <v>834</v>
      </c>
      <c r="U1" s="2"/>
      <c r="V1" s="222" t="s">
        <v>835</v>
      </c>
      <c r="W1" s="2"/>
      <c r="X1" s="222" t="s">
        <v>836</v>
      </c>
      <c r="Y1" s="2"/>
      <c r="Z1" s="222" t="s">
        <v>837</v>
      </c>
      <c r="AA1" s="2"/>
      <c r="AB1" s="222" t="s">
        <v>838</v>
      </c>
      <c r="AC1" s="2"/>
      <c r="AD1" s="3"/>
      <c r="AE1" s="3"/>
      <c r="AF1" s="3"/>
      <c r="AG1" s="3"/>
      <c r="AH1" s="3"/>
      <c r="AI1" s="3"/>
    </row>
    <row r="2" ht="12.75" customHeight="1">
      <c r="A2" s="223">
        <v>1.0</v>
      </c>
      <c r="B2" s="224" t="str">
        <f>IF($A2="","",VLOOKUP($A2,Cierre!$A:$E,2,FALSE))</f>
        <v>BULLISH CONSTRUCCIONES E INGENIERÍA SAS</v>
      </c>
      <c r="C2" s="48" t="s">
        <v>839</v>
      </c>
      <c r="D2" s="48" t="s">
        <v>840</v>
      </c>
      <c r="E2" s="223" t="s">
        <v>841</v>
      </c>
      <c r="F2" s="223" t="s">
        <v>842</v>
      </c>
      <c r="G2" s="80">
        <v>0.33</v>
      </c>
      <c r="H2" s="225">
        <v>41501.0</v>
      </c>
      <c r="I2" s="225">
        <v>41789.0</v>
      </c>
      <c r="J2" s="226">
        <f t="shared" ref="J2:J350" si="1">AD2+AE2+AF2+AG2+AH2+AI2</f>
        <v>0</v>
      </c>
      <c r="K2" s="226">
        <f t="shared" ref="K2:K350" si="2">IF(H2="",0,ROUND(((((I2-H2)+1)/360)*12)-J2,3))</f>
        <v>9.633</v>
      </c>
      <c r="L2" s="227">
        <v>4.437178792E9</v>
      </c>
      <c r="M2" s="228">
        <f t="shared" ref="M2:M350" si="3">ROUND(L2*G2,3)</f>
        <v>1464269001</v>
      </c>
      <c r="N2" s="229" t="str">
        <f t="shared" ref="N2:N5" si="4">IF(I2="","",ROUND(M2/VLOOKUP(YEAR(I2),#REF!,2,FALSE),3))</f>
        <v>#REF!</v>
      </c>
      <c r="O2" s="230" t="s">
        <v>843</v>
      </c>
      <c r="P2" s="231">
        <f t="shared" ref="P2:P350" si="5">IFERROR(SUMIFS($N:$N,$A:$A,A2,$C:$C,C2)/SUMIF($A:$A,A2,$N:$N),0)</f>
        <v>0</v>
      </c>
      <c r="Q2" s="232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233">
        <f t="shared" ref="AD2:AD350" si="6">IF(R2="",0,ROUND((((S2-R2)+1)/30),3))</f>
        <v>0</v>
      </c>
      <c r="AE2" s="233">
        <f t="shared" ref="AE2:AE350" si="7">IF(T2="",0,ROUND((((U2-T2)+1)/30),3))</f>
        <v>0</v>
      </c>
      <c r="AF2" s="233">
        <f t="shared" ref="AF2:AF350" si="8">IF(V2="",0,ROUND((((W2-V2)+1)/30),3))</f>
        <v>0</v>
      </c>
      <c r="AG2" s="233">
        <f t="shared" ref="AG2:AG350" si="9">IF(X2="",0,ROUND((((Y2-X2)+1)/30),3))</f>
        <v>0</v>
      </c>
      <c r="AH2" s="233">
        <f t="shared" ref="AH2:AH350" si="10">IF(Z2="",0,ROUND((((AA2-Z2)+1)/30),3))</f>
        <v>0</v>
      </c>
      <c r="AI2" s="233">
        <f t="shared" ref="AI2:AI350" si="11">IF(AB2="",0,ROUND((((AC2-AB2)+1)/30),3))</f>
        <v>0</v>
      </c>
    </row>
    <row r="3" ht="12.75" customHeight="1">
      <c r="A3" s="223">
        <v>1.0</v>
      </c>
      <c r="B3" s="224" t="str">
        <f>IF($A3="","",VLOOKUP($A3,Cierre!$A:$E,2,FALSE))</f>
        <v>BULLISH CONSTRUCCIONES E INGENIERÍA SAS</v>
      </c>
      <c r="C3" s="48" t="s">
        <v>839</v>
      </c>
      <c r="D3" s="48" t="s">
        <v>844</v>
      </c>
      <c r="E3" s="223">
        <v>1.606100324E9</v>
      </c>
      <c r="F3" s="223" t="s">
        <v>842</v>
      </c>
      <c r="G3" s="80">
        <v>0.65</v>
      </c>
      <c r="H3" s="225">
        <v>42557.0</v>
      </c>
      <c r="I3" s="225">
        <v>42633.0</v>
      </c>
      <c r="J3" s="226">
        <f t="shared" si="1"/>
        <v>0</v>
      </c>
      <c r="K3" s="226">
        <f t="shared" si="2"/>
        <v>2.567</v>
      </c>
      <c r="L3" s="234">
        <v>4.4770732553E8</v>
      </c>
      <c r="M3" s="228">
        <f t="shared" si="3"/>
        <v>291009761.6</v>
      </c>
      <c r="N3" s="229" t="str">
        <f t="shared" si="4"/>
        <v>#REF!</v>
      </c>
      <c r="O3" s="230" t="s">
        <v>843</v>
      </c>
      <c r="P3" s="231">
        <f t="shared" si="5"/>
        <v>0</v>
      </c>
      <c r="Q3" s="232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233">
        <f t="shared" si="6"/>
        <v>0</v>
      </c>
      <c r="AE3" s="233">
        <f t="shared" si="7"/>
        <v>0</v>
      </c>
      <c r="AF3" s="233">
        <f t="shared" si="8"/>
        <v>0</v>
      </c>
      <c r="AG3" s="233">
        <f t="shared" si="9"/>
        <v>0</v>
      </c>
      <c r="AH3" s="233">
        <f t="shared" si="10"/>
        <v>0</v>
      </c>
      <c r="AI3" s="233">
        <f t="shared" si="11"/>
        <v>0</v>
      </c>
    </row>
    <row r="4" ht="12.75" customHeight="1">
      <c r="A4" s="223">
        <v>1.0</v>
      </c>
      <c r="B4" s="224" t="str">
        <f>IF($A4="","",VLOOKUP($A4,Cierre!$A:$E,2,FALSE))</f>
        <v>BULLISH CONSTRUCCIONES E INGENIERÍA SAS</v>
      </c>
      <c r="C4" s="48" t="s">
        <v>845</v>
      </c>
      <c r="D4" s="48" t="s">
        <v>844</v>
      </c>
      <c r="E4" s="223">
        <v>1.606100324E9</v>
      </c>
      <c r="F4" s="223" t="s">
        <v>842</v>
      </c>
      <c r="G4" s="80">
        <v>0.35</v>
      </c>
      <c r="H4" s="225">
        <v>42557.0</v>
      </c>
      <c r="I4" s="225">
        <v>42633.0</v>
      </c>
      <c r="J4" s="226">
        <f t="shared" si="1"/>
        <v>0</v>
      </c>
      <c r="K4" s="226">
        <f t="shared" si="2"/>
        <v>2.567</v>
      </c>
      <c r="L4" s="234">
        <v>4.4770732553E8</v>
      </c>
      <c r="M4" s="228">
        <f t="shared" si="3"/>
        <v>156697563.9</v>
      </c>
      <c r="N4" s="229" t="str">
        <f t="shared" si="4"/>
        <v>#REF!</v>
      </c>
      <c r="O4" s="230" t="s">
        <v>843</v>
      </c>
      <c r="P4" s="231">
        <f t="shared" si="5"/>
        <v>0</v>
      </c>
      <c r="Q4" s="232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233">
        <f t="shared" si="6"/>
        <v>0</v>
      </c>
      <c r="AE4" s="233">
        <f t="shared" si="7"/>
        <v>0</v>
      </c>
      <c r="AF4" s="233">
        <f t="shared" si="8"/>
        <v>0</v>
      </c>
      <c r="AG4" s="233">
        <f t="shared" si="9"/>
        <v>0</v>
      </c>
      <c r="AH4" s="233">
        <f t="shared" si="10"/>
        <v>0</v>
      </c>
      <c r="AI4" s="233">
        <f t="shared" si="11"/>
        <v>0</v>
      </c>
    </row>
    <row r="5" ht="12.75" customHeight="1">
      <c r="A5" s="223">
        <v>1.0</v>
      </c>
      <c r="B5" s="224" t="str">
        <f>IF($A5="","",VLOOKUP($A5,Cierre!$A:$E,2,FALSE))</f>
        <v>BULLISH CONSTRUCCIONES E INGENIERÍA SAS</v>
      </c>
      <c r="C5" s="48" t="s">
        <v>839</v>
      </c>
      <c r="D5" s="48" t="s">
        <v>846</v>
      </c>
      <c r="E5" s="235" t="s">
        <v>847</v>
      </c>
      <c r="F5" s="223" t="s">
        <v>842</v>
      </c>
      <c r="G5" s="80">
        <v>0.75</v>
      </c>
      <c r="H5" s="225">
        <v>43041.0</v>
      </c>
      <c r="I5" s="225">
        <v>43150.0</v>
      </c>
      <c r="J5" s="226">
        <f t="shared" si="1"/>
        <v>0</v>
      </c>
      <c r="K5" s="226">
        <f t="shared" si="2"/>
        <v>3.667</v>
      </c>
      <c r="L5" s="227">
        <v>2.02828788E9</v>
      </c>
      <c r="M5" s="228">
        <f t="shared" si="3"/>
        <v>1521215910</v>
      </c>
      <c r="N5" s="229" t="str">
        <f t="shared" si="4"/>
        <v>#REF!</v>
      </c>
      <c r="O5" s="230" t="s">
        <v>843</v>
      </c>
      <c r="P5" s="231">
        <f t="shared" si="5"/>
        <v>0</v>
      </c>
      <c r="Q5" s="232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233">
        <f t="shared" si="6"/>
        <v>0</v>
      </c>
      <c r="AE5" s="233">
        <f t="shared" si="7"/>
        <v>0</v>
      </c>
      <c r="AF5" s="233">
        <f t="shared" si="8"/>
        <v>0</v>
      </c>
      <c r="AG5" s="233">
        <f t="shared" si="9"/>
        <v>0</v>
      </c>
      <c r="AH5" s="233">
        <f t="shared" si="10"/>
        <v>0</v>
      </c>
      <c r="AI5" s="233">
        <f t="shared" si="11"/>
        <v>0</v>
      </c>
    </row>
    <row r="6" ht="12.75" customHeight="1">
      <c r="A6" s="223"/>
      <c r="B6" s="224" t="str">
        <f>IF($A6="","",VLOOKUP($A6,Cierre!$A:$E,2,FALSE))</f>
        <v/>
      </c>
      <c r="C6" s="48"/>
      <c r="D6" s="48"/>
      <c r="E6" s="223"/>
      <c r="F6" s="223"/>
      <c r="G6" s="80"/>
      <c r="H6" s="225"/>
      <c r="I6" s="225"/>
      <c r="J6" s="226">
        <f t="shared" si="1"/>
        <v>0</v>
      </c>
      <c r="K6" s="226">
        <f t="shared" si="2"/>
        <v>0</v>
      </c>
      <c r="L6" s="227"/>
      <c r="M6" s="228">
        <f t="shared" si="3"/>
        <v>0</v>
      </c>
      <c r="N6" s="229"/>
      <c r="O6" s="230"/>
      <c r="P6" s="231">
        <f t="shared" si="5"/>
        <v>0</v>
      </c>
      <c r="Q6" s="232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233">
        <f t="shared" si="6"/>
        <v>0</v>
      </c>
      <c r="AE6" s="233">
        <f t="shared" si="7"/>
        <v>0</v>
      </c>
      <c r="AF6" s="233">
        <f t="shared" si="8"/>
        <v>0</v>
      </c>
      <c r="AG6" s="233">
        <f t="shared" si="9"/>
        <v>0</v>
      </c>
      <c r="AH6" s="233">
        <f t="shared" si="10"/>
        <v>0</v>
      </c>
      <c r="AI6" s="233">
        <f t="shared" si="11"/>
        <v>0</v>
      </c>
    </row>
    <row r="7" ht="12.75" customHeight="1">
      <c r="A7" s="223"/>
      <c r="B7" s="224" t="str">
        <f>IF($A7="","",VLOOKUP($A7,Cierre!$A:$E,2,FALSE))</f>
        <v/>
      </c>
      <c r="C7" s="48"/>
      <c r="D7" s="48"/>
      <c r="E7" s="223"/>
      <c r="F7" s="223"/>
      <c r="G7" s="80"/>
      <c r="H7" s="225"/>
      <c r="I7" s="225"/>
      <c r="J7" s="226">
        <f t="shared" si="1"/>
        <v>0</v>
      </c>
      <c r="K7" s="226">
        <f t="shared" si="2"/>
        <v>0</v>
      </c>
      <c r="L7" s="227"/>
      <c r="M7" s="228">
        <f t="shared" si="3"/>
        <v>0</v>
      </c>
      <c r="N7" s="229" t="str">
        <f t="shared" ref="N7:N350" si="12">IF(I7="","",ROUND(M7/VLOOKUP(YEAR(I7),#REF!,2,FALSE),3))</f>
        <v/>
      </c>
      <c r="O7" s="230"/>
      <c r="P7" s="231">
        <f t="shared" si="5"/>
        <v>0</v>
      </c>
      <c r="Q7" s="232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233">
        <f t="shared" si="6"/>
        <v>0</v>
      </c>
      <c r="AE7" s="233">
        <f t="shared" si="7"/>
        <v>0</v>
      </c>
      <c r="AF7" s="233">
        <f t="shared" si="8"/>
        <v>0</v>
      </c>
      <c r="AG7" s="233">
        <f t="shared" si="9"/>
        <v>0</v>
      </c>
      <c r="AH7" s="233">
        <f t="shared" si="10"/>
        <v>0</v>
      </c>
      <c r="AI7" s="233">
        <f t="shared" si="11"/>
        <v>0</v>
      </c>
    </row>
    <row r="8" ht="12.75" customHeight="1">
      <c r="A8" s="223"/>
      <c r="B8" s="224" t="str">
        <f>IF($A8="","",VLOOKUP($A8,Cierre!$A:$E,2,FALSE))</f>
        <v/>
      </c>
      <c r="C8" s="48"/>
      <c r="D8" s="48"/>
      <c r="E8" s="223"/>
      <c r="F8" s="223"/>
      <c r="G8" s="80"/>
      <c r="H8" s="225"/>
      <c r="I8" s="225"/>
      <c r="J8" s="226">
        <f t="shared" si="1"/>
        <v>0</v>
      </c>
      <c r="K8" s="226">
        <f t="shared" si="2"/>
        <v>0</v>
      </c>
      <c r="L8" s="227"/>
      <c r="M8" s="228">
        <f t="shared" si="3"/>
        <v>0</v>
      </c>
      <c r="N8" s="229" t="str">
        <f t="shared" si="12"/>
        <v/>
      </c>
      <c r="O8" s="230"/>
      <c r="P8" s="231">
        <f t="shared" si="5"/>
        <v>0</v>
      </c>
      <c r="Q8" s="232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233">
        <f t="shared" si="6"/>
        <v>0</v>
      </c>
      <c r="AE8" s="233">
        <f t="shared" si="7"/>
        <v>0</v>
      </c>
      <c r="AF8" s="233">
        <f t="shared" si="8"/>
        <v>0</v>
      </c>
      <c r="AG8" s="233">
        <f t="shared" si="9"/>
        <v>0</v>
      </c>
      <c r="AH8" s="233">
        <f t="shared" si="10"/>
        <v>0</v>
      </c>
      <c r="AI8" s="233">
        <f t="shared" si="11"/>
        <v>0</v>
      </c>
    </row>
    <row r="9" ht="12.75" customHeight="1">
      <c r="A9" s="223"/>
      <c r="B9" s="224" t="str">
        <f>IF($A9="","",VLOOKUP($A9,Cierre!$A:$E,2,FALSE))</f>
        <v/>
      </c>
      <c r="C9" s="48"/>
      <c r="D9" s="48"/>
      <c r="E9" s="223"/>
      <c r="F9" s="223"/>
      <c r="G9" s="80"/>
      <c r="H9" s="225"/>
      <c r="I9" s="225"/>
      <c r="J9" s="226">
        <f t="shared" si="1"/>
        <v>0</v>
      </c>
      <c r="K9" s="226">
        <f t="shared" si="2"/>
        <v>0</v>
      </c>
      <c r="L9" s="227"/>
      <c r="M9" s="228">
        <f t="shared" si="3"/>
        <v>0</v>
      </c>
      <c r="N9" s="229" t="str">
        <f t="shared" si="12"/>
        <v/>
      </c>
      <c r="O9" s="230"/>
      <c r="P9" s="231">
        <f t="shared" si="5"/>
        <v>0</v>
      </c>
      <c r="Q9" s="232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233">
        <f t="shared" si="6"/>
        <v>0</v>
      </c>
      <c r="AE9" s="233">
        <f t="shared" si="7"/>
        <v>0</v>
      </c>
      <c r="AF9" s="233">
        <f t="shared" si="8"/>
        <v>0</v>
      </c>
      <c r="AG9" s="233">
        <f t="shared" si="9"/>
        <v>0</v>
      </c>
      <c r="AH9" s="233">
        <f t="shared" si="10"/>
        <v>0</v>
      </c>
      <c r="AI9" s="233">
        <f t="shared" si="11"/>
        <v>0</v>
      </c>
    </row>
    <row r="10" ht="12.75" customHeight="1">
      <c r="A10" s="223"/>
      <c r="B10" s="224" t="str">
        <f>IF($A10="","",VLOOKUP($A10,Cierre!$A:$E,2,FALSE))</f>
        <v/>
      </c>
      <c r="C10" s="48"/>
      <c r="D10" s="48"/>
      <c r="E10" s="223"/>
      <c r="F10" s="223"/>
      <c r="G10" s="80"/>
      <c r="H10" s="225"/>
      <c r="I10" s="225"/>
      <c r="J10" s="226">
        <f t="shared" si="1"/>
        <v>0</v>
      </c>
      <c r="K10" s="226">
        <f t="shared" si="2"/>
        <v>0</v>
      </c>
      <c r="L10" s="227"/>
      <c r="M10" s="228">
        <f t="shared" si="3"/>
        <v>0</v>
      </c>
      <c r="N10" s="229" t="str">
        <f t="shared" si="12"/>
        <v/>
      </c>
      <c r="O10" s="230"/>
      <c r="P10" s="231">
        <f t="shared" si="5"/>
        <v>0</v>
      </c>
      <c r="Q10" s="232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233">
        <f t="shared" si="6"/>
        <v>0</v>
      </c>
      <c r="AE10" s="233">
        <f t="shared" si="7"/>
        <v>0</v>
      </c>
      <c r="AF10" s="233">
        <f t="shared" si="8"/>
        <v>0</v>
      </c>
      <c r="AG10" s="233">
        <f t="shared" si="9"/>
        <v>0</v>
      </c>
      <c r="AH10" s="233">
        <f t="shared" si="10"/>
        <v>0</v>
      </c>
      <c r="AI10" s="233">
        <f t="shared" si="11"/>
        <v>0</v>
      </c>
    </row>
    <row r="11" ht="12.75" customHeight="1">
      <c r="A11" s="223"/>
      <c r="B11" s="224" t="str">
        <f>IF($A11="","",VLOOKUP($A11,Cierre!$A:$E,2,FALSE))</f>
        <v/>
      </c>
      <c r="C11" s="48"/>
      <c r="D11" s="48"/>
      <c r="E11" s="223"/>
      <c r="F11" s="223"/>
      <c r="G11" s="80"/>
      <c r="H11" s="225"/>
      <c r="I11" s="225"/>
      <c r="J11" s="226">
        <f t="shared" si="1"/>
        <v>0</v>
      </c>
      <c r="K11" s="226">
        <f t="shared" si="2"/>
        <v>0</v>
      </c>
      <c r="L11" s="227"/>
      <c r="M11" s="228">
        <f t="shared" si="3"/>
        <v>0</v>
      </c>
      <c r="N11" s="229" t="str">
        <f t="shared" si="12"/>
        <v/>
      </c>
      <c r="O11" s="230"/>
      <c r="P11" s="231">
        <f t="shared" si="5"/>
        <v>0</v>
      </c>
      <c r="Q11" s="232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233">
        <f t="shared" si="6"/>
        <v>0</v>
      </c>
      <c r="AE11" s="233">
        <f t="shared" si="7"/>
        <v>0</v>
      </c>
      <c r="AF11" s="233">
        <f t="shared" si="8"/>
        <v>0</v>
      </c>
      <c r="AG11" s="233">
        <f t="shared" si="9"/>
        <v>0</v>
      </c>
      <c r="AH11" s="233">
        <f t="shared" si="10"/>
        <v>0</v>
      </c>
      <c r="AI11" s="233">
        <f t="shared" si="11"/>
        <v>0</v>
      </c>
    </row>
    <row r="12" ht="12.75" customHeight="1">
      <c r="A12" s="223"/>
      <c r="B12" s="224" t="str">
        <f>IF($A12="","",VLOOKUP($A12,Cierre!$A:$E,2,FALSE))</f>
        <v/>
      </c>
      <c r="C12" s="48"/>
      <c r="D12" s="48"/>
      <c r="E12" s="223"/>
      <c r="F12" s="223"/>
      <c r="G12" s="80"/>
      <c r="H12" s="225"/>
      <c r="I12" s="225"/>
      <c r="J12" s="226">
        <f t="shared" si="1"/>
        <v>0</v>
      </c>
      <c r="K12" s="226">
        <f t="shared" si="2"/>
        <v>0</v>
      </c>
      <c r="L12" s="227"/>
      <c r="M12" s="228">
        <f t="shared" si="3"/>
        <v>0</v>
      </c>
      <c r="N12" s="229" t="str">
        <f t="shared" si="12"/>
        <v/>
      </c>
      <c r="O12" s="230"/>
      <c r="P12" s="231">
        <f t="shared" si="5"/>
        <v>0</v>
      </c>
      <c r="Q12" s="232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233">
        <f t="shared" si="6"/>
        <v>0</v>
      </c>
      <c r="AE12" s="233">
        <f t="shared" si="7"/>
        <v>0</v>
      </c>
      <c r="AF12" s="233">
        <f t="shared" si="8"/>
        <v>0</v>
      </c>
      <c r="AG12" s="233">
        <f t="shared" si="9"/>
        <v>0</v>
      </c>
      <c r="AH12" s="233">
        <f t="shared" si="10"/>
        <v>0</v>
      </c>
      <c r="AI12" s="233">
        <f t="shared" si="11"/>
        <v>0</v>
      </c>
    </row>
    <row r="13" ht="12.75" customHeight="1">
      <c r="A13" s="223"/>
      <c r="B13" s="224" t="str">
        <f>IF($A13="","",VLOOKUP($A13,Cierre!$A:$E,2,FALSE))</f>
        <v/>
      </c>
      <c r="C13" s="48"/>
      <c r="D13" s="48"/>
      <c r="E13" s="223"/>
      <c r="F13" s="223"/>
      <c r="G13" s="80"/>
      <c r="H13" s="225"/>
      <c r="I13" s="225"/>
      <c r="J13" s="226">
        <f t="shared" si="1"/>
        <v>0</v>
      </c>
      <c r="K13" s="226">
        <f t="shared" si="2"/>
        <v>0</v>
      </c>
      <c r="L13" s="227"/>
      <c r="M13" s="228">
        <f t="shared" si="3"/>
        <v>0</v>
      </c>
      <c r="N13" s="229" t="str">
        <f t="shared" si="12"/>
        <v/>
      </c>
      <c r="O13" s="230"/>
      <c r="P13" s="231">
        <f t="shared" si="5"/>
        <v>0</v>
      </c>
      <c r="Q13" s="232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233">
        <f t="shared" si="6"/>
        <v>0</v>
      </c>
      <c r="AE13" s="233">
        <f t="shared" si="7"/>
        <v>0</v>
      </c>
      <c r="AF13" s="233">
        <f t="shared" si="8"/>
        <v>0</v>
      </c>
      <c r="AG13" s="233">
        <f t="shared" si="9"/>
        <v>0</v>
      </c>
      <c r="AH13" s="233">
        <f t="shared" si="10"/>
        <v>0</v>
      </c>
      <c r="AI13" s="233">
        <f t="shared" si="11"/>
        <v>0</v>
      </c>
    </row>
    <row r="14" ht="12.75" customHeight="1">
      <c r="A14" s="223"/>
      <c r="B14" s="224" t="str">
        <f>IF($A14="","",VLOOKUP($A14,Cierre!$A:$E,2,FALSE))</f>
        <v/>
      </c>
      <c r="C14" s="48"/>
      <c r="D14" s="48"/>
      <c r="E14" s="223"/>
      <c r="F14" s="223"/>
      <c r="G14" s="80"/>
      <c r="H14" s="225"/>
      <c r="I14" s="225"/>
      <c r="J14" s="226">
        <f t="shared" si="1"/>
        <v>0</v>
      </c>
      <c r="K14" s="226">
        <f t="shared" si="2"/>
        <v>0</v>
      </c>
      <c r="L14" s="227"/>
      <c r="M14" s="228">
        <f t="shared" si="3"/>
        <v>0</v>
      </c>
      <c r="N14" s="229" t="str">
        <f t="shared" si="12"/>
        <v/>
      </c>
      <c r="O14" s="230"/>
      <c r="P14" s="231">
        <f t="shared" si="5"/>
        <v>0</v>
      </c>
      <c r="Q14" s="232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233">
        <f t="shared" si="6"/>
        <v>0</v>
      </c>
      <c r="AE14" s="233">
        <f t="shared" si="7"/>
        <v>0</v>
      </c>
      <c r="AF14" s="233">
        <f t="shared" si="8"/>
        <v>0</v>
      </c>
      <c r="AG14" s="233">
        <f t="shared" si="9"/>
        <v>0</v>
      </c>
      <c r="AH14" s="233">
        <f t="shared" si="10"/>
        <v>0</v>
      </c>
      <c r="AI14" s="233">
        <f t="shared" si="11"/>
        <v>0</v>
      </c>
    </row>
    <row r="15" ht="12.75" customHeight="1">
      <c r="A15" s="223"/>
      <c r="B15" s="224" t="str">
        <f>IF($A15="","",VLOOKUP($A15,Cierre!$A:$E,2,FALSE))</f>
        <v/>
      </c>
      <c r="C15" s="48"/>
      <c r="D15" s="48"/>
      <c r="E15" s="223"/>
      <c r="F15" s="223"/>
      <c r="G15" s="80"/>
      <c r="H15" s="225"/>
      <c r="I15" s="225"/>
      <c r="J15" s="226">
        <f t="shared" si="1"/>
        <v>0</v>
      </c>
      <c r="K15" s="226">
        <f t="shared" si="2"/>
        <v>0</v>
      </c>
      <c r="L15" s="227"/>
      <c r="M15" s="228">
        <f t="shared" si="3"/>
        <v>0</v>
      </c>
      <c r="N15" s="229" t="str">
        <f t="shared" si="12"/>
        <v/>
      </c>
      <c r="O15" s="230"/>
      <c r="P15" s="231">
        <f t="shared" si="5"/>
        <v>0</v>
      </c>
      <c r="Q15" s="232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233">
        <f t="shared" si="6"/>
        <v>0</v>
      </c>
      <c r="AE15" s="233">
        <f t="shared" si="7"/>
        <v>0</v>
      </c>
      <c r="AF15" s="233">
        <f t="shared" si="8"/>
        <v>0</v>
      </c>
      <c r="AG15" s="233">
        <f t="shared" si="9"/>
        <v>0</v>
      </c>
      <c r="AH15" s="233">
        <f t="shared" si="10"/>
        <v>0</v>
      </c>
      <c r="AI15" s="233">
        <f t="shared" si="11"/>
        <v>0</v>
      </c>
    </row>
    <row r="16" ht="12.75" customHeight="1">
      <c r="A16" s="223"/>
      <c r="B16" s="224" t="str">
        <f>IF($A16="","",VLOOKUP($A16,Cierre!$A:$E,2,FALSE))</f>
        <v/>
      </c>
      <c r="C16" s="48"/>
      <c r="D16" s="48"/>
      <c r="E16" s="223"/>
      <c r="F16" s="223"/>
      <c r="G16" s="80"/>
      <c r="H16" s="225"/>
      <c r="I16" s="225"/>
      <c r="J16" s="226">
        <f t="shared" si="1"/>
        <v>0</v>
      </c>
      <c r="K16" s="226">
        <f t="shared" si="2"/>
        <v>0</v>
      </c>
      <c r="L16" s="227"/>
      <c r="M16" s="228">
        <f t="shared" si="3"/>
        <v>0</v>
      </c>
      <c r="N16" s="229" t="str">
        <f t="shared" si="12"/>
        <v/>
      </c>
      <c r="O16" s="230"/>
      <c r="P16" s="231">
        <f t="shared" si="5"/>
        <v>0</v>
      </c>
      <c r="Q16" s="232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233">
        <f t="shared" si="6"/>
        <v>0</v>
      </c>
      <c r="AE16" s="233">
        <f t="shared" si="7"/>
        <v>0</v>
      </c>
      <c r="AF16" s="233">
        <f t="shared" si="8"/>
        <v>0</v>
      </c>
      <c r="AG16" s="233">
        <f t="shared" si="9"/>
        <v>0</v>
      </c>
      <c r="AH16" s="233">
        <f t="shared" si="10"/>
        <v>0</v>
      </c>
      <c r="AI16" s="233">
        <f t="shared" si="11"/>
        <v>0</v>
      </c>
    </row>
    <row r="17" ht="12.75" customHeight="1">
      <c r="A17" s="223"/>
      <c r="B17" s="224" t="str">
        <f>IF($A17="","",VLOOKUP($A17,Cierre!$A:$E,2,FALSE))</f>
        <v/>
      </c>
      <c r="C17" s="48"/>
      <c r="D17" s="48"/>
      <c r="E17" s="223"/>
      <c r="F17" s="223"/>
      <c r="G17" s="80"/>
      <c r="H17" s="225"/>
      <c r="I17" s="225"/>
      <c r="J17" s="226">
        <f t="shared" si="1"/>
        <v>0</v>
      </c>
      <c r="K17" s="226">
        <f t="shared" si="2"/>
        <v>0</v>
      </c>
      <c r="L17" s="227"/>
      <c r="M17" s="228">
        <f t="shared" si="3"/>
        <v>0</v>
      </c>
      <c r="N17" s="229" t="str">
        <f t="shared" si="12"/>
        <v/>
      </c>
      <c r="O17" s="230"/>
      <c r="P17" s="231">
        <f t="shared" si="5"/>
        <v>0</v>
      </c>
      <c r="Q17" s="232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233">
        <f t="shared" si="6"/>
        <v>0</v>
      </c>
      <c r="AE17" s="233">
        <f t="shared" si="7"/>
        <v>0</v>
      </c>
      <c r="AF17" s="233">
        <f t="shared" si="8"/>
        <v>0</v>
      </c>
      <c r="AG17" s="233">
        <f t="shared" si="9"/>
        <v>0</v>
      </c>
      <c r="AH17" s="233">
        <f t="shared" si="10"/>
        <v>0</v>
      </c>
      <c r="AI17" s="233">
        <f t="shared" si="11"/>
        <v>0</v>
      </c>
    </row>
    <row r="18" ht="12.75" customHeight="1">
      <c r="A18" s="223"/>
      <c r="B18" s="224" t="str">
        <f>IF($A18="","",VLOOKUP($A18,Cierre!$A:$E,2,FALSE))</f>
        <v/>
      </c>
      <c r="C18" s="48"/>
      <c r="D18" s="48"/>
      <c r="E18" s="223"/>
      <c r="F18" s="223"/>
      <c r="G18" s="80"/>
      <c r="H18" s="225"/>
      <c r="I18" s="225"/>
      <c r="J18" s="226">
        <f t="shared" si="1"/>
        <v>0</v>
      </c>
      <c r="K18" s="226">
        <f t="shared" si="2"/>
        <v>0</v>
      </c>
      <c r="L18" s="227"/>
      <c r="M18" s="228">
        <f t="shared" si="3"/>
        <v>0</v>
      </c>
      <c r="N18" s="229" t="str">
        <f t="shared" si="12"/>
        <v/>
      </c>
      <c r="O18" s="230"/>
      <c r="P18" s="231">
        <f t="shared" si="5"/>
        <v>0</v>
      </c>
      <c r="Q18" s="232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233">
        <f t="shared" si="6"/>
        <v>0</v>
      </c>
      <c r="AE18" s="233">
        <f t="shared" si="7"/>
        <v>0</v>
      </c>
      <c r="AF18" s="233">
        <f t="shared" si="8"/>
        <v>0</v>
      </c>
      <c r="AG18" s="233">
        <f t="shared" si="9"/>
        <v>0</v>
      </c>
      <c r="AH18" s="233">
        <f t="shared" si="10"/>
        <v>0</v>
      </c>
      <c r="AI18" s="233">
        <f t="shared" si="11"/>
        <v>0</v>
      </c>
    </row>
    <row r="19" ht="12.75" customHeight="1">
      <c r="A19" s="223"/>
      <c r="B19" s="224" t="str">
        <f>IF($A19="","",VLOOKUP($A19,Cierre!$A:$E,2,FALSE))</f>
        <v/>
      </c>
      <c r="C19" s="48"/>
      <c r="D19" s="48"/>
      <c r="E19" s="223"/>
      <c r="F19" s="223"/>
      <c r="G19" s="80"/>
      <c r="H19" s="225"/>
      <c r="I19" s="225"/>
      <c r="J19" s="226">
        <f t="shared" si="1"/>
        <v>0</v>
      </c>
      <c r="K19" s="226">
        <f t="shared" si="2"/>
        <v>0</v>
      </c>
      <c r="L19" s="227"/>
      <c r="M19" s="228">
        <f t="shared" si="3"/>
        <v>0</v>
      </c>
      <c r="N19" s="229" t="str">
        <f t="shared" si="12"/>
        <v/>
      </c>
      <c r="O19" s="230"/>
      <c r="P19" s="231">
        <f t="shared" si="5"/>
        <v>0</v>
      </c>
      <c r="Q19" s="232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233">
        <f t="shared" si="6"/>
        <v>0</v>
      </c>
      <c r="AE19" s="233">
        <f t="shared" si="7"/>
        <v>0</v>
      </c>
      <c r="AF19" s="233">
        <f t="shared" si="8"/>
        <v>0</v>
      </c>
      <c r="AG19" s="233">
        <f t="shared" si="9"/>
        <v>0</v>
      </c>
      <c r="AH19" s="233">
        <f t="shared" si="10"/>
        <v>0</v>
      </c>
      <c r="AI19" s="233">
        <f t="shared" si="11"/>
        <v>0</v>
      </c>
    </row>
    <row r="20" ht="12.75" customHeight="1">
      <c r="A20" s="223"/>
      <c r="B20" s="224" t="str">
        <f>IF($A20="","",VLOOKUP($A20,Cierre!$A:$E,2,FALSE))</f>
        <v/>
      </c>
      <c r="C20" s="48"/>
      <c r="D20" s="48"/>
      <c r="E20" s="223"/>
      <c r="F20" s="223"/>
      <c r="G20" s="80"/>
      <c r="H20" s="225"/>
      <c r="I20" s="225"/>
      <c r="J20" s="226">
        <f t="shared" si="1"/>
        <v>0</v>
      </c>
      <c r="K20" s="226">
        <f t="shared" si="2"/>
        <v>0</v>
      </c>
      <c r="L20" s="227"/>
      <c r="M20" s="228">
        <f t="shared" si="3"/>
        <v>0</v>
      </c>
      <c r="N20" s="229" t="str">
        <f t="shared" si="12"/>
        <v/>
      </c>
      <c r="O20" s="230"/>
      <c r="P20" s="231">
        <f t="shared" si="5"/>
        <v>0</v>
      </c>
      <c r="Q20" s="232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233">
        <f t="shared" si="6"/>
        <v>0</v>
      </c>
      <c r="AE20" s="233">
        <f t="shared" si="7"/>
        <v>0</v>
      </c>
      <c r="AF20" s="233">
        <f t="shared" si="8"/>
        <v>0</v>
      </c>
      <c r="AG20" s="233">
        <f t="shared" si="9"/>
        <v>0</v>
      </c>
      <c r="AH20" s="233">
        <f t="shared" si="10"/>
        <v>0</v>
      </c>
      <c r="AI20" s="233">
        <f t="shared" si="11"/>
        <v>0</v>
      </c>
    </row>
    <row r="21" ht="12.75" customHeight="1">
      <c r="A21" s="223"/>
      <c r="B21" s="224" t="str">
        <f>IF($A21="","",VLOOKUP($A21,Cierre!$A:$E,2,FALSE))</f>
        <v/>
      </c>
      <c r="C21" s="48"/>
      <c r="D21" s="48"/>
      <c r="E21" s="223"/>
      <c r="F21" s="223"/>
      <c r="G21" s="80"/>
      <c r="H21" s="225"/>
      <c r="I21" s="225"/>
      <c r="J21" s="226">
        <f t="shared" si="1"/>
        <v>0</v>
      </c>
      <c r="K21" s="226">
        <f t="shared" si="2"/>
        <v>0</v>
      </c>
      <c r="L21" s="227"/>
      <c r="M21" s="228">
        <f t="shared" si="3"/>
        <v>0</v>
      </c>
      <c r="N21" s="229" t="str">
        <f t="shared" si="12"/>
        <v/>
      </c>
      <c r="O21" s="230"/>
      <c r="P21" s="231">
        <f t="shared" si="5"/>
        <v>0</v>
      </c>
      <c r="Q21" s="232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233">
        <f t="shared" si="6"/>
        <v>0</v>
      </c>
      <c r="AE21" s="233">
        <f t="shared" si="7"/>
        <v>0</v>
      </c>
      <c r="AF21" s="233">
        <f t="shared" si="8"/>
        <v>0</v>
      </c>
      <c r="AG21" s="233">
        <f t="shared" si="9"/>
        <v>0</v>
      </c>
      <c r="AH21" s="233">
        <f t="shared" si="10"/>
        <v>0</v>
      </c>
      <c r="AI21" s="233">
        <f t="shared" si="11"/>
        <v>0</v>
      </c>
    </row>
    <row r="22" ht="12.75" customHeight="1">
      <c r="A22" s="223"/>
      <c r="B22" s="224" t="str">
        <f>IF($A22="","",VLOOKUP($A22,Cierre!$A:$E,2,FALSE))</f>
        <v/>
      </c>
      <c r="C22" s="48"/>
      <c r="D22" s="48"/>
      <c r="E22" s="223"/>
      <c r="F22" s="223"/>
      <c r="G22" s="80"/>
      <c r="H22" s="225"/>
      <c r="I22" s="225"/>
      <c r="J22" s="226">
        <f t="shared" si="1"/>
        <v>0</v>
      </c>
      <c r="K22" s="226">
        <f t="shared" si="2"/>
        <v>0</v>
      </c>
      <c r="L22" s="227"/>
      <c r="M22" s="228">
        <f t="shared" si="3"/>
        <v>0</v>
      </c>
      <c r="N22" s="229" t="str">
        <f t="shared" si="12"/>
        <v/>
      </c>
      <c r="O22" s="230"/>
      <c r="P22" s="231">
        <f t="shared" si="5"/>
        <v>0</v>
      </c>
      <c r="Q22" s="232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233">
        <f t="shared" si="6"/>
        <v>0</v>
      </c>
      <c r="AE22" s="233">
        <f t="shared" si="7"/>
        <v>0</v>
      </c>
      <c r="AF22" s="233">
        <f t="shared" si="8"/>
        <v>0</v>
      </c>
      <c r="AG22" s="233">
        <f t="shared" si="9"/>
        <v>0</v>
      </c>
      <c r="AH22" s="233">
        <f t="shared" si="10"/>
        <v>0</v>
      </c>
      <c r="AI22" s="233">
        <f t="shared" si="11"/>
        <v>0</v>
      </c>
    </row>
    <row r="23" ht="12.75" customHeight="1">
      <c r="A23" s="223"/>
      <c r="B23" s="224" t="str">
        <f>IF($A23="","",VLOOKUP($A23,Cierre!$A:$E,2,FALSE))</f>
        <v/>
      </c>
      <c r="C23" s="48"/>
      <c r="D23" s="48"/>
      <c r="E23" s="223"/>
      <c r="F23" s="223"/>
      <c r="G23" s="80"/>
      <c r="H23" s="225"/>
      <c r="I23" s="225"/>
      <c r="J23" s="226">
        <f t="shared" si="1"/>
        <v>0</v>
      </c>
      <c r="K23" s="226">
        <f t="shared" si="2"/>
        <v>0</v>
      </c>
      <c r="L23" s="227"/>
      <c r="M23" s="228">
        <f t="shared" si="3"/>
        <v>0</v>
      </c>
      <c r="N23" s="229" t="str">
        <f t="shared" si="12"/>
        <v/>
      </c>
      <c r="O23" s="230"/>
      <c r="P23" s="231">
        <f t="shared" si="5"/>
        <v>0</v>
      </c>
      <c r="Q23" s="232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233">
        <f t="shared" si="6"/>
        <v>0</v>
      </c>
      <c r="AE23" s="233">
        <f t="shared" si="7"/>
        <v>0</v>
      </c>
      <c r="AF23" s="233">
        <f t="shared" si="8"/>
        <v>0</v>
      </c>
      <c r="AG23" s="233">
        <f t="shared" si="9"/>
        <v>0</v>
      </c>
      <c r="AH23" s="233">
        <f t="shared" si="10"/>
        <v>0</v>
      </c>
      <c r="AI23" s="233">
        <f t="shared" si="11"/>
        <v>0</v>
      </c>
    </row>
    <row r="24" ht="12.75" customHeight="1">
      <c r="A24" s="223"/>
      <c r="B24" s="224" t="str">
        <f>IF($A24="","",VLOOKUP($A24,Cierre!$A:$E,2,FALSE))</f>
        <v/>
      </c>
      <c r="C24" s="48"/>
      <c r="D24" s="48"/>
      <c r="E24" s="223"/>
      <c r="F24" s="223"/>
      <c r="G24" s="80"/>
      <c r="H24" s="225"/>
      <c r="I24" s="225"/>
      <c r="J24" s="226">
        <f t="shared" si="1"/>
        <v>0</v>
      </c>
      <c r="K24" s="226">
        <f t="shared" si="2"/>
        <v>0</v>
      </c>
      <c r="L24" s="227"/>
      <c r="M24" s="228">
        <f t="shared" si="3"/>
        <v>0</v>
      </c>
      <c r="N24" s="229" t="str">
        <f t="shared" si="12"/>
        <v/>
      </c>
      <c r="O24" s="230"/>
      <c r="P24" s="231">
        <f t="shared" si="5"/>
        <v>0</v>
      </c>
      <c r="Q24" s="232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233">
        <f t="shared" si="6"/>
        <v>0</v>
      </c>
      <c r="AE24" s="233">
        <f t="shared" si="7"/>
        <v>0</v>
      </c>
      <c r="AF24" s="233">
        <f t="shared" si="8"/>
        <v>0</v>
      </c>
      <c r="AG24" s="233">
        <f t="shared" si="9"/>
        <v>0</v>
      </c>
      <c r="AH24" s="233">
        <f t="shared" si="10"/>
        <v>0</v>
      </c>
      <c r="AI24" s="233">
        <f t="shared" si="11"/>
        <v>0</v>
      </c>
    </row>
    <row r="25" ht="12.75" customHeight="1">
      <c r="A25" s="223"/>
      <c r="B25" s="224" t="str">
        <f>IF($A25="","",VLOOKUP($A25,Cierre!$A:$E,2,FALSE))</f>
        <v/>
      </c>
      <c r="C25" s="48"/>
      <c r="D25" s="48"/>
      <c r="E25" s="223"/>
      <c r="F25" s="223"/>
      <c r="G25" s="80"/>
      <c r="H25" s="225"/>
      <c r="I25" s="225"/>
      <c r="J25" s="226">
        <f t="shared" si="1"/>
        <v>0</v>
      </c>
      <c r="K25" s="226">
        <f t="shared" si="2"/>
        <v>0</v>
      </c>
      <c r="L25" s="227"/>
      <c r="M25" s="228">
        <f t="shared" si="3"/>
        <v>0</v>
      </c>
      <c r="N25" s="229" t="str">
        <f t="shared" si="12"/>
        <v/>
      </c>
      <c r="O25" s="230"/>
      <c r="P25" s="231">
        <f t="shared" si="5"/>
        <v>0</v>
      </c>
      <c r="Q25" s="232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233">
        <f t="shared" si="6"/>
        <v>0</v>
      </c>
      <c r="AE25" s="233">
        <f t="shared" si="7"/>
        <v>0</v>
      </c>
      <c r="AF25" s="233">
        <f t="shared" si="8"/>
        <v>0</v>
      </c>
      <c r="AG25" s="233">
        <f t="shared" si="9"/>
        <v>0</v>
      </c>
      <c r="AH25" s="233">
        <f t="shared" si="10"/>
        <v>0</v>
      </c>
      <c r="AI25" s="233">
        <f t="shared" si="11"/>
        <v>0</v>
      </c>
    </row>
    <row r="26" ht="12.75" customHeight="1">
      <c r="A26" s="223"/>
      <c r="B26" s="224" t="str">
        <f>IF($A26="","",VLOOKUP($A26,Cierre!$A:$E,2,FALSE))</f>
        <v/>
      </c>
      <c r="C26" s="48"/>
      <c r="D26" s="48"/>
      <c r="E26" s="223"/>
      <c r="F26" s="223"/>
      <c r="G26" s="80"/>
      <c r="H26" s="225"/>
      <c r="I26" s="225"/>
      <c r="J26" s="226">
        <f t="shared" si="1"/>
        <v>0</v>
      </c>
      <c r="K26" s="226">
        <f t="shared" si="2"/>
        <v>0</v>
      </c>
      <c r="L26" s="227"/>
      <c r="M26" s="228">
        <f t="shared" si="3"/>
        <v>0</v>
      </c>
      <c r="N26" s="229" t="str">
        <f t="shared" si="12"/>
        <v/>
      </c>
      <c r="O26" s="230"/>
      <c r="P26" s="231">
        <f t="shared" si="5"/>
        <v>0</v>
      </c>
      <c r="Q26" s="232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233">
        <f t="shared" si="6"/>
        <v>0</v>
      </c>
      <c r="AE26" s="233">
        <f t="shared" si="7"/>
        <v>0</v>
      </c>
      <c r="AF26" s="233">
        <f t="shared" si="8"/>
        <v>0</v>
      </c>
      <c r="AG26" s="233">
        <f t="shared" si="9"/>
        <v>0</v>
      </c>
      <c r="AH26" s="233">
        <f t="shared" si="10"/>
        <v>0</v>
      </c>
      <c r="AI26" s="233">
        <f t="shared" si="11"/>
        <v>0</v>
      </c>
    </row>
    <row r="27" ht="12.75" customHeight="1">
      <c r="A27" s="223"/>
      <c r="B27" s="224" t="str">
        <f>IF($A27="","",VLOOKUP($A27,Cierre!$A:$E,2,FALSE))</f>
        <v/>
      </c>
      <c r="C27" s="48"/>
      <c r="D27" s="48"/>
      <c r="E27" s="223"/>
      <c r="F27" s="223"/>
      <c r="G27" s="80"/>
      <c r="H27" s="225"/>
      <c r="I27" s="225"/>
      <c r="J27" s="226">
        <f t="shared" si="1"/>
        <v>0</v>
      </c>
      <c r="K27" s="226">
        <f t="shared" si="2"/>
        <v>0</v>
      </c>
      <c r="L27" s="227"/>
      <c r="M27" s="228">
        <f t="shared" si="3"/>
        <v>0</v>
      </c>
      <c r="N27" s="229" t="str">
        <f t="shared" si="12"/>
        <v/>
      </c>
      <c r="O27" s="230"/>
      <c r="P27" s="231">
        <f t="shared" si="5"/>
        <v>0</v>
      </c>
      <c r="Q27" s="232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233">
        <f t="shared" si="6"/>
        <v>0</v>
      </c>
      <c r="AE27" s="233">
        <f t="shared" si="7"/>
        <v>0</v>
      </c>
      <c r="AF27" s="233">
        <f t="shared" si="8"/>
        <v>0</v>
      </c>
      <c r="AG27" s="233">
        <f t="shared" si="9"/>
        <v>0</v>
      </c>
      <c r="AH27" s="233">
        <f t="shared" si="10"/>
        <v>0</v>
      </c>
      <c r="AI27" s="233">
        <f t="shared" si="11"/>
        <v>0</v>
      </c>
    </row>
    <row r="28" ht="12.75" customHeight="1">
      <c r="A28" s="223"/>
      <c r="B28" s="224" t="str">
        <f>IF($A28="","",VLOOKUP($A28,Cierre!$A:$E,2,FALSE))</f>
        <v/>
      </c>
      <c r="C28" s="48"/>
      <c r="D28" s="48"/>
      <c r="E28" s="223"/>
      <c r="F28" s="223"/>
      <c r="G28" s="80"/>
      <c r="H28" s="225"/>
      <c r="I28" s="225"/>
      <c r="J28" s="226">
        <f t="shared" si="1"/>
        <v>0</v>
      </c>
      <c r="K28" s="226">
        <f t="shared" si="2"/>
        <v>0</v>
      </c>
      <c r="L28" s="227"/>
      <c r="M28" s="228">
        <f t="shared" si="3"/>
        <v>0</v>
      </c>
      <c r="N28" s="229" t="str">
        <f t="shared" si="12"/>
        <v/>
      </c>
      <c r="O28" s="230"/>
      <c r="P28" s="231">
        <f t="shared" si="5"/>
        <v>0</v>
      </c>
      <c r="Q28" s="232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233">
        <f t="shared" si="6"/>
        <v>0</v>
      </c>
      <c r="AE28" s="233">
        <f t="shared" si="7"/>
        <v>0</v>
      </c>
      <c r="AF28" s="233">
        <f t="shared" si="8"/>
        <v>0</v>
      </c>
      <c r="AG28" s="233">
        <f t="shared" si="9"/>
        <v>0</v>
      </c>
      <c r="AH28" s="233">
        <f t="shared" si="10"/>
        <v>0</v>
      </c>
      <c r="AI28" s="233">
        <f t="shared" si="11"/>
        <v>0</v>
      </c>
    </row>
    <row r="29" ht="12.75" customHeight="1">
      <c r="A29" s="223"/>
      <c r="B29" s="224" t="str">
        <f>IF($A29="","",VLOOKUP($A29,Cierre!$A:$E,2,FALSE))</f>
        <v/>
      </c>
      <c r="C29" s="48"/>
      <c r="D29" s="48"/>
      <c r="E29" s="223"/>
      <c r="F29" s="223"/>
      <c r="G29" s="80"/>
      <c r="H29" s="225"/>
      <c r="I29" s="225"/>
      <c r="J29" s="226">
        <f t="shared" si="1"/>
        <v>0</v>
      </c>
      <c r="K29" s="226">
        <f t="shared" si="2"/>
        <v>0</v>
      </c>
      <c r="L29" s="227"/>
      <c r="M29" s="228">
        <f t="shared" si="3"/>
        <v>0</v>
      </c>
      <c r="N29" s="229" t="str">
        <f t="shared" si="12"/>
        <v/>
      </c>
      <c r="O29" s="230"/>
      <c r="P29" s="231">
        <f t="shared" si="5"/>
        <v>0</v>
      </c>
      <c r="Q29" s="232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233">
        <f t="shared" si="6"/>
        <v>0</v>
      </c>
      <c r="AE29" s="233">
        <f t="shared" si="7"/>
        <v>0</v>
      </c>
      <c r="AF29" s="233">
        <f t="shared" si="8"/>
        <v>0</v>
      </c>
      <c r="AG29" s="233">
        <f t="shared" si="9"/>
        <v>0</v>
      </c>
      <c r="AH29" s="233">
        <f t="shared" si="10"/>
        <v>0</v>
      </c>
      <c r="AI29" s="233">
        <f t="shared" si="11"/>
        <v>0</v>
      </c>
    </row>
    <row r="30" ht="12.75" customHeight="1">
      <c r="A30" s="223"/>
      <c r="B30" s="224" t="str">
        <f>IF($A30="","",VLOOKUP($A30,Cierre!$A:$E,2,FALSE))</f>
        <v/>
      </c>
      <c r="C30" s="48"/>
      <c r="D30" s="48"/>
      <c r="E30" s="223"/>
      <c r="F30" s="223"/>
      <c r="G30" s="80"/>
      <c r="H30" s="225"/>
      <c r="I30" s="225"/>
      <c r="J30" s="226">
        <f t="shared" si="1"/>
        <v>0</v>
      </c>
      <c r="K30" s="226">
        <f t="shared" si="2"/>
        <v>0</v>
      </c>
      <c r="L30" s="227"/>
      <c r="M30" s="228">
        <f t="shared" si="3"/>
        <v>0</v>
      </c>
      <c r="N30" s="229" t="str">
        <f t="shared" si="12"/>
        <v/>
      </c>
      <c r="O30" s="230"/>
      <c r="P30" s="231">
        <f t="shared" si="5"/>
        <v>0</v>
      </c>
      <c r="Q30" s="232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233">
        <f t="shared" si="6"/>
        <v>0</v>
      </c>
      <c r="AE30" s="233">
        <f t="shared" si="7"/>
        <v>0</v>
      </c>
      <c r="AF30" s="233">
        <f t="shared" si="8"/>
        <v>0</v>
      </c>
      <c r="AG30" s="233">
        <f t="shared" si="9"/>
        <v>0</v>
      </c>
      <c r="AH30" s="233">
        <f t="shared" si="10"/>
        <v>0</v>
      </c>
      <c r="AI30" s="233">
        <f t="shared" si="11"/>
        <v>0</v>
      </c>
    </row>
    <row r="31" ht="12.75" customHeight="1">
      <c r="A31" s="223"/>
      <c r="B31" s="224" t="str">
        <f>IF($A31="","",VLOOKUP($A31,Cierre!$A:$E,2,FALSE))</f>
        <v/>
      </c>
      <c r="C31" s="48"/>
      <c r="D31" s="48"/>
      <c r="E31" s="223"/>
      <c r="F31" s="223"/>
      <c r="G31" s="80"/>
      <c r="H31" s="225"/>
      <c r="I31" s="225"/>
      <c r="J31" s="226">
        <f t="shared" si="1"/>
        <v>0</v>
      </c>
      <c r="K31" s="226">
        <f t="shared" si="2"/>
        <v>0</v>
      </c>
      <c r="L31" s="227"/>
      <c r="M31" s="228">
        <f t="shared" si="3"/>
        <v>0</v>
      </c>
      <c r="N31" s="229" t="str">
        <f t="shared" si="12"/>
        <v/>
      </c>
      <c r="O31" s="230"/>
      <c r="P31" s="231">
        <f t="shared" si="5"/>
        <v>0</v>
      </c>
      <c r="Q31" s="232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233">
        <f t="shared" si="6"/>
        <v>0</v>
      </c>
      <c r="AE31" s="233">
        <f t="shared" si="7"/>
        <v>0</v>
      </c>
      <c r="AF31" s="233">
        <f t="shared" si="8"/>
        <v>0</v>
      </c>
      <c r="AG31" s="233">
        <f t="shared" si="9"/>
        <v>0</v>
      </c>
      <c r="AH31" s="233">
        <f t="shared" si="10"/>
        <v>0</v>
      </c>
      <c r="AI31" s="233">
        <f t="shared" si="11"/>
        <v>0</v>
      </c>
    </row>
    <row r="32" ht="12.75" customHeight="1">
      <c r="A32" s="223"/>
      <c r="B32" s="224" t="str">
        <f>IF($A32="","",VLOOKUP($A32,Cierre!$A:$E,2,FALSE))</f>
        <v/>
      </c>
      <c r="C32" s="48"/>
      <c r="D32" s="48"/>
      <c r="E32" s="223"/>
      <c r="F32" s="223"/>
      <c r="G32" s="80"/>
      <c r="H32" s="225"/>
      <c r="I32" s="225"/>
      <c r="J32" s="226">
        <f t="shared" si="1"/>
        <v>0</v>
      </c>
      <c r="K32" s="226">
        <f t="shared" si="2"/>
        <v>0</v>
      </c>
      <c r="L32" s="227"/>
      <c r="M32" s="228">
        <f t="shared" si="3"/>
        <v>0</v>
      </c>
      <c r="N32" s="229" t="str">
        <f t="shared" si="12"/>
        <v/>
      </c>
      <c r="O32" s="230"/>
      <c r="P32" s="231">
        <f t="shared" si="5"/>
        <v>0</v>
      </c>
      <c r="Q32" s="232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233">
        <f t="shared" si="6"/>
        <v>0</v>
      </c>
      <c r="AE32" s="233">
        <f t="shared" si="7"/>
        <v>0</v>
      </c>
      <c r="AF32" s="233">
        <f t="shared" si="8"/>
        <v>0</v>
      </c>
      <c r="AG32" s="233">
        <f t="shared" si="9"/>
        <v>0</v>
      </c>
      <c r="AH32" s="233">
        <f t="shared" si="10"/>
        <v>0</v>
      </c>
      <c r="AI32" s="233">
        <f t="shared" si="11"/>
        <v>0</v>
      </c>
    </row>
    <row r="33" ht="12.75" customHeight="1">
      <c r="A33" s="223"/>
      <c r="B33" s="224" t="str">
        <f>IF($A33="","",VLOOKUP($A33,Cierre!$A:$E,2,FALSE))</f>
        <v/>
      </c>
      <c r="C33" s="48"/>
      <c r="D33" s="48"/>
      <c r="E33" s="223"/>
      <c r="F33" s="223"/>
      <c r="G33" s="80"/>
      <c r="H33" s="225"/>
      <c r="I33" s="225"/>
      <c r="J33" s="226">
        <f t="shared" si="1"/>
        <v>0</v>
      </c>
      <c r="K33" s="226">
        <f t="shared" si="2"/>
        <v>0</v>
      </c>
      <c r="L33" s="227"/>
      <c r="M33" s="228">
        <f t="shared" si="3"/>
        <v>0</v>
      </c>
      <c r="N33" s="229" t="str">
        <f t="shared" si="12"/>
        <v/>
      </c>
      <c r="O33" s="230"/>
      <c r="P33" s="231">
        <f t="shared" si="5"/>
        <v>0</v>
      </c>
      <c r="Q33" s="232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233">
        <f t="shared" si="6"/>
        <v>0</v>
      </c>
      <c r="AE33" s="233">
        <f t="shared" si="7"/>
        <v>0</v>
      </c>
      <c r="AF33" s="233">
        <f t="shared" si="8"/>
        <v>0</v>
      </c>
      <c r="AG33" s="233">
        <f t="shared" si="9"/>
        <v>0</v>
      </c>
      <c r="AH33" s="233">
        <f t="shared" si="10"/>
        <v>0</v>
      </c>
      <c r="AI33" s="233">
        <f t="shared" si="11"/>
        <v>0</v>
      </c>
    </row>
    <row r="34" ht="12.75" customHeight="1">
      <c r="A34" s="223"/>
      <c r="B34" s="224" t="str">
        <f>IF($A34="","",VLOOKUP($A34,Cierre!$A:$E,2,FALSE))</f>
        <v/>
      </c>
      <c r="C34" s="48"/>
      <c r="D34" s="48"/>
      <c r="E34" s="223"/>
      <c r="F34" s="223"/>
      <c r="G34" s="80"/>
      <c r="H34" s="225"/>
      <c r="I34" s="225"/>
      <c r="J34" s="226">
        <f t="shared" si="1"/>
        <v>0</v>
      </c>
      <c r="K34" s="226">
        <f t="shared" si="2"/>
        <v>0</v>
      </c>
      <c r="L34" s="227"/>
      <c r="M34" s="228">
        <f t="shared" si="3"/>
        <v>0</v>
      </c>
      <c r="N34" s="229" t="str">
        <f t="shared" si="12"/>
        <v/>
      </c>
      <c r="O34" s="230"/>
      <c r="P34" s="231">
        <f t="shared" si="5"/>
        <v>0</v>
      </c>
      <c r="Q34" s="232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233">
        <f t="shared" si="6"/>
        <v>0</v>
      </c>
      <c r="AE34" s="233">
        <f t="shared" si="7"/>
        <v>0</v>
      </c>
      <c r="AF34" s="233">
        <f t="shared" si="8"/>
        <v>0</v>
      </c>
      <c r="AG34" s="233">
        <f t="shared" si="9"/>
        <v>0</v>
      </c>
      <c r="AH34" s="233">
        <f t="shared" si="10"/>
        <v>0</v>
      </c>
      <c r="AI34" s="233">
        <f t="shared" si="11"/>
        <v>0</v>
      </c>
    </row>
    <row r="35" ht="12.75" customHeight="1">
      <c r="A35" s="223"/>
      <c r="B35" s="224" t="str">
        <f>IF($A35="","",VLOOKUP($A35,Cierre!$A:$E,2,FALSE))</f>
        <v/>
      </c>
      <c r="C35" s="48"/>
      <c r="D35" s="48"/>
      <c r="E35" s="223"/>
      <c r="F35" s="223"/>
      <c r="G35" s="80"/>
      <c r="H35" s="225"/>
      <c r="I35" s="225"/>
      <c r="J35" s="226">
        <f t="shared" si="1"/>
        <v>0</v>
      </c>
      <c r="K35" s="226">
        <f t="shared" si="2"/>
        <v>0</v>
      </c>
      <c r="L35" s="227"/>
      <c r="M35" s="228">
        <f t="shared" si="3"/>
        <v>0</v>
      </c>
      <c r="N35" s="229" t="str">
        <f t="shared" si="12"/>
        <v/>
      </c>
      <c r="O35" s="230"/>
      <c r="P35" s="231">
        <f t="shared" si="5"/>
        <v>0</v>
      </c>
      <c r="Q35" s="232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233">
        <f t="shared" si="6"/>
        <v>0</v>
      </c>
      <c r="AE35" s="233">
        <f t="shared" si="7"/>
        <v>0</v>
      </c>
      <c r="AF35" s="233">
        <f t="shared" si="8"/>
        <v>0</v>
      </c>
      <c r="AG35" s="233">
        <f t="shared" si="9"/>
        <v>0</v>
      </c>
      <c r="AH35" s="233">
        <f t="shared" si="10"/>
        <v>0</v>
      </c>
      <c r="AI35" s="233">
        <f t="shared" si="11"/>
        <v>0</v>
      </c>
    </row>
    <row r="36" ht="12.75" customHeight="1">
      <c r="A36" s="223"/>
      <c r="B36" s="224" t="str">
        <f>IF($A36="","",VLOOKUP($A36,Cierre!$A:$E,2,FALSE))</f>
        <v/>
      </c>
      <c r="C36" s="48"/>
      <c r="D36" s="48"/>
      <c r="E36" s="223"/>
      <c r="F36" s="223"/>
      <c r="G36" s="80"/>
      <c r="H36" s="225"/>
      <c r="I36" s="225"/>
      <c r="J36" s="226">
        <f t="shared" si="1"/>
        <v>0</v>
      </c>
      <c r="K36" s="226">
        <f t="shared" si="2"/>
        <v>0</v>
      </c>
      <c r="L36" s="227"/>
      <c r="M36" s="228">
        <f t="shared" si="3"/>
        <v>0</v>
      </c>
      <c r="N36" s="229" t="str">
        <f t="shared" si="12"/>
        <v/>
      </c>
      <c r="O36" s="230"/>
      <c r="P36" s="231">
        <f t="shared" si="5"/>
        <v>0</v>
      </c>
      <c r="Q36" s="232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233">
        <f t="shared" si="6"/>
        <v>0</v>
      </c>
      <c r="AE36" s="233">
        <f t="shared" si="7"/>
        <v>0</v>
      </c>
      <c r="AF36" s="233">
        <f t="shared" si="8"/>
        <v>0</v>
      </c>
      <c r="AG36" s="233">
        <f t="shared" si="9"/>
        <v>0</v>
      </c>
      <c r="AH36" s="233">
        <f t="shared" si="10"/>
        <v>0</v>
      </c>
      <c r="AI36" s="233">
        <f t="shared" si="11"/>
        <v>0</v>
      </c>
    </row>
    <row r="37" ht="12.75" customHeight="1">
      <c r="A37" s="223"/>
      <c r="B37" s="224" t="str">
        <f>IF($A37="","",VLOOKUP($A37,Cierre!$A:$E,2,FALSE))</f>
        <v/>
      </c>
      <c r="C37" s="48"/>
      <c r="D37" s="48"/>
      <c r="E37" s="223"/>
      <c r="F37" s="223"/>
      <c r="G37" s="80"/>
      <c r="H37" s="225"/>
      <c r="I37" s="225"/>
      <c r="J37" s="226">
        <f t="shared" si="1"/>
        <v>0</v>
      </c>
      <c r="K37" s="226">
        <f t="shared" si="2"/>
        <v>0</v>
      </c>
      <c r="L37" s="227"/>
      <c r="M37" s="228">
        <f t="shared" si="3"/>
        <v>0</v>
      </c>
      <c r="N37" s="229" t="str">
        <f t="shared" si="12"/>
        <v/>
      </c>
      <c r="O37" s="230"/>
      <c r="P37" s="231">
        <f t="shared" si="5"/>
        <v>0</v>
      </c>
      <c r="Q37" s="232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233">
        <f t="shared" si="6"/>
        <v>0</v>
      </c>
      <c r="AE37" s="233">
        <f t="shared" si="7"/>
        <v>0</v>
      </c>
      <c r="AF37" s="233">
        <f t="shared" si="8"/>
        <v>0</v>
      </c>
      <c r="AG37" s="233">
        <f t="shared" si="9"/>
        <v>0</v>
      </c>
      <c r="AH37" s="233">
        <f t="shared" si="10"/>
        <v>0</v>
      </c>
      <c r="AI37" s="233">
        <f t="shared" si="11"/>
        <v>0</v>
      </c>
    </row>
    <row r="38" ht="12.75" customHeight="1">
      <c r="A38" s="223"/>
      <c r="B38" s="224" t="str">
        <f>IF($A38="","",VLOOKUP($A38,Cierre!$A:$E,2,FALSE))</f>
        <v/>
      </c>
      <c r="C38" s="48"/>
      <c r="D38" s="48"/>
      <c r="E38" s="223"/>
      <c r="F38" s="223"/>
      <c r="G38" s="80"/>
      <c r="H38" s="225"/>
      <c r="I38" s="225"/>
      <c r="J38" s="226">
        <f t="shared" si="1"/>
        <v>0</v>
      </c>
      <c r="K38" s="226">
        <f t="shared" si="2"/>
        <v>0</v>
      </c>
      <c r="L38" s="227"/>
      <c r="M38" s="228">
        <f t="shared" si="3"/>
        <v>0</v>
      </c>
      <c r="N38" s="229" t="str">
        <f t="shared" si="12"/>
        <v/>
      </c>
      <c r="O38" s="230"/>
      <c r="P38" s="231">
        <f t="shared" si="5"/>
        <v>0</v>
      </c>
      <c r="Q38" s="232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233">
        <f t="shared" si="6"/>
        <v>0</v>
      </c>
      <c r="AE38" s="233">
        <f t="shared" si="7"/>
        <v>0</v>
      </c>
      <c r="AF38" s="233">
        <f t="shared" si="8"/>
        <v>0</v>
      </c>
      <c r="AG38" s="233">
        <f t="shared" si="9"/>
        <v>0</v>
      </c>
      <c r="AH38" s="233">
        <f t="shared" si="10"/>
        <v>0</v>
      </c>
      <c r="AI38" s="233">
        <f t="shared" si="11"/>
        <v>0</v>
      </c>
    </row>
    <row r="39" ht="12.75" customHeight="1">
      <c r="A39" s="223"/>
      <c r="B39" s="224" t="str">
        <f>IF($A39="","",VLOOKUP($A39,Cierre!$A:$E,2,FALSE))</f>
        <v/>
      </c>
      <c r="C39" s="48"/>
      <c r="D39" s="48"/>
      <c r="E39" s="223"/>
      <c r="F39" s="223"/>
      <c r="G39" s="80"/>
      <c r="H39" s="225"/>
      <c r="I39" s="225"/>
      <c r="J39" s="226">
        <f t="shared" si="1"/>
        <v>0</v>
      </c>
      <c r="K39" s="226">
        <f t="shared" si="2"/>
        <v>0</v>
      </c>
      <c r="L39" s="227"/>
      <c r="M39" s="228">
        <f t="shared" si="3"/>
        <v>0</v>
      </c>
      <c r="N39" s="229" t="str">
        <f t="shared" si="12"/>
        <v/>
      </c>
      <c r="O39" s="230"/>
      <c r="P39" s="231">
        <f t="shared" si="5"/>
        <v>0</v>
      </c>
      <c r="Q39" s="232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233">
        <f t="shared" si="6"/>
        <v>0</v>
      </c>
      <c r="AE39" s="233">
        <f t="shared" si="7"/>
        <v>0</v>
      </c>
      <c r="AF39" s="233">
        <f t="shared" si="8"/>
        <v>0</v>
      </c>
      <c r="AG39" s="233">
        <f t="shared" si="9"/>
        <v>0</v>
      </c>
      <c r="AH39" s="233">
        <f t="shared" si="10"/>
        <v>0</v>
      </c>
      <c r="AI39" s="233">
        <f t="shared" si="11"/>
        <v>0</v>
      </c>
    </row>
    <row r="40" ht="12.75" customHeight="1">
      <c r="A40" s="223"/>
      <c r="B40" s="224" t="str">
        <f>IF($A40="","",VLOOKUP($A40,Cierre!$A:$E,2,FALSE))</f>
        <v/>
      </c>
      <c r="C40" s="48"/>
      <c r="D40" s="48"/>
      <c r="E40" s="223"/>
      <c r="F40" s="223"/>
      <c r="G40" s="80"/>
      <c r="H40" s="225"/>
      <c r="I40" s="225"/>
      <c r="J40" s="226">
        <f t="shared" si="1"/>
        <v>0</v>
      </c>
      <c r="K40" s="226">
        <f t="shared" si="2"/>
        <v>0</v>
      </c>
      <c r="L40" s="227"/>
      <c r="M40" s="228">
        <f t="shared" si="3"/>
        <v>0</v>
      </c>
      <c r="N40" s="229" t="str">
        <f t="shared" si="12"/>
        <v/>
      </c>
      <c r="O40" s="230"/>
      <c r="P40" s="231">
        <f t="shared" si="5"/>
        <v>0</v>
      </c>
      <c r="Q40" s="232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233">
        <f t="shared" si="6"/>
        <v>0</v>
      </c>
      <c r="AE40" s="233">
        <f t="shared" si="7"/>
        <v>0</v>
      </c>
      <c r="AF40" s="233">
        <f t="shared" si="8"/>
        <v>0</v>
      </c>
      <c r="AG40" s="233">
        <f t="shared" si="9"/>
        <v>0</v>
      </c>
      <c r="AH40" s="233">
        <f t="shared" si="10"/>
        <v>0</v>
      </c>
      <c r="AI40" s="233">
        <f t="shared" si="11"/>
        <v>0</v>
      </c>
    </row>
    <row r="41" ht="12.75" customHeight="1">
      <c r="A41" s="223"/>
      <c r="B41" s="224" t="str">
        <f>IF($A41="","",VLOOKUP($A41,Cierre!$A:$E,2,FALSE))</f>
        <v/>
      </c>
      <c r="C41" s="48"/>
      <c r="D41" s="48"/>
      <c r="E41" s="223"/>
      <c r="F41" s="223"/>
      <c r="G41" s="80"/>
      <c r="H41" s="225"/>
      <c r="I41" s="225"/>
      <c r="J41" s="226">
        <f t="shared" si="1"/>
        <v>0</v>
      </c>
      <c r="K41" s="226">
        <f t="shared" si="2"/>
        <v>0</v>
      </c>
      <c r="L41" s="227"/>
      <c r="M41" s="228">
        <f t="shared" si="3"/>
        <v>0</v>
      </c>
      <c r="N41" s="229" t="str">
        <f t="shared" si="12"/>
        <v/>
      </c>
      <c r="O41" s="230"/>
      <c r="P41" s="231">
        <f t="shared" si="5"/>
        <v>0</v>
      </c>
      <c r="Q41" s="232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233">
        <f t="shared" si="6"/>
        <v>0</v>
      </c>
      <c r="AE41" s="233">
        <f t="shared" si="7"/>
        <v>0</v>
      </c>
      <c r="AF41" s="233">
        <f t="shared" si="8"/>
        <v>0</v>
      </c>
      <c r="AG41" s="233">
        <f t="shared" si="9"/>
        <v>0</v>
      </c>
      <c r="AH41" s="233">
        <f t="shared" si="10"/>
        <v>0</v>
      </c>
      <c r="AI41" s="233">
        <f t="shared" si="11"/>
        <v>0</v>
      </c>
    </row>
    <row r="42" ht="12.75" customHeight="1">
      <c r="A42" s="223"/>
      <c r="B42" s="224" t="str">
        <f>IF($A42="","",VLOOKUP($A42,Cierre!$A:$E,2,FALSE))</f>
        <v/>
      </c>
      <c r="C42" s="48"/>
      <c r="D42" s="48"/>
      <c r="E42" s="223"/>
      <c r="F42" s="223"/>
      <c r="G42" s="80"/>
      <c r="H42" s="225"/>
      <c r="I42" s="225"/>
      <c r="J42" s="226">
        <f t="shared" si="1"/>
        <v>0</v>
      </c>
      <c r="K42" s="226">
        <f t="shared" si="2"/>
        <v>0</v>
      </c>
      <c r="L42" s="227"/>
      <c r="M42" s="228">
        <f t="shared" si="3"/>
        <v>0</v>
      </c>
      <c r="N42" s="229" t="str">
        <f t="shared" si="12"/>
        <v/>
      </c>
      <c r="O42" s="230"/>
      <c r="P42" s="231">
        <f t="shared" si="5"/>
        <v>0</v>
      </c>
      <c r="Q42" s="232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233">
        <f t="shared" si="6"/>
        <v>0</v>
      </c>
      <c r="AE42" s="233">
        <f t="shared" si="7"/>
        <v>0</v>
      </c>
      <c r="AF42" s="233">
        <f t="shared" si="8"/>
        <v>0</v>
      </c>
      <c r="AG42" s="233">
        <f t="shared" si="9"/>
        <v>0</v>
      </c>
      <c r="AH42" s="233">
        <f t="shared" si="10"/>
        <v>0</v>
      </c>
      <c r="AI42" s="233">
        <f t="shared" si="11"/>
        <v>0</v>
      </c>
    </row>
    <row r="43" ht="12.75" customHeight="1">
      <c r="A43" s="223"/>
      <c r="B43" s="224" t="str">
        <f>IF($A43="","",VLOOKUP($A43,Cierre!$A:$E,2,FALSE))</f>
        <v/>
      </c>
      <c r="C43" s="48"/>
      <c r="D43" s="48"/>
      <c r="E43" s="223"/>
      <c r="F43" s="223"/>
      <c r="G43" s="80"/>
      <c r="H43" s="225"/>
      <c r="I43" s="225"/>
      <c r="J43" s="226">
        <f t="shared" si="1"/>
        <v>0</v>
      </c>
      <c r="K43" s="226">
        <f t="shared" si="2"/>
        <v>0</v>
      </c>
      <c r="L43" s="227"/>
      <c r="M43" s="228">
        <f t="shared" si="3"/>
        <v>0</v>
      </c>
      <c r="N43" s="229" t="str">
        <f t="shared" si="12"/>
        <v/>
      </c>
      <c r="O43" s="230"/>
      <c r="P43" s="231">
        <f t="shared" si="5"/>
        <v>0</v>
      </c>
      <c r="Q43" s="232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233">
        <f t="shared" si="6"/>
        <v>0</v>
      </c>
      <c r="AE43" s="233">
        <f t="shared" si="7"/>
        <v>0</v>
      </c>
      <c r="AF43" s="233">
        <f t="shared" si="8"/>
        <v>0</v>
      </c>
      <c r="AG43" s="233">
        <f t="shared" si="9"/>
        <v>0</v>
      </c>
      <c r="AH43" s="233">
        <f t="shared" si="10"/>
        <v>0</v>
      </c>
      <c r="AI43" s="233">
        <f t="shared" si="11"/>
        <v>0</v>
      </c>
    </row>
    <row r="44" ht="12.75" customHeight="1">
      <c r="A44" s="223"/>
      <c r="B44" s="224" t="str">
        <f>IF($A44="","",VLOOKUP($A44,Cierre!$A:$E,2,FALSE))</f>
        <v/>
      </c>
      <c r="C44" s="48"/>
      <c r="D44" s="48"/>
      <c r="E44" s="223"/>
      <c r="F44" s="223"/>
      <c r="G44" s="80"/>
      <c r="H44" s="225"/>
      <c r="I44" s="225"/>
      <c r="J44" s="226">
        <f t="shared" si="1"/>
        <v>0</v>
      </c>
      <c r="K44" s="226">
        <f t="shared" si="2"/>
        <v>0</v>
      </c>
      <c r="L44" s="227"/>
      <c r="M44" s="228">
        <f t="shared" si="3"/>
        <v>0</v>
      </c>
      <c r="N44" s="229" t="str">
        <f t="shared" si="12"/>
        <v/>
      </c>
      <c r="O44" s="230"/>
      <c r="P44" s="231">
        <f t="shared" si="5"/>
        <v>0</v>
      </c>
      <c r="Q44" s="232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233">
        <f t="shared" si="6"/>
        <v>0</v>
      </c>
      <c r="AE44" s="233">
        <f t="shared" si="7"/>
        <v>0</v>
      </c>
      <c r="AF44" s="233">
        <f t="shared" si="8"/>
        <v>0</v>
      </c>
      <c r="AG44" s="233">
        <f t="shared" si="9"/>
        <v>0</v>
      </c>
      <c r="AH44" s="233">
        <f t="shared" si="10"/>
        <v>0</v>
      </c>
      <c r="AI44" s="233">
        <f t="shared" si="11"/>
        <v>0</v>
      </c>
    </row>
    <row r="45" ht="12.75" customHeight="1">
      <c r="A45" s="223"/>
      <c r="B45" s="224" t="str">
        <f>IF($A45="","",VLOOKUP($A45,Cierre!$A:$E,2,FALSE))</f>
        <v/>
      </c>
      <c r="C45" s="48"/>
      <c r="D45" s="48"/>
      <c r="E45" s="223"/>
      <c r="F45" s="223"/>
      <c r="G45" s="80"/>
      <c r="H45" s="225"/>
      <c r="I45" s="225"/>
      <c r="J45" s="226">
        <f t="shared" si="1"/>
        <v>0</v>
      </c>
      <c r="K45" s="226">
        <f t="shared" si="2"/>
        <v>0</v>
      </c>
      <c r="L45" s="227"/>
      <c r="M45" s="228">
        <f t="shared" si="3"/>
        <v>0</v>
      </c>
      <c r="N45" s="229" t="str">
        <f t="shared" si="12"/>
        <v/>
      </c>
      <c r="O45" s="230"/>
      <c r="P45" s="231">
        <f t="shared" si="5"/>
        <v>0</v>
      </c>
      <c r="Q45" s="232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233">
        <f t="shared" si="6"/>
        <v>0</v>
      </c>
      <c r="AE45" s="233">
        <f t="shared" si="7"/>
        <v>0</v>
      </c>
      <c r="AF45" s="233">
        <f t="shared" si="8"/>
        <v>0</v>
      </c>
      <c r="AG45" s="233">
        <f t="shared" si="9"/>
        <v>0</v>
      </c>
      <c r="AH45" s="233">
        <f t="shared" si="10"/>
        <v>0</v>
      </c>
      <c r="AI45" s="233">
        <f t="shared" si="11"/>
        <v>0</v>
      </c>
    </row>
    <row r="46" ht="12.75" customHeight="1">
      <c r="A46" s="223"/>
      <c r="B46" s="224" t="str">
        <f>IF($A46="","",VLOOKUP($A46,Cierre!$A:$E,2,FALSE))</f>
        <v/>
      </c>
      <c r="C46" s="48"/>
      <c r="D46" s="48"/>
      <c r="E46" s="223"/>
      <c r="F46" s="223"/>
      <c r="G46" s="80"/>
      <c r="H46" s="225"/>
      <c r="I46" s="225"/>
      <c r="J46" s="226">
        <f t="shared" si="1"/>
        <v>0</v>
      </c>
      <c r="K46" s="226">
        <f t="shared" si="2"/>
        <v>0</v>
      </c>
      <c r="L46" s="227"/>
      <c r="M46" s="228">
        <f t="shared" si="3"/>
        <v>0</v>
      </c>
      <c r="N46" s="229" t="str">
        <f t="shared" si="12"/>
        <v/>
      </c>
      <c r="O46" s="230"/>
      <c r="P46" s="231">
        <f t="shared" si="5"/>
        <v>0</v>
      </c>
      <c r="Q46" s="232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233">
        <f t="shared" si="6"/>
        <v>0</v>
      </c>
      <c r="AE46" s="233">
        <f t="shared" si="7"/>
        <v>0</v>
      </c>
      <c r="AF46" s="233">
        <f t="shared" si="8"/>
        <v>0</v>
      </c>
      <c r="AG46" s="233">
        <f t="shared" si="9"/>
        <v>0</v>
      </c>
      <c r="AH46" s="233">
        <f t="shared" si="10"/>
        <v>0</v>
      </c>
      <c r="AI46" s="233">
        <f t="shared" si="11"/>
        <v>0</v>
      </c>
    </row>
    <row r="47" ht="12.75" customHeight="1">
      <c r="A47" s="223"/>
      <c r="B47" s="224" t="str">
        <f>IF($A47="","",VLOOKUP($A47,Cierre!$A:$E,2,FALSE))</f>
        <v/>
      </c>
      <c r="C47" s="48"/>
      <c r="D47" s="48"/>
      <c r="E47" s="223"/>
      <c r="F47" s="223"/>
      <c r="G47" s="80"/>
      <c r="H47" s="225"/>
      <c r="I47" s="225"/>
      <c r="J47" s="226">
        <f t="shared" si="1"/>
        <v>0</v>
      </c>
      <c r="K47" s="226">
        <f t="shared" si="2"/>
        <v>0</v>
      </c>
      <c r="L47" s="227"/>
      <c r="M47" s="228">
        <f t="shared" si="3"/>
        <v>0</v>
      </c>
      <c r="N47" s="229" t="str">
        <f t="shared" si="12"/>
        <v/>
      </c>
      <c r="O47" s="230"/>
      <c r="P47" s="231">
        <f t="shared" si="5"/>
        <v>0</v>
      </c>
      <c r="Q47" s="23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233">
        <f t="shared" si="6"/>
        <v>0</v>
      </c>
      <c r="AE47" s="233">
        <f t="shared" si="7"/>
        <v>0</v>
      </c>
      <c r="AF47" s="233">
        <f t="shared" si="8"/>
        <v>0</v>
      </c>
      <c r="AG47" s="233">
        <f t="shared" si="9"/>
        <v>0</v>
      </c>
      <c r="AH47" s="233">
        <f t="shared" si="10"/>
        <v>0</v>
      </c>
      <c r="AI47" s="233">
        <f t="shared" si="11"/>
        <v>0</v>
      </c>
    </row>
    <row r="48" ht="12.75" customHeight="1">
      <c r="A48" s="223"/>
      <c r="B48" s="224" t="str">
        <f>IF($A48="","",VLOOKUP($A48,Cierre!$A:$E,2,FALSE))</f>
        <v/>
      </c>
      <c r="C48" s="48"/>
      <c r="D48" s="48"/>
      <c r="E48" s="223"/>
      <c r="F48" s="223"/>
      <c r="G48" s="80"/>
      <c r="H48" s="225"/>
      <c r="I48" s="225"/>
      <c r="J48" s="226">
        <f t="shared" si="1"/>
        <v>0</v>
      </c>
      <c r="K48" s="226">
        <f t="shared" si="2"/>
        <v>0</v>
      </c>
      <c r="L48" s="227"/>
      <c r="M48" s="228">
        <f t="shared" si="3"/>
        <v>0</v>
      </c>
      <c r="N48" s="229" t="str">
        <f t="shared" si="12"/>
        <v/>
      </c>
      <c r="O48" s="230"/>
      <c r="P48" s="231">
        <f t="shared" si="5"/>
        <v>0</v>
      </c>
      <c r="Q48" s="232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233">
        <f t="shared" si="6"/>
        <v>0</v>
      </c>
      <c r="AE48" s="233">
        <f t="shared" si="7"/>
        <v>0</v>
      </c>
      <c r="AF48" s="233">
        <f t="shared" si="8"/>
        <v>0</v>
      </c>
      <c r="AG48" s="233">
        <f t="shared" si="9"/>
        <v>0</v>
      </c>
      <c r="AH48" s="233">
        <f t="shared" si="10"/>
        <v>0</v>
      </c>
      <c r="AI48" s="233">
        <f t="shared" si="11"/>
        <v>0</v>
      </c>
    </row>
    <row r="49" ht="12.75" customHeight="1">
      <c r="A49" s="223"/>
      <c r="B49" s="224" t="str">
        <f>IF($A49="","",VLOOKUP($A49,Cierre!$A:$E,2,FALSE))</f>
        <v/>
      </c>
      <c r="C49" s="48"/>
      <c r="D49" s="48"/>
      <c r="E49" s="223"/>
      <c r="F49" s="223"/>
      <c r="G49" s="80"/>
      <c r="H49" s="225"/>
      <c r="I49" s="225"/>
      <c r="J49" s="226">
        <f t="shared" si="1"/>
        <v>0</v>
      </c>
      <c r="K49" s="226">
        <f t="shared" si="2"/>
        <v>0</v>
      </c>
      <c r="L49" s="227"/>
      <c r="M49" s="228">
        <f t="shared" si="3"/>
        <v>0</v>
      </c>
      <c r="N49" s="229" t="str">
        <f t="shared" si="12"/>
        <v/>
      </c>
      <c r="O49" s="230"/>
      <c r="P49" s="231">
        <f t="shared" si="5"/>
        <v>0</v>
      </c>
      <c r="Q49" s="232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233">
        <f t="shared" si="6"/>
        <v>0</v>
      </c>
      <c r="AE49" s="233">
        <f t="shared" si="7"/>
        <v>0</v>
      </c>
      <c r="AF49" s="233">
        <f t="shared" si="8"/>
        <v>0</v>
      </c>
      <c r="AG49" s="233">
        <f t="shared" si="9"/>
        <v>0</v>
      </c>
      <c r="AH49" s="233">
        <f t="shared" si="10"/>
        <v>0</v>
      </c>
      <c r="AI49" s="233">
        <f t="shared" si="11"/>
        <v>0</v>
      </c>
    </row>
    <row r="50" ht="12.75" customHeight="1">
      <c r="A50" s="223"/>
      <c r="B50" s="224" t="str">
        <f>IF($A50="","",VLOOKUP($A50,Cierre!$A:$E,2,FALSE))</f>
        <v/>
      </c>
      <c r="C50" s="48"/>
      <c r="D50" s="48"/>
      <c r="E50" s="223"/>
      <c r="F50" s="223"/>
      <c r="G50" s="80"/>
      <c r="H50" s="225"/>
      <c r="I50" s="225"/>
      <c r="J50" s="226">
        <f t="shared" si="1"/>
        <v>0</v>
      </c>
      <c r="K50" s="226">
        <f t="shared" si="2"/>
        <v>0</v>
      </c>
      <c r="L50" s="227"/>
      <c r="M50" s="228">
        <f t="shared" si="3"/>
        <v>0</v>
      </c>
      <c r="N50" s="229" t="str">
        <f t="shared" si="12"/>
        <v/>
      </c>
      <c r="O50" s="230"/>
      <c r="P50" s="231">
        <f t="shared" si="5"/>
        <v>0</v>
      </c>
      <c r="Q50" s="232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233">
        <f t="shared" si="6"/>
        <v>0</v>
      </c>
      <c r="AE50" s="233">
        <f t="shared" si="7"/>
        <v>0</v>
      </c>
      <c r="AF50" s="233">
        <f t="shared" si="8"/>
        <v>0</v>
      </c>
      <c r="AG50" s="233">
        <f t="shared" si="9"/>
        <v>0</v>
      </c>
      <c r="AH50" s="233">
        <f t="shared" si="10"/>
        <v>0</v>
      </c>
      <c r="AI50" s="233">
        <f t="shared" si="11"/>
        <v>0</v>
      </c>
    </row>
    <row r="51" ht="12.75" customHeight="1">
      <c r="A51" s="223"/>
      <c r="B51" s="224" t="str">
        <f>IF($A51="","",VLOOKUP($A51,Cierre!$A:$E,2,FALSE))</f>
        <v/>
      </c>
      <c r="C51" s="48"/>
      <c r="D51" s="48"/>
      <c r="E51" s="223"/>
      <c r="F51" s="223"/>
      <c r="G51" s="80"/>
      <c r="H51" s="225"/>
      <c r="I51" s="225"/>
      <c r="J51" s="226">
        <f t="shared" si="1"/>
        <v>0</v>
      </c>
      <c r="K51" s="226">
        <f t="shared" si="2"/>
        <v>0</v>
      </c>
      <c r="L51" s="227"/>
      <c r="M51" s="228">
        <f t="shared" si="3"/>
        <v>0</v>
      </c>
      <c r="N51" s="229" t="str">
        <f t="shared" si="12"/>
        <v/>
      </c>
      <c r="O51" s="230"/>
      <c r="P51" s="231">
        <f t="shared" si="5"/>
        <v>0</v>
      </c>
      <c r="Q51" s="232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233">
        <f t="shared" si="6"/>
        <v>0</v>
      </c>
      <c r="AE51" s="233">
        <f t="shared" si="7"/>
        <v>0</v>
      </c>
      <c r="AF51" s="233">
        <f t="shared" si="8"/>
        <v>0</v>
      </c>
      <c r="AG51" s="233">
        <f t="shared" si="9"/>
        <v>0</v>
      </c>
      <c r="AH51" s="233">
        <f t="shared" si="10"/>
        <v>0</v>
      </c>
      <c r="AI51" s="233">
        <f t="shared" si="11"/>
        <v>0</v>
      </c>
    </row>
    <row r="52" ht="12.75" customHeight="1">
      <c r="A52" s="223"/>
      <c r="B52" s="224" t="str">
        <f>IF($A52="","",VLOOKUP($A52,Cierre!$A:$E,2,FALSE))</f>
        <v/>
      </c>
      <c r="C52" s="48"/>
      <c r="D52" s="48"/>
      <c r="E52" s="223"/>
      <c r="F52" s="223"/>
      <c r="G52" s="80"/>
      <c r="H52" s="225"/>
      <c r="I52" s="225"/>
      <c r="J52" s="226">
        <f t="shared" si="1"/>
        <v>0</v>
      </c>
      <c r="K52" s="226">
        <f t="shared" si="2"/>
        <v>0</v>
      </c>
      <c r="L52" s="227"/>
      <c r="M52" s="228">
        <f t="shared" si="3"/>
        <v>0</v>
      </c>
      <c r="N52" s="229" t="str">
        <f t="shared" si="12"/>
        <v/>
      </c>
      <c r="O52" s="230"/>
      <c r="P52" s="231">
        <f t="shared" si="5"/>
        <v>0</v>
      </c>
      <c r="Q52" s="232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233">
        <f t="shared" si="6"/>
        <v>0</v>
      </c>
      <c r="AE52" s="233">
        <f t="shared" si="7"/>
        <v>0</v>
      </c>
      <c r="AF52" s="233">
        <f t="shared" si="8"/>
        <v>0</v>
      </c>
      <c r="AG52" s="233">
        <f t="shared" si="9"/>
        <v>0</v>
      </c>
      <c r="AH52" s="233">
        <f t="shared" si="10"/>
        <v>0</v>
      </c>
      <c r="AI52" s="233">
        <f t="shared" si="11"/>
        <v>0</v>
      </c>
    </row>
    <row r="53" ht="12.75" customHeight="1">
      <c r="A53" s="223"/>
      <c r="B53" s="224" t="str">
        <f>IF($A53="","",VLOOKUP($A53,Cierre!$A:$E,2,FALSE))</f>
        <v/>
      </c>
      <c r="C53" s="48"/>
      <c r="D53" s="48"/>
      <c r="E53" s="223"/>
      <c r="F53" s="223"/>
      <c r="G53" s="80"/>
      <c r="H53" s="225"/>
      <c r="I53" s="225"/>
      <c r="J53" s="226">
        <f t="shared" si="1"/>
        <v>0</v>
      </c>
      <c r="K53" s="226">
        <f t="shared" si="2"/>
        <v>0</v>
      </c>
      <c r="L53" s="227"/>
      <c r="M53" s="228">
        <f t="shared" si="3"/>
        <v>0</v>
      </c>
      <c r="N53" s="229" t="str">
        <f t="shared" si="12"/>
        <v/>
      </c>
      <c r="O53" s="230"/>
      <c r="P53" s="231">
        <f t="shared" si="5"/>
        <v>0</v>
      </c>
      <c r="Q53" s="232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233">
        <f t="shared" si="6"/>
        <v>0</v>
      </c>
      <c r="AE53" s="233">
        <f t="shared" si="7"/>
        <v>0</v>
      </c>
      <c r="AF53" s="233">
        <f t="shared" si="8"/>
        <v>0</v>
      </c>
      <c r="AG53" s="233">
        <f t="shared" si="9"/>
        <v>0</v>
      </c>
      <c r="AH53" s="233">
        <f t="shared" si="10"/>
        <v>0</v>
      </c>
      <c r="AI53" s="233">
        <f t="shared" si="11"/>
        <v>0</v>
      </c>
    </row>
    <row r="54" ht="12.75" customHeight="1">
      <c r="A54" s="223"/>
      <c r="B54" s="224" t="str">
        <f>IF($A54="","",VLOOKUP($A54,Cierre!$A:$E,2,FALSE))</f>
        <v/>
      </c>
      <c r="C54" s="48"/>
      <c r="D54" s="48"/>
      <c r="E54" s="223"/>
      <c r="F54" s="223"/>
      <c r="G54" s="80"/>
      <c r="H54" s="225"/>
      <c r="I54" s="225"/>
      <c r="J54" s="226">
        <f t="shared" si="1"/>
        <v>0</v>
      </c>
      <c r="K54" s="226">
        <f t="shared" si="2"/>
        <v>0</v>
      </c>
      <c r="L54" s="227"/>
      <c r="M54" s="228">
        <f t="shared" si="3"/>
        <v>0</v>
      </c>
      <c r="N54" s="229" t="str">
        <f t="shared" si="12"/>
        <v/>
      </c>
      <c r="O54" s="230"/>
      <c r="P54" s="231">
        <f t="shared" si="5"/>
        <v>0</v>
      </c>
      <c r="Q54" s="232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233">
        <f t="shared" si="6"/>
        <v>0</v>
      </c>
      <c r="AE54" s="233">
        <f t="shared" si="7"/>
        <v>0</v>
      </c>
      <c r="AF54" s="233">
        <f t="shared" si="8"/>
        <v>0</v>
      </c>
      <c r="AG54" s="233">
        <f t="shared" si="9"/>
        <v>0</v>
      </c>
      <c r="AH54" s="233">
        <f t="shared" si="10"/>
        <v>0</v>
      </c>
      <c r="AI54" s="233">
        <f t="shared" si="11"/>
        <v>0</v>
      </c>
    </row>
    <row r="55" ht="12.75" customHeight="1">
      <c r="A55" s="223"/>
      <c r="B55" s="224" t="str">
        <f>IF($A55="","",VLOOKUP($A55,Cierre!$A:$E,2,FALSE))</f>
        <v/>
      </c>
      <c r="C55" s="42"/>
      <c r="D55" s="48"/>
      <c r="E55" s="223"/>
      <c r="F55" s="223"/>
      <c r="G55" s="80"/>
      <c r="H55" s="225"/>
      <c r="I55" s="225"/>
      <c r="J55" s="226">
        <f t="shared" si="1"/>
        <v>0</v>
      </c>
      <c r="K55" s="226">
        <f t="shared" si="2"/>
        <v>0</v>
      </c>
      <c r="L55" s="227"/>
      <c r="M55" s="228">
        <f t="shared" si="3"/>
        <v>0</v>
      </c>
      <c r="N55" s="229" t="str">
        <f t="shared" si="12"/>
        <v/>
      </c>
      <c r="O55" s="230"/>
      <c r="P55" s="231">
        <f t="shared" si="5"/>
        <v>0</v>
      </c>
      <c r="Q55" s="232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233">
        <f t="shared" si="6"/>
        <v>0</v>
      </c>
      <c r="AE55" s="233">
        <f t="shared" si="7"/>
        <v>0</v>
      </c>
      <c r="AF55" s="233">
        <f t="shared" si="8"/>
        <v>0</v>
      </c>
      <c r="AG55" s="233">
        <f t="shared" si="9"/>
        <v>0</v>
      </c>
      <c r="AH55" s="233">
        <f t="shared" si="10"/>
        <v>0</v>
      </c>
      <c r="AI55" s="233">
        <f t="shared" si="11"/>
        <v>0</v>
      </c>
    </row>
    <row r="56" ht="12.75" customHeight="1">
      <c r="A56" s="223"/>
      <c r="B56" s="224" t="str">
        <f>IF($A56="","",VLOOKUP($A56,Cierre!$A:$E,2,FALSE))</f>
        <v/>
      </c>
      <c r="C56" s="42"/>
      <c r="D56" s="48"/>
      <c r="E56" s="223"/>
      <c r="F56" s="223"/>
      <c r="G56" s="80"/>
      <c r="H56" s="225"/>
      <c r="I56" s="225"/>
      <c r="J56" s="226">
        <f t="shared" si="1"/>
        <v>0</v>
      </c>
      <c r="K56" s="226">
        <f t="shared" si="2"/>
        <v>0</v>
      </c>
      <c r="L56" s="227"/>
      <c r="M56" s="228">
        <f t="shared" si="3"/>
        <v>0</v>
      </c>
      <c r="N56" s="229" t="str">
        <f t="shared" si="12"/>
        <v/>
      </c>
      <c r="O56" s="230"/>
      <c r="P56" s="231">
        <f t="shared" si="5"/>
        <v>0</v>
      </c>
      <c r="Q56" s="232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233">
        <f t="shared" si="6"/>
        <v>0</v>
      </c>
      <c r="AE56" s="233">
        <f t="shared" si="7"/>
        <v>0</v>
      </c>
      <c r="AF56" s="233">
        <f t="shared" si="8"/>
        <v>0</v>
      </c>
      <c r="AG56" s="233">
        <f t="shared" si="9"/>
        <v>0</v>
      </c>
      <c r="AH56" s="233">
        <f t="shared" si="10"/>
        <v>0</v>
      </c>
      <c r="AI56" s="233">
        <f t="shared" si="11"/>
        <v>0</v>
      </c>
    </row>
    <row r="57" ht="12.75" customHeight="1">
      <c r="A57" s="223"/>
      <c r="B57" s="224" t="str">
        <f>IF($A57="","",VLOOKUP($A57,Cierre!$A:$E,2,FALSE))</f>
        <v/>
      </c>
      <c r="C57" s="42"/>
      <c r="D57" s="48"/>
      <c r="E57" s="223"/>
      <c r="F57" s="223"/>
      <c r="G57" s="80"/>
      <c r="H57" s="225"/>
      <c r="I57" s="225"/>
      <c r="J57" s="226">
        <f t="shared" si="1"/>
        <v>0</v>
      </c>
      <c r="K57" s="226">
        <f t="shared" si="2"/>
        <v>0</v>
      </c>
      <c r="L57" s="227"/>
      <c r="M57" s="228">
        <f t="shared" si="3"/>
        <v>0</v>
      </c>
      <c r="N57" s="229" t="str">
        <f t="shared" si="12"/>
        <v/>
      </c>
      <c r="O57" s="230"/>
      <c r="P57" s="231">
        <f t="shared" si="5"/>
        <v>0</v>
      </c>
      <c r="Q57" s="232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233">
        <f t="shared" si="6"/>
        <v>0</v>
      </c>
      <c r="AE57" s="233">
        <f t="shared" si="7"/>
        <v>0</v>
      </c>
      <c r="AF57" s="233">
        <f t="shared" si="8"/>
        <v>0</v>
      </c>
      <c r="AG57" s="233">
        <f t="shared" si="9"/>
        <v>0</v>
      </c>
      <c r="AH57" s="233">
        <f t="shared" si="10"/>
        <v>0</v>
      </c>
      <c r="AI57" s="233">
        <f t="shared" si="11"/>
        <v>0</v>
      </c>
    </row>
    <row r="58" ht="12.75" customHeight="1">
      <c r="A58" s="223"/>
      <c r="B58" s="224" t="str">
        <f>IF($A58="","",VLOOKUP($A58,Cierre!$A:$E,2,FALSE))</f>
        <v/>
      </c>
      <c r="C58" s="42"/>
      <c r="D58" s="48"/>
      <c r="E58" s="223"/>
      <c r="F58" s="223"/>
      <c r="G58" s="80"/>
      <c r="H58" s="225"/>
      <c r="I58" s="225"/>
      <c r="J58" s="226">
        <f t="shared" si="1"/>
        <v>0</v>
      </c>
      <c r="K58" s="226">
        <f t="shared" si="2"/>
        <v>0</v>
      </c>
      <c r="L58" s="227"/>
      <c r="M58" s="228">
        <f t="shared" si="3"/>
        <v>0</v>
      </c>
      <c r="N58" s="229" t="str">
        <f t="shared" si="12"/>
        <v/>
      </c>
      <c r="O58" s="230"/>
      <c r="P58" s="231">
        <f t="shared" si="5"/>
        <v>0</v>
      </c>
      <c r="Q58" s="232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233">
        <f t="shared" si="6"/>
        <v>0</v>
      </c>
      <c r="AE58" s="233">
        <f t="shared" si="7"/>
        <v>0</v>
      </c>
      <c r="AF58" s="233">
        <f t="shared" si="8"/>
        <v>0</v>
      </c>
      <c r="AG58" s="233">
        <f t="shared" si="9"/>
        <v>0</v>
      </c>
      <c r="AH58" s="233">
        <f t="shared" si="10"/>
        <v>0</v>
      </c>
      <c r="AI58" s="233">
        <f t="shared" si="11"/>
        <v>0</v>
      </c>
    </row>
    <row r="59" ht="12.75" customHeight="1">
      <c r="A59" s="223"/>
      <c r="B59" s="224" t="str">
        <f>IF($A59="","",VLOOKUP($A59,Cierre!$A:$E,2,FALSE))</f>
        <v/>
      </c>
      <c r="C59" s="42"/>
      <c r="D59" s="48"/>
      <c r="E59" s="223"/>
      <c r="F59" s="223"/>
      <c r="G59" s="80"/>
      <c r="H59" s="225"/>
      <c r="I59" s="225"/>
      <c r="J59" s="226">
        <f t="shared" si="1"/>
        <v>0</v>
      </c>
      <c r="K59" s="226">
        <f t="shared" si="2"/>
        <v>0</v>
      </c>
      <c r="L59" s="227"/>
      <c r="M59" s="228">
        <f t="shared" si="3"/>
        <v>0</v>
      </c>
      <c r="N59" s="229" t="str">
        <f t="shared" si="12"/>
        <v/>
      </c>
      <c r="O59" s="230"/>
      <c r="P59" s="231">
        <f t="shared" si="5"/>
        <v>0</v>
      </c>
      <c r="Q59" s="232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233">
        <f t="shared" si="6"/>
        <v>0</v>
      </c>
      <c r="AE59" s="233">
        <f t="shared" si="7"/>
        <v>0</v>
      </c>
      <c r="AF59" s="233">
        <f t="shared" si="8"/>
        <v>0</v>
      </c>
      <c r="AG59" s="233">
        <f t="shared" si="9"/>
        <v>0</v>
      </c>
      <c r="AH59" s="233">
        <f t="shared" si="10"/>
        <v>0</v>
      </c>
      <c r="AI59" s="233">
        <f t="shared" si="11"/>
        <v>0</v>
      </c>
    </row>
    <row r="60" ht="12.75" customHeight="1">
      <c r="A60" s="223"/>
      <c r="B60" s="224" t="str">
        <f>IF($A60="","",VLOOKUP($A60,Cierre!$A:$E,2,FALSE))</f>
        <v/>
      </c>
      <c r="C60" s="42"/>
      <c r="D60" s="48"/>
      <c r="E60" s="223"/>
      <c r="F60" s="223"/>
      <c r="G60" s="80"/>
      <c r="H60" s="225"/>
      <c r="I60" s="225"/>
      <c r="J60" s="226">
        <f t="shared" si="1"/>
        <v>0</v>
      </c>
      <c r="K60" s="226">
        <f t="shared" si="2"/>
        <v>0</v>
      </c>
      <c r="L60" s="227"/>
      <c r="M60" s="228">
        <f t="shared" si="3"/>
        <v>0</v>
      </c>
      <c r="N60" s="229" t="str">
        <f t="shared" si="12"/>
        <v/>
      </c>
      <c r="O60" s="230"/>
      <c r="P60" s="231">
        <f t="shared" si="5"/>
        <v>0</v>
      </c>
      <c r="Q60" s="232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233">
        <f t="shared" si="6"/>
        <v>0</v>
      </c>
      <c r="AE60" s="233">
        <f t="shared" si="7"/>
        <v>0</v>
      </c>
      <c r="AF60" s="233">
        <f t="shared" si="8"/>
        <v>0</v>
      </c>
      <c r="AG60" s="233">
        <f t="shared" si="9"/>
        <v>0</v>
      </c>
      <c r="AH60" s="233">
        <f t="shared" si="10"/>
        <v>0</v>
      </c>
      <c r="AI60" s="233">
        <f t="shared" si="11"/>
        <v>0</v>
      </c>
    </row>
    <row r="61" ht="12.75" customHeight="1">
      <c r="A61" s="223"/>
      <c r="B61" s="224" t="str">
        <f>IF($A61="","",VLOOKUP($A61,Cierre!$A:$E,2,FALSE))</f>
        <v/>
      </c>
      <c r="C61" s="42"/>
      <c r="D61" s="48"/>
      <c r="E61" s="223"/>
      <c r="F61" s="223"/>
      <c r="G61" s="80"/>
      <c r="H61" s="225"/>
      <c r="I61" s="225"/>
      <c r="J61" s="226">
        <f t="shared" si="1"/>
        <v>0</v>
      </c>
      <c r="K61" s="226">
        <f t="shared" si="2"/>
        <v>0</v>
      </c>
      <c r="L61" s="227"/>
      <c r="M61" s="228">
        <f t="shared" si="3"/>
        <v>0</v>
      </c>
      <c r="N61" s="229" t="str">
        <f t="shared" si="12"/>
        <v/>
      </c>
      <c r="O61" s="230"/>
      <c r="P61" s="231">
        <f t="shared" si="5"/>
        <v>0</v>
      </c>
      <c r="Q61" s="232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233">
        <f t="shared" si="6"/>
        <v>0</v>
      </c>
      <c r="AE61" s="233">
        <f t="shared" si="7"/>
        <v>0</v>
      </c>
      <c r="AF61" s="233">
        <f t="shared" si="8"/>
        <v>0</v>
      </c>
      <c r="AG61" s="233">
        <f t="shared" si="9"/>
        <v>0</v>
      </c>
      <c r="AH61" s="233">
        <f t="shared" si="10"/>
        <v>0</v>
      </c>
      <c r="AI61" s="233">
        <f t="shared" si="11"/>
        <v>0</v>
      </c>
    </row>
    <row r="62" ht="12.75" customHeight="1">
      <c r="A62" s="223"/>
      <c r="B62" s="224" t="str">
        <f>IF($A62="","",VLOOKUP($A62,Cierre!$A:$E,2,FALSE))</f>
        <v/>
      </c>
      <c r="C62" s="42"/>
      <c r="D62" s="48"/>
      <c r="E62" s="223"/>
      <c r="F62" s="223"/>
      <c r="G62" s="80"/>
      <c r="H62" s="225"/>
      <c r="I62" s="225"/>
      <c r="J62" s="226">
        <f t="shared" si="1"/>
        <v>0</v>
      </c>
      <c r="K62" s="226">
        <f t="shared" si="2"/>
        <v>0</v>
      </c>
      <c r="L62" s="227"/>
      <c r="M62" s="228">
        <f t="shared" si="3"/>
        <v>0</v>
      </c>
      <c r="N62" s="229" t="str">
        <f t="shared" si="12"/>
        <v/>
      </c>
      <c r="O62" s="230"/>
      <c r="P62" s="231">
        <f t="shared" si="5"/>
        <v>0</v>
      </c>
      <c r="Q62" s="232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233">
        <f t="shared" si="6"/>
        <v>0</v>
      </c>
      <c r="AE62" s="233">
        <f t="shared" si="7"/>
        <v>0</v>
      </c>
      <c r="AF62" s="233">
        <f t="shared" si="8"/>
        <v>0</v>
      </c>
      <c r="AG62" s="233">
        <f t="shared" si="9"/>
        <v>0</v>
      </c>
      <c r="AH62" s="233">
        <f t="shared" si="10"/>
        <v>0</v>
      </c>
      <c r="AI62" s="233">
        <f t="shared" si="11"/>
        <v>0</v>
      </c>
    </row>
    <row r="63" ht="12.75" customHeight="1">
      <c r="A63" s="223"/>
      <c r="B63" s="224" t="str">
        <f>IF($A63="","",VLOOKUP($A63,Cierre!$A:$E,2,FALSE))</f>
        <v/>
      </c>
      <c r="C63" s="42"/>
      <c r="D63" s="48"/>
      <c r="E63" s="223"/>
      <c r="F63" s="223"/>
      <c r="G63" s="80"/>
      <c r="H63" s="225"/>
      <c r="I63" s="225"/>
      <c r="J63" s="226">
        <f t="shared" si="1"/>
        <v>0</v>
      </c>
      <c r="K63" s="226">
        <f t="shared" si="2"/>
        <v>0</v>
      </c>
      <c r="L63" s="227"/>
      <c r="M63" s="228">
        <f t="shared" si="3"/>
        <v>0</v>
      </c>
      <c r="N63" s="229" t="str">
        <f t="shared" si="12"/>
        <v/>
      </c>
      <c r="O63" s="230"/>
      <c r="P63" s="231">
        <f t="shared" si="5"/>
        <v>0</v>
      </c>
      <c r="Q63" s="232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233">
        <f t="shared" si="6"/>
        <v>0</v>
      </c>
      <c r="AE63" s="233">
        <f t="shared" si="7"/>
        <v>0</v>
      </c>
      <c r="AF63" s="233">
        <f t="shared" si="8"/>
        <v>0</v>
      </c>
      <c r="AG63" s="233">
        <f t="shared" si="9"/>
        <v>0</v>
      </c>
      <c r="AH63" s="233">
        <f t="shared" si="10"/>
        <v>0</v>
      </c>
      <c r="AI63" s="233">
        <f t="shared" si="11"/>
        <v>0</v>
      </c>
    </row>
    <row r="64" ht="12.75" customHeight="1">
      <c r="A64" s="223"/>
      <c r="B64" s="224" t="str">
        <f>IF($A64="","",VLOOKUP($A64,Cierre!$A:$E,2,FALSE))</f>
        <v/>
      </c>
      <c r="C64" s="42"/>
      <c r="D64" s="48"/>
      <c r="E64" s="223"/>
      <c r="F64" s="223"/>
      <c r="G64" s="80"/>
      <c r="H64" s="225"/>
      <c r="I64" s="225"/>
      <c r="J64" s="226">
        <f t="shared" si="1"/>
        <v>0</v>
      </c>
      <c r="K64" s="226">
        <f t="shared" si="2"/>
        <v>0</v>
      </c>
      <c r="L64" s="227"/>
      <c r="M64" s="228">
        <f t="shared" si="3"/>
        <v>0</v>
      </c>
      <c r="N64" s="229" t="str">
        <f t="shared" si="12"/>
        <v/>
      </c>
      <c r="O64" s="230"/>
      <c r="P64" s="231">
        <f t="shared" si="5"/>
        <v>0</v>
      </c>
      <c r="Q64" s="232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233">
        <f t="shared" si="6"/>
        <v>0</v>
      </c>
      <c r="AE64" s="233">
        <f t="shared" si="7"/>
        <v>0</v>
      </c>
      <c r="AF64" s="233">
        <f t="shared" si="8"/>
        <v>0</v>
      </c>
      <c r="AG64" s="233">
        <f t="shared" si="9"/>
        <v>0</v>
      </c>
      <c r="AH64" s="233">
        <f t="shared" si="10"/>
        <v>0</v>
      </c>
      <c r="AI64" s="233">
        <f t="shared" si="11"/>
        <v>0</v>
      </c>
    </row>
    <row r="65" ht="12.75" customHeight="1">
      <c r="A65" s="223"/>
      <c r="B65" s="224" t="str">
        <f>IF($A65="","",VLOOKUP($A65,Cierre!$A:$E,2,FALSE))</f>
        <v/>
      </c>
      <c r="C65" s="48"/>
      <c r="D65" s="48"/>
      <c r="E65" s="223"/>
      <c r="F65" s="223"/>
      <c r="G65" s="80"/>
      <c r="H65" s="225"/>
      <c r="I65" s="225"/>
      <c r="J65" s="226">
        <f t="shared" si="1"/>
        <v>0</v>
      </c>
      <c r="K65" s="226">
        <f t="shared" si="2"/>
        <v>0</v>
      </c>
      <c r="L65" s="227"/>
      <c r="M65" s="228">
        <f t="shared" si="3"/>
        <v>0</v>
      </c>
      <c r="N65" s="229" t="str">
        <f t="shared" si="12"/>
        <v/>
      </c>
      <c r="O65" s="230"/>
      <c r="P65" s="231">
        <f t="shared" si="5"/>
        <v>0</v>
      </c>
      <c r="Q65" s="232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233">
        <f t="shared" si="6"/>
        <v>0</v>
      </c>
      <c r="AE65" s="233">
        <f t="shared" si="7"/>
        <v>0</v>
      </c>
      <c r="AF65" s="233">
        <f t="shared" si="8"/>
        <v>0</v>
      </c>
      <c r="AG65" s="233">
        <f t="shared" si="9"/>
        <v>0</v>
      </c>
      <c r="AH65" s="233">
        <f t="shared" si="10"/>
        <v>0</v>
      </c>
      <c r="AI65" s="233">
        <f t="shared" si="11"/>
        <v>0</v>
      </c>
    </row>
    <row r="66" ht="12.75" customHeight="1">
      <c r="A66" s="223"/>
      <c r="B66" s="224" t="str">
        <f>IF($A66="","",VLOOKUP($A66,Cierre!$A:$E,2,FALSE))</f>
        <v/>
      </c>
      <c r="C66" s="48"/>
      <c r="D66" s="48"/>
      <c r="E66" s="223"/>
      <c r="F66" s="223"/>
      <c r="G66" s="80"/>
      <c r="H66" s="225"/>
      <c r="I66" s="225"/>
      <c r="J66" s="226">
        <f t="shared" si="1"/>
        <v>0</v>
      </c>
      <c r="K66" s="226">
        <f t="shared" si="2"/>
        <v>0</v>
      </c>
      <c r="L66" s="227"/>
      <c r="M66" s="228">
        <f t="shared" si="3"/>
        <v>0</v>
      </c>
      <c r="N66" s="229" t="str">
        <f t="shared" si="12"/>
        <v/>
      </c>
      <c r="O66" s="230"/>
      <c r="P66" s="231">
        <f t="shared" si="5"/>
        <v>0</v>
      </c>
      <c r="Q66" s="232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233">
        <f t="shared" si="6"/>
        <v>0</v>
      </c>
      <c r="AE66" s="233">
        <f t="shared" si="7"/>
        <v>0</v>
      </c>
      <c r="AF66" s="233">
        <f t="shared" si="8"/>
        <v>0</v>
      </c>
      <c r="AG66" s="233">
        <f t="shared" si="9"/>
        <v>0</v>
      </c>
      <c r="AH66" s="233">
        <f t="shared" si="10"/>
        <v>0</v>
      </c>
      <c r="AI66" s="233">
        <f t="shared" si="11"/>
        <v>0</v>
      </c>
    </row>
    <row r="67" ht="12.75" customHeight="1">
      <c r="A67" s="223"/>
      <c r="B67" s="224" t="str">
        <f>IF($A67="","",VLOOKUP($A67,Cierre!$A:$E,2,FALSE))</f>
        <v/>
      </c>
      <c r="C67" s="42"/>
      <c r="D67" s="48"/>
      <c r="E67" s="223"/>
      <c r="F67" s="223"/>
      <c r="G67" s="80"/>
      <c r="H67" s="225"/>
      <c r="I67" s="225"/>
      <c r="J67" s="226">
        <f t="shared" si="1"/>
        <v>0</v>
      </c>
      <c r="K67" s="226">
        <f t="shared" si="2"/>
        <v>0</v>
      </c>
      <c r="L67" s="227"/>
      <c r="M67" s="228">
        <f t="shared" si="3"/>
        <v>0</v>
      </c>
      <c r="N67" s="229" t="str">
        <f t="shared" si="12"/>
        <v/>
      </c>
      <c r="O67" s="230"/>
      <c r="P67" s="231">
        <f t="shared" si="5"/>
        <v>0</v>
      </c>
      <c r="Q67" s="232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233">
        <f t="shared" si="6"/>
        <v>0</v>
      </c>
      <c r="AE67" s="233">
        <f t="shared" si="7"/>
        <v>0</v>
      </c>
      <c r="AF67" s="233">
        <f t="shared" si="8"/>
        <v>0</v>
      </c>
      <c r="AG67" s="233">
        <f t="shared" si="9"/>
        <v>0</v>
      </c>
      <c r="AH67" s="233">
        <f t="shared" si="10"/>
        <v>0</v>
      </c>
      <c r="AI67" s="233">
        <f t="shared" si="11"/>
        <v>0</v>
      </c>
    </row>
    <row r="68" ht="12.75" customHeight="1">
      <c r="A68" s="223"/>
      <c r="B68" s="224" t="str">
        <f>IF($A68="","",VLOOKUP($A68,Cierre!$A:$E,2,FALSE))</f>
        <v/>
      </c>
      <c r="C68" s="42"/>
      <c r="D68" s="48"/>
      <c r="E68" s="223"/>
      <c r="F68" s="223"/>
      <c r="G68" s="80"/>
      <c r="H68" s="225"/>
      <c r="I68" s="225"/>
      <c r="J68" s="226">
        <f t="shared" si="1"/>
        <v>0</v>
      </c>
      <c r="K68" s="226">
        <f t="shared" si="2"/>
        <v>0</v>
      </c>
      <c r="L68" s="227"/>
      <c r="M68" s="228">
        <f t="shared" si="3"/>
        <v>0</v>
      </c>
      <c r="N68" s="229" t="str">
        <f t="shared" si="12"/>
        <v/>
      </c>
      <c r="O68" s="230"/>
      <c r="P68" s="231">
        <f t="shared" si="5"/>
        <v>0</v>
      </c>
      <c r="Q68" s="232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233">
        <f t="shared" si="6"/>
        <v>0</v>
      </c>
      <c r="AE68" s="233">
        <f t="shared" si="7"/>
        <v>0</v>
      </c>
      <c r="AF68" s="233">
        <f t="shared" si="8"/>
        <v>0</v>
      </c>
      <c r="AG68" s="233">
        <f t="shared" si="9"/>
        <v>0</v>
      </c>
      <c r="AH68" s="233">
        <f t="shared" si="10"/>
        <v>0</v>
      </c>
      <c r="AI68" s="233">
        <f t="shared" si="11"/>
        <v>0</v>
      </c>
    </row>
    <row r="69" ht="12.75" customHeight="1">
      <c r="A69" s="223"/>
      <c r="B69" s="224" t="str">
        <f>IF($A69="","",VLOOKUP($A69,Cierre!$A:$E,2,FALSE))</f>
        <v/>
      </c>
      <c r="C69" s="42"/>
      <c r="D69" s="48"/>
      <c r="E69" s="223"/>
      <c r="F69" s="223"/>
      <c r="G69" s="80"/>
      <c r="H69" s="225"/>
      <c r="I69" s="225"/>
      <c r="J69" s="226">
        <f t="shared" si="1"/>
        <v>0</v>
      </c>
      <c r="K69" s="226">
        <f t="shared" si="2"/>
        <v>0</v>
      </c>
      <c r="L69" s="227"/>
      <c r="M69" s="228">
        <f t="shared" si="3"/>
        <v>0</v>
      </c>
      <c r="N69" s="229" t="str">
        <f t="shared" si="12"/>
        <v/>
      </c>
      <c r="O69" s="230"/>
      <c r="P69" s="231">
        <f t="shared" si="5"/>
        <v>0</v>
      </c>
      <c r="Q69" s="232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233">
        <f t="shared" si="6"/>
        <v>0</v>
      </c>
      <c r="AE69" s="233">
        <f t="shared" si="7"/>
        <v>0</v>
      </c>
      <c r="AF69" s="233">
        <f t="shared" si="8"/>
        <v>0</v>
      </c>
      <c r="AG69" s="233">
        <f t="shared" si="9"/>
        <v>0</v>
      </c>
      <c r="AH69" s="233">
        <f t="shared" si="10"/>
        <v>0</v>
      </c>
      <c r="AI69" s="233">
        <f t="shared" si="11"/>
        <v>0</v>
      </c>
    </row>
    <row r="70" ht="12.75" customHeight="1">
      <c r="A70" s="223"/>
      <c r="B70" s="224" t="str">
        <f>IF($A70="","",VLOOKUP($A70,Cierre!$A:$E,2,FALSE))</f>
        <v/>
      </c>
      <c r="C70" s="42"/>
      <c r="D70" s="48"/>
      <c r="E70" s="223"/>
      <c r="F70" s="223"/>
      <c r="G70" s="80"/>
      <c r="H70" s="225"/>
      <c r="I70" s="225"/>
      <c r="J70" s="226">
        <f t="shared" si="1"/>
        <v>0</v>
      </c>
      <c r="K70" s="226">
        <f t="shared" si="2"/>
        <v>0</v>
      </c>
      <c r="L70" s="227"/>
      <c r="M70" s="228">
        <f t="shared" si="3"/>
        <v>0</v>
      </c>
      <c r="N70" s="229" t="str">
        <f t="shared" si="12"/>
        <v/>
      </c>
      <c r="O70" s="230"/>
      <c r="P70" s="231">
        <f t="shared" si="5"/>
        <v>0</v>
      </c>
      <c r="Q70" s="232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233">
        <f t="shared" si="6"/>
        <v>0</v>
      </c>
      <c r="AE70" s="233">
        <f t="shared" si="7"/>
        <v>0</v>
      </c>
      <c r="AF70" s="233">
        <f t="shared" si="8"/>
        <v>0</v>
      </c>
      <c r="AG70" s="233">
        <f t="shared" si="9"/>
        <v>0</v>
      </c>
      <c r="AH70" s="233">
        <f t="shared" si="10"/>
        <v>0</v>
      </c>
      <c r="AI70" s="233">
        <f t="shared" si="11"/>
        <v>0</v>
      </c>
    </row>
    <row r="71" ht="12.75" customHeight="1">
      <c r="A71" s="223"/>
      <c r="B71" s="224" t="str">
        <f>IF($A71="","",VLOOKUP($A71,Cierre!$A:$E,2,FALSE))</f>
        <v/>
      </c>
      <c r="C71" s="42"/>
      <c r="D71" s="48"/>
      <c r="E71" s="223"/>
      <c r="F71" s="223"/>
      <c r="G71" s="80"/>
      <c r="H71" s="225"/>
      <c r="I71" s="225"/>
      <c r="J71" s="226">
        <f t="shared" si="1"/>
        <v>0</v>
      </c>
      <c r="K71" s="226">
        <f t="shared" si="2"/>
        <v>0</v>
      </c>
      <c r="L71" s="227"/>
      <c r="M71" s="228">
        <f t="shared" si="3"/>
        <v>0</v>
      </c>
      <c r="N71" s="229" t="str">
        <f t="shared" si="12"/>
        <v/>
      </c>
      <c r="O71" s="230"/>
      <c r="P71" s="231">
        <f t="shared" si="5"/>
        <v>0</v>
      </c>
      <c r="Q71" s="232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233">
        <f t="shared" si="6"/>
        <v>0</v>
      </c>
      <c r="AE71" s="233">
        <f t="shared" si="7"/>
        <v>0</v>
      </c>
      <c r="AF71" s="233">
        <f t="shared" si="8"/>
        <v>0</v>
      </c>
      <c r="AG71" s="233">
        <f t="shared" si="9"/>
        <v>0</v>
      </c>
      <c r="AH71" s="233">
        <f t="shared" si="10"/>
        <v>0</v>
      </c>
      <c r="AI71" s="233">
        <f t="shared" si="11"/>
        <v>0</v>
      </c>
    </row>
    <row r="72" ht="12.75" customHeight="1">
      <c r="A72" s="223"/>
      <c r="B72" s="224" t="str">
        <f>IF($A72="","",VLOOKUP($A72,Cierre!$A:$E,2,FALSE))</f>
        <v/>
      </c>
      <c r="C72" s="42"/>
      <c r="D72" s="48"/>
      <c r="E72" s="223"/>
      <c r="F72" s="223"/>
      <c r="G72" s="80"/>
      <c r="H72" s="225"/>
      <c r="I72" s="225"/>
      <c r="J72" s="226">
        <f t="shared" si="1"/>
        <v>0</v>
      </c>
      <c r="K72" s="226">
        <f t="shared" si="2"/>
        <v>0</v>
      </c>
      <c r="L72" s="227"/>
      <c r="M72" s="228">
        <f t="shared" si="3"/>
        <v>0</v>
      </c>
      <c r="N72" s="229" t="str">
        <f t="shared" si="12"/>
        <v/>
      </c>
      <c r="O72" s="230"/>
      <c r="P72" s="231">
        <f t="shared" si="5"/>
        <v>0</v>
      </c>
      <c r="Q72" s="232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233">
        <f t="shared" si="6"/>
        <v>0</v>
      </c>
      <c r="AE72" s="233">
        <f t="shared" si="7"/>
        <v>0</v>
      </c>
      <c r="AF72" s="233">
        <f t="shared" si="8"/>
        <v>0</v>
      </c>
      <c r="AG72" s="233">
        <f t="shared" si="9"/>
        <v>0</v>
      </c>
      <c r="AH72" s="233">
        <f t="shared" si="10"/>
        <v>0</v>
      </c>
      <c r="AI72" s="233">
        <f t="shared" si="11"/>
        <v>0</v>
      </c>
    </row>
    <row r="73" ht="12.75" customHeight="1">
      <c r="A73" s="223"/>
      <c r="B73" s="224" t="str">
        <f>IF($A73="","",VLOOKUP($A73,Cierre!$A:$E,2,FALSE))</f>
        <v/>
      </c>
      <c r="C73" s="42"/>
      <c r="D73" s="48"/>
      <c r="E73" s="223"/>
      <c r="F73" s="223"/>
      <c r="G73" s="80"/>
      <c r="H73" s="225"/>
      <c r="I73" s="225"/>
      <c r="J73" s="226">
        <f t="shared" si="1"/>
        <v>0</v>
      </c>
      <c r="K73" s="226">
        <f t="shared" si="2"/>
        <v>0</v>
      </c>
      <c r="L73" s="227"/>
      <c r="M73" s="228">
        <f t="shared" si="3"/>
        <v>0</v>
      </c>
      <c r="N73" s="229" t="str">
        <f t="shared" si="12"/>
        <v/>
      </c>
      <c r="O73" s="230"/>
      <c r="P73" s="231">
        <f t="shared" si="5"/>
        <v>0</v>
      </c>
      <c r="Q73" s="232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233">
        <f t="shared" si="6"/>
        <v>0</v>
      </c>
      <c r="AE73" s="233">
        <f t="shared" si="7"/>
        <v>0</v>
      </c>
      <c r="AF73" s="233">
        <f t="shared" si="8"/>
        <v>0</v>
      </c>
      <c r="AG73" s="233">
        <f t="shared" si="9"/>
        <v>0</v>
      </c>
      <c r="AH73" s="233">
        <f t="shared" si="10"/>
        <v>0</v>
      </c>
      <c r="AI73" s="233">
        <f t="shared" si="11"/>
        <v>0</v>
      </c>
    </row>
    <row r="74" ht="12.75" customHeight="1">
      <c r="A74" s="223"/>
      <c r="B74" s="224" t="str">
        <f>IF($A74="","",VLOOKUP($A74,Cierre!$A:$E,2,FALSE))</f>
        <v/>
      </c>
      <c r="C74" s="42"/>
      <c r="D74" s="48"/>
      <c r="E74" s="223"/>
      <c r="F74" s="223"/>
      <c r="G74" s="80"/>
      <c r="H74" s="225"/>
      <c r="I74" s="225"/>
      <c r="J74" s="226">
        <f t="shared" si="1"/>
        <v>0</v>
      </c>
      <c r="K74" s="226">
        <f t="shared" si="2"/>
        <v>0</v>
      </c>
      <c r="L74" s="227"/>
      <c r="M74" s="228">
        <f t="shared" si="3"/>
        <v>0</v>
      </c>
      <c r="N74" s="229" t="str">
        <f t="shared" si="12"/>
        <v/>
      </c>
      <c r="O74" s="230"/>
      <c r="P74" s="231">
        <f t="shared" si="5"/>
        <v>0</v>
      </c>
      <c r="Q74" s="232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233">
        <f t="shared" si="6"/>
        <v>0</v>
      </c>
      <c r="AE74" s="233">
        <f t="shared" si="7"/>
        <v>0</v>
      </c>
      <c r="AF74" s="233">
        <f t="shared" si="8"/>
        <v>0</v>
      </c>
      <c r="AG74" s="233">
        <f t="shared" si="9"/>
        <v>0</v>
      </c>
      <c r="AH74" s="233">
        <f t="shared" si="10"/>
        <v>0</v>
      </c>
      <c r="AI74" s="233">
        <f t="shared" si="11"/>
        <v>0</v>
      </c>
    </row>
    <row r="75" ht="12.75" customHeight="1">
      <c r="A75" s="223"/>
      <c r="B75" s="224" t="str">
        <f>IF($A75="","",VLOOKUP($A75,Cierre!$A:$E,2,FALSE))</f>
        <v/>
      </c>
      <c r="C75" s="42"/>
      <c r="D75" s="48"/>
      <c r="E75" s="223"/>
      <c r="F75" s="223"/>
      <c r="G75" s="80"/>
      <c r="H75" s="225"/>
      <c r="I75" s="225"/>
      <c r="J75" s="226">
        <f t="shared" si="1"/>
        <v>0</v>
      </c>
      <c r="K75" s="226">
        <f t="shared" si="2"/>
        <v>0</v>
      </c>
      <c r="L75" s="227"/>
      <c r="M75" s="228">
        <f t="shared" si="3"/>
        <v>0</v>
      </c>
      <c r="N75" s="229" t="str">
        <f t="shared" si="12"/>
        <v/>
      </c>
      <c r="O75" s="230"/>
      <c r="P75" s="231">
        <f t="shared" si="5"/>
        <v>0</v>
      </c>
      <c r="Q75" s="232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233">
        <f t="shared" si="6"/>
        <v>0</v>
      </c>
      <c r="AE75" s="233">
        <f t="shared" si="7"/>
        <v>0</v>
      </c>
      <c r="AF75" s="233">
        <f t="shared" si="8"/>
        <v>0</v>
      </c>
      <c r="AG75" s="233">
        <f t="shared" si="9"/>
        <v>0</v>
      </c>
      <c r="AH75" s="233">
        <f t="shared" si="10"/>
        <v>0</v>
      </c>
      <c r="AI75" s="233">
        <f t="shared" si="11"/>
        <v>0</v>
      </c>
    </row>
    <row r="76" ht="12.75" customHeight="1">
      <c r="A76" s="223"/>
      <c r="B76" s="224" t="str">
        <f>IF($A76="","",VLOOKUP($A76,Cierre!$A:$E,2,FALSE))</f>
        <v/>
      </c>
      <c r="C76" s="42"/>
      <c r="D76" s="48"/>
      <c r="E76" s="223"/>
      <c r="F76" s="223"/>
      <c r="G76" s="80"/>
      <c r="H76" s="225"/>
      <c r="I76" s="225"/>
      <c r="J76" s="226">
        <f t="shared" si="1"/>
        <v>0</v>
      </c>
      <c r="K76" s="226">
        <f t="shared" si="2"/>
        <v>0</v>
      </c>
      <c r="L76" s="227"/>
      <c r="M76" s="228">
        <f t="shared" si="3"/>
        <v>0</v>
      </c>
      <c r="N76" s="229" t="str">
        <f t="shared" si="12"/>
        <v/>
      </c>
      <c r="O76" s="236"/>
      <c r="P76" s="231">
        <f t="shared" si="5"/>
        <v>0</v>
      </c>
      <c r="Q76" s="232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233">
        <f t="shared" si="6"/>
        <v>0</v>
      </c>
      <c r="AE76" s="233">
        <f t="shared" si="7"/>
        <v>0</v>
      </c>
      <c r="AF76" s="233">
        <f t="shared" si="8"/>
        <v>0</v>
      </c>
      <c r="AG76" s="233">
        <f t="shared" si="9"/>
        <v>0</v>
      </c>
      <c r="AH76" s="233">
        <f t="shared" si="10"/>
        <v>0</v>
      </c>
      <c r="AI76" s="233">
        <f t="shared" si="11"/>
        <v>0</v>
      </c>
    </row>
    <row r="77" ht="12.75" customHeight="1">
      <c r="A77" s="223"/>
      <c r="B77" s="224" t="str">
        <f>IF($A77="","",VLOOKUP($A77,Cierre!$A:$E,2,FALSE))</f>
        <v/>
      </c>
      <c r="C77" s="48"/>
      <c r="D77" s="48"/>
      <c r="E77" s="223"/>
      <c r="F77" s="223"/>
      <c r="G77" s="80"/>
      <c r="H77" s="225"/>
      <c r="I77" s="225"/>
      <c r="J77" s="226">
        <f t="shared" si="1"/>
        <v>0</v>
      </c>
      <c r="K77" s="226">
        <f t="shared" si="2"/>
        <v>0</v>
      </c>
      <c r="L77" s="227"/>
      <c r="M77" s="228">
        <f t="shared" si="3"/>
        <v>0</v>
      </c>
      <c r="N77" s="229" t="str">
        <f t="shared" si="12"/>
        <v/>
      </c>
      <c r="O77" s="230"/>
      <c r="P77" s="231">
        <f t="shared" si="5"/>
        <v>0</v>
      </c>
      <c r="Q77" s="232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233">
        <f t="shared" si="6"/>
        <v>0</v>
      </c>
      <c r="AE77" s="233">
        <f t="shared" si="7"/>
        <v>0</v>
      </c>
      <c r="AF77" s="233">
        <f t="shared" si="8"/>
        <v>0</v>
      </c>
      <c r="AG77" s="233">
        <f t="shared" si="9"/>
        <v>0</v>
      </c>
      <c r="AH77" s="233">
        <f t="shared" si="10"/>
        <v>0</v>
      </c>
      <c r="AI77" s="233">
        <f t="shared" si="11"/>
        <v>0</v>
      </c>
    </row>
    <row r="78" ht="12.75" customHeight="1">
      <c r="A78" s="223"/>
      <c r="B78" s="224" t="str">
        <f>IF($A78="","",VLOOKUP($A78,Cierre!$A:$E,2,FALSE))</f>
        <v/>
      </c>
      <c r="C78" s="48"/>
      <c r="D78" s="48"/>
      <c r="E78" s="223"/>
      <c r="F78" s="223"/>
      <c r="G78" s="80"/>
      <c r="H78" s="225"/>
      <c r="I78" s="225"/>
      <c r="J78" s="226">
        <f t="shared" si="1"/>
        <v>0</v>
      </c>
      <c r="K78" s="226">
        <f t="shared" si="2"/>
        <v>0</v>
      </c>
      <c r="L78" s="227"/>
      <c r="M78" s="228">
        <f t="shared" si="3"/>
        <v>0</v>
      </c>
      <c r="N78" s="229" t="str">
        <f t="shared" si="12"/>
        <v/>
      </c>
      <c r="O78" s="230"/>
      <c r="P78" s="231">
        <f t="shared" si="5"/>
        <v>0</v>
      </c>
      <c r="Q78" s="232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233">
        <f t="shared" si="6"/>
        <v>0</v>
      </c>
      <c r="AE78" s="233">
        <f t="shared" si="7"/>
        <v>0</v>
      </c>
      <c r="AF78" s="233">
        <f t="shared" si="8"/>
        <v>0</v>
      </c>
      <c r="AG78" s="233">
        <f t="shared" si="9"/>
        <v>0</v>
      </c>
      <c r="AH78" s="233">
        <f t="shared" si="10"/>
        <v>0</v>
      </c>
      <c r="AI78" s="233">
        <f t="shared" si="11"/>
        <v>0</v>
      </c>
    </row>
    <row r="79" ht="12.75" customHeight="1">
      <c r="A79" s="223"/>
      <c r="B79" s="224" t="str">
        <f>IF($A79="","",VLOOKUP($A79,Cierre!$A:$E,2,FALSE))</f>
        <v/>
      </c>
      <c r="C79" s="48"/>
      <c r="D79" s="48"/>
      <c r="E79" s="223"/>
      <c r="F79" s="223"/>
      <c r="G79" s="80"/>
      <c r="H79" s="225"/>
      <c r="I79" s="225"/>
      <c r="J79" s="226">
        <f t="shared" si="1"/>
        <v>0</v>
      </c>
      <c r="K79" s="226">
        <f t="shared" si="2"/>
        <v>0</v>
      </c>
      <c r="L79" s="227"/>
      <c r="M79" s="228">
        <f t="shared" si="3"/>
        <v>0</v>
      </c>
      <c r="N79" s="229" t="str">
        <f t="shared" si="12"/>
        <v/>
      </c>
      <c r="O79" s="230"/>
      <c r="P79" s="231">
        <f t="shared" si="5"/>
        <v>0</v>
      </c>
      <c r="Q79" s="232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233">
        <f t="shared" si="6"/>
        <v>0</v>
      </c>
      <c r="AE79" s="233">
        <f t="shared" si="7"/>
        <v>0</v>
      </c>
      <c r="AF79" s="233">
        <f t="shared" si="8"/>
        <v>0</v>
      </c>
      <c r="AG79" s="233">
        <f t="shared" si="9"/>
        <v>0</v>
      </c>
      <c r="AH79" s="233">
        <f t="shared" si="10"/>
        <v>0</v>
      </c>
      <c r="AI79" s="233">
        <f t="shared" si="11"/>
        <v>0</v>
      </c>
    </row>
    <row r="80" ht="12.75" customHeight="1">
      <c r="A80" s="223"/>
      <c r="B80" s="224" t="str">
        <f>IF($A80="","",VLOOKUP($A80,Cierre!$A:$E,2,FALSE))</f>
        <v/>
      </c>
      <c r="C80" s="42"/>
      <c r="D80" s="48"/>
      <c r="E80" s="223"/>
      <c r="F80" s="223"/>
      <c r="G80" s="80"/>
      <c r="H80" s="225"/>
      <c r="I80" s="225"/>
      <c r="J80" s="226">
        <f t="shared" si="1"/>
        <v>0</v>
      </c>
      <c r="K80" s="226">
        <f t="shared" si="2"/>
        <v>0</v>
      </c>
      <c r="L80" s="227"/>
      <c r="M80" s="228">
        <f t="shared" si="3"/>
        <v>0</v>
      </c>
      <c r="N80" s="229" t="str">
        <f t="shared" si="12"/>
        <v/>
      </c>
      <c r="O80" s="230"/>
      <c r="P80" s="231">
        <f t="shared" si="5"/>
        <v>0</v>
      </c>
      <c r="Q80" s="232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233">
        <f t="shared" si="6"/>
        <v>0</v>
      </c>
      <c r="AE80" s="233">
        <f t="shared" si="7"/>
        <v>0</v>
      </c>
      <c r="AF80" s="233">
        <f t="shared" si="8"/>
        <v>0</v>
      </c>
      <c r="AG80" s="233">
        <f t="shared" si="9"/>
        <v>0</v>
      </c>
      <c r="AH80" s="233">
        <f t="shared" si="10"/>
        <v>0</v>
      </c>
      <c r="AI80" s="233">
        <f t="shared" si="11"/>
        <v>0</v>
      </c>
    </row>
    <row r="81" ht="12.75" customHeight="1">
      <c r="A81" s="223"/>
      <c r="B81" s="224" t="str">
        <f>IF($A81="","",VLOOKUP($A81,Cierre!$A:$E,2,FALSE))</f>
        <v/>
      </c>
      <c r="C81" s="42"/>
      <c r="D81" s="48"/>
      <c r="E81" s="223"/>
      <c r="F81" s="223"/>
      <c r="G81" s="80"/>
      <c r="H81" s="225"/>
      <c r="I81" s="225"/>
      <c r="J81" s="226">
        <f t="shared" si="1"/>
        <v>0</v>
      </c>
      <c r="K81" s="226">
        <f t="shared" si="2"/>
        <v>0</v>
      </c>
      <c r="L81" s="227"/>
      <c r="M81" s="228">
        <f t="shared" si="3"/>
        <v>0</v>
      </c>
      <c r="N81" s="229" t="str">
        <f t="shared" si="12"/>
        <v/>
      </c>
      <c r="O81" s="230"/>
      <c r="P81" s="231">
        <f t="shared" si="5"/>
        <v>0</v>
      </c>
      <c r="Q81" s="232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233">
        <f t="shared" si="6"/>
        <v>0</v>
      </c>
      <c r="AE81" s="233">
        <f t="shared" si="7"/>
        <v>0</v>
      </c>
      <c r="AF81" s="233">
        <f t="shared" si="8"/>
        <v>0</v>
      </c>
      <c r="AG81" s="233">
        <f t="shared" si="9"/>
        <v>0</v>
      </c>
      <c r="AH81" s="233">
        <f t="shared" si="10"/>
        <v>0</v>
      </c>
      <c r="AI81" s="233">
        <f t="shared" si="11"/>
        <v>0</v>
      </c>
    </row>
    <row r="82" ht="12.75" customHeight="1">
      <c r="A82" s="223"/>
      <c r="B82" s="224" t="str">
        <f>IF($A82="","",VLOOKUP($A82,Cierre!$A:$E,2,FALSE))</f>
        <v/>
      </c>
      <c r="C82" s="42"/>
      <c r="D82" s="48"/>
      <c r="E82" s="223"/>
      <c r="F82" s="223"/>
      <c r="G82" s="80"/>
      <c r="H82" s="225"/>
      <c r="I82" s="225"/>
      <c r="J82" s="226">
        <f t="shared" si="1"/>
        <v>0</v>
      </c>
      <c r="K82" s="226">
        <f t="shared" si="2"/>
        <v>0</v>
      </c>
      <c r="L82" s="227"/>
      <c r="M82" s="228">
        <f t="shared" si="3"/>
        <v>0</v>
      </c>
      <c r="N82" s="229" t="str">
        <f t="shared" si="12"/>
        <v/>
      </c>
      <c r="O82" s="230"/>
      <c r="P82" s="231">
        <f t="shared" si="5"/>
        <v>0</v>
      </c>
      <c r="Q82" s="232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233">
        <f t="shared" si="6"/>
        <v>0</v>
      </c>
      <c r="AE82" s="233">
        <f t="shared" si="7"/>
        <v>0</v>
      </c>
      <c r="AF82" s="233">
        <f t="shared" si="8"/>
        <v>0</v>
      </c>
      <c r="AG82" s="233">
        <f t="shared" si="9"/>
        <v>0</v>
      </c>
      <c r="AH82" s="233">
        <f t="shared" si="10"/>
        <v>0</v>
      </c>
      <c r="AI82" s="233">
        <f t="shared" si="11"/>
        <v>0</v>
      </c>
    </row>
    <row r="83" ht="12.75" customHeight="1">
      <c r="A83" s="223"/>
      <c r="B83" s="224" t="str">
        <f>IF($A83="","",VLOOKUP($A83,Cierre!$A:$E,2,FALSE))</f>
        <v/>
      </c>
      <c r="C83" s="42"/>
      <c r="D83" s="48"/>
      <c r="E83" s="223"/>
      <c r="F83" s="223"/>
      <c r="G83" s="80"/>
      <c r="H83" s="225"/>
      <c r="I83" s="225"/>
      <c r="J83" s="226">
        <f t="shared" si="1"/>
        <v>0</v>
      </c>
      <c r="K83" s="226">
        <f t="shared" si="2"/>
        <v>0</v>
      </c>
      <c r="L83" s="227"/>
      <c r="M83" s="228">
        <f t="shared" si="3"/>
        <v>0</v>
      </c>
      <c r="N83" s="229" t="str">
        <f t="shared" si="12"/>
        <v/>
      </c>
      <c r="O83" s="230"/>
      <c r="P83" s="231">
        <f t="shared" si="5"/>
        <v>0</v>
      </c>
      <c r="Q83" s="232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233">
        <f t="shared" si="6"/>
        <v>0</v>
      </c>
      <c r="AE83" s="233">
        <f t="shared" si="7"/>
        <v>0</v>
      </c>
      <c r="AF83" s="233">
        <f t="shared" si="8"/>
        <v>0</v>
      </c>
      <c r="AG83" s="233">
        <f t="shared" si="9"/>
        <v>0</v>
      </c>
      <c r="AH83" s="233">
        <f t="shared" si="10"/>
        <v>0</v>
      </c>
      <c r="AI83" s="233">
        <f t="shared" si="11"/>
        <v>0</v>
      </c>
    </row>
    <row r="84" ht="12.75" customHeight="1">
      <c r="A84" s="223"/>
      <c r="B84" s="224" t="str">
        <f>IF($A84="","",VLOOKUP($A84,Cierre!$A:$E,2,FALSE))</f>
        <v/>
      </c>
      <c r="C84" s="42"/>
      <c r="D84" s="48"/>
      <c r="E84" s="223"/>
      <c r="F84" s="223"/>
      <c r="G84" s="80"/>
      <c r="H84" s="225"/>
      <c r="I84" s="225"/>
      <c r="J84" s="226">
        <f t="shared" si="1"/>
        <v>0</v>
      </c>
      <c r="K84" s="226">
        <f t="shared" si="2"/>
        <v>0</v>
      </c>
      <c r="L84" s="227"/>
      <c r="M84" s="228">
        <f t="shared" si="3"/>
        <v>0</v>
      </c>
      <c r="N84" s="229" t="str">
        <f t="shared" si="12"/>
        <v/>
      </c>
      <c r="O84" s="230"/>
      <c r="P84" s="231">
        <f t="shared" si="5"/>
        <v>0</v>
      </c>
      <c r="Q84" s="232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233">
        <f t="shared" si="6"/>
        <v>0</v>
      </c>
      <c r="AE84" s="233">
        <f t="shared" si="7"/>
        <v>0</v>
      </c>
      <c r="AF84" s="233">
        <f t="shared" si="8"/>
        <v>0</v>
      </c>
      <c r="AG84" s="233">
        <f t="shared" si="9"/>
        <v>0</v>
      </c>
      <c r="AH84" s="233">
        <f t="shared" si="10"/>
        <v>0</v>
      </c>
      <c r="AI84" s="233">
        <f t="shared" si="11"/>
        <v>0</v>
      </c>
    </row>
    <row r="85" ht="12.75" customHeight="1">
      <c r="A85" s="223"/>
      <c r="B85" s="224" t="str">
        <f>IF($A85="","",VLOOKUP($A85,Cierre!$A:$E,2,FALSE))</f>
        <v/>
      </c>
      <c r="C85" s="42"/>
      <c r="D85" s="48"/>
      <c r="E85" s="223"/>
      <c r="F85" s="223"/>
      <c r="G85" s="80"/>
      <c r="H85" s="225"/>
      <c r="I85" s="225"/>
      <c r="J85" s="226">
        <f t="shared" si="1"/>
        <v>0</v>
      </c>
      <c r="K85" s="226">
        <f t="shared" si="2"/>
        <v>0</v>
      </c>
      <c r="L85" s="227"/>
      <c r="M85" s="228">
        <f t="shared" si="3"/>
        <v>0</v>
      </c>
      <c r="N85" s="229" t="str">
        <f t="shared" si="12"/>
        <v/>
      </c>
      <c r="O85" s="230"/>
      <c r="P85" s="231">
        <f t="shared" si="5"/>
        <v>0</v>
      </c>
      <c r="Q85" s="232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233">
        <f t="shared" si="6"/>
        <v>0</v>
      </c>
      <c r="AE85" s="233">
        <f t="shared" si="7"/>
        <v>0</v>
      </c>
      <c r="AF85" s="233">
        <f t="shared" si="8"/>
        <v>0</v>
      </c>
      <c r="AG85" s="233">
        <f t="shared" si="9"/>
        <v>0</v>
      </c>
      <c r="AH85" s="233">
        <f t="shared" si="10"/>
        <v>0</v>
      </c>
      <c r="AI85" s="233">
        <f t="shared" si="11"/>
        <v>0</v>
      </c>
    </row>
    <row r="86" ht="12.75" customHeight="1">
      <c r="A86" s="223"/>
      <c r="B86" s="224" t="str">
        <f>IF($A86="","",VLOOKUP($A86,Cierre!$A:$E,2,FALSE))</f>
        <v/>
      </c>
      <c r="C86" s="42"/>
      <c r="D86" s="48"/>
      <c r="E86" s="223"/>
      <c r="F86" s="223"/>
      <c r="G86" s="80"/>
      <c r="H86" s="225"/>
      <c r="I86" s="225"/>
      <c r="J86" s="226">
        <f t="shared" si="1"/>
        <v>0</v>
      </c>
      <c r="K86" s="226">
        <f t="shared" si="2"/>
        <v>0</v>
      </c>
      <c r="L86" s="227"/>
      <c r="M86" s="228">
        <f t="shared" si="3"/>
        <v>0</v>
      </c>
      <c r="N86" s="229" t="str">
        <f t="shared" si="12"/>
        <v/>
      </c>
      <c r="O86" s="230"/>
      <c r="P86" s="231">
        <f t="shared" si="5"/>
        <v>0</v>
      </c>
      <c r="Q86" s="232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233">
        <f t="shared" si="6"/>
        <v>0</v>
      </c>
      <c r="AE86" s="233">
        <f t="shared" si="7"/>
        <v>0</v>
      </c>
      <c r="AF86" s="233">
        <f t="shared" si="8"/>
        <v>0</v>
      </c>
      <c r="AG86" s="233">
        <f t="shared" si="9"/>
        <v>0</v>
      </c>
      <c r="AH86" s="233">
        <f t="shared" si="10"/>
        <v>0</v>
      </c>
      <c r="AI86" s="233">
        <f t="shared" si="11"/>
        <v>0</v>
      </c>
    </row>
    <row r="87" ht="12.75" customHeight="1">
      <c r="A87" s="223"/>
      <c r="B87" s="224" t="str">
        <f>IF($A87="","",VLOOKUP($A87,Cierre!$A:$E,2,FALSE))</f>
        <v/>
      </c>
      <c r="C87" s="42"/>
      <c r="D87" s="48"/>
      <c r="E87" s="223"/>
      <c r="F87" s="223"/>
      <c r="G87" s="80"/>
      <c r="H87" s="225"/>
      <c r="I87" s="225"/>
      <c r="J87" s="226">
        <f t="shared" si="1"/>
        <v>0</v>
      </c>
      <c r="K87" s="226">
        <f t="shared" si="2"/>
        <v>0</v>
      </c>
      <c r="L87" s="227"/>
      <c r="M87" s="228">
        <f t="shared" si="3"/>
        <v>0</v>
      </c>
      <c r="N87" s="229" t="str">
        <f t="shared" si="12"/>
        <v/>
      </c>
      <c r="O87" s="230"/>
      <c r="P87" s="231">
        <f t="shared" si="5"/>
        <v>0</v>
      </c>
      <c r="Q87" s="232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233">
        <f t="shared" si="6"/>
        <v>0</v>
      </c>
      <c r="AE87" s="233">
        <f t="shared" si="7"/>
        <v>0</v>
      </c>
      <c r="AF87" s="233">
        <f t="shared" si="8"/>
        <v>0</v>
      </c>
      <c r="AG87" s="233">
        <f t="shared" si="9"/>
        <v>0</v>
      </c>
      <c r="AH87" s="233">
        <f t="shared" si="10"/>
        <v>0</v>
      </c>
      <c r="AI87" s="233">
        <f t="shared" si="11"/>
        <v>0</v>
      </c>
    </row>
    <row r="88" ht="12.75" customHeight="1">
      <c r="A88" s="223"/>
      <c r="B88" s="224" t="str">
        <f>IF($A88="","",VLOOKUP($A88,Cierre!$A:$E,2,FALSE))</f>
        <v/>
      </c>
      <c r="C88" s="48"/>
      <c r="D88" s="48"/>
      <c r="E88" s="223"/>
      <c r="F88" s="223"/>
      <c r="G88" s="80"/>
      <c r="H88" s="225"/>
      <c r="I88" s="225"/>
      <c r="J88" s="226">
        <f t="shared" si="1"/>
        <v>0</v>
      </c>
      <c r="K88" s="226">
        <f t="shared" si="2"/>
        <v>0</v>
      </c>
      <c r="L88" s="227"/>
      <c r="M88" s="228">
        <f t="shared" si="3"/>
        <v>0</v>
      </c>
      <c r="N88" s="229" t="str">
        <f t="shared" si="12"/>
        <v/>
      </c>
      <c r="O88" s="230"/>
      <c r="P88" s="231">
        <f t="shared" si="5"/>
        <v>0</v>
      </c>
      <c r="Q88" s="232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233">
        <f t="shared" si="6"/>
        <v>0</v>
      </c>
      <c r="AE88" s="233">
        <f t="shared" si="7"/>
        <v>0</v>
      </c>
      <c r="AF88" s="233">
        <f t="shared" si="8"/>
        <v>0</v>
      </c>
      <c r="AG88" s="233">
        <f t="shared" si="9"/>
        <v>0</v>
      </c>
      <c r="AH88" s="233">
        <f t="shared" si="10"/>
        <v>0</v>
      </c>
      <c r="AI88" s="233">
        <f t="shared" si="11"/>
        <v>0</v>
      </c>
    </row>
    <row r="89" ht="12.75" customHeight="1">
      <c r="A89" s="223"/>
      <c r="B89" s="224" t="str">
        <f>IF($A89="","",VLOOKUP($A89,Cierre!$A:$E,2,FALSE))</f>
        <v/>
      </c>
      <c r="C89" s="48"/>
      <c r="D89" s="48"/>
      <c r="E89" s="223"/>
      <c r="F89" s="223"/>
      <c r="G89" s="80"/>
      <c r="H89" s="225"/>
      <c r="I89" s="225"/>
      <c r="J89" s="226">
        <f t="shared" si="1"/>
        <v>0</v>
      </c>
      <c r="K89" s="226">
        <f t="shared" si="2"/>
        <v>0</v>
      </c>
      <c r="L89" s="227"/>
      <c r="M89" s="228">
        <f t="shared" si="3"/>
        <v>0</v>
      </c>
      <c r="N89" s="229" t="str">
        <f t="shared" si="12"/>
        <v/>
      </c>
      <c r="O89" s="230"/>
      <c r="P89" s="231">
        <f t="shared" si="5"/>
        <v>0</v>
      </c>
      <c r="Q89" s="232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233">
        <f t="shared" si="6"/>
        <v>0</v>
      </c>
      <c r="AE89" s="233">
        <f t="shared" si="7"/>
        <v>0</v>
      </c>
      <c r="AF89" s="233">
        <f t="shared" si="8"/>
        <v>0</v>
      </c>
      <c r="AG89" s="233">
        <f t="shared" si="9"/>
        <v>0</v>
      </c>
      <c r="AH89" s="233">
        <f t="shared" si="10"/>
        <v>0</v>
      </c>
      <c r="AI89" s="233">
        <f t="shared" si="11"/>
        <v>0</v>
      </c>
    </row>
    <row r="90" ht="12.75" customHeight="1">
      <c r="A90" s="223"/>
      <c r="B90" s="224" t="str">
        <f>IF($A90="","",VLOOKUP($A90,Cierre!$A:$E,2,FALSE))</f>
        <v/>
      </c>
      <c r="C90" s="48"/>
      <c r="D90" s="48"/>
      <c r="E90" s="223"/>
      <c r="F90" s="223"/>
      <c r="G90" s="80"/>
      <c r="H90" s="225"/>
      <c r="I90" s="225"/>
      <c r="J90" s="226">
        <f t="shared" si="1"/>
        <v>0</v>
      </c>
      <c r="K90" s="226">
        <f t="shared" si="2"/>
        <v>0</v>
      </c>
      <c r="L90" s="227"/>
      <c r="M90" s="228">
        <f t="shared" si="3"/>
        <v>0</v>
      </c>
      <c r="N90" s="229" t="str">
        <f t="shared" si="12"/>
        <v/>
      </c>
      <c r="O90" s="230"/>
      <c r="P90" s="231">
        <f t="shared" si="5"/>
        <v>0</v>
      </c>
      <c r="Q90" s="232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233">
        <f t="shared" si="6"/>
        <v>0</v>
      </c>
      <c r="AE90" s="233">
        <f t="shared" si="7"/>
        <v>0</v>
      </c>
      <c r="AF90" s="233">
        <f t="shared" si="8"/>
        <v>0</v>
      </c>
      <c r="AG90" s="233">
        <f t="shared" si="9"/>
        <v>0</v>
      </c>
      <c r="AH90" s="233">
        <f t="shared" si="10"/>
        <v>0</v>
      </c>
      <c r="AI90" s="233">
        <f t="shared" si="11"/>
        <v>0</v>
      </c>
    </row>
    <row r="91" ht="12.75" customHeight="1">
      <c r="A91" s="223"/>
      <c r="B91" s="224" t="str">
        <f>IF($A91="","",VLOOKUP($A91,Cierre!$A:$E,2,FALSE))</f>
        <v/>
      </c>
      <c r="C91" s="48"/>
      <c r="D91" s="48"/>
      <c r="E91" s="223"/>
      <c r="F91" s="223"/>
      <c r="G91" s="80"/>
      <c r="H91" s="225"/>
      <c r="I91" s="225"/>
      <c r="J91" s="226">
        <f t="shared" si="1"/>
        <v>0</v>
      </c>
      <c r="K91" s="226">
        <f t="shared" si="2"/>
        <v>0</v>
      </c>
      <c r="L91" s="227"/>
      <c r="M91" s="228">
        <f t="shared" si="3"/>
        <v>0</v>
      </c>
      <c r="N91" s="229" t="str">
        <f t="shared" si="12"/>
        <v/>
      </c>
      <c r="O91" s="230"/>
      <c r="P91" s="231">
        <f t="shared" si="5"/>
        <v>0</v>
      </c>
      <c r="Q91" s="232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233">
        <f t="shared" si="6"/>
        <v>0</v>
      </c>
      <c r="AE91" s="233">
        <f t="shared" si="7"/>
        <v>0</v>
      </c>
      <c r="AF91" s="233">
        <f t="shared" si="8"/>
        <v>0</v>
      </c>
      <c r="AG91" s="233">
        <f t="shared" si="9"/>
        <v>0</v>
      </c>
      <c r="AH91" s="233">
        <f t="shared" si="10"/>
        <v>0</v>
      </c>
      <c r="AI91" s="233">
        <f t="shared" si="11"/>
        <v>0</v>
      </c>
    </row>
    <row r="92" ht="12.75" customHeight="1">
      <c r="A92" s="223"/>
      <c r="B92" s="224" t="str">
        <f>IF($A92="","",VLOOKUP($A92,Cierre!$A:$E,2,FALSE))</f>
        <v/>
      </c>
      <c r="C92" s="42"/>
      <c r="D92" s="48"/>
      <c r="E92" s="223"/>
      <c r="F92" s="223"/>
      <c r="G92" s="80"/>
      <c r="H92" s="225"/>
      <c r="I92" s="225"/>
      <c r="J92" s="226">
        <f t="shared" si="1"/>
        <v>0</v>
      </c>
      <c r="K92" s="226">
        <f t="shared" si="2"/>
        <v>0</v>
      </c>
      <c r="L92" s="227"/>
      <c r="M92" s="228">
        <f t="shared" si="3"/>
        <v>0</v>
      </c>
      <c r="N92" s="229" t="str">
        <f t="shared" si="12"/>
        <v/>
      </c>
      <c r="O92" s="230"/>
      <c r="P92" s="231">
        <f t="shared" si="5"/>
        <v>0</v>
      </c>
      <c r="Q92" s="232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233">
        <f t="shared" si="6"/>
        <v>0</v>
      </c>
      <c r="AE92" s="233">
        <f t="shared" si="7"/>
        <v>0</v>
      </c>
      <c r="AF92" s="233">
        <f t="shared" si="8"/>
        <v>0</v>
      </c>
      <c r="AG92" s="233">
        <f t="shared" si="9"/>
        <v>0</v>
      </c>
      <c r="AH92" s="233">
        <f t="shared" si="10"/>
        <v>0</v>
      </c>
      <c r="AI92" s="233">
        <f t="shared" si="11"/>
        <v>0</v>
      </c>
    </row>
    <row r="93" ht="12.75" customHeight="1">
      <c r="A93" s="223"/>
      <c r="B93" s="224" t="str">
        <f>IF($A93="","",VLOOKUP($A93,Cierre!$A:$E,2,FALSE))</f>
        <v/>
      </c>
      <c r="C93" s="42"/>
      <c r="D93" s="48"/>
      <c r="E93" s="223"/>
      <c r="F93" s="223"/>
      <c r="G93" s="80"/>
      <c r="H93" s="225"/>
      <c r="I93" s="225"/>
      <c r="J93" s="226">
        <f t="shared" si="1"/>
        <v>0</v>
      </c>
      <c r="K93" s="226">
        <f t="shared" si="2"/>
        <v>0</v>
      </c>
      <c r="L93" s="227"/>
      <c r="M93" s="228">
        <f t="shared" si="3"/>
        <v>0</v>
      </c>
      <c r="N93" s="229" t="str">
        <f t="shared" si="12"/>
        <v/>
      </c>
      <c r="O93" s="230"/>
      <c r="P93" s="231">
        <f t="shared" si="5"/>
        <v>0</v>
      </c>
      <c r="Q93" s="232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233">
        <f t="shared" si="6"/>
        <v>0</v>
      </c>
      <c r="AE93" s="233">
        <f t="shared" si="7"/>
        <v>0</v>
      </c>
      <c r="AF93" s="233">
        <f t="shared" si="8"/>
        <v>0</v>
      </c>
      <c r="AG93" s="233">
        <f t="shared" si="9"/>
        <v>0</v>
      </c>
      <c r="AH93" s="233">
        <f t="shared" si="10"/>
        <v>0</v>
      </c>
      <c r="AI93" s="233">
        <f t="shared" si="11"/>
        <v>0</v>
      </c>
    </row>
    <row r="94" ht="12.75" customHeight="1">
      <c r="A94" s="223"/>
      <c r="B94" s="224" t="str">
        <f>IF($A94="","",VLOOKUP($A94,Cierre!$A:$E,2,FALSE))</f>
        <v/>
      </c>
      <c r="C94" s="42"/>
      <c r="D94" s="48"/>
      <c r="E94" s="223"/>
      <c r="F94" s="223"/>
      <c r="G94" s="80"/>
      <c r="H94" s="225"/>
      <c r="I94" s="225"/>
      <c r="J94" s="226">
        <f t="shared" si="1"/>
        <v>0</v>
      </c>
      <c r="K94" s="226">
        <f t="shared" si="2"/>
        <v>0</v>
      </c>
      <c r="L94" s="227"/>
      <c r="M94" s="228">
        <f t="shared" si="3"/>
        <v>0</v>
      </c>
      <c r="N94" s="229" t="str">
        <f t="shared" si="12"/>
        <v/>
      </c>
      <c r="O94" s="230"/>
      <c r="P94" s="231">
        <f t="shared" si="5"/>
        <v>0</v>
      </c>
      <c r="Q94" s="232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233">
        <f t="shared" si="6"/>
        <v>0</v>
      </c>
      <c r="AE94" s="233">
        <f t="shared" si="7"/>
        <v>0</v>
      </c>
      <c r="AF94" s="233">
        <f t="shared" si="8"/>
        <v>0</v>
      </c>
      <c r="AG94" s="233">
        <f t="shared" si="9"/>
        <v>0</v>
      </c>
      <c r="AH94" s="233">
        <f t="shared" si="10"/>
        <v>0</v>
      </c>
      <c r="AI94" s="233">
        <f t="shared" si="11"/>
        <v>0</v>
      </c>
    </row>
    <row r="95" ht="12.75" customHeight="1">
      <c r="A95" s="223"/>
      <c r="B95" s="224" t="str">
        <f>IF($A95="","",VLOOKUP($A95,Cierre!$A:$E,2,FALSE))</f>
        <v/>
      </c>
      <c r="C95" s="42"/>
      <c r="D95" s="48"/>
      <c r="E95" s="223"/>
      <c r="F95" s="223"/>
      <c r="G95" s="80"/>
      <c r="H95" s="225"/>
      <c r="I95" s="225"/>
      <c r="J95" s="226">
        <f t="shared" si="1"/>
        <v>0</v>
      </c>
      <c r="K95" s="226">
        <f t="shared" si="2"/>
        <v>0</v>
      </c>
      <c r="L95" s="227"/>
      <c r="M95" s="228">
        <f t="shared" si="3"/>
        <v>0</v>
      </c>
      <c r="N95" s="229" t="str">
        <f t="shared" si="12"/>
        <v/>
      </c>
      <c r="O95" s="230"/>
      <c r="P95" s="231">
        <f t="shared" si="5"/>
        <v>0</v>
      </c>
      <c r="Q95" s="232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233">
        <f t="shared" si="6"/>
        <v>0</v>
      </c>
      <c r="AE95" s="233">
        <f t="shared" si="7"/>
        <v>0</v>
      </c>
      <c r="AF95" s="233">
        <f t="shared" si="8"/>
        <v>0</v>
      </c>
      <c r="AG95" s="233">
        <f t="shared" si="9"/>
        <v>0</v>
      </c>
      <c r="AH95" s="233">
        <f t="shared" si="10"/>
        <v>0</v>
      </c>
      <c r="AI95" s="233">
        <f t="shared" si="11"/>
        <v>0</v>
      </c>
    </row>
    <row r="96" ht="12.75" customHeight="1">
      <c r="A96" s="223"/>
      <c r="B96" s="224" t="str">
        <f>IF($A96="","",VLOOKUP($A96,Cierre!$A:$E,2,FALSE))</f>
        <v/>
      </c>
      <c r="C96" s="42"/>
      <c r="D96" s="48"/>
      <c r="E96" s="223"/>
      <c r="F96" s="223"/>
      <c r="G96" s="80"/>
      <c r="H96" s="225"/>
      <c r="I96" s="225"/>
      <c r="J96" s="226">
        <f t="shared" si="1"/>
        <v>0</v>
      </c>
      <c r="K96" s="226">
        <f t="shared" si="2"/>
        <v>0</v>
      </c>
      <c r="L96" s="227"/>
      <c r="M96" s="228">
        <f t="shared" si="3"/>
        <v>0</v>
      </c>
      <c r="N96" s="229" t="str">
        <f t="shared" si="12"/>
        <v/>
      </c>
      <c r="O96" s="230"/>
      <c r="P96" s="231">
        <f t="shared" si="5"/>
        <v>0</v>
      </c>
      <c r="Q96" s="232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233">
        <f t="shared" si="6"/>
        <v>0</v>
      </c>
      <c r="AE96" s="233">
        <f t="shared" si="7"/>
        <v>0</v>
      </c>
      <c r="AF96" s="233">
        <f t="shared" si="8"/>
        <v>0</v>
      </c>
      <c r="AG96" s="233">
        <f t="shared" si="9"/>
        <v>0</v>
      </c>
      <c r="AH96" s="233">
        <f t="shared" si="10"/>
        <v>0</v>
      </c>
      <c r="AI96" s="233">
        <f t="shared" si="11"/>
        <v>0</v>
      </c>
    </row>
    <row r="97" ht="12.75" customHeight="1">
      <c r="A97" s="223"/>
      <c r="B97" s="224" t="str">
        <f>IF($A97="","",VLOOKUP($A97,Cierre!$A:$E,2,FALSE))</f>
        <v/>
      </c>
      <c r="C97" s="42"/>
      <c r="D97" s="48"/>
      <c r="E97" s="223"/>
      <c r="F97" s="223"/>
      <c r="G97" s="80"/>
      <c r="H97" s="225"/>
      <c r="I97" s="225"/>
      <c r="J97" s="226">
        <f t="shared" si="1"/>
        <v>0</v>
      </c>
      <c r="K97" s="226">
        <f t="shared" si="2"/>
        <v>0</v>
      </c>
      <c r="L97" s="227"/>
      <c r="M97" s="228">
        <f t="shared" si="3"/>
        <v>0</v>
      </c>
      <c r="N97" s="229" t="str">
        <f t="shared" si="12"/>
        <v/>
      </c>
      <c r="O97" s="230"/>
      <c r="P97" s="231">
        <f t="shared" si="5"/>
        <v>0</v>
      </c>
      <c r="Q97" s="232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233">
        <f t="shared" si="6"/>
        <v>0</v>
      </c>
      <c r="AE97" s="233">
        <f t="shared" si="7"/>
        <v>0</v>
      </c>
      <c r="AF97" s="233">
        <f t="shared" si="8"/>
        <v>0</v>
      </c>
      <c r="AG97" s="233">
        <f t="shared" si="9"/>
        <v>0</v>
      </c>
      <c r="AH97" s="233">
        <f t="shared" si="10"/>
        <v>0</v>
      </c>
      <c r="AI97" s="233">
        <f t="shared" si="11"/>
        <v>0</v>
      </c>
    </row>
    <row r="98" ht="12.75" customHeight="1">
      <c r="A98" s="223"/>
      <c r="B98" s="224" t="str">
        <f>IF($A98="","",VLOOKUP($A98,Cierre!$A:$E,2,FALSE))</f>
        <v/>
      </c>
      <c r="C98" s="42"/>
      <c r="D98" s="48"/>
      <c r="E98" s="223"/>
      <c r="F98" s="223"/>
      <c r="G98" s="80"/>
      <c r="H98" s="225"/>
      <c r="I98" s="225"/>
      <c r="J98" s="226">
        <f t="shared" si="1"/>
        <v>0</v>
      </c>
      <c r="K98" s="226">
        <f t="shared" si="2"/>
        <v>0</v>
      </c>
      <c r="L98" s="227"/>
      <c r="M98" s="228">
        <f t="shared" si="3"/>
        <v>0</v>
      </c>
      <c r="N98" s="229" t="str">
        <f t="shared" si="12"/>
        <v/>
      </c>
      <c r="O98" s="230"/>
      <c r="P98" s="231">
        <f t="shared" si="5"/>
        <v>0</v>
      </c>
      <c r="Q98" s="232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233">
        <f t="shared" si="6"/>
        <v>0</v>
      </c>
      <c r="AE98" s="233">
        <f t="shared" si="7"/>
        <v>0</v>
      </c>
      <c r="AF98" s="233">
        <f t="shared" si="8"/>
        <v>0</v>
      </c>
      <c r="AG98" s="233">
        <f t="shared" si="9"/>
        <v>0</v>
      </c>
      <c r="AH98" s="233">
        <f t="shared" si="10"/>
        <v>0</v>
      </c>
      <c r="AI98" s="233">
        <f t="shared" si="11"/>
        <v>0</v>
      </c>
    </row>
    <row r="99" ht="12.75" customHeight="1">
      <c r="A99" s="223"/>
      <c r="B99" s="224" t="str">
        <f>IF($A99="","",VLOOKUP($A99,Cierre!$A:$E,2,FALSE))</f>
        <v/>
      </c>
      <c r="C99" s="48"/>
      <c r="D99" s="48"/>
      <c r="E99" s="223"/>
      <c r="F99" s="223"/>
      <c r="G99" s="80"/>
      <c r="H99" s="225"/>
      <c r="I99" s="225"/>
      <c r="J99" s="226">
        <f t="shared" si="1"/>
        <v>0</v>
      </c>
      <c r="K99" s="226">
        <f t="shared" si="2"/>
        <v>0</v>
      </c>
      <c r="L99" s="227"/>
      <c r="M99" s="228">
        <f t="shared" si="3"/>
        <v>0</v>
      </c>
      <c r="N99" s="229" t="str">
        <f t="shared" si="12"/>
        <v/>
      </c>
      <c r="O99" s="230"/>
      <c r="P99" s="231">
        <f t="shared" si="5"/>
        <v>0</v>
      </c>
      <c r="Q99" s="232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233">
        <f t="shared" si="6"/>
        <v>0</v>
      </c>
      <c r="AE99" s="233">
        <f t="shared" si="7"/>
        <v>0</v>
      </c>
      <c r="AF99" s="233">
        <f t="shared" si="8"/>
        <v>0</v>
      </c>
      <c r="AG99" s="233">
        <f t="shared" si="9"/>
        <v>0</v>
      </c>
      <c r="AH99" s="233">
        <f t="shared" si="10"/>
        <v>0</v>
      </c>
      <c r="AI99" s="233">
        <f t="shared" si="11"/>
        <v>0</v>
      </c>
    </row>
    <row r="100" ht="12.75" customHeight="1">
      <c r="A100" s="223"/>
      <c r="B100" s="224" t="str">
        <f>IF($A100="","",VLOOKUP($A100,Cierre!$A:$E,2,FALSE))</f>
        <v/>
      </c>
      <c r="C100" s="48"/>
      <c r="D100" s="48"/>
      <c r="E100" s="223"/>
      <c r="F100" s="223"/>
      <c r="G100" s="80"/>
      <c r="H100" s="225"/>
      <c r="I100" s="225"/>
      <c r="J100" s="226">
        <f t="shared" si="1"/>
        <v>0</v>
      </c>
      <c r="K100" s="226">
        <f t="shared" si="2"/>
        <v>0</v>
      </c>
      <c r="L100" s="227"/>
      <c r="M100" s="228">
        <f t="shared" si="3"/>
        <v>0</v>
      </c>
      <c r="N100" s="229" t="str">
        <f t="shared" si="12"/>
        <v/>
      </c>
      <c r="O100" s="230"/>
      <c r="P100" s="231">
        <f t="shared" si="5"/>
        <v>0</v>
      </c>
      <c r="Q100" s="232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233">
        <f t="shared" si="6"/>
        <v>0</v>
      </c>
      <c r="AE100" s="233">
        <f t="shared" si="7"/>
        <v>0</v>
      </c>
      <c r="AF100" s="233">
        <f t="shared" si="8"/>
        <v>0</v>
      </c>
      <c r="AG100" s="233">
        <f t="shared" si="9"/>
        <v>0</v>
      </c>
      <c r="AH100" s="233">
        <f t="shared" si="10"/>
        <v>0</v>
      </c>
      <c r="AI100" s="233">
        <f t="shared" si="11"/>
        <v>0</v>
      </c>
    </row>
    <row r="101" ht="12.75" customHeight="1">
      <c r="A101" s="223"/>
      <c r="B101" s="224" t="str">
        <f>IF($A101="","",VLOOKUP($A101,Cierre!$A:$E,2,FALSE))</f>
        <v/>
      </c>
      <c r="C101" s="48"/>
      <c r="D101" s="48"/>
      <c r="E101" s="223"/>
      <c r="F101" s="223"/>
      <c r="G101" s="80"/>
      <c r="H101" s="225"/>
      <c r="I101" s="225"/>
      <c r="J101" s="226">
        <f t="shared" si="1"/>
        <v>0</v>
      </c>
      <c r="K101" s="226">
        <f t="shared" si="2"/>
        <v>0</v>
      </c>
      <c r="L101" s="227"/>
      <c r="M101" s="228">
        <f t="shared" si="3"/>
        <v>0</v>
      </c>
      <c r="N101" s="229" t="str">
        <f t="shared" si="12"/>
        <v/>
      </c>
      <c r="O101" s="230"/>
      <c r="P101" s="231">
        <f t="shared" si="5"/>
        <v>0</v>
      </c>
      <c r="Q101" s="232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233">
        <f t="shared" si="6"/>
        <v>0</v>
      </c>
      <c r="AE101" s="233">
        <f t="shared" si="7"/>
        <v>0</v>
      </c>
      <c r="AF101" s="233">
        <f t="shared" si="8"/>
        <v>0</v>
      </c>
      <c r="AG101" s="233">
        <f t="shared" si="9"/>
        <v>0</v>
      </c>
      <c r="AH101" s="233">
        <f t="shared" si="10"/>
        <v>0</v>
      </c>
      <c r="AI101" s="233">
        <f t="shared" si="11"/>
        <v>0</v>
      </c>
    </row>
    <row r="102" ht="12.75" customHeight="1">
      <c r="A102" s="223"/>
      <c r="B102" s="224" t="str">
        <f>IF($A102="","",VLOOKUP($A102,Cierre!$A:$E,2,FALSE))</f>
        <v/>
      </c>
      <c r="C102" s="48"/>
      <c r="D102" s="48"/>
      <c r="E102" s="223"/>
      <c r="F102" s="223"/>
      <c r="G102" s="80"/>
      <c r="H102" s="225"/>
      <c r="I102" s="225"/>
      <c r="J102" s="226">
        <f t="shared" si="1"/>
        <v>0</v>
      </c>
      <c r="K102" s="226">
        <f t="shared" si="2"/>
        <v>0</v>
      </c>
      <c r="L102" s="227"/>
      <c r="M102" s="228">
        <f t="shared" si="3"/>
        <v>0</v>
      </c>
      <c r="N102" s="229" t="str">
        <f t="shared" si="12"/>
        <v/>
      </c>
      <c r="O102" s="230"/>
      <c r="P102" s="231">
        <f t="shared" si="5"/>
        <v>0</v>
      </c>
      <c r="Q102" s="232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233">
        <f t="shared" si="6"/>
        <v>0</v>
      </c>
      <c r="AE102" s="233">
        <f t="shared" si="7"/>
        <v>0</v>
      </c>
      <c r="AF102" s="233">
        <f t="shared" si="8"/>
        <v>0</v>
      </c>
      <c r="AG102" s="233">
        <f t="shared" si="9"/>
        <v>0</v>
      </c>
      <c r="AH102" s="233">
        <f t="shared" si="10"/>
        <v>0</v>
      </c>
      <c r="AI102" s="233">
        <f t="shared" si="11"/>
        <v>0</v>
      </c>
    </row>
    <row r="103" ht="12.75" customHeight="1">
      <c r="A103" s="223"/>
      <c r="B103" s="224" t="str">
        <f>IF($A103="","",VLOOKUP($A103,Cierre!$A:$E,2,FALSE))</f>
        <v/>
      </c>
      <c r="C103" s="48"/>
      <c r="D103" s="48"/>
      <c r="E103" s="223"/>
      <c r="F103" s="223"/>
      <c r="G103" s="80"/>
      <c r="H103" s="225"/>
      <c r="I103" s="225"/>
      <c r="J103" s="226">
        <f t="shared" si="1"/>
        <v>0</v>
      </c>
      <c r="K103" s="226">
        <f t="shared" si="2"/>
        <v>0</v>
      </c>
      <c r="L103" s="227"/>
      <c r="M103" s="228">
        <f t="shared" si="3"/>
        <v>0</v>
      </c>
      <c r="N103" s="229" t="str">
        <f t="shared" si="12"/>
        <v/>
      </c>
      <c r="O103" s="230"/>
      <c r="P103" s="231">
        <f t="shared" si="5"/>
        <v>0</v>
      </c>
      <c r="Q103" s="232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233">
        <f t="shared" si="6"/>
        <v>0</v>
      </c>
      <c r="AE103" s="233">
        <f t="shared" si="7"/>
        <v>0</v>
      </c>
      <c r="AF103" s="233">
        <f t="shared" si="8"/>
        <v>0</v>
      </c>
      <c r="AG103" s="233">
        <f t="shared" si="9"/>
        <v>0</v>
      </c>
      <c r="AH103" s="233">
        <f t="shared" si="10"/>
        <v>0</v>
      </c>
      <c r="AI103" s="233">
        <f t="shared" si="11"/>
        <v>0</v>
      </c>
    </row>
    <row r="104" ht="12.75" customHeight="1">
      <c r="A104" s="223"/>
      <c r="B104" s="224" t="str">
        <f>IF($A104="","",VLOOKUP($A104,Cierre!$A:$E,2,FALSE))</f>
        <v/>
      </c>
      <c r="C104" s="48"/>
      <c r="D104" s="48"/>
      <c r="E104" s="223"/>
      <c r="F104" s="223"/>
      <c r="G104" s="80"/>
      <c r="H104" s="225"/>
      <c r="I104" s="225"/>
      <c r="J104" s="226">
        <f t="shared" si="1"/>
        <v>0</v>
      </c>
      <c r="K104" s="226">
        <f t="shared" si="2"/>
        <v>0</v>
      </c>
      <c r="L104" s="227"/>
      <c r="M104" s="228">
        <f t="shared" si="3"/>
        <v>0</v>
      </c>
      <c r="N104" s="229" t="str">
        <f t="shared" si="12"/>
        <v/>
      </c>
      <c r="O104" s="230"/>
      <c r="P104" s="231">
        <f t="shared" si="5"/>
        <v>0</v>
      </c>
      <c r="Q104" s="232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233">
        <f t="shared" si="6"/>
        <v>0</v>
      </c>
      <c r="AE104" s="233">
        <f t="shared" si="7"/>
        <v>0</v>
      </c>
      <c r="AF104" s="233">
        <f t="shared" si="8"/>
        <v>0</v>
      </c>
      <c r="AG104" s="233">
        <f t="shared" si="9"/>
        <v>0</v>
      </c>
      <c r="AH104" s="233">
        <f t="shared" si="10"/>
        <v>0</v>
      </c>
      <c r="AI104" s="233">
        <f t="shared" si="11"/>
        <v>0</v>
      </c>
    </row>
    <row r="105" ht="12.75" customHeight="1">
      <c r="A105" s="223"/>
      <c r="B105" s="224" t="str">
        <f>IF($A105="","",VLOOKUP($A105,Cierre!$A:$E,2,FALSE))</f>
        <v/>
      </c>
      <c r="C105" s="48"/>
      <c r="D105" s="48"/>
      <c r="E105" s="223"/>
      <c r="F105" s="223"/>
      <c r="G105" s="80"/>
      <c r="H105" s="225"/>
      <c r="I105" s="225"/>
      <c r="J105" s="226">
        <f t="shared" si="1"/>
        <v>0</v>
      </c>
      <c r="K105" s="226">
        <f t="shared" si="2"/>
        <v>0</v>
      </c>
      <c r="L105" s="227"/>
      <c r="M105" s="228">
        <f t="shared" si="3"/>
        <v>0</v>
      </c>
      <c r="N105" s="229" t="str">
        <f t="shared" si="12"/>
        <v/>
      </c>
      <c r="O105" s="230"/>
      <c r="P105" s="231">
        <f t="shared" si="5"/>
        <v>0</v>
      </c>
      <c r="Q105" s="232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233">
        <f t="shared" si="6"/>
        <v>0</v>
      </c>
      <c r="AE105" s="233">
        <f t="shared" si="7"/>
        <v>0</v>
      </c>
      <c r="AF105" s="233">
        <f t="shared" si="8"/>
        <v>0</v>
      </c>
      <c r="AG105" s="233">
        <f t="shared" si="9"/>
        <v>0</v>
      </c>
      <c r="AH105" s="233">
        <f t="shared" si="10"/>
        <v>0</v>
      </c>
      <c r="AI105" s="233">
        <f t="shared" si="11"/>
        <v>0</v>
      </c>
    </row>
    <row r="106" ht="12.75" customHeight="1">
      <c r="A106" s="223"/>
      <c r="B106" s="224" t="str">
        <f>IF($A106="","",VLOOKUP($A106,Cierre!$A:$E,2,FALSE))</f>
        <v/>
      </c>
      <c r="C106" s="48"/>
      <c r="D106" s="48"/>
      <c r="E106" s="223"/>
      <c r="F106" s="223"/>
      <c r="G106" s="80"/>
      <c r="H106" s="225"/>
      <c r="I106" s="225"/>
      <c r="J106" s="226">
        <f t="shared" si="1"/>
        <v>0</v>
      </c>
      <c r="K106" s="226">
        <f t="shared" si="2"/>
        <v>0</v>
      </c>
      <c r="L106" s="227"/>
      <c r="M106" s="228">
        <f t="shared" si="3"/>
        <v>0</v>
      </c>
      <c r="N106" s="229" t="str">
        <f t="shared" si="12"/>
        <v/>
      </c>
      <c r="O106" s="230"/>
      <c r="P106" s="231">
        <f t="shared" si="5"/>
        <v>0</v>
      </c>
      <c r="Q106" s="232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233">
        <f t="shared" si="6"/>
        <v>0</v>
      </c>
      <c r="AE106" s="233">
        <f t="shared" si="7"/>
        <v>0</v>
      </c>
      <c r="AF106" s="233">
        <f t="shared" si="8"/>
        <v>0</v>
      </c>
      <c r="AG106" s="233">
        <f t="shared" si="9"/>
        <v>0</v>
      </c>
      <c r="AH106" s="233">
        <f t="shared" si="10"/>
        <v>0</v>
      </c>
      <c r="AI106" s="233">
        <f t="shared" si="11"/>
        <v>0</v>
      </c>
    </row>
    <row r="107" ht="12.75" customHeight="1">
      <c r="A107" s="223"/>
      <c r="B107" s="224" t="str">
        <f>IF($A107="","",VLOOKUP($A107,Cierre!$A:$E,2,FALSE))</f>
        <v/>
      </c>
      <c r="C107" s="48"/>
      <c r="D107" s="48"/>
      <c r="E107" s="223"/>
      <c r="F107" s="223"/>
      <c r="G107" s="80"/>
      <c r="H107" s="225"/>
      <c r="I107" s="225"/>
      <c r="J107" s="226">
        <f t="shared" si="1"/>
        <v>0</v>
      </c>
      <c r="K107" s="226">
        <f t="shared" si="2"/>
        <v>0</v>
      </c>
      <c r="L107" s="227"/>
      <c r="M107" s="228">
        <f t="shared" si="3"/>
        <v>0</v>
      </c>
      <c r="N107" s="229" t="str">
        <f t="shared" si="12"/>
        <v/>
      </c>
      <c r="O107" s="230"/>
      <c r="P107" s="231">
        <f t="shared" si="5"/>
        <v>0</v>
      </c>
      <c r="Q107" s="232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233">
        <f t="shared" si="6"/>
        <v>0</v>
      </c>
      <c r="AE107" s="233">
        <f t="shared" si="7"/>
        <v>0</v>
      </c>
      <c r="AF107" s="233">
        <f t="shared" si="8"/>
        <v>0</v>
      </c>
      <c r="AG107" s="233">
        <f t="shared" si="9"/>
        <v>0</v>
      </c>
      <c r="AH107" s="233">
        <f t="shared" si="10"/>
        <v>0</v>
      </c>
      <c r="AI107" s="233">
        <f t="shared" si="11"/>
        <v>0</v>
      </c>
    </row>
    <row r="108" ht="12.75" customHeight="1">
      <c r="A108" s="223"/>
      <c r="B108" s="224" t="str">
        <f>IF($A108="","",VLOOKUP($A108,Cierre!$A:$E,2,FALSE))</f>
        <v/>
      </c>
      <c r="C108" s="48"/>
      <c r="D108" s="48"/>
      <c r="E108" s="223"/>
      <c r="F108" s="223"/>
      <c r="G108" s="80"/>
      <c r="H108" s="225"/>
      <c r="I108" s="225"/>
      <c r="J108" s="226">
        <f t="shared" si="1"/>
        <v>0</v>
      </c>
      <c r="K108" s="226">
        <f t="shared" si="2"/>
        <v>0</v>
      </c>
      <c r="L108" s="227"/>
      <c r="M108" s="228">
        <f t="shared" si="3"/>
        <v>0</v>
      </c>
      <c r="N108" s="229" t="str">
        <f t="shared" si="12"/>
        <v/>
      </c>
      <c r="O108" s="230"/>
      <c r="P108" s="231">
        <f t="shared" si="5"/>
        <v>0</v>
      </c>
      <c r="Q108" s="232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233">
        <f t="shared" si="6"/>
        <v>0</v>
      </c>
      <c r="AE108" s="233">
        <f t="shared" si="7"/>
        <v>0</v>
      </c>
      <c r="AF108" s="233">
        <f t="shared" si="8"/>
        <v>0</v>
      </c>
      <c r="AG108" s="233">
        <f t="shared" si="9"/>
        <v>0</v>
      </c>
      <c r="AH108" s="233">
        <f t="shared" si="10"/>
        <v>0</v>
      </c>
      <c r="AI108" s="233">
        <f t="shared" si="11"/>
        <v>0</v>
      </c>
    </row>
    <row r="109" ht="12.75" customHeight="1">
      <c r="A109" s="223"/>
      <c r="B109" s="224" t="str">
        <f>IF($A109="","",VLOOKUP($A109,Cierre!$A:$E,2,FALSE))</f>
        <v/>
      </c>
      <c r="C109" s="48"/>
      <c r="D109" s="48"/>
      <c r="E109" s="223"/>
      <c r="F109" s="223"/>
      <c r="G109" s="80"/>
      <c r="H109" s="225"/>
      <c r="I109" s="225"/>
      <c r="J109" s="226">
        <f t="shared" si="1"/>
        <v>0</v>
      </c>
      <c r="K109" s="226">
        <f t="shared" si="2"/>
        <v>0</v>
      </c>
      <c r="L109" s="227"/>
      <c r="M109" s="228">
        <f t="shared" si="3"/>
        <v>0</v>
      </c>
      <c r="N109" s="229" t="str">
        <f t="shared" si="12"/>
        <v/>
      </c>
      <c r="O109" s="230"/>
      <c r="P109" s="231">
        <f t="shared" si="5"/>
        <v>0</v>
      </c>
      <c r="Q109" s="232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233">
        <f t="shared" si="6"/>
        <v>0</v>
      </c>
      <c r="AE109" s="233">
        <f t="shared" si="7"/>
        <v>0</v>
      </c>
      <c r="AF109" s="233">
        <f t="shared" si="8"/>
        <v>0</v>
      </c>
      <c r="AG109" s="233">
        <f t="shared" si="9"/>
        <v>0</v>
      </c>
      <c r="AH109" s="233">
        <f t="shared" si="10"/>
        <v>0</v>
      </c>
      <c r="AI109" s="233">
        <f t="shared" si="11"/>
        <v>0</v>
      </c>
    </row>
    <row r="110" ht="12.75" customHeight="1">
      <c r="A110" s="223"/>
      <c r="B110" s="224" t="str">
        <f>IF($A110="","",VLOOKUP($A110,Cierre!$A:$E,2,FALSE))</f>
        <v/>
      </c>
      <c r="C110" s="48"/>
      <c r="D110" s="48"/>
      <c r="E110" s="223"/>
      <c r="F110" s="223"/>
      <c r="G110" s="80"/>
      <c r="H110" s="225"/>
      <c r="I110" s="225"/>
      <c r="J110" s="226">
        <f t="shared" si="1"/>
        <v>0</v>
      </c>
      <c r="K110" s="226">
        <f t="shared" si="2"/>
        <v>0</v>
      </c>
      <c r="L110" s="227"/>
      <c r="M110" s="228">
        <f t="shared" si="3"/>
        <v>0</v>
      </c>
      <c r="N110" s="229" t="str">
        <f t="shared" si="12"/>
        <v/>
      </c>
      <c r="O110" s="230"/>
      <c r="P110" s="231">
        <f t="shared" si="5"/>
        <v>0</v>
      </c>
      <c r="Q110" s="232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233">
        <f t="shared" si="6"/>
        <v>0</v>
      </c>
      <c r="AE110" s="233">
        <f t="shared" si="7"/>
        <v>0</v>
      </c>
      <c r="AF110" s="233">
        <f t="shared" si="8"/>
        <v>0</v>
      </c>
      <c r="AG110" s="233">
        <f t="shared" si="9"/>
        <v>0</v>
      </c>
      <c r="AH110" s="233">
        <f t="shared" si="10"/>
        <v>0</v>
      </c>
      <c r="AI110" s="233">
        <f t="shared" si="11"/>
        <v>0</v>
      </c>
    </row>
    <row r="111" ht="12.75" customHeight="1">
      <c r="A111" s="223"/>
      <c r="B111" s="224" t="str">
        <f>IF($A111="","",VLOOKUP($A111,Cierre!$A:$E,2,FALSE))</f>
        <v/>
      </c>
      <c r="C111" s="48"/>
      <c r="D111" s="48"/>
      <c r="E111" s="223"/>
      <c r="F111" s="223"/>
      <c r="G111" s="80"/>
      <c r="H111" s="225"/>
      <c r="I111" s="225"/>
      <c r="J111" s="226">
        <f t="shared" si="1"/>
        <v>0</v>
      </c>
      <c r="K111" s="226">
        <f t="shared" si="2"/>
        <v>0</v>
      </c>
      <c r="L111" s="227"/>
      <c r="M111" s="228">
        <f t="shared" si="3"/>
        <v>0</v>
      </c>
      <c r="N111" s="229" t="str">
        <f t="shared" si="12"/>
        <v/>
      </c>
      <c r="O111" s="230"/>
      <c r="P111" s="231">
        <f t="shared" si="5"/>
        <v>0</v>
      </c>
      <c r="Q111" s="232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233">
        <f t="shared" si="6"/>
        <v>0</v>
      </c>
      <c r="AE111" s="233">
        <f t="shared" si="7"/>
        <v>0</v>
      </c>
      <c r="AF111" s="233">
        <f t="shared" si="8"/>
        <v>0</v>
      </c>
      <c r="AG111" s="233">
        <f t="shared" si="9"/>
        <v>0</v>
      </c>
      <c r="AH111" s="233">
        <f t="shared" si="10"/>
        <v>0</v>
      </c>
      <c r="AI111" s="233">
        <f t="shared" si="11"/>
        <v>0</v>
      </c>
    </row>
    <row r="112" ht="12.75" customHeight="1">
      <c r="A112" s="223"/>
      <c r="B112" s="224" t="str">
        <f>IF($A112="","",VLOOKUP($A112,Cierre!$A:$E,2,FALSE))</f>
        <v/>
      </c>
      <c r="C112" s="48"/>
      <c r="D112" s="48"/>
      <c r="E112" s="223"/>
      <c r="F112" s="223"/>
      <c r="G112" s="80"/>
      <c r="H112" s="225"/>
      <c r="I112" s="225"/>
      <c r="J112" s="226">
        <f t="shared" si="1"/>
        <v>0</v>
      </c>
      <c r="K112" s="226">
        <f t="shared" si="2"/>
        <v>0</v>
      </c>
      <c r="L112" s="227"/>
      <c r="M112" s="228">
        <f t="shared" si="3"/>
        <v>0</v>
      </c>
      <c r="N112" s="229" t="str">
        <f t="shared" si="12"/>
        <v/>
      </c>
      <c r="O112" s="230"/>
      <c r="P112" s="231">
        <f t="shared" si="5"/>
        <v>0</v>
      </c>
      <c r="Q112" s="232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233">
        <f t="shared" si="6"/>
        <v>0</v>
      </c>
      <c r="AE112" s="233">
        <f t="shared" si="7"/>
        <v>0</v>
      </c>
      <c r="AF112" s="233">
        <f t="shared" si="8"/>
        <v>0</v>
      </c>
      <c r="AG112" s="233">
        <f t="shared" si="9"/>
        <v>0</v>
      </c>
      <c r="AH112" s="233">
        <f t="shared" si="10"/>
        <v>0</v>
      </c>
      <c r="AI112" s="233">
        <f t="shared" si="11"/>
        <v>0</v>
      </c>
    </row>
    <row r="113" ht="12.75" customHeight="1">
      <c r="A113" s="223"/>
      <c r="B113" s="224" t="str">
        <f>IF($A113="","",VLOOKUP($A113,Cierre!$A:$E,2,FALSE))</f>
        <v/>
      </c>
      <c r="C113" s="48"/>
      <c r="D113" s="48"/>
      <c r="E113" s="223"/>
      <c r="F113" s="223"/>
      <c r="G113" s="80"/>
      <c r="H113" s="225"/>
      <c r="I113" s="225"/>
      <c r="J113" s="226">
        <f t="shared" si="1"/>
        <v>0</v>
      </c>
      <c r="K113" s="226">
        <f t="shared" si="2"/>
        <v>0</v>
      </c>
      <c r="L113" s="227"/>
      <c r="M113" s="228">
        <f t="shared" si="3"/>
        <v>0</v>
      </c>
      <c r="N113" s="229" t="str">
        <f t="shared" si="12"/>
        <v/>
      </c>
      <c r="O113" s="230"/>
      <c r="P113" s="231">
        <f t="shared" si="5"/>
        <v>0</v>
      </c>
      <c r="Q113" s="232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233">
        <f t="shared" si="6"/>
        <v>0</v>
      </c>
      <c r="AE113" s="233">
        <f t="shared" si="7"/>
        <v>0</v>
      </c>
      <c r="AF113" s="233">
        <f t="shared" si="8"/>
        <v>0</v>
      </c>
      <c r="AG113" s="233">
        <f t="shared" si="9"/>
        <v>0</v>
      </c>
      <c r="AH113" s="233">
        <f t="shared" si="10"/>
        <v>0</v>
      </c>
      <c r="AI113" s="233">
        <f t="shared" si="11"/>
        <v>0</v>
      </c>
    </row>
    <row r="114" ht="12.75" customHeight="1">
      <c r="A114" s="223"/>
      <c r="B114" s="224" t="str">
        <f>IF($A114="","",VLOOKUP($A114,Cierre!$A:$E,2,FALSE))</f>
        <v/>
      </c>
      <c r="C114" s="48"/>
      <c r="D114" s="48"/>
      <c r="E114" s="223"/>
      <c r="F114" s="223"/>
      <c r="G114" s="80"/>
      <c r="H114" s="225"/>
      <c r="I114" s="225"/>
      <c r="J114" s="226">
        <f t="shared" si="1"/>
        <v>0</v>
      </c>
      <c r="K114" s="226">
        <f t="shared" si="2"/>
        <v>0</v>
      </c>
      <c r="L114" s="227"/>
      <c r="M114" s="228">
        <f t="shared" si="3"/>
        <v>0</v>
      </c>
      <c r="N114" s="229" t="str">
        <f t="shared" si="12"/>
        <v/>
      </c>
      <c r="O114" s="230"/>
      <c r="P114" s="231">
        <f t="shared" si="5"/>
        <v>0</v>
      </c>
      <c r="Q114" s="232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233">
        <f t="shared" si="6"/>
        <v>0</v>
      </c>
      <c r="AE114" s="233">
        <f t="shared" si="7"/>
        <v>0</v>
      </c>
      <c r="AF114" s="233">
        <f t="shared" si="8"/>
        <v>0</v>
      </c>
      <c r="AG114" s="233">
        <f t="shared" si="9"/>
        <v>0</v>
      </c>
      <c r="AH114" s="233">
        <f t="shared" si="10"/>
        <v>0</v>
      </c>
      <c r="AI114" s="233">
        <f t="shared" si="11"/>
        <v>0</v>
      </c>
    </row>
    <row r="115" ht="12.75" customHeight="1">
      <c r="A115" s="223"/>
      <c r="B115" s="224" t="str">
        <f>IF($A115="","",VLOOKUP($A115,Cierre!$A:$E,2,FALSE))</f>
        <v/>
      </c>
      <c r="C115" s="48"/>
      <c r="D115" s="48"/>
      <c r="E115" s="44"/>
      <c r="F115" s="223"/>
      <c r="G115" s="80"/>
      <c r="H115" s="225"/>
      <c r="I115" s="225"/>
      <c r="J115" s="226">
        <f t="shared" si="1"/>
        <v>0</v>
      </c>
      <c r="K115" s="226">
        <f t="shared" si="2"/>
        <v>0</v>
      </c>
      <c r="L115" s="227"/>
      <c r="M115" s="228">
        <f t="shared" si="3"/>
        <v>0</v>
      </c>
      <c r="N115" s="229" t="str">
        <f t="shared" si="12"/>
        <v/>
      </c>
      <c r="O115" s="230"/>
      <c r="P115" s="231">
        <f t="shared" si="5"/>
        <v>0</v>
      </c>
      <c r="Q115" s="232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233">
        <f t="shared" si="6"/>
        <v>0</v>
      </c>
      <c r="AE115" s="233">
        <f t="shared" si="7"/>
        <v>0</v>
      </c>
      <c r="AF115" s="233">
        <f t="shared" si="8"/>
        <v>0</v>
      </c>
      <c r="AG115" s="233">
        <f t="shared" si="9"/>
        <v>0</v>
      </c>
      <c r="AH115" s="233">
        <f t="shared" si="10"/>
        <v>0</v>
      </c>
      <c r="AI115" s="233">
        <f t="shared" si="11"/>
        <v>0</v>
      </c>
    </row>
    <row r="116" ht="12.75" customHeight="1">
      <c r="A116" s="223"/>
      <c r="B116" s="224" t="str">
        <f>IF($A116="","",VLOOKUP($A116,Cierre!$A:$E,2,FALSE))</f>
        <v/>
      </c>
      <c r="C116" s="48"/>
      <c r="D116" s="48"/>
      <c r="E116" s="223"/>
      <c r="F116" s="223"/>
      <c r="G116" s="80"/>
      <c r="H116" s="225"/>
      <c r="I116" s="225"/>
      <c r="J116" s="226">
        <f t="shared" si="1"/>
        <v>0</v>
      </c>
      <c r="K116" s="226">
        <f t="shared" si="2"/>
        <v>0</v>
      </c>
      <c r="L116" s="227"/>
      <c r="M116" s="228">
        <f t="shared" si="3"/>
        <v>0</v>
      </c>
      <c r="N116" s="229" t="str">
        <f t="shared" si="12"/>
        <v/>
      </c>
      <c r="O116" s="230"/>
      <c r="P116" s="231">
        <f t="shared" si="5"/>
        <v>0</v>
      </c>
      <c r="Q116" s="232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233">
        <f t="shared" si="6"/>
        <v>0</v>
      </c>
      <c r="AE116" s="233">
        <f t="shared" si="7"/>
        <v>0</v>
      </c>
      <c r="AF116" s="233">
        <f t="shared" si="8"/>
        <v>0</v>
      </c>
      <c r="AG116" s="233">
        <f t="shared" si="9"/>
        <v>0</v>
      </c>
      <c r="AH116" s="233">
        <f t="shared" si="10"/>
        <v>0</v>
      </c>
      <c r="AI116" s="233">
        <f t="shared" si="11"/>
        <v>0</v>
      </c>
    </row>
    <row r="117" ht="12.75" customHeight="1">
      <c r="A117" s="223"/>
      <c r="B117" s="224" t="str">
        <f>IF($A117="","",VLOOKUP($A117,Cierre!$A:$E,2,FALSE))</f>
        <v/>
      </c>
      <c r="C117" s="48"/>
      <c r="D117" s="48"/>
      <c r="E117" s="223"/>
      <c r="F117" s="223"/>
      <c r="G117" s="80"/>
      <c r="H117" s="225"/>
      <c r="I117" s="225"/>
      <c r="J117" s="226">
        <f t="shared" si="1"/>
        <v>0</v>
      </c>
      <c r="K117" s="226">
        <f t="shared" si="2"/>
        <v>0</v>
      </c>
      <c r="L117" s="227"/>
      <c r="M117" s="228">
        <f t="shared" si="3"/>
        <v>0</v>
      </c>
      <c r="N117" s="229" t="str">
        <f t="shared" si="12"/>
        <v/>
      </c>
      <c r="O117" s="230"/>
      <c r="P117" s="231">
        <f t="shared" si="5"/>
        <v>0</v>
      </c>
      <c r="Q117" s="232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233">
        <f t="shared" si="6"/>
        <v>0</v>
      </c>
      <c r="AE117" s="233">
        <f t="shared" si="7"/>
        <v>0</v>
      </c>
      <c r="AF117" s="233">
        <f t="shared" si="8"/>
        <v>0</v>
      </c>
      <c r="AG117" s="233">
        <f t="shared" si="9"/>
        <v>0</v>
      </c>
      <c r="AH117" s="233">
        <f t="shared" si="10"/>
        <v>0</v>
      </c>
      <c r="AI117" s="233">
        <f t="shared" si="11"/>
        <v>0</v>
      </c>
    </row>
    <row r="118" ht="12.75" customHeight="1">
      <c r="A118" s="223"/>
      <c r="B118" s="224" t="str">
        <f>IF($A118="","",VLOOKUP($A118,Cierre!$A:$E,2,FALSE))</f>
        <v/>
      </c>
      <c r="C118" s="48"/>
      <c r="D118" s="48"/>
      <c r="E118" s="223"/>
      <c r="F118" s="223"/>
      <c r="G118" s="80"/>
      <c r="H118" s="225"/>
      <c r="I118" s="225"/>
      <c r="J118" s="226">
        <f t="shared" si="1"/>
        <v>0</v>
      </c>
      <c r="K118" s="226">
        <f t="shared" si="2"/>
        <v>0</v>
      </c>
      <c r="L118" s="227"/>
      <c r="M118" s="228">
        <f t="shared" si="3"/>
        <v>0</v>
      </c>
      <c r="N118" s="229" t="str">
        <f t="shared" si="12"/>
        <v/>
      </c>
      <c r="O118" s="230"/>
      <c r="P118" s="231">
        <f t="shared" si="5"/>
        <v>0</v>
      </c>
      <c r="Q118" s="232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233">
        <f t="shared" si="6"/>
        <v>0</v>
      </c>
      <c r="AE118" s="233">
        <f t="shared" si="7"/>
        <v>0</v>
      </c>
      <c r="AF118" s="233">
        <f t="shared" si="8"/>
        <v>0</v>
      </c>
      <c r="AG118" s="233">
        <f t="shared" si="9"/>
        <v>0</v>
      </c>
      <c r="AH118" s="233">
        <f t="shared" si="10"/>
        <v>0</v>
      </c>
      <c r="AI118" s="233">
        <f t="shared" si="11"/>
        <v>0</v>
      </c>
    </row>
    <row r="119" ht="12.75" customHeight="1">
      <c r="A119" s="223"/>
      <c r="B119" s="224" t="str">
        <f>IF($A119="","",VLOOKUP($A119,Cierre!$A:$E,2,FALSE))</f>
        <v/>
      </c>
      <c r="C119" s="48"/>
      <c r="D119" s="48"/>
      <c r="E119" s="223"/>
      <c r="F119" s="223"/>
      <c r="G119" s="80"/>
      <c r="H119" s="225"/>
      <c r="I119" s="225"/>
      <c r="J119" s="226">
        <f t="shared" si="1"/>
        <v>0</v>
      </c>
      <c r="K119" s="226">
        <f t="shared" si="2"/>
        <v>0</v>
      </c>
      <c r="L119" s="227"/>
      <c r="M119" s="228">
        <f t="shared" si="3"/>
        <v>0</v>
      </c>
      <c r="N119" s="229" t="str">
        <f t="shared" si="12"/>
        <v/>
      </c>
      <c r="O119" s="230"/>
      <c r="P119" s="231">
        <f t="shared" si="5"/>
        <v>0</v>
      </c>
      <c r="Q119" s="232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233">
        <f t="shared" si="6"/>
        <v>0</v>
      </c>
      <c r="AE119" s="233">
        <f t="shared" si="7"/>
        <v>0</v>
      </c>
      <c r="AF119" s="233">
        <f t="shared" si="8"/>
        <v>0</v>
      </c>
      <c r="AG119" s="233">
        <f t="shared" si="9"/>
        <v>0</v>
      </c>
      <c r="AH119" s="233">
        <f t="shared" si="10"/>
        <v>0</v>
      </c>
      <c r="AI119" s="233">
        <f t="shared" si="11"/>
        <v>0</v>
      </c>
    </row>
    <row r="120" ht="12.75" customHeight="1">
      <c r="A120" s="223"/>
      <c r="B120" s="224" t="str">
        <f>IF($A120="","",VLOOKUP($A120,Cierre!$A:$E,2,FALSE))</f>
        <v/>
      </c>
      <c r="C120" s="48"/>
      <c r="D120" s="48"/>
      <c r="E120" s="223"/>
      <c r="F120" s="223"/>
      <c r="G120" s="80"/>
      <c r="H120" s="225"/>
      <c r="I120" s="225"/>
      <c r="J120" s="226">
        <f t="shared" si="1"/>
        <v>0</v>
      </c>
      <c r="K120" s="226">
        <f t="shared" si="2"/>
        <v>0</v>
      </c>
      <c r="L120" s="227"/>
      <c r="M120" s="228">
        <f t="shared" si="3"/>
        <v>0</v>
      </c>
      <c r="N120" s="229" t="str">
        <f t="shared" si="12"/>
        <v/>
      </c>
      <c r="O120" s="230"/>
      <c r="P120" s="231">
        <f t="shared" si="5"/>
        <v>0</v>
      </c>
      <c r="Q120" s="232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233">
        <f t="shared" si="6"/>
        <v>0</v>
      </c>
      <c r="AE120" s="233">
        <f t="shared" si="7"/>
        <v>0</v>
      </c>
      <c r="AF120" s="233">
        <f t="shared" si="8"/>
        <v>0</v>
      </c>
      <c r="AG120" s="233">
        <f t="shared" si="9"/>
        <v>0</v>
      </c>
      <c r="AH120" s="233">
        <f t="shared" si="10"/>
        <v>0</v>
      </c>
      <c r="AI120" s="233">
        <f t="shared" si="11"/>
        <v>0</v>
      </c>
    </row>
    <row r="121" ht="12.75" customHeight="1">
      <c r="A121" s="223"/>
      <c r="B121" s="224" t="str">
        <f>IF($A121="","",VLOOKUP($A121,Cierre!$A:$E,2,FALSE))</f>
        <v/>
      </c>
      <c r="C121" s="48"/>
      <c r="D121" s="48"/>
      <c r="E121" s="223"/>
      <c r="F121" s="223"/>
      <c r="G121" s="80"/>
      <c r="H121" s="225"/>
      <c r="I121" s="225"/>
      <c r="J121" s="226">
        <f t="shared" si="1"/>
        <v>0</v>
      </c>
      <c r="K121" s="226">
        <f t="shared" si="2"/>
        <v>0</v>
      </c>
      <c r="L121" s="227"/>
      <c r="M121" s="228">
        <f t="shared" si="3"/>
        <v>0</v>
      </c>
      <c r="N121" s="229" t="str">
        <f t="shared" si="12"/>
        <v/>
      </c>
      <c r="O121" s="230"/>
      <c r="P121" s="231">
        <f t="shared" si="5"/>
        <v>0</v>
      </c>
      <c r="Q121" s="232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233">
        <f t="shared" si="6"/>
        <v>0</v>
      </c>
      <c r="AE121" s="233">
        <f t="shared" si="7"/>
        <v>0</v>
      </c>
      <c r="AF121" s="233">
        <f t="shared" si="8"/>
        <v>0</v>
      </c>
      <c r="AG121" s="233">
        <f t="shared" si="9"/>
        <v>0</v>
      </c>
      <c r="AH121" s="233">
        <f t="shared" si="10"/>
        <v>0</v>
      </c>
      <c r="AI121" s="233">
        <f t="shared" si="11"/>
        <v>0</v>
      </c>
    </row>
    <row r="122" ht="12.75" customHeight="1">
      <c r="A122" s="223"/>
      <c r="B122" s="224" t="str">
        <f>IF($A122="","",VLOOKUP($A122,Cierre!$A:$E,2,FALSE))</f>
        <v/>
      </c>
      <c r="C122" s="48"/>
      <c r="D122" s="5"/>
      <c r="E122" s="223"/>
      <c r="F122" s="223"/>
      <c r="G122" s="80"/>
      <c r="H122" s="225"/>
      <c r="I122" s="225"/>
      <c r="J122" s="226">
        <f t="shared" si="1"/>
        <v>0</v>
      </c>
      <c r="K122" s="226">
        <f t="shared" si="2"/>
        <v>0</v>
      </c>
      <c r="L122" s="227"/>
      <c r="M122" s="228">
        <f t="shared" si="3"/>
        <v>0</v>
      </c>
      <c r="N122" s="229" t="str">
        <f t="shared" si="12"/>
        <v/>
      </c>
      <c r="O122" s="230"/>
      <c r="P122" s="231">
        <f t="shared" si="5"/>
        <v>0</v>
      </c>
      <c r="Q122" s="232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233">
        <f t="shared" si="6"/>
        <v>0</v>
      </c>
      <c r="AE122" s="233">
        <f t="shared" si="7"/>
        <v>0</v>
      </c>
      <c r="AF122" s="233">
        <f t="shared" si="8"/>
        <v>0</v>
      </c>
      <c r="AG122" s="233">
        <f t="shared" si="9"/>
        <v>0</v>
      </c>
      <c r="AH122" s="233">
        <f t="shared" si="10"/>
        <v>0</v>
      </c>
      <c r="AI122" s="233">
        <f t="shared" si="11"/>
        <v>0</v>
      </c>
    </row>
    <row r="123" ht="12.75" customHeight="1">
      <c r="A123" s="223"/>
      <c r="B123" s="224" t="str">
        <f>IF($A123="","",VLOOKUP($A123,Cierre!$A:$E,2,FALSE))</f>
        <v/>
      </c>
      <c r="C123" s="48"/>
      <c r="D123" s="48"/>
      <c r="E123" s="223"/>
      <c r="F123" s="223"/>
      <c r="G123" s="80"/>
      <c r="H123" s="225"/>
      <c r="I123" s="225"/>
      <c r="J123" s="226">
        <f t="shared" si="1"/>
        <v>0</v>
      </c>
      <c r="K123" s="226">
        <f t="shared" si="2"/>
        <v>0</v>
      </c>
      <c r="L123" s="227"/>
      <c r="M123" s="228">
        <f t="shared" si="3"/>
        <v>0</v>
      </c>
      <c r="N123" s="229" t="str">
        <f t="shared" si="12"/>
        <v/>
      </c>
      <c r="O123" s="230"/>
      <c r="P123" s="231">
        <f t="shared" si="5"/>
        <v>0</v>
      </c>
      <c r="Q123" s="232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233">
        <f t="shared" si="6"/>
        <v>0</v>
      </c>
      <c r="AE123" s="233">
        <f t="shared" si="7"/>
        <v>0</v>
      </c>
      <c r="AF123" s="233">
        <f t="shared" si="8"/>
        <v>0</v>
      </c>
      <c r="AG123" s="233">
        <f t="shared" si="9"/>
        <v>0</v>
      </c>
      <c r="AH123" s="233">
        <f t="shared" si="10"/>
        <v>0</v>
      </c>
      <c r="AI123" s="233">
        <f t="shared" si="11"/>
        <v>0</v>
      </c>
    </row>
    <row r="124" ht="12.75" customHeight="1">
      <c r="A124" s="223"/>
      <c r="B124" s="224" t="str">
        <f>IF($A124="","",VLOOKUP($A124,Cierre!$A:$E,2,FALSE))</f>
        <v/>
      </c>
      <c r="C124" s="48"/>
      <c r="D124" s="48"/>
      <c r="E124" s="223"/>
      <c r="F124" s="223"/>
      <c r="G124" s="80"/>
      <c r="H124" s="225"/>
      <c r="I124" s="225"/>
      <c r="J124" s="226">
        <f t="shared" si="1"/>
        <v>0</v>
      </c>
      <c r="K124" s="226">
        <f t="shared" si="2"/>
        <v>0</v>
      </c>
      <c r="L124" s="227"/>
      <c r="M124" s="228">
        <f t="shared" si="3"/>
        <v>0</v>
      </c>
      <c r="N124" s="229" t="str">
        <f t="shared" si="12"/>
        <v/>
      </c>
      <c r="O124" s="230"/>
      <c r="P124" s="231">
        <f t="shared" si="5"/>
        <v>0</v>
      </c>
      <c r="Q124" s="232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233">
        <f t="shared" si="6"/>
        <v>0</v>
      </c>
      <c r="AE124" s="233">
        <f t="shared" si="7"/>
        <v>0</v>
      </c>
      <c r="AF124" s="233">
        <f t="shared" si="8"/>
        <v>0</v>
      </c>
      <c r="AG124" s="233">
        <f t="shared" si="9"/>
        <v>0</v>
      </c>
      <c r="AH124" s="233">
        <f t="shared" si="10"/>
        <v>0</v>
      </c>
      <c r="AI124" s="233">
        <f t="shared" si="11"/>
        <v>0</v>
      </c>
    </row>
    <row r="125" ht="12.75" customHeight="1">
      <c r="A125" s="223"/>
      <c r="B125" s="224" t="str">
        <f>IF($A125="","",VLOOKUP($A125,Cierre!$A:$E,2,FALSE))</f>
        <v/>
      </c>
      <c r="C125" s="48"/>
      <c r="D125" s="48"/>
      <c r="E125" s="223"/>
      <c r="F125" s="223"/>
      <c r="G125" s="80"/>
      <c r="H125" s="225"/>
      <c r="I125" s="225"/>
      <c r="J125" s="226">
        <f t="shared" si="1"/>
        <v>0</v>
      </c>
      <c r="K125" s="226">
        <f t="shared" si="2"/>
        <v>0</v>
      </c>
      <c r="L125" s="227"/>
      <c r="M125" s="228">
        <f t="shared" si="3"/>
        <v>0</v>
      </c>
      <c r="N125" s="229" t="str">
        <f t="shared" si="12"/>
        <v/>
      </c>
      <c r="O125" s="230"/>
      <c r="P125" s="231">
        <f t="shared" si="5"/>
        <v>0</v>
      </c>
      <c r="Q125" s="232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233">
        <f t="shared" si="6"/>
        <v>0</v>
      </c>
      <c r="AE125" s="233">
        <f t="shared" si="7"/>
        <v>0</v>
      </c>
      <c r="AF125" s="233">
        <f t="shared" si="8"/>
        <v>0</v>
      </c>
      <c r="AG125" s="233">
        <f t="shared" si="9"/>
        <v>0</v>
      </c>
      <c r="AH125" s="233">
        <f t="shared" si="10"/>
        <v>0</v>
      </c>
      <c r="AI125" s="233">
        <f t="shared" si="11"/>
        <v>0</v>
      </c>
    </row>
    <row r="126" ht="12.75" customHeight="1">
      <c r="A126" s="223"/>
      <c r="B126" s="224" t="str">
        <f>IF($A126="","",VLOOKUP($A126,Cierre!$A:$E,2,FALSE))</f>
        <v/>
      </c>
      <c r="C126" s="48"/>
      <c r="D126" s="48"/>
      <c r="E126" s="223"/>
      <c r="F126" s="223"/>
      <c r="G126" s="80"/>
      <c r="H126" s="225"/>
      <c r="I126" s="225"/>
      <c r="J126" s="226">
        <f t="shared" si="1"/>
        <v>0</v>
      </c>
      <c r="K126" s="226">
        <f t="shared" si="2"/>
        <v>0</v>
      </c>
      <c r="L126" s="227"/>
      <c r="M126" s="228">
        <f t="shared" si="3"/>
        <v>0</v>
      </c>
      <c r="N126" s="229" t="str">
        <f t="shared" si="12"/>
        <v/>
      </c>
      <c r="O126" s="230"/>
      <c r="P126" s="231">
        <f t="shared" si="5"/>
        <v>0</v>
      </c>
      <c r="Q126" s="232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233">
        <f t="shared" si="6"/>
        <v>0</v>
      </c>
      <c r="AE126" s="233">
        <f t="shared" si="7"/>
        <v>0</v>
      </c>
      <c r="AF126" s="233">
        <f t="shared" si="8"/>
        <v>0</v>
      </c>
      <c r="AG126" s="233">
        <f t="shared" si="9"/>
        <v>0</v>
      </c>
      <c r="AH126" s="233">
        <f t="shared" si="10"/>
        <v>0</v>
      </c>
      <c r="AI126" s="233">
        <f t="shared" si="11"/>
        <v>0</v>
      </c>
    </row>
    <row r="127" ht="12.75" customHeight="1">
      <c r="A127" s="223"/>
      <c r="B127" s="224" t="str">
        <f>IF($A127="","",VLOOKUP($A127,Cierre!$A:$E,2,FALSE))</f>
        <v/>
      </c>
      <c r="C127" s="48"/>
      <c r="D127" s="5"/>
      <c r="E127" s="44"/>
      <c r="F127" s="223"/>
      <c r="G127" s="80"/>
      <c r="H127" s="225"/>
      <c r="I127" s="225"/>
      <c r="J127" s="226">
        <f t="shared" si="1"/>
        <v>0</v>
      </c>
      <c r="K127" s="226">
        <f t="shared" si="2"/>
        <v>0</v>
      </c>
      <c r="L127" s="227"/>
      <c r="M127" s="228">
        <f t="shared" si="3"/>
        <v>0</v>
      </c>
      <c r="N127" s="229" t="str">
        <f t="shared" si="12"/>
        <v/>
      </c>
      <c r="O127" s="230"/>
      <c r="P127" s="231">
        <f t="shared" si="5"/>
        <v>0</v>
      </c>
      <c r="Q127" s="232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233">
        <f t="shared" si="6"/>
        <v>0</v>
      </c>
      <c r="AE127" s="233">
        <f t="shared" si="7"/>
        <v>0</v>
      </c>
      <c r="AF127" s="233">
        <f t="shared" si="8"/>
        <v>0</v>
      </c>
      <c r="AG127" s="233">
        <f t="shared" si="9"/>
        <v>0</v>
      </c>
      <c r="AH127" s="233">
        <f t="shared" si="10"/>
        <v>0</v>
      </c>
      <c r="AI127" s="233">
        <f t="shared" si="11"/>
        <v>0</v>
      </c>
    </row>
    <row r="128" ht="12.75" customHeight="1">
      <c r="A128" s="223"/>
      <c r="B128" s="224" t="str">
        <f>IF($A128="","",VLOOKUP($A128,Cierre!$A:$E,2,FALSE))</f>
        <v/>
      </c>
      <c r="C128" s="48"/>
      <c r="D128" s="5"/>
      <c r="E128" s="223"/>
      <c r="F128" s="223"/>
      <c r="G128" s="80"/>
      <c r="H128" s="225"/>
      <c r="I128" s="225"/>
      <c r="J128" s="226">
        <f t="shared" si="1"/>
        <v>0</v>
      </c>
      <c r="K128" s="226">
        <f t="shared" si="2"/>
        <v>0</v>
      </c>
      <c r="L128" s="227"/>
      <c r="M128" s="228">
        <f t="shared" si="3"/>
        <v>0</v>
      </c>
      <c r="N128" s="229" t="str">
        <f t="shared" si="12"/>
        <v/>
      </c>
      <c r="O128" s="230"/>
      <c r="P128" s="231">
        <f t="shared" si="5"/>
        <v>0</v>
      </c>
      <c r="Q128" s="232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233">
        <f t="shared" si="6"/>
        <v>0</v>
      </c>
      <c r="AE128" s="233">
        <f t="shared" si="7"/>
        <v>0</v>
      </c>
      <c r="AF128" s="233">
        <f t="shared" si="8"/>
        <v>0</v>
      </c>
      <c r="AG128" s="233">
        <f t="shared" si="9"/>
        <v>0</v>
      </c>
      <c r="AH128" s="233">
        <f t="shared" si="10"/>
        <v>0</v>
      </c>
      <c r="AI128" s="233">
        <f t="shared" si="11"/>
        <v>0</v>
      </c>
    </row>
    <row r="129" ht="12.75" customHeight="1">
      <c r="A129" s="223"/>
      <c r="B129" s="224" t="str">
        <f>IF($A129="","",VLOOKUP($A129,Cierre!$A:$E,2,FALSE))</f>
        <v/>
      </c>
      <c r="C129" s="48"/>
      <c r="D129" s="48"/>
      <c r="E129" s="223"/>
      <c r="F129" s="223"/>
      <c r="G129" s="80"/>
      <c r="H129" s="225"/>
      <c r="I129" s="225"/>
      <c r="J129" s="226">
        <f t="shared" si="1"/>
        <v>0</v>
      </c>
      <c r="K129" s="226">
        <f t="shared" si="2"/>
        <v>0</v>
      </c>
      <c r="L129" s="227"/>
      <c r="M129" s="228">
        <f t="shared" si="3"/>
        <v>0</v>
      </c>
      <c r="N129" s="229" t="str">
        <f t="shared" si="12"/>
        <v/>
      </c>
      <c r="O129" s="230"/>
      <c r="P129" s="231">
        <f t="shared" si="5"/>
        <v>0</v>
      </c>
      <c r="Q129" s="232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233">
        <f t="shared" si="6"/>
        <v>0</v>
      </c>
      <c r="AE129" s="233">
        <f t="shared" si="7"/>
        <v>0</v>
      </c>
      <c r="AF129" s="233">
        <f t="shared" si="8"/>
        <v>0</v>
      </c>
      <c r="AG129" s="233">
        <f t="shared" si="9"/>
        <v>0</v>
      </c>
      <c r="AH129" s="233">
        <f t="shared" si="10"/>
        <v>0</v>
      </c>
      <c r="AI129" s="233">
        <f t="shared" si="11"/>
        <v>0</v>
      </c>
    </row>
    <row r="130" ht="12.75" customHeight="1">
      <c r="A130" s="223"/>
      <c r="B130" s="224" t="str">
        <f>IF($A130="","",VLOOKUP($A130,Cierre!$A:$E,2,FALSE))</f>
        <v/>
      </c>
      <c r="C130" s="48"/>
      <c r="D130" s="48"/>
      <c r="E130" s="223"/>
      <c r="F130" s="223"/>
      <c r="G130" s="80"/>
      <c r="H130" s="225"/>
      <c r="I130" s="225"/>
      <c r="J130" s="226">
        <f t="shared" si="1"/>
        <v>0</v>
      </c>
      <c r="K130" s="226">
        <f t="shared" si="2"/>
        <v>0</v>
      </c>
      <c r="L130" s="227"/>
      <c r="M130" s="228">
        <f t="shared" si="3"/>
        <v>0</v>
      </c>
      <c r="N130" s="229" t="str">
        <f t="shared" si="12"/>
        <v/>
      </c>
      <c r="O130" s="230"/>
      <c r="P130" s="231">
        <f t="shared" si="5"/>
        <v>0</v>
      </c>
      <c r="Q130" s="232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233">
        <f t="shared" si="6"/>
        <v>0</v>
      </c>
      <c r="AE130" s="233">
        <f t="shared" si="7"/>
        <v>0</v>
      </c>
      <c r="AF130" s="233">
        <f t="shared" si="8"/>
        <v>0</v>
      </c>
      <c r="AG130" s="233">
        <f t="shared" si="9"/>
        <v>0</v>
      </c>
      <c r="AH130" s="233">
        <f t="shared" si="10"/>
        <v>0</v>
      </c>
      <c r="AI130" s="233">
        <f t="shared" si="11"/>
        <v>0</v>
      </c>
    </row>
    <row r="131" ht="12.75" customHeight="1">
      <c r="A131" s="223"/>
      <c r="B131" s="224" t="str">
        <f>IF($A131="","",VLOOKUP($A131,Cierre!$A:$E,2,FALSE))</f>
        <v/>
      </c>
      <c r="C131" s="48"/>
      <c r="D131" s="48"/>
      <c r="E131" s="223"/>
      <c r="F131" s="223"/>
      <c r="G131" s="80"/>
      <c r="H131" s="225"/>
      <c r="I131" s="225"/>
      <c r="J131" s="226">
        <f t="shared" si="1"/>
        <v>0</v>
      </c>
      <c r="K131" s="226">
        <f t="shared" si="2"/>
        <v>0</v>
      </c>
      <c r="L131" s="227"/>
      <c r="M131" s="228">
        <f t="shared" si="3"/>
        <v>0</v>
      </c>
      <c r="N131" s="229" t="str">
        <f t="shared" si="12"/>
        <v/>
      </c>
      <c r="O131" s="230"/>
      <c r="P131" s="231">
        <f t="shared" si="5"/>
        <v>0</v>
      </c>
      <c r="Q131" s="232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233">
        <f t="shared" si="6"/>
        <v>0</v>
      </c>
      <c r="AE131" s="233">
        <f t="shared" si="7"/>
        <v>0</v>
      </c>
      <c r="AF131" s="233">
        <f t="shared" si="8"/>
        <v>0</v>
      </c>
      <c r="AG131" s="233">
        <f t="shared" si="9"/>
        <v>0</v>
      </c>
      <c r="AH131" s="233">
        <f t="shared" si="10"/>
        <v>0</v>
      </c>
      <c r="AI131" s="233">
        <f t="shared" si="11"/>
        <v>0</v>
      </c>
    </row>
    <row r="132" ht="12.75" customHeight="1">
      <c r="A132" s="223"/>
      <c r="B132" s="224" t="str">
        <f>IF($A132="","",VLOOKUP($A132,Cierre!$A:$E,2,FALSE))</f>
        <v/>
      </c>
      <c r="C132" s="48"/>
      <c r="D132" s="48"/>
      <c r="E132" s="223"/>
      <c r="F132" s="223"/>
      <c r="G132" s="80"/>
      <c r="H132" s="225"/>
      <c r="I132" s="225"/>
      <c r="J132" s="226">
        <f t="shared" si="1"/>
        <v>0</v>
      </c>
      <c r="K132" s="226">
        <f t="shared" si="2"/>
        <v>0</v>
      </c>
      <c r="L132" s="227"/>
      <c r="M132" s="228">
        <f t="shared" si="3"/>
        <v>0</v>
      </c>
      <c r="N132" s="229" t="str">
        <f t="shared" si="12"/>
        <v/>
      </c>
      <c r="O132" s="230"/>
      <c r="P132" s="231">
        <f t="shared" si="5"/>
        <v>0</v>
      </c>
      <c r="Q132" s="232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233">
        <f t="shared" si="6"/>
        <v>0</v>
      </c>
      <c r="AE132" s="233">
        <f t="shared" si="7"/>
        <v>0</v>
      </c>
      <c r="AF132" s="233">
        <f t="shared" si="8"/>
        <v>0</v>
      </c>
      <c r="AG132" s="233">
        <f t="shared" si="9"/>
        <v>0</v>
      </c>
      <c r="AH132" s="233">
        <f t="shared" si="10"/>
        <v>0</v>
      </c>
      <c r="AI132" s="233">
        <f t="shared" si="11"/>
        <v>0</v>
      </c>
    </row>
    <row r="133" ht="12.75" customHeight="1">
      <c r="A133" s="223"/>
      <c r="B133" s="224" t="str">
        <f>IF($A133="","",VLOOKUP($A133,Cierre!$A:$E,2,FALSE))</f>
        <v/>
      </c>
      <c r="C133" s="48"/>
      <c r="D133" s="48"/>
      <c r="E133" s="223"/>
      <c r="F133" s="223"/>
      <c r="G133" s="80"/>
      <c r="H133" s="225"/>
      <c r="I133" s="225"/>
      <c r="J133" s="226">
        <f t="shared" si="1"/>
        <v>0</v>
      </c>
      <c r="K133" s="226">
        <f t="shared" si="2"/>
        <v>0</v>
      </c>
      <c r="L133" s="227"/>
      <c r="M133" s="228">
        <f t="shared" si="3"/>
        <v>0</v>
      </c>
      <c r="N133" s="229" t="str">
        <f t="shared" si="12"/>
        <v/>
      </c>
      <c r="O133" s="230"/>
      <c r="P133" s="231">
        <f t="shared" si="5"/>
        <v>0</v>
      </c>
      <c r="Q133" s="232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233">
        <f t="shared" si="6"/>
        <v>0</v>
      </c>
      <c r="AE133" s="233">
        <f t="shared" si="7"/>
        <v>0</v>
      </c>
      <c r="AF133" s="233">
        <f t="shared" si="8"/>
        <v>0</v>
      </c>
      <c r="AG133" s="233">
        <f t="shared" si="9"/>
        <v>0</v>
      </c>
      <c r="AH133" s="233">
        <f t="shared" si="10"/>
        <v>0</v>
      </c>
      <c r="AI133" s="233">
        <f t="shared" si="11"/>
        <v>0</v>
      </c>
    </row>
    <row r="134" ht="12.75" customHeight="1">
      <c r="A134" s="223"/>
      <c r="B134" s="224" t="str">
        <f>IF($A134="","",VLOOKUP($A134,Cierre!$A:$E,2,FALSE))</f>
        <v/>
      </c>
      <c r="C134" s="48"/>
      <c r="D134" s="48"/>
      <c r="E134" s="223"/>
      <c r="F134" s="223"/>
      <c r="G134" s="80"/>
      <c r="H134" s="225"/>
      <c r="I134" s="225"/>
      <c r="J134" s="226">
        <f t="shared" si="1"/>
        <v>0</v>
      </c>
      <c r="K134" s="226">
        <f t="shared" si="2"/>
        <v>0</v>
      </c>
      <c r="L134" s="227"/>
      <c r="M134" s="228">
        <f t="shared" si="3"/>
        <v>0</v>
      </c>
      <c r="N134" s="229" t="str">
        <f t="shared" si="12"/>
        <v/>
      </c>
      <c r="O134" s="230"/>
      <c r="P134" s="231">
        <f t="shared" si="5"/>
        <v>0</v>
      </c>
      <c r="Q134" s="232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233">
        <f t="shared" si="6"/>
        <v>0</v>
      </c>
      <c r="AE134" s="233">
        <f t="shared" si="7"/>
        <v>0</v>
      </c>
      <c r="AF134" s="233">
        <f t="shared" si="8"/>
        <v>0</v>
      </c>
      <c r="AG134" s="233">
        <f t="shared" si="9"/>
        <v>0</v>
      </c>
      <c r="AH134" s="233">
        <f t="shared" si="10"/>
        <v>0</v>
      </c>
      <c r="AI134" s="233">
        <f t="shared" si="11"/>
        <v>0</v>
      </c>
    </row>
    <row r="135" ht="12.75" customHeight="1">
      <c r="A135" s="223"/>
      <c r="B135" s="224" t="str">
        <f>IF($A135="","",VLOOKUP($A135,Cierre!$A:$E,2,FALSE))</f>
        <v/>
      </c>
      <c r="C135" s="48"/>
      <c r="D135" s="48"/>
      <c r="E135" s="223"/>
      <c r="F135" s="223"/>
      <c r="G135" s="80"/>
      <c r="H135" s="225"/>
      <c r="I135" s="225"/>
      <c r="J135" s="226">
        <f t="shared" si="1"/>
        <v>0</v>
      </c>
      <c r="K135" s="226">
        <f t="shared" si="2"/>
        <v>0</v>
      </c>
      <c r="L135" s="227"/>
      <c r="M135" s="228">
        <f t="shared" si="3"/>
        <v>0</v>
      </c>
      <c r="N135" s="229" t="str">
        <f t="shared" si="12"/>
        <v/>
      </c>
      <c r="O135" s="230"/>
      <c r="P135" s="231">
        <f t="shared" si="5"/>
        <v>0</v>
      </c>
      <c r="Q135" s="232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233">
        <f t="shared" si="6"/>
        <v>0</v>
      </c>
      <c r="AE135" s="233">
        <f t="shared" si="7"/>
        <v>0</v>
      </c>
      <c r="AF135" s="233">
        <f t="shared" si="8"/>
        <v>0</v>
      </c>
      <c r="AG135" s="233">
        <f t="shared" si="9"/>
        <v>0</v>
      </c>
      <c r="AH135" s="233">
        <f t="shared" si="10"/>
        <v>0</v>
      </c>
      <c r="AI135" s="233">
        <f t="shared" si="11"/>
        <v>0</v>
      </c>
    </row>
    <row r="136" ht="12.75" customHeight="1">
      <c r="A136" s="223"/>
      <c r="B136" s="224" t="str">
        <f>IF($A136="","",VLOOKUP($A136,Cierre!$A:$E,2,FALSE))</f>
        <v/>
      </c>
      <c r="C136" s="48"/>
      <c r="D136" s="48"/>
      <c r="E136" s="223"/>
      <c r="F136" s="223"/>
      <c r="G136" s="80"/>
      <c r="H136" s="225"/>
      <c r="I136" s="225"/>
      <c r="J136" s="226">
        <f t="shared" si="1"/>
        <v>0</v>
      </c>
      <c r="K136" s="226">
        <f t="shared" si="2"/>
        <v>0</v>
      </c>
      <c r="L136" s="227"/>
      <c r="M136" s="228">
        <f t="shared" si="3"/>
        <v>0</v>
      </c>
      <c r="N136" s="229" t="str">
        <f t="shared" si="12"/>
        <v/>
      </c>
      <c r="O136" s="230"/>
      <c r="P136" s="231">
        <f t="shared" si="5"/>
        <v>0</v>
      </c>
      <c r="Q136" s="232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233">
        <f t="shared" si="6"/>
        <v>0</v>
      </c>
      <c r="AE136" s="233">
        <f t="shared" si="7"/>
        <v>0</v>
      </c>
      <c r="AF136" s="233">
        <f t="shared" si="8"/>
        <v>0</v>
      </c>
      <c r="AG136" s="233">
        <f t="shared" si="9"/>
        <v>0</v>
      </c>
      <c r="AH136" s="233">
        <f t="shared" si="10"/>
        <v>0</v>
      </c>
      <c r="AI136" s="233">
        <f t="shared" si="11"/>
        <v>0</v>
      </c>
    </row>
    <row r="137" ht="12.75" customHeight="1">
      <c r="A137" s="223"/>
      <c r="B137" s="224" t="str">
        <f>IF($A137="","",VLOOKUP($A137,Cierre!$A:$E,2,FALSE))</f>
        <v/>
      </c>
      <c r="C137" s="48"/>
      <c r="D137" s="48"/>
      <c r="E137" s="223"/>
      <c r="F137" s="223"/>
      <c r="G137" s="80"/>
      <c r="H137" s="225"/>
      <c r="I137" s="225"/>
      <c r="J137" s="226">
        <f t="shared" si="1"/>
        <v>0</v>
      </c>
      <c r="K137" s="226">
        <f t="shared" si="2"/>
        <v>0</v>
      </c>
      <c r="L137" s="227"/>
      <c r="M137" s="228">
        <f t="shared" si="3"/>
        <v>0</v>
      </c>
      <c r="N137" s="229" t="str">
        <f t="shared" si="12"/>
        <v/>
      </c>
      <c r="O137" s="230"/>
      <c r="P137" s="231">
        <f t="shared" si="5"/>
        <v>0</v>
      </c>
      <c r="Q137" s="232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233">
        <f t="shared" si="6"/>
        <v>0</v>
      </c>
      <c r="AE137" s="233">
        <f t="shared" si="7"/>
        <v>0</v>
      </c>
      <c r="AF137" s="233">
        <f t="shared" si="8"/>
        <v>0</v>
      </c>
      <c r="AG137" s="233">
        <f t="shared" si="9"/>
        <v>0</v>
      </c>
      <c r="AH137" s="233">
        <f t="shared" si="10"/>
        <v>0</v>
      </c>
      <c r="AI137" s="233">
        <f t="shared" si="11"/>
        <v>0</v>
      </c>
    </row>
    <row r="138" ht="12.75" customHeight="1">
      <c r="A138" s="223"/>
      <c r="B138" s="224" t="str">
        <f>IF($A138="","",VLOOKUP($A138,Cierre!$A:$E,2,FALSE))</f>
        <v/>
      </c>
      <c r="C138" s="48"/>
      <c r="D138" s="48"/>
      <c r="E138" s="223"/>
      <c r="F138" s="223"/>
      <c r="G138" s="80"/>
      <c r="H138" s="225"/>
      <c r="I138" s="225"/>
      <c r="J138" s="226">
        <f t="shared" si="1"/>
        <v>0</v>
      </c>
      <c r="K138" s="226">
        <f t="shared" si="2"/>
        <v>0</v>
      </c>
      <c r="L138" s="227"/>
      <c r="M138" s="228">
        <f t="shared" si="3"/>
        <v>0</v>
      </c>
      <c r="N138" s="229" t="str">
        <f t="shared" si="12"/>
        <v/>
      </c>
      <c r="O138" s="230"/>
      <c r="P138" s="231">
        <f t="shared" si="5"/>
        <v>0</v>
      </c>
      <c r="Q138" s="232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233">
        <f t="shared" si="6"/>
        <v>0</v>
      </c>
      <c r="AE138" s="233">
        <f t="shared" si="7"/>
        <v>0</v>
      </c>
      <c r="AF138" s="233">
        <f t="shared" si="8"/>
        <v>0</v>
      </c>
      <c r="AG138" s="233">
        <f t="shared" si="9"/>
        <v>0</v>
      </c>
      <c r="AH138" s="233">
        <f t="shared" si="10"/>
        <v>0</v>
      </c>
      <c r="AI138" s="233">
        <f t="shared" si="11"/>
        <v>0</v>
      </c>
    </row>
    <row r="139" ht="12.75" customHeight="1">
      <c r="A139" s="223"/>
      <c r="B139" s="224" t="str">
        <f>IF($A139="","",VLOOKUP($A139,Cierre!$A:$E,2,FALSE))</f>
        <v/>
      </c>
      <c r="C139" s="48"/>
      <c r="D139" s="48"/>
      <c r="E139" s="223"/>
      <c r="F139" s="223"/>
      <c r="G139" s="80"/>
      <c r="H139" s="225"/>
      <c r="I139" s="225"/>
      <c r="J139" s="226">
        <f t="shared" si="1"/>
        <v>0</v>
      </c>
      <c r="K139" s="226">
        <f t="shared" si="2"/>
        <v>0</v>
      </c>
      <c r="L139" s="227"/>
      <c r="M139" s="228">
        <f t="shared" si="3"/>
        <v>0</v>
      </c>
      <c r="N139" s="229" t="str">
        <f t="shared" si="12"/>
        <v/>
      </c>
      <c r="O139" s="230"/>
      <c r="P139" s="231">
        <f t="shared" si="5"/>
        <v>0</v>
      </c>
      <c r="Q139" s="232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233">
        <f t="shared" si="6"/>
        <v>0</v>
      </c>
      <c r="AE139" s="233">
        <f t="shared" si="7"/>
        <v>0</v>
      </c>
      <c r="AF139" s="233">
        <f t="shared" si="8"/>
        <v>0</v>
      </c>
      <c r="AG139" s="233">
        <f t="shared" si="9"/>
        <v>0</v>
      </c>
      <c r="AH139" s="233">
        <f t="shared" si="10"/>
        <v>0</v>
      </c>
      <c r="AI139" s="233">
        <f t="shared" si="11"/>
        <v>0</v>
      </c>
    </row>
    <row r="140" ht="12.75" customHeight="1">
      <c r="A140" s="223"/>
      <c r="B140" s="224" t="str">
        <f>IF($A140="","",VLOOKUP($A140,Cierre!$A:$E,2,FALSE))</f>
        <v/>
      </c>
      <c r="C140" s="48"/>
      <c r="D140" s="48"/>
      <c r="E140" s="235"/>
      <c r="F140" s="223"/>
      <c r="G140" s="80"/>
      <c r="H140" s="225"/>
      <c r="I140" s="225"/>
      <c r="J140" s="226">
        <f t="shared" si="1"/>
        <v>0</v>
      </c>
      <c r="K140" s="226">
        <f t="shared" si="2"/>
        <v>0</v>
      </c>
      <c r="L140" s="227"/>
      <c r="M140" s="228">
        <f t="shared" si="3"/>
        <v>0</v>
      </c>
      <c r="N140" s="229" t="str">
        <f t="shared" si="12"/>
        <v/>
      </c>
      <c r="O140" s="230"/>
      <c r="P140" s="231">
        <f t="shared" si="5"/>
        <v>0</v>
      </c>
      <c r="Q140" s="232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233">
        <f t="shared" si="6"/>
        <v>0</v>
      </c>
      <c r="AE140" s="233">
        <f t="shared" si="7"/>
        <v>0</v>
      </c>
      <c r="AF140" s="233">
        <f t="shared" si="8"/>
        <v>0</v>
      </c>
      <c r="AG140" s="233">
        <f t="shared" si="9"/>
        <v>0</v>
      </c>
      <c r="AH140" s="233">
        <f t="shared" si="10"/>
        <v>0</v>
      </c>
      <c r="AI140" s="233">
        <f t="shared" si="11"/>
        <v>0</v>
      </c>
    </row>
    <row r="141" ht="12.75" customHeight="1">
      <c r="A141" s="223"/>
      <c r="B141" s="224" t="str">
        <f>IF($A141="","",VLOOKUP($A141,Cierre!$A:$E,2,FALSE))</f>
        <v/>
      </c>
      <c r="C141" s="48"/>
      <c r="D141" s="48"/>
      <c r="E141" s="223"/>
      <c r="F141" s="223"/>
      <c r="G141" s="80"/>
      <c r="H141" s="225"/>
      <c r="I141" s="225"/>
      <c r="J141" s="226">
        <f t="shared" si="1"/>
        <v>0</v>
      </c>
      <c r="K141" s="226">
        <f t="shared" si="2"/>
        <v>0</v>
      </c>
      <c r="L141" s="227"/>
      <c r="M141" s="228">
        <f t="shared" si="3"/>
        <v>0</v>
      </c>
      <c r="N141" s="229" t="str">
        <f t="shared" si="12"/>
        <v/>
      </c>
      <c r="O141" s="230"/>
      <c r="P141" s="231">
        <f t="shared" si="5"/>
        <v>0</v>
      </c>
      <c r="Q141" s="232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233">
        <f t="shared" si="6"/>
        <v>0</v>
      </c>
      <c r="AE141" s="233">
        <f t="shared" si="7"/>
        <v>0</v>
      </c>
      <c r="AF141" s="233">
        <f t="shared" si="8"/>
        <v>0</v>
      </c>
      <c r="AG141" s="233">
        <f t="shared" si="9"/>
        <v>0</v>
      </c>
      <c r="AH141" s="233">
        <f t="shared" si="10"/>
        <v>0</v>
      </c>
      <c r="AI141" s="233">
        <f t="shared" si="11"/>
        <v>0</v>
      </c>
    </row>
    <row r="142" ht="12.75" customHeight="1">
      <c r="A142" s="223"/>
      <c r="B142" s="224" t="str">
        <f>IF($A142="","",VLOOKUP($A142,Cierre!$A:$E,2,FALSE))</f>
        <v/>
      </c>
      <c r="C142" s="48"/>
      <c r="D142" s="48"/>
      <c r="E142" s="223"/>
      <c r="F142" s="223"/>
      <c r="G142" s="80"/>
      <c r="H142" s="225"/>
      <c r="I142" s="225"/>
      <c r="J142" s="226">
        <f t="shared" si="1"/>
        <v>0</v>
      </c>
      <c r="K142" s="226">
        <f t="shared" si="2"/>
        <v>0</v>
      </c>
      <c r="L142" s="227"/>
      <c r="M142" s="228">
        <f t="shared" si="3"/>
        <v>0</v>
      </c>
      <c r="N142" s="229" t="str">
        <f t="shared" si="12"/>
        <v/>
      </c>
      <c r="O142" s="230"/>
      <c r="P142" s="231">
        <f t="shared" si="5"/>
        <v>0</v>
      </c>
      <c r="Q142" s="232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233">
        <f t="shared" si="6"/>
        <v>0</v>
      </c>
      <c r="AE142" s="233">
        <f t="shared" si="7"/>
        <v>0</v>
      </c>
      <c r="AF142" s="233">
        <f t="shared" si="8"/>
        <v>0</v>
      </c>
      <c r="AG142" s="233">
        <f t="shared" si="9"/>
        <v>0</v>
      </c>
      <c r="AH142" s="233">
        <f t="shared" si="10"/>
        <v>0</v>
      </c>
      <c r="AI142" s="233">
        <f t="shared" si="11"/>
        <v>0</v>
      </c>
    </row>
    <row r="143" ht="12.75" customHeight="1">
      <c r="A143" s="223"/>
      <c r="B143" s="224" t="str">
        <f>IF($A143="","",VLOOKUP($A143,Cierre!$A:$E,2,FALSE))</f>
        <v/>
      </c>
      <c r="C143" s="48"/>
      <c r="D143" s="48"/>
      <c r="E143" s="223"/>
      <c r="F143" s="223"/>
      <c r="G143" s="80"/>
      <c r="H143" s="225"/>
      <c r="I143" s="225"/>
      <c r="J143" s="226">
        <f t="shared" si="1"/>
        <v>0</v>
      </c>
      <c r="K143" s="226">
        <f t="shared" si="2"/>
        <v>0</v>
      </c>
      <c r="L143" s="227"/>
      <c r="M143" s="228">
        <f t="shared" si="3"/>
        <v>0</v>
      </c>
      <c r="N143" s="229" t="str">
        <f t="shared" si="12"/>
        <v/>
      </c>
      <c r="O143" s="230"/>
      <c r="P143" s="231">
        <f t="shared" si="5"/>
        <v>0</v>
      </c>
      <c r="Q143" s="232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233">
        <f t="shared" si="6"/>
        <v>0</v>
      </c>
      <c r="AE143" s="233">
        <f t="shared" si="7"/>
        <v>0</v>
      </c>
      <c r="AF143" s="233">
        <f t="shared" si="8"/>
        <v>0</v>
      </c>
      <c r="AG143" s="233">
        <f t="shared" si="9"/>
        <v>0</v>
      </c>
      <c r="AH143" s="233">
        <f t="shared" si="10"/>
        <v>0</v>
      </c>
      <c r="AI143" s="233">
        <f t="shared" si="11"/>
        <v>0</v>
      </c>
    </row>
    <row r="144" ht="12.75" customHeight="1">
      <c r="A144" s="223"/>
      <c r="B144" s="224" t="str">
        <f>IF($A144="","",VLOOKUP($A144,Cierre!$A:$E,2,FALSE))</f>
        <v/>
      </c>
      <c r="C144" s="48"/>
      <c r="D144" s="48"/>
      <c r="E144" s="223"/>
      <c r="F144" s="223"/>
      <c r="G144" s="80"/>
      <c r="H144" s="225"/>
      <c r="I144" s="225"/>
      <c r="J144" s="226">
        <f t="shared" si="1"/>
        <v>0</v>
      </c>
      <c r="K144" s="226">
        <f t="shared" si="2"/>
        <v>0</v>
      </c>
      <c r="L144" s="227"/>
      <c r="M144" s="228">
        <f t="shared" si="3"/>
        <v>0</v>
      </c>
      <c r="N144" s="229" t="str">
        <f t="shared" si="12"/>
        <v/>
      </c>
      <c r="O144" s="230"/>
      <c r="P144" s="231">
        <f t="shared" si="5"/>
        <v>0</v>
      </c>
      <c r="Q144" s="232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233">
        <f t="shared" si="6"/>
        <v>0</v>
      </c>
      <c r="AE144" s="233">
        <f t="shared" si="7"/>
        <v>0</v>
      </c>
      <c r="AF144" s="233">
        <f t="shared" si="8"/>
        <v>0</v>
      </c>
      <c r="AG144" s="233">
        <f t="shared" si="9"/>
        <v>0</v>
      </c>
      <c r="AH144" s="233">
        <f t="shared" si="10"/>
        <v>0</v>
      </c>
      <c r="AI144" s="233">
        <f t="shared" si="11"/>
        <v>0</v>
      </c>
    </row>
    <row r="145" ht="12.75" customHeight="1">
      <c r="A145" s="223"/>
      <c r="B145" s="224" t="str">
        <f>IF($A145="","",VLOOKUP($A145,Cierre!$A:$E,2,FALSE))</f>
        <v/>
      </c>
      <c r="C145" s="48"/>
      <c r="D145" s="48"/>
      <c r="E145" s="223"/>
      <c r="F145" s="223"/>
      <c r="G145" s="80"/>
      <c r="H145" s="225"/>
      <c r="I145" s="225"/>
      <c r="J145" s="226">
        <f t="shared" si="1"/>
        <v>0</v>
      </c>
      <c r="K145" s="226">
        <f t="shared" si="2"/>
        <v>0</v>
      </c>
      <c r="L145" s="227"/>
      <c r="M145" s="228">
        <f t="shared" si="3"/>
        <v>0</v>
      </c>
      <c r="N145" s="229" t="str">
        <f t="shared" si="12"/>
        <v/>
      </c>
      <c r="O145" s="230"/>
      <c r="P145" s="231">
        <f t="shared" si="5"/>
        <v>0</v>
      </c>
      <c r="Q145" s="232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233">
        <f t="shared" si="6"/>
        <v>0</v>
      </c>
      <c r="AE145" s="233">
        <f t="shared" si="7"/>
        <v>0</v>
      </c>
      <c r="AF145" s="233">
        <f t="shared" si="8"/>
        <v>0</v>
      </c>
      <c r="AG145" s="233">
        <f t="shared" si="9"/>
        <v>0</v>
      </c>
      <c r="AH145" s="233">
        <f t="shared" si="10"/>
        <v>0</v>
      </c>
      <c r="AI145" s="233">
        <f t="shared" si="11"/>
        <v>0</v>
      </c>
    </row>
    <row r="146" ht="12.75" customHeight="1">
      <c r="A146" s="223"/>
      <c r="B146" s="224" t="str">
        <f>IF($A146="","",VLOOKUP($A146,Cierre!$A:$E,2,FALSE))</f>
        <v/>
      </c>
      <c r="C146" s="48"/>
      <c r="D146" s="48"/>
      <c r="E146" s="223"/>
      <c r="F146" s="223"/>
      <c r="G146" s="80"/>
      <c r="H146" s="225"/>
      <c r="I146" s="225"/>
      <c r="J146" s="226">
        <f t="shared" si="1"/>
        <v>0</v>
      </c>
      <c r="K146" s="226">
        <f t="shared" si="2"/>
        <v>0</v>
      </c>
      <c r="L146" s="227"/>
      <c r="M146" s="228">
        <f t="shared" si="3"/>
        <v>0</v>
      </c>
      <c r="N146" s="229" t="str">
        <f t="shared" si="12"/>
        <v/>
      </c>
      <c r="O146" s="230"/>
      <c r="P146" s="231">
        <f t="shared" si="5"/>
        <v>0</v>
      </c>
      <c r="Q146" s="232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233">
        <f t="shared" si="6"/>
        <v>0</v>
      </c>
      <c r="AE146" s="233">
        <f t="shared" si="7"/>
        <v>0</v>
      </c>
      <c r="AF146" s="233">
        <f t="shared" si="8"/>
        <v>0</v>
      </c>
      <c r="AG146" s="233">
        <f t="shared" si="9"/>
        <v>0</v>
      </c>
      <c r="AH146" s="233">
        <f t="shared" si="10"/>
        <v>0</v>
      </c>
      <c r="AI146" s="233">
        <f t="shared" si="11"/>
        <v>0</v>
      </c>
    </row>
    <row r="147" ht="12.75" customHeight="1">
      <c r="A147" s="223"/>
      <c r="B147" s="224" t="str">
        <f>IF($A147="","",VLOOKUP($A147,Cierre!$A:$E,2,FALSE))</f>
        <v/>
      </c>
      <c r="C147" s="48"/>
      <c r="D147" s="48"/>
      <c r="E147" s="223"/>
      <c r="F147" s="223"/>
      <c r="G147" s="80"/>
      <c r="H147" s="225"/>
      <c r="I147" s="225"/>
      <c r="J147" s="226">
        <f t="shared" si="1"/>
        <v>0</v>
      </c>
      <c r="K147" s="226">
        <f t="shared" si="2"/>
        <v>0</v>
      </c>
      <c r="L147" s="227"/>
      <c r="M147" s="228">
        <f t="shared" si="3"/>
        <v>0</v>
      </c>
      <c r="N147" s="229" t="str">
        <f t="shared" si="12"/>
        <v/>
      </c>
      <c r="O147" s="230"/>
      <c r="P147" s="231">
        <f t="shared" si="5"/>
        <v>0</v>
      </c>
      <c r="Q147" s="232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233">
        <f t="shared" si="6"/>
        <v>0</v>
      </c>
      <c r="AE147" s="233">
        <f t="shared" si="7"/>
        <v>0</v>
      </c>
      <c r="AF147" s="233">
        <f t="shared" si="8"/>
        <v>0</v>
      </c>
      <c r="AG147" s="233">
        <f t="shared" si="9"/>
        <v>0</v>
      </c>
      <c r="AH147" s="233">
        <f t="shared" si="10"/>
        <v>0</v>
      </c>
      <c r="AI147" s="233">
        <f t="shared" si="11"/>
        <v>0</v>
      </c>
    </row>
    <row r="148" ht="12.75" customHeight="1">
      <c r="A148" s="223"/>
      <c r="B148" s="224" t="str">
        <f>IF($A148="","",VLOOKUP($A148,Cierre!$A:$E,2,FALSE))</f>
        <v/>
      </c>
      <c r="C148" s="48"/>
      <c r="D148" s="48"/>
      <c r="E148" s="223"/>
      <c r="F148" s="223"/>
      <c r="G148" s="80"/>
      <c r="H148" s="225"/>
      <c r="I148" s="225"/>
      <c r="J148" s="226">
        <f t="shared" si="1"/>
        <v>0</v>
      </c>
      <c r="K148" s="226">
        <f t="shared" si="2"/>
        <v>0</v>
      </c>
      <c r="L148" s="227"/>
      <c r="M148" s="228">
        <f t="shared" si="3"/>
        <v>0</v>
      </c>
      <c r="N148" s="229" t="str">
        <f t="shared" si="12"/>
        <v/>
      </c>
      <c r="O148" s="230"/>
      <c r="P148" s="231">
        <f t="shared" si="5"/>
        <v>0</v>
      </c>
      <c r="Q148" s="232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233">
        <f t="shared" si="6"/>
        <v>0</v>
      </c>
      <c r="AE148" s="233">
        <f t="shared" si="7"/>
        <v>0</v>
      </c>
      <c r="AF148" s="233">
        <f t="shared" si="8"/>
        <v>0</v>
      </c>
      <c r="AG148" s="233">
        <f t="shared" si="9"/>
        <v>0</v>
      </c>
      <c r="AH148" s="233">
        <f t="shared" si="10"/>
        <v>0</v>
      </c>
      <c r="AI148" s="233">
        <f t="shared" si="11"/>
        <v>0</v>
      </c>
    </row>
    <row r="149" ht="12.75" customHeight="1">
      <c r="A149" s="223"/>
      <c r="B149" s="224" t="str">
        <f>IF($A149="","",VLOOKUP($A149,Cierre!$A:$E,2,FALSE))</f>
        <v/>
      </c>
      <c r="C149" s="48"/>
      <c r="D149" s="48"/>
      <c r="E149" s="223"/>
      <c r="F149" s="223"/>
      <c r="G149" s="80"/>
      <c r="H149" s="225"/>
      <c r="I149" s="225"/>
      <c r="J149" s="226">
        <f t="shared" si="1"/>
        <v>0</v>
      </c>
      <c r="K149" s="226">
        <f t="shared" si="2"/>
        <v>0</v>
      </c>
      <c r="L149" s="227"/>
      <c r="M149" s="228">
        <f t="shared" si="3"/>
        <v>0</v>
      </c>
      <c r="N149" s="229" t="str">
        <f t="shared" si="12"/>
        <v/>
      </c>
      <c r="O149" s="230"/>
      <c r="P149" s="231">
        <f t="shared" si="5"/>
        <v>0</v>
      </c>
      <c r="Q149" s="232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233">
        <f t="shared" si="6"/>
        <v>0</v>
      </c>
      <c r="AE149" s="233">
        <f t="shared" si="7"/>
        <v>0</v>
      </c>
      <c r="AF149" s="233">
        <f t="shared" si="8"/>
        <v>0</v>
      </c>
      <c r="AG149" s="233">
        <f t="shared" si="9"/>
        <v>0</v>
      </c>
      <c r="AH149" s="233">
        <f t="shared" si="10"/>
        <v>0</v>
      </c>
      <c r="AI149" s="233">
        <f t="shared" si="11"/>
        <v>0</v>
      </c>
    </row>
    <row r="150" ht="12.75" customHeight="1">
      <c r="A150" s="223"/>
      <c r="B150" s="224" t="str">
        <f>IF($A150="","",VLOOKUP($A150,Cierre!$A:$E,2,FALSE))</f>
        <v/>
      </c>
      <c r="C150" s="48"/>
      <c r="D150" s="48"/>
      <c r="E150" s="223"/>
      <c r="F150" s="223"/>
      <c r="G150" s="80"/>
      <c r="H150" s="225"/>
      <c r="I150" s="225"/>
      <c r="J150" s="226">
        <f t="shared" si="1"/>
        <v>0</v>
      </c>
      <c r="K150" s="226">
        <f t="shared" si="2"/>
        <v>0</v>
      </c>
      <c r="L150" s="227"/>
      <c r="M150" s="228">
        <f t="shared" si="3"/>
        <v>0</v>
      </c>
      <c r="N150" s="229" t="str">
        <f t="shared" si="12"/>
        <v/>
      </c>
      <c r="O150" s="230"/>
      <c r="P150" s="231">
        <f t="shared" si="5"/>
        <v>0</v>
      </c>
      <c r="Q150" s="232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233">
        <f t="shared" si="6"/>
        <v>0</v>
      </c>
      <c r="AE150" s="233">
        <f t="shared" si="7"/>
        <v>0</v>
      </c>
      <c r="AF150" s="233">
        <f t="shared" si="8"/>
        <v>0</v>
      </c>
      <c r="AG150" s="233">
        <f t="shared" si="9"/>
        <v>0</v>
      </c>
      <c r="AH150" s="233">
        <f t="shared" si="10"/>
        <v>0</v>
      </c>
      <c r="AI150" s="233">
        <f t="shared" si="11"/>
        <v>0</v>
      </c>
    </row>
    <row r="151" ht="12.75" customHeight="1">
      <c r="A151" s="223"/>
      <c r="B151" s="224" t="str">
        <f>IF($A151="","",VLOOKUP($A151,Cierre!$A:$E,2,FALSE))</f>
        <v/>
      </c>
      <c r="C151" s="48"/>
      <c r="D151" s="48"/>
      <c r="E151" s="223"/>
      <c r="F151" s="223"/>
      <c r="G151" s="80"/>
      <c r="H151" s="225"/>
      <c r="I151" s="225"/>
      <c r="J151" s="226">
        <f t="shared" si="1"/>
        <v>0</v>
      </c>
      <c r="K151" s="226">
        <f t="shared" si="2"/>
        <v>0</v>
      </c>
      <c r="L151" s="227"/>
      <c r="M151" s="228">
        <f t="shared" si="3"/>
        <v>0</v>
      </c>
      <c r="N151" s="229" t="str">
        <f t="shared" si="12"/>
        <v/>
      </c>
      <c r="O151" s="230"/>
      <c r="P151" s="231">
        <f t="shared" si="5"/>
        <v>0</v>
      </c>
      <c r="Q151" s="232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233">
        <f t="shared" si="6"/>
        <v>0</v>
      </c>
      <c r="AE151" s="233">
        <f t="shared" si="7"/>
        <v>0</v>
      </c>
      <c r="AF151" s="233">
        <f t="shared" si="8"/>
        <v>0</v>
      </c>
      <c r="AG151" s="233">
        <f t="shared" si="9"/>
        <v>0</v>
      </c>
      <c r="AH151" s="233">
        <f t="shared" si="10"/>
        <v>0</v>
      </c>
      <c r="AI151" s="233">
        <f t="shared" si="11"/>
        <v>0</v>
      </c>
    </row>
    <row r="152" ht="12.75" customHeight="1">
      <c r="A152" s="223"/>
      <c r="B152" s="224" t="str">
        <f>IF($A152="","",VLOOKUP($A152,Cierre!$A:$E,2,FALSE))</f>
        <v/>
      </c>
      <c r="C152" s="48"/>
      <c r="D152" s="48"/>
      <c r="E152" s="223"/>
      <c r="F152" s="223"/>
      <c r="G152" s="80"/>
      <c r="H152" s="225"/>
      <c r="I152" s="225"/>
      <c r="J152" s="226">
        <f t="shared" si="1"/>
        <v>0</v>
      </c>
      <c r="K152" s="226">
        <f t="shared" si="2"/>
        <v>0</v>
      </c>
      <c r="L152" s="227"/>
      <c r="M152" s="228">
        <f t="shared" si="3"/>
        <v>0</v>
      </c>
      <c r="N152" s="229" t="str">
        <f t="shared" si="12"/>
        <v/>
      </c>
      <c r="O152" s="230"/>
      <c r="P152" s="231">
        <f t="shared" si="5"/>
        <v>0</v>
      </c>
      <c r="Q152" s="232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233">
        <f t="shared" si="6"/>
        <v>0</v>
      </c>
      <c r="AE152" s="233">
        <f t="shared" si="7"/>
        <v>0</v>
      </c>
      <c r="AF152" s="233">
        <f t="shared" si="8"/>
        <v>0</v>
      </c>
      <c r="AG152" s="233">
        <f t="shared" si="9"/>
        <v>0</v>
      </c>
      <c r="AH152" s="233">
        <f t="shared" si="10"/>
        <v>0</v>
      </c>
      <c r="AI152" s="233">
        <f t="shared" si="11"/>
        <v>0</v>
      </c>
    </row>
    <row r="153" ht="12.75" customHeight="1">
      <c r="A153" s="223"/>
      <c r="B153" s="224" t="str">
        <f>IF($A153="","",VLOOKUP($A153,Cierre!$A:$E,2,FALSE))</f>
        <v/>
      </c>
      <c r="C153" s="48"/>
      <c r="D153" s="48"/>
      <c r="E153" s="223"/>
      <c r="F153" s="223"/>
      <c r="G153" s="80"/>
      <c r="H153" s="225"/>
      <c r="I153" s="225"/>
      <c r="J153" s="226">
        <f t="shared" si="1"/>
        <v>0</v>
      </c>
      <c r="K153" s="226">
        <f t="shared" si="2"/>
        <v>0</v>
      </c>
      <c r="L153" s="227"/>
      <c r="M153" s="228">
        <f t="shared" si="3"/>
        <v>0</v>
      </c>
      <c r="N153" s="229" t="str">
        <f t="shared" si="12"/>
        <v/>
      </c>
      <c r="O153" s="230"/>
      <c r="P153" s="231">
        <f t="shared" si="5"/>
        <v>0</v>
      </c>
      <c r="Q153" s="232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233">
        <f t="shared" si="6"/>
        <v>0</v>
      </c>
      <c r="AE153" s="233">
        <f t="shared" si="7"/>
        <v>0</v>
      </c>
      <c r="AF153" s="233">
        <f t="shared" si="8"/>
        <v>0</v>
      </c>
      <c r="AG153" s="233">
        <f t="shared" si="9"/>
        <v>0</v>
      </c>
      <c r="AH153" s="233">
        <f t="shared" si="10"/>
        <v>0</v>
      </c>
      <c r="AI153" s="233">
        <f t="shared" si="11"/>
        <v>0</v>
      </c>
    </row>
    <row r="154" ht="12.75" customHeight="1">
      <c r="A154" s="223"/>
      <c r="B154" s="224" t="str">
        <f>IF($A154="","",VLOOKUP($A154,Cierre!$A:$E,2,FALSE))</f>
        <v/>
      </c>
      <c r="C154" s="48"/>
      <c r="D154" s="48"/>
      <c r="E154" s="223"/>
      <c r="F154" s="223"/>
      <c r="G154" s="80"/>
      <c r="H154" s="225"/>
      <c r="I154" s="225"/>
      <c r="J154" s="226">
        <f t="shared" si="1"/>
        <v>0</v>
      </c>
      <c r="K154" s="226">
        <f t="shared" si="2"/>
        <v>0</v>
      </c>
      <c r="L154" s="227"/>
      <c r="M154" s="228">
        <f t="shared" si="3"/>
        <v>0</v>
      </c>
      <c r="N154" s="229" t="str">
        <f t="shared" si="12"/>
        <v/>
      </c>
      <c r="O154" s="230"/>
      <c r="P154" s="231">
        <f t="shared" si="5"/>
        <v>0</v>
      </c>
      <c r="Q154" s="232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233">
        <f t="shared" si="6"/>
        <v>0</v>
      </c>
      <c r="AE154" s="233">
        <f t="shared" si="7"/>
        <v>0</v>
      </c>
      <c r="AF154" s="233">
        <f t="shared" si="8"/>
        <v>0</v>
      </c>
      <c r="AG154" s="233">
        <f t="shared" si="9"/>
        <v>0</v>
      </c>
      <c r="AH154" s="233">
        <f t="shared" si="10"/>
        <v>0</v>
      </c>
      <c r="AI154" s="233">
        <f t="shared" si="11"/>
        <v>0</v>
      </c>
    </row>
    <row r="155" ht="12.75" customHeight="1">
      <c r="A155" s="223"/>
      <c r="B155" s="224" t="str">
        <f>IF($A155="","",VLOOKUP($A155,Cierre!$A:$E,2,FALSE))</f>
        <v/>
      </c>
      <c r="C155" s="48"/>
      <c r="D155" s="48"/>
      <c r="E155" s="223"/>
      <c r="F155" s="223"/>
      <c r="G155" s="80"/>
      <c r="H155" s="225"/>
      <c r="I155" s="225"/>
      <c r="J155" s="226">
        <f t="shared" si="1"/>
        <v>0</v>
      </c>
      <c r="K155" s="226">
        <f t="shared" si="2"/>
        <v>0</v>
      </c>
      <c r="L155" s="227"/>
      <c r="M155" s="228">
        <f t="shared" si="3"/>
        <v>0</v>
      </c>
      <c r="N155" s="229" t="str">
        <f t="shared" si="12"/>
        <v/>
      </c>
      <c r="O155" s="230"/>
      <c r="P155" s="231">
        <f t="shared" si="5"/>
        <v>0</v>
      </c>
      <c r="Q155" s="232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233">
        <f t="shared" si="6"/>
        <v>0</v>
      </c>
      <c r="AE155" s="233">
        <f t="shared" si="7"/>
        <v>0</v>
      </c>
      <c r="AF155" s="233">
        <f t="shared" si="8"/>
        <v>0</v>
      </c>
      <c r="AG155" s="233">
        <f t="shared" si="9"/>
        <v>0</v>
      </c>
      <c r="AH155" s="233">
        <f t="shared" si="10"/>
        <v>0</v>
      </c>
      <c r="AI155" s="233">
        <f t="shared" si="11"/>
        <v>0</v>
      </c>
    </row>
    <row r="156" ht="12.75" customHeight="1">
      <c r="A156" s="223"/>
      <c r="B156" s="224" t="str">
        <f>IF($A156="","",VLOOKUP($A156,Cierre!$A:$E,2,FALSE))</f>
        <v/>
      </c>
      <c r="C156" s="48"/>
      <c r="D156" s="48"/>
      <c r="E156" s="223"/>
      <c r="F156" s="223"/>
      <c r="G156" s="80"/>
      <c r="H156" s="225"/>
      <c r="I156" s="225"/>
      <c r="J156" s="226">
        <f t="shared" si="1"/>
        <v>0</v>
      </c>
      <c r="K156" s="226">
        <f t="shared" si="2"/>
        <v>0</v>
      </c>
      <c r="L156" s="227"/>
      <c r="M156" s="228">
        <f t="shared" si="3"/>
        <v>0</v>
      </c>
      <c r="N156" s="229" t="str">
        <f t="shared" si="12"/>
        <v/>
      </c>
      <c r="O156" s="230"/>
      <c r="P156" s="231">
        <f t="shared" si="5"/>
        <v>0</v>
      </c>
      <c r="Q156" s="232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233">
        <f t="shared" si="6"/>
        <v>0</v>
      </c>
      <c r="AE156" s="233">
        <f t="shared" si="7"/>
        <v>0</v>
      </c>
      <c r="AF156" s="233">
        <f t="shared" si="8"/>
        <v>0</v>
      </c>
      <c r="AG156" s="233">
        <f t="shared" si="9"/>
        <v>0</v>
      </c>
      <c r="AH156" s="233">
        <f t="shared" si="10"/>
        <v>0</v>
      </c>
      <c r="AI156" s="233">
        <f t="shared" si="11"/>
        <v>0</v>
      </c>
    </row>
    <row r="157" ht="12.75" customHeight="1">
      <c r="A157" s="223"/>
      <c r="B157" s="224" t="str">
        <f>IF($A157="","",VLOOKUP($A157,Cierre!$A:$E,2,FALSE))</f>
        <v/>
      </c>
      <c r="C157" s="48"/>
      <c r="D157" s="48"/>
      <c r="E157" s="223"/>
      <c r="F157" s="223"/>
      <c r="G157" s="80"/>
      <c r="H157" s="225"/>
      <c r="I157" s="225"/>
      <c r="J157" s="226">
        <f t="shared" si="1"/>
        <v>0</v>
      </c>
      <c r="K157" s="226">
        <f t="shared" si="2"/>
        <v>0</v>
      </c>
      <c r="L157" s="227"/>
      <c r="M157" s="228">
        <f t="shared" si="3"/>
        <v>0</v>
      </c>
      <c r="N157" s="229" t="str">
        <f t="shared" si="12"/>
        <v/>
      </c>
      <c r="O157" s="230"/>
      <c r="P157" s="231">
        <f t="shared" si="5"/>
        <v>0</v>
      </c>
      <c r="Q157" s="232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233">
        <f t="shared" si="6"/>
        <v>0</v>
      </c>
      <c r="AE157" s="233">
        <f t="shared" si="7"/>
        <v>0</v>
      </c>
      <c r="AF157" s="233">
        <f t="shared" si="8"/>
        <v>0</v>
      </c>
      <c r="AG157" s="233">
        <f t="shared" si="9"/>
        <v>0</v>
      </c>
      <c r="AH157" s="233">
        <f t="shared" si="10"/>
        <v>0</v>
      </c>
      <c r="AI157" s="233">
        <f t="shared" si="11"/>
        <v>0</v>
      </c>
    </row>
    <row r="158" ht="12.75" customHeight="1">
      <c r="A158" s="223"/>
      <c r="B158" s="224" t="str">
        <f>IF($A158="","",VLOOKUP($A158,Cierre!$A:$E,2,FALSE))</f>
        <v/>
      </c>
      <c r="C158" s="48"/>
      <c r="D158" s="48"/>
      <c r="E158" s="223"/>
      <c r="F158" s="223"/>
      <c r="G158" s="80"/>
      <c r="H158" s="225"/>
      <c r="I158" s="225"/>
      <c r="J158" s="226">
        <f t="shared" si="1"/>
        <v>0</v>
      </c>
      <c r="K158" s="226">
        <f t="shared" si="2"/>
        <v>0</v>
      </c>
      <c r="L158" s="227"/>
      <c r="M158" s="228">
        <f t="shared" si="3"/>
        <v>0</v>
      </c>
      <c r="N158" s="229" t="str">
        <f t="shared" si="12"/>
        <v/>
      </c>
      <c r="O158" s="230"/>
      <c r="P158" s="231">
        <f t="shared" si="5"/>
        <v>0</v>
      </c>
      <c r="Q158" s="232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233">
        <f t="shared" si="6"/>
        <v>0</v>
      </c>
      <c r="AE158" s="233">
        <f t="shared" si="7"/>
        <v>0</v>
      </c>
      <c r="AF158" s="233">
        <f t="shared" si="8"/>
        <v>0</v>
      </c>
      <c r="AG158" s="233">
        <f t="shared" si="9"/>
        <v>0</v>
      </c>
      <c r="AH158" s="233">
        <f t="shared" si="10"/>
        <v>0</v>
      </c>
      <c r="AI158" s="233">
        <f t="shared" si="11"/>
        <v>0</v>
      </c>
    </row>
    <row r="159" ht="12.75" customHeight="1">
      <c r="A159" s="223"/>
      <c r="B159" s="224" t="str">
        <f>IF($A159="","",VLOOKUP($A159,Cierre!$A:$E,2,FALSE))</f>
        <v/>
      </c>
      <c r="C159" s="48"/>
      <c r="D159" s="48"/>
      <c r="E159" s="223"/>
      <c r="F159" s="223"/>
      <c r="G159" s="80"/>
      <c r="H159" s="225"/>
      <c r="I159" s="225"/>
      <c r="J159" s="226">
        <f t="shared" si="1"/>
        <v>0</v>
      </c>
      <c r="K159" s="226">
        <f t="shared" si="2"/>
        <v>0</v>
      </c>
      <c r="L159" s="227"/>
      <c r="M159" s="228">
        <f t="shared" si="3"/>
        <v>0</v>
      </c>
      <c r="N159" s="229" t="str">
        <f t="shared" si="12"/>
        <v/>
      </c>
      <c r="O159" s="230"/>
      <c r="P159" s="231">
        <f t="shared" si="5"/>
        <v>0</v>
      </c>
      <c r="Q159" s="232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233">
        <f t="shared" si="6"/>
        <v>0</v>
      </c>
      <c r="AE159" s="233">
        <f t="shared" si="7"/>
        <v>0</v>
      </c>
      <c r="AF159" s="233">
        <f t="shared" si="8"/>
        <v>0</v>
      </c>
      <c r="AG159" s="233">
        <f t="shared" si="9"/>
        <v>0</v>
      </c>
      <c r="AH159" s="233">
        <f t="shared" si="10"/>
        <v>0</v>
      </c>
      <c r="AI159" s="233">
        <f t="shared" si="11"/>
        <v>0</v>
      </c>
    </row>
    <row r="160" ht="12.75" customHeight="1">
      <c r="A160" s="223"/>
      <c r="B160" s="224" t="str">
        <f>IF($A160="","",VLOOKUP($A160,Cierre!$A:$E,2,FALSE))</f>
        <v/>
      </c>
      <c r="C160" s="48"/>
      <c r="D160" s="48"/>
      <c r="E160" s="223"/>
      <c r="F160" s="223"/>
      <c r="G160" s="80"/>
      <c r="H160" s="225"/>
      <c r="I160" s="225"/>
      <c r="J160" s="226">
        <f t="shared" si="1"/>
        <v>0</v>
      </c>
      <c r="K160" s="226">
        <f t="shared" si="2"/>
        <v>0</v>
      </c>
      <c r="L160" s="227"/>
      <c r="M160" s="228">
        <f t="shared" si="3"/>
        <v>0</v>
      </c>
      <c r="N160" s="229" t="str">
        <f t="shared" si="12"/>
        <v/>
      </c>
      <c r="O160" s="230"/>
      <c r="P160" s="231">
        <f t="shared" si="5"/>
        <v>0</v>
      </c>
      <c r="Q160" s="232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233">
        <f t="shared" si="6"/>
        <v>0</v>
      </c>
      <c r="AE160" s="233">
        <f t="shared" si="7"/>
        <v>0</v>
      </c>
      <c r="AF160" s="233">
        <f t="shared" si="8"/>
        <v>0</v>
      </c>
      <c r="AG160" s="233">
        <f t="shared" si="9"/>
        <v>0</v>
      </c>
      <c r="AH160" s="233">
        <f t="shared" si="10"/>
        <v>0</v>
      </c>
      <c r="AI160" s="233">
        <f t="shared" si="11"/>
        <v>0</v>
      </c>
    </row>
    <row r="161" ht="12.75" customHeight="1">
      <c r="A161" s="223"/>
      <c r="B161" s="224" t="str">
        <f>IF($A161="","",VLOOKUP($A161,Cierre!$A:$E,2,FALSE))</f>
        <v/>
      </c>
      <c r="C161" s="48"/>
      <c r="D161" s="48"/>
      <c r="E161" s="223"/>
      <c r="F161" s="223"/>
      <c r="G161" s="80"/>
      <c r="H161" s="225"/>
      <c r="I161" s="225"/>
      <c r="J161" s="226">
        <f t="shared" si="1"/>
        <v>0</v>
      </c>
      <c r="K161" s="226">
        <f t="shared" si="2"/>
        <v>0</v>
      </c>
      <c r="L161" s="227"/>
      <c r="M161" s="228">
        <f t="shared" si="3"/>
        <v>0</v>
      </c>
      <c r="N161" s="229" t="str">
        <f t="shared" si="12"/>
        <v/>
      </c>
      <c r="O161" s="230"/>
      <c r="P161" s="231">
        <f t="shared" si="5"/>
        <v>0</v>
      </c>
      <c r="Q161" s="232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233">
        <f t="shared" si="6"/>
        <v>0</v>
      </c>
      <c r="AE161" s="233">
        <f t="shared" si="7"/>
        <v>0</v>
      </c>
      <c r="AF161" s="233">
        <f t="shared" si="8"/>
        <v>0</v>
      </c>
      <c r="AG161" s="233">
        <f t="shared" si="9"/>
        <v>0</v>
      </c>
      <c r="AH161" s="233">
        <f t="shared" si="10"/>
        <v>0</v>
      </c>
      <c r="AI161" s="233">
        <f t="shared" si="11"/>
        <v>0</v>
      </c>
    </row>
    <row r="162" ht="12.75" customHeight="1">
      <c r="A162" s="223"/>
      <c r="B162" s="224" t="str">
        <f>IF($A162="","",VLOOKUP($A162,Cierre!$A:$E,2,FALSE))</f>
        <v/>
      </c>
      <c r="C162" s="48"/>
      <c r="D162" s="48"/>
      <c r="E162" s="223"/>
      <c r="F162" s="223"/>
      <c r="G162" s="80"/>
      <c r="H162" s="225"/>
      <c r="I162" s="225"/>
      <c r="J162" s="226">
        <f t="shared" si="1"/>
        <v>0</v>
      </c>
      <c r="K162" s="226">
        <f t="shared" si="2"/>
        <v>0</v>
      </c>
      <c r="L162" s="227"/>
      <c r="M162" s="228">
        <f t="shared" si="3"/>
        <v>0</v>
      </c>
      <c r="N162" s="229" t="str">
        <f t="shared" si="12"/>
        <v/>
      </c>
      <c r="O162" s="230"/>
      <c r="P162" s="231">
        <f t="shared" si="5"/>
        <v>0</v>
      </c>
      <c r="Q162" s="232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233">
        <f t="shared" si="6"/>
        <v>0</v>
      </c>
      <c r="AE162" s="233">
        <f t="shared" si="7"/>
        <v>0</v>
      </c>
      <c r="AF162" s="233">
        <f t="shared" si="8"/>
        <v>0</v>
      </c>
      <c r="AG162" s="233">
        <f t="shared" si="9"/>
        <v>0</v>
      </c>
      <c r="AH162" s="233">
        <f t="shared" si="10"/>
        <v>0</v>
      </c>
      <c r="AI162" s="233">
        <f t="shared" si="11"/>
        <v>0</v>
      </c>
    </row>
    <row r="163" ht="12.75" customHeight="1">
      <c r="A163" s="223"/>
      <c r="B163" s="224" t="str">
        <f>IF($A163="","",VLOOKUP($A163,Cierre!$A:$E,2,FALSE))</f>
        <v/>
      </c>
      <c r="C163" s="48"/>
      <c r="D163" s="237"/>
      <c r="E163" s="223"/>
      <c r="F163" s="223"/>
      <c r="G163" s="80"/>
      <c r="H163" s="225"/>
      <c r="I163" s="225"/>
      <c r="J163" s="226">
        <f t="shared" si="1"/>
        <v>0</v>
      </c>
      <c r="K163" s="226">
        <f t="shared" si="2"/>
        <v>0</v>
      </c>
      <c r="L163" s="227"/>
      <c r="M163" s="228">
        <f t="shared" si="3"/>
        <v>0</v>
      </c>
      <c r="N163" s="229" t="str">
        <f t="shared" si="12"/>
        <v/>
      </c>
      <c r="O163" s="230"/>
      <c r="P163" s="231">
        <f t="shared" si="5"/>
        <v>0</v>
      </c>
      <c r="Q163" s="232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233">
        <f t="shared" si="6"/>
        <v>0</v>
      </c>
      <c r="AE163" s="233">
        <f t="shared" si="7"/>
        <v>0</v>
      </c>
      <c r="AF163" s="233">
        <f t="shared" si="8"/>
        <v>0</v>
      </c>
      <c r="AG163" s="233">
        <f t="shared" si="9"/>
        <v>0</v>
      </c>
      <c r="AH163" s="233">
        <f t="shared" si="10"/>
        <v>0</v>
      </c>
      <c r="AI163" s="233">
        <f t="shared" si="11"/>
        <v>0</v>
      </c>
    </row>
    <row r="164" ht="12.75" customHeight="1">
      <c r="A164" s="223"/>
      <c r="B164" s="224" t="str">
        <f>IF($A164="","",VLOOKUP($A164,Cierre!$A:$E,2,FALSE))</f>
        <v/>
      </c>
      <c r="C164" s="48"/>
      <c r="D164" s="48"/>
      <c r="E164" s="223"/>
      <c r="F164" s="223"/>
      <c r="G164" s="80"/>
      <c r="H164" s="225"/>
      <c r="I164" s="225"/>
      <c r="J164" s="226">
        <f t="shared" si="1"/>
        <v>0</v>
      </c>
      <c r="K164" s="226">
        <f t="shared" si="2"/>
        <v>0</v>
      </c>
      <c r="L164" s="227"/>
      <c r="M164" s="228">
        <f t="shared" si="3"/>
        <v>0</v>
      </c>
      <c r="N164" s="229" t="str">
        <f t="shared" si="12"/>
        <v/>
      </c>
      <c r="O164" s="230"/>
      <c r="P164" s="231">
        <f t="shared" si="5"/>
        <v>0</v>
      </c>
      <c r="Q164" s="232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233">
        <f t="shared" si="6"/>
        <v>0</v>
      </c>
      <c r="AE164" s="233">
        <f t="shared" si="7"/>
        <v>0</v>
      </c>
      <c r="AF164" s="233">
        <f t="shared" si="8"/>
        <v>0</v>
      </c>
      <c r="AG164" s="233">
        <f t="shared" si="9"/>
        <v>0</v>
      </c>
      <c r="AH164" s="233">
        <f t="shared" si="10"/>
        <v>0</v>
      </c>
      <c r="AI164" s="233">
        <f t="shared" si="11"/>
        <v>0</v>
      </c>
    </row>
    <row r="165" ht="12.75" customHeight="1">
      <c r="A165" s="223"/>
      <c r="B165" s="224" t="str">
        <f>IF($A165="","",VLOOKUP($A165,Cierre!$A:$E,2,FALSE))</f>
        <v/>
      </c>
      <c r="C165" s="48"/>
      <c r="D165" s="48"/>
      <c r="E165" s="223"/>
      <c r="F165" s="223"/>
      <c r="G165" s="80"/>
      <c r="H165" s="225"/>
      <c r="I165" s="225"/>
      <c r="J165" s="226">
        <f t="shared" si="1"/>
        <v>0</v>
      </c>
      <c r="K165" s="226">
        <f t="shared" si="2"/>
        <v>0</v>
      </c>
      <c r="L165" s="227"/>
      <c r="M165" s="228">
        <f t="shared" si="3"/>
        <v>0</v>
      </c>
      <c r="N165" s="229" t="str">
        <f t="shared" si="12"/>
        <v/>
      </c>
      <c r="O165" s="230"/>
      <c r="P165" s="231">
        <f t="shared" si="5"/>
        <v>0</v>
      </c>
      <c r="Q165" s="232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233">
        <f t="shared" si="6"/>
        <v>0</v>
      </c>
      <c r="AE165" s="233">
        <f t="shared" si="7"/>
        <v>0</v>
      </c>
      <c r="AF165" s="233">
        <f t="shared" si="8"/>
        <v>0</v>
      </c>
      <c r="AG165" s="233">
        <f t="shared" si="9"/>
        <v>0</v>
      </c>
      <c r="AH165" s="233">
        <f t="shared" si="10"/>
        <v>0</v>
      </c>
      <c r="AI165" s="233">
        <f t="shared" si="11"/>
        <v>0</v>
      </c>
    </row>
    <row r="166" ht="12.75" customHeight="1">
      <c r="A166" s="223"/>
      <c r="B166" s="224" t="str">
        <f>IF($A166="","",VLOOKUP($A166,Cierre!$A:$E,2,FALSE))</f>
        <v/>
      </c>
      <c r="C166" s="48"/>
      <c r="D166" s="48"/>
      <c r="E166" s="223"/>
      <c r="F166" s="223"/>
      <c r="G166" s="80"/>
      <c r="H166" s="225"/>
      <c r="I166" s="225"/>
      <c r="J166" s="226">
        <f t="shared" si="1"/>
        <v>0</v>
      </c>
      <c r="K166" s="226">
        <f t="shared" si="2"/>
        <v>0</v>
      </c>
      <c r="L166" s="227"/>
      <c r="M166" s="228">
        <f t="shared" si="3"/>
        <v>0</v>
      </c>
      <c r="N166" s="229" t="str">
        <f t="shared" si="12"/>
        <v/>
      </c>
      <c r="O166" s="230"/>
      <c r="P166" s="231">
        <f t="shared" si="5"/>
        <v>0</v>
      </c>
      <c r="Q166" s="232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233">
        <f t="shared" si="6"/>
        <v>0</v>
      </c>
      <c r="AE166" s="233">
        <f t="shared" si="7"/>
        <v>0</v>
      </c>
      <c r="AF166" s="233">
        <f t="shared" si="8"/>
        <v>0</v>
      </c>
      <c r="AG166" s="233">
        <f t="shared" si="9"/>
        <v>0</v>
      </c>
      <c r="AH166" s="233">
        <f t="shared" si="10"/>
        <v>0</v>
      </c>
      <c r="AI166" s="233">
        <f t="shared" si="11"/>
        <v>0</v>
      </c>
    </row>
    <row r="167" ht="12.75" customHeight="1">
      <c r="A167" s="223"/>
      <c r="B167" s="224" t="str">
        <f>IF($A167="","",VLOOKUP($A167,Cierre!$A:$E,2,FALSE))</f>
        <v/>
      </c>
      <c r="C167" s="48"/>
      <c r="D167" s="48"/>
      <c r="E167" s="223"/>
      <c r="F167" s="223"/>
      <c r="G167" s="80"/>
      <c r="H167" s="225"/>
      <c r="I167" s="225"/>
      <c r="J167" s="226">
        <f t="shared" si="1"/>
        <v>0</v>
      </c>
      <c r="K167" s="226">
        <f t="shared" si="2"/>
        <v>0</v>
      </c>
      <c r="L167" s="227"/>
      <c r="M167" s="228">
        <f t="shared" si="3"/>
        <v>0</v>
      </c>
      <c r="N167" s="229" t="str">
        <f t="shared" si="12"/>
        <v/>
      </c>
      <c r="O167" s="230"/>
      <c r="P167" s="231">
        <f t="shared" si="5"/>
        <v>0</v>
      </c>
      <c r="Q167" s="232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233">
        <f t="shared" si="6"/>
        <v>0</v>
      </c>
      <c r="AE167" s="233">
        <f t="shared" si="7"/>
        <v>0</v>
      </c>
      <c r="AF167" s="233">
        <f t="shared" si="8"/>
        <v>0</v>
      </c>
      <c r="AG167" s="233">
        <f t="shared" si="9"/>
        <v>0</v>
      </c>
      <c r="AH167" s="233">
        <f t="shared" si="10"/>
        <v>0</v>
      </c>
      <c r="AI167" s="233">
        <f t="shared" si="11"/>
        <v>0</v>
      </c>
    </row>
    <row r="168" ht="12.75" customHeight="1">
      <c r="A168" s="223"/>
      <c r="B168" s="224" t="str">
        <f>IF($A168="","",VLOOKUP($A168,Cierre!$A:$E,2,FALSE))</f>
        <v/>
      </c>
      <c r="C168" s="48"/>
      <c r="D168" s="48"/>
      <c r="E168" s="223"/>
      <c r="F168" s="223"/>
      <c r="G168" s="80"/>
      <c r="H168" s="225"/>
      <c r="I168" s="225"/>
      <c r="J168" s="226">
        <f t="shared" si="1"/>
        <v>0</v>
      </c>
      <c r="K168" s="226">
        <f t="shared" si="2"/>
        <v>0</v>
      </c>
      <c r="L168" s="227"/>
      <c r="M168" s="228">
        <f t="shared" si="3"/>
        <v>0</v>
      </c>
      <c r="N168" s="229" t="str">
        <f t="shared" si="12"/>
        <v/>
      </c>
      <c r="O168" s="230"/>
      <c r="P168" s="231">
        <f t="shared" si="5"/>
        <v>0</v>
      </c>
      <c r="Q168" s="232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233">
        <f t="shared" si="6"/>
        <v>0</v>
      </c>
      <c r="AE168" s="233">
        <f t="shared" si="7"/>
        <v>0</v>
      </c>
      <c r="AF168" s="233">
        <f t="shared" si="8"/>
        <v>0</v>
      </c>
      <c r="AG168" s="233">
        <f t="shared" si="9"/>
        <v>0</v>
      </c>
      <c r="AH168" s="233">
        <f t="shared" si="10"/>
        <v>0</v>
      </c>
      <c r="AI168" s="233">
        <f t="shared" si="11"/>
        <v>0</v>
      </c>
    </row>
    <row r="169" ht="12.75" customHeight="1">
      <c r="A169" s="223"/>
      <c r="B169" s="224" t="str">
        <f>IF($A169="","",VLOOKUP($A169,Cierre!$A:$E,2,FALSE))</f>
        <v/>
      </c>
      <c r="C169" s="48"/>
      <c r="D169" s="48"/>
      <c r="E169" s="223"/>
      <c r="F169" s="223"/>
      <c r="G169" s="80"/>
      <c r="H169" s="225"/>
      <c r="I169" s="225"/>
      <c r="J169" s="226">
        <f t="shared" si="1"/>
        <v>0</v>
      </c>
      <c r="K169" s="226">
        <f t="shared" si="2"/>
        <v>0</v>
      </c>
      <c r="L169" s="227"/>
      <c r="M169" s="228">
        <f t="shared" si="3"/>
        <v>0</v>
      </c>
      <c r="N169" s="229" t="str">
        <f t="shared" si="12"/>
        <v/>
      </c>
      <c r="O169" s="230"/>
      <c r="P169" s="231">
        <f t="shared" si="5"/>
        <v>0</v>
      </c>
      <c r="Q169" s="232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233">
        <f t="shared" si="6"/>
        <v>0</v>
      </c>
      <c r="AE169" s="233">
        <f t="shared" si="7"/>
        <v>0</v>
      </c>
      <c r="AF169" s="233">
        <f t="shared" si="8"/>
        <v>0</v>
      </c>
      <c r="AG169" s="233">
        <f t="shared" si="9"/>
        <v>0</v>
      </c>
      <c r="AH169" s="233">
        <f t="shared" si="10"/>
        <v>0</v>
      </c>
      <c r="AI169" s="233">
        <f t="shared" si="11"/>
        <v>0</v>
      </c>
    </row>
    <row r="170" ht="12.75" customHeight="1">
      <c r="A170" s="223"/>
      <c r="B170" s="224" t="str">
        <f>IF($A170="","",VLOOKUP($A170,Cierre!$A:$E,2,FALSE))</f>
        <v/>
      </c>
      <c r="C170" s="48"/>
      <c r="D170" s="48"/>
      <c r="E170" s="223"/>
      <c r="F170" s="223"/>
      <c r="G170" s="80"/>
      <c r="H170" s="225"/>
      <c r="I170" s="225"/>
      <c r="J170" s="226">
        <f t="shared" si="1"/>
        <v>0</v>
      </c>
      <c r="K170" s="226">
        <f t="shared" si="2"/>
        <v>0</v>
      </c>
      <c r="L170" s="227"/>
      <c r="M170" s="228">
        <f t="shared" si="3"/>
        <v>0</v>
      </c>
      <c r="N170" s="229" t="str">
        <f t="shared" si="12"/>
        <v/>
      </c>
      <c r="O170" s="230"/>
      <c r="P170" s="231">
        <f t="shared" si="5"/>
        <v>0</v>
      </c>
      <c r="Q170" s="232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233">
        <f t="shared" si="6"/>
        <v>0</v>
      </c>
      <c r="AE170" s="233">
        <f t="shared" si="7"/>
        <v>0</v>
      </c>
      <c r="AF170" s="233">
        <f t="shared" si="8"/>
        <v>0</v>
      </c>
      <c r="AG170" s="233">
        <f t="shared" si="9"/>
        <v>0</v>
      </c>
      <c r="AH170" s="233">
        <f t="shared" si="10"/>
        <v>0</v>
      </c>
      <c r="AI170" s="233">
        <f t="shared" si="11"/>
        <v>0</v>
      </c>
    </row>
    <row r="171" ht="12.75" customHeight="1">
      <c r="A171" s="223"/>
      <c r="B171" s="224" t="str">
        <f>IF($A171="","",VLOOKUP($A171,Cierre!$A:$E,2,FALSE))</f>
        <v/>
      </c>
      <c r="C171" s="48"/>
      <c r="D171" s="48"/>
      <c r="E171" s="223"/>
      <c r="F171" s="223"/>
      <c r="G171" s="80"/>
      <c r="H171" s="225"/>
      <c r="I171" s="225"/>
      <c r="J171" s="226">
        <f t="shared" si="1"/>
        <v>0</v>
      </c>
      <c r="K171" s="226">
        <f t="shared" si="2"/>
        <v>0</v>
      </c>
      <c r="L171" s="227"/>
      <c r="M171" s="228">
        <f t="shared" si="3"/>
        <v>0</v>
      </c>
      <c r="N171" s="229" t="str">
        <f t="shared" si="12"/>
        <v/>
      </c>
      <c r="O171" s="230"/>
      <c r="P171" s="231">
        <f t="shared" si="5"/>
        <v>0</v>
      </c>
      <c r="Q171" s="232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233">
        <f t="shared" si="6"/>
        <v>0</v>
      </c>
      <c r="AE171" s="233">
        <f t="shared" si="7"/>
        <v>0</v>
      </c>
      <c r="AF171" s="233">
        <f t="shared" si="8"/>
        <v>0</v>
      </c>
      <c r="AG171" s="233">
        <f t="shared" si="9"/>
        <v>0</v>
      </c>
      <c r="AH171" s="233">
        <f t="shared" si="10"/>
        <v>0</v>
      </c>
      <c r="AI171" s="233">
        <f t="shared" si="11"/>
        <v>0</v>
      </c>
    </row>
    <row r="172" ht="12.75" customHeight="1">
      <c r="A172" s="223"/>
      <c r="B172" s="224" t="str">
        <f>IF($A172="","",VLOOKUP($A172,Cierre!$A:$E,2,FALSE))</f>
        <v/>
      </c>
      <c r="C172" s="48"/>
      <c r="D172" s="48"/>
      <c r="E172" s="223"/>
      <c r="F172" s="223"/>
      <c r="G172" s="80"/>
      <c r="H172" s="225"/>
      <c r="I172" s="225"/>
      <c r="J172" s="226">
        <f t="shared" si="1"/>
        <v>0</v>
      </c>
      <c r="K172" s="226">
        <f t="shared" si="2"/>
        <v>0</v>
      </c>
      <c r="L172" s="227"/>
      <c r="M172" s="228">
        <f t="shared" si="3"/>
        <v>0</v>
      </c>
      <c r="N172" s="229" t="str">
        <f t="shared" si="12"/>
        <v/>
      </c>
      <c r="O172" s="230"/>
      <c r="P172" s="231">
        <f t="shared" si="5"/>
        <v>0</v>
      </c>
      <c r="Q172" s="232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233">
        <f t="shared" si="6"/>
        <v>0</v>
      </c>
      <c r="AE172" s="233">
        <f t="shared" si="7"/>
        <v>0</v>
      </c>
      <c r="AF172" s="233">
        <f t="shared" si="8"/>
        <v>0</v>
      </c>
      <c r="AG172" s="233">
        <f t="shared" si="9"/>
        <v>0</v>
      </c>
      <c r="AH172" s="233">
        <f t="shared" si="10"/>
        <v>0</v>
      </c>
      <c r="AI172" s="233">
        <f t="shared" si="11"/>
        <v>0</v>
      </c>
    </row>
    <row r="173" ht="12.75" customHeight="1">
      <c r="A173" s="223"/>
      <c r="B173" s="224" t="str">
        <f>IF($A173="","",VLOOKUP($A173,Cierre!$A:$E,2,FALSE))</f>
        <v/>
      </c>
      <c r="C173" s="48"/>
      <c r="D173" s="48"/>
      <c r="E173" s="223"/>
      <c r="F173" s="223"/>
      <c r="G173" s="80"/>
      <c r="H173" s="225"/>
      <c r="I173" s="225"/>
      <c r="J173" s="226">
        <f t="shared" si="1"/>
        <v>0</v>
      </c>
      <c r="K173" s="226">
        <f t="shared" si="2"/>
        <v>0</v>
      </c>
      <c r="L173" s="227"/>
      <c r="M173" s="228">
        <f t="shared" si="3"/>
        <v>0</v>
      </c>
      <c r="N173" s="229" t="str">
        <f t="shared" si="12"/>
        <v/>
      </c>
      <c r="O173" s="230"/>
      <c r="P173" s="231">
        <f t="shared" si="5"/>
        <v>0</v>
      </c>
      <c r="Q173" s="232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233">
        <f t="shared" si="6"/>
        <v>0</v>
      </c>
      <c r="AE173" s="233">
        <f t="shared" si="7"/>
        <v>0</v>
      </c>
      <c r="AF173" s="233">
        <f t="shared" si="8"/>
        <v>0</v>
      </c>
      <c r="AG173" s="233">
        <f t="shared" si="9"/>
        <v>0</v>
      </c>
      <c r="AH173" s="233">
        <f t="shared" si="10"/>
        <v>0</v>
      </c>
      <c r="AI173" s="233">
        <f t="shared" si="11"/>
        <v>0</v>
      </c>
    </row>
    <row r="174" ht="12.75" customHeight="1">
      <c r="A174" s="223"/>
      <c r="B174" s="224" t="str">
        <f>IF($A174="","",VLOOKUP($A174,Cierre!$A:$E,2,FALSE))</f>
        <v/>
      </c>
      <c r="C174" s="48"/>
      <c r="D174" s="48"/>
      <c r="E174" s="223"/>
      <c r="F174" s="223"/>
      <c r="G174" s="80"/>
      <c r="H174" s="225"/>
      <c r="I174" s="225"/>
      <c r="J174" s="226">
        <f t="shared" si="1"/>
        <v>0</v>
      </c>
      <c r="K174" s="226">
        <f t="shared" si="2"/>
        <v>0</v>
      </c>
      <c r="L174" s="227"/>
      <c r="M174" s="228">
        <f t="shared" si="3"/>
        <v>0</v>
      </c>
      <c r="N174" s="229" t="str">
        <f t="shared" si="12"/>
        <v/>
      </c>
      <c r="O174" s="230"/>
      <c r="P174" s="231">
        <f t="shared" si="5"/>
        <v>0</v>
      </c>
      <c r="Q174" s="232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233">
        <f t="shared" si="6"/>
        <v>0</v>
      </c>
      <c r="AE174" s="233">
        <f t="shared" si="7"/>
        <v>0</v>
      </c>
      <c r="AF174" s="233">
        <f t="shared" si="8"/>
        <v>0</v>
      </c>
      <c r="AG174" s="233">
        <f t="shared" si="9"/>
        <v>0</v>
      </c>
      <c r="AH174" s="233">
        <f t="shared" si="10"/>
        <v>0</v>
      </c>
      <c r="AI174" s="233">
        <f t="shared" si="11"/>
        <v>0</v>
      </c>
    </row>
    <row r="175" ht="12.75" customHeight="1">
      <c r="A175" s="223"/>
      <c r="B175" s="224" t="str">
        <f>IF($A175="","",VLOOKUP($A175,Cierre!$A:$E,2,FALSE))</f>
        <v/>
      </c>
      <c r="C175" s="48"/>
      <c r="D175" s="48"/>
      <c r="E175" s="223"/>
      <c r="F175" s="223"/>
      <c r="G175" s="80"/>
      <c r="H175" s="225"/>
      <c r="I175" s="225"/>
      <c r="J175" s="226">
        <f t="shared" si="1"/>
        <v>0</v>
      </c>
      <c r="K175" s="226">
        <f t="shared" si="2"/>
        <v>0</v>
      </c>
      <c r="L175" s="227"/>
      <c r="M175" s="228">
        <f t="shared" si="3"/>
        <v>0</v>
      </c>
      <c r="N175" s="229" t="str">
        <f t="shared" si="12"/>
        <v/>
      </c>
      <c r="O175" s="230"/>
      <c r="P175" s="231">
        <f t="shared" si="5"/>
        <v>0</v>
      </c>
      <c r="Q175" s="232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233">
        <f t="shared" si="6"/>
        <v>0</v>
      </c>
      <c r="AE175" s="233">
        <f t="shared" si="7"/>
        <v>0</v>
      </c>
      <c r="AF175" s="233">
        <f t="shared" si="8"/>
        <v>0</v>
      </c>
      <c r="AG175" s="233">
        <f t="shared" si="9"/>
        <v>0</v>
      </c>
      <c r="AH175" s="233">
        <f t="shared" si="10"/>
        <v>0</v>
      </c>
      <c r="AI175" s="233">
        <f t="shared" si="11"/>
        <v>0</v>
      </c>
    </row>
    <row r="176" ht="12.75" customHeight="1">
      <c r="A176" s="223"/>
      <c r="B176" s="224" t="str">
        <f>IF($A176="","",VLOOKUP($A176,Cierre!$A:$E,2,FALSE))</f>
        <v/>
      </c>
      <c r="C176" s="48"/>
      <c r="D176" s="48"/>
      <c r="E176" s="223"/>
      <c r="F176" s="223"/>
      <c r="G176" s="80"/>
      <c r="H176" s="225"/>
      <c r="I176" s="225"/>
      <c r="J176" s="226">
        <f t="shared" si="1"/>
        <v>0</v>
      </c>
      <c r="K176" s="226">
        <f t="shared" si="2"/>
        <v>0</v>
      </c>
      <c r="L176" s="227"/>
      <c r="M176" s="228">
        <f t="shared" si="3"/>
        <v>0</v>
      </c>
      <c r="N176" s="229" t="str">
        <f t="shared" si="12"/>
        <v/>
      </c>
      <c r="O176" s="230"/>
      <c r="P176" s="231">
        <f t="shared" si="5"/>
        <v>0</v>
      </c>
      <c r="Q176" s="232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233">
        <f t="shared" si="6"/>
        <v>0</v>
      </c>
      <c r="AE176" s="233">
        <f t="shared" si="7"/>
        <v>0</v>
      </c>
      <c r="AF176" s="233">
        <f t="shared" si="8"/>
        <v>0</v>
      </c>
      <c r="AG176" s="233">
        <f t="shared" si="9"/>
        <v>0</v>
      </c>
      <c r="AH176" s="233">
        <f t="shared" si="10"/>
        <v>0</v>
      </c>
      <c r="AI176" s="233">
        <f t="shared" si="11"/>
        <v>0</v>
      </c>
    </row>
    <row r="177" ht="12.75" customHeight="1">
      <c r="A177" s="223"/>
      <c r="B177" s="224" t="str">
        <f>IF($A177="","",VLOOKUP($A177,Cierre!$A:$E,2,FALSE))</f>
        <v/>
      </c>
      <c r="C177" s="48"/>
      <c r="D177" s="48"/>
      <c r="E177" s="223"/>
      <c r="F177" s="223"/>
      <c r="G177" s="80"/>
      <c r="H177" s="225"/>
      <c r="I177" s="225"/>
      <c r="J177" s="226">
        <f t="shared" si="1"/>
        <v>0</v>
      </c>
      <c r="K177" s="226">
        <f t="shared" si="2"/>
        <v>0</v>
      </c>
      <c r="L177" s="227"/>
      <c r="M177" s="228">
        <f t="shared" si="3"/>
        <v>0</v>
      </c>
      <c r="N177" s="229" t="str">
        <f t="shared" si="12"/>
        <v/>
      </c>
      <c r="O177" s="230"/>
      <c r="P177" s="231">
        <f t="shared" si="5"/>
        <v>0</v>
      </c>
      <c r="Q177" s="232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233">
        <f t="shared" si="6"/>
        <v>0</v>
      </c>
      <c r="AE177" s="233">
        <f t="shared" si="7"/>
        <v>0</v>
      </c>
      <c r="AF177" s="233">
        <f t="shared" si="8"/>
        <v>0</v>
      </c>
      <c r="AG177" s="233">
        <f t="shared" si="9"/>
        <v>0</v>
      </c>
      <c r="AH177" s="233">
        <f t="shared" si="10"/>
        <v>0</v>
      </c>
      <c r="AI177" s="233">
        <f t="shared" si="11"/>
        <v>0</v>
      </c>
    </row>
    <row r="178" ht="12.75" customHeight="1">
      <c r="A178" s="223"/>
      <c r="B178" s="224" t="str">
        <f>IF($A178="","",VLOOKUP($A178,Cierre!$A:$E,2,FALSE))</f>
        <v/>
      </c>
      <c r="C178" s="48"/>
      <c r="D178" s="48"/>
      <c r="E178" s="223"/>
      <c r="F178" s="223"/>
      <c r="G178" s="80"/>
      <c r="H178" s="225"/>
      <c r="I178" s="225"/>
      <c r="J178" s="226">
        <f t="shared" si="1"/>
        <v>0</v>
      </c>
      <c r="K178" s="226">
        <f t="shared" si="2"/>
        <v>0</v>
      </c>
      <c r="L178" s="227"/>
      <c r="M178" s="228">
        <f t="shared" si="3"/>
        <v>0</v>
      </c>
      <c r="N178" s="229" t="str">
        <f t="shared" si="12"/>
        <v/>
      </c>
      <c r="O178" s="230"/>
      <c r="P178" s="231">
        <f t="shared" si="5"/>
        <v>0</v>
      </c>
      <c r="Q178" s="232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233">
        <f t="shared" si="6"/>
        <v>0</v>
      </c>
      <c r="AE178" s="233">
        <f t="shared" si="7"/>
        <v>0</v>
      </c>
      <c r="AF178" s="233">
        <f t="shared" si="8"/>
        <v>0</v>
      </c>
      <c r="AG178" s="233">
        <f t="shared" si="9"/>
        <v>0</v>
      </c>
      <c r="AH178" s="233">
        <f t="shared" si="10"/>
        <v>0</v>
      </c>
      <c r="AI178" s="233">
        <f t="shared" si="11"/>
        <v>0</v>
      </c>
    </row>
    <row r="179" ht="12.75" customHeight="1">
      <c r="A179" s="223"/>
      <c r="B179" s="224" t="str">
        <f>IF($A179="","",VLOOKUP($A179,Cierre!$A:$E,2,FALSE))</f>
        <v/>
      </c>
      <c r="C179" s="48"/>
      <c r="D179" s="48"/>
      <c r="E179" s="223"/>
      <c r="F179" s="223"/>
      <c r="G179" s="80"/>
      <c r="H179" s="225"/>
      <c r="I179" s="225"/>
      <c r="J179" s="226">
        <f t="shared" si="1"/>
        <v>0</v>
      </c>
      <c r="K179" s="226">
        <f t="shared" si="2"/>
        <v>0</v>
      </c>
      <c r="L179" s="227"/>
      <c r="M179" s="228">
        <f t="shared" si="3"/>
        <v>0</v>
      </c>
      <c r="N179" s="229" t="str">
        <f t="shared" si="12"/>
        <v/>
      </c>
      <c r="O179" s="230"/>
      <c r="P179" s="231">
        <f t="shared" si="5"/>
        <v>0</v>
      </c>
      <c r="Q179" s="232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233">
        <f t="shared" si="6"/>
        <v>0</v>
      </c>
      <c r="AE179" s="233">
        <f t="shared" si="7"/>
        <v>0</v>
      </c>
      <c r="AF179" s="233">
        <f t="shared" si="8"/>
        <v>0</v>
      </c>
      <c r="AG179" s="233">
        <f t="shared" si="9"/>
        <v>0</v>
      </c>
      <c r="AH179" s="233">
        <f t="shared" si="10"/>
        <v>0</v>
      </c>
      <c r="AI179" s="233">
        <f t="shared" si="11"/>
        <v>0</v>
      </c>
    </row>
    <row r="180" ht="12.75" customHeight="1">
      <c r="A180" s="223"/>
      <c r="B180" s="224" t="str">
        <f>IF($A180="","",VLOOKUP($A180,Cierre!$A:$E,2,FALSE))</f>
        <v/>
      </c>
      <c r="C180" s="48"/>
      <c r="D180" s="48"/>
      <c r="E180" s="223"/>
      <c r="F180" s="223"/>
      <c r="G180" s="80"/>
      <c r="H180" s="225"/>
      <c r="I180" s="225"/>
      <c r="J180" s="226">
        <f t="shared" si="1"/>
        <v>0</v>
      </c>
      <c r="K180" s="226">
        <f t="shared" si="2"/>
        <v>0</v>
      </c>
      <c r="L180" s="227"/>
      <c r="M180" s="228">
        <f t="shared" si="3"/>
        <v>0</v>
      </c>
      <c r="N180" s="229" t="str">
        <f t="shared" si="12"/>
        <v/>
      </c>
      <c r="O180" s="236"/>
      <c r="P180" s="231">
        <f t="shared" si="5"/>
        <v>0</v>
      </c>
      <c r="Q180" s="232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233">
        <f t="shared" si="6"/>
        <v>0</v>
      </c>
      <c r="AE180" s="233">
        <f t="shared" si="7"/>
        <v>0</v>
      </c>
      <c r="AF180" s="233">
        <f t="shared" si="8"/>
        <v>0</v>
      </c>
      <c r="AG180" s="233">
        <f t="shared" si="9"/>
        <v>0</v>
      </c>
      <c r="AH180" s="233">
        <f t="shared" si="10"/>
        <v>0</v>
      </c>
      <c r="AI180" s="233">
        <f t="shared" si="11"/>
        <v>0</v>
      </c>
    </row>
    <row r="181" ht="12.75" customHeight="1">
      <c r="A181" s="223"/>
      <c r="B181" s="224" t="str">
        <f>IF($A181="","",VLOOKUP($A181,Cierre!$A:$E,2,FALSE))</f>
        <v/>
      </c>
      <c r="C181" s="48"/>
      <c r="D181" s="48"/>
      <c r="E181" s="223"/>
      <c r="F181" s="223"/>
      <c r="G181" s="80"/>
      <c r="H181" s="225"/>
      <c r="I181" s="225"/>
      <c r="J181" s="226">
        <f t="shared" si="1"/>
        <v>0</v>
      </c>
      <c r="K181" s="226">
        <f t="shared" si="2"/>
        <v>0</v>
      </c>
      <c r="L181" s="227"/>
      <c r="M181" s="228">
        <f t="shared" si="3"/>
        <v>0</v>
      </c>
      <c r="N181" s="229" t="str">
        <f t="shared" si="12"/>
        <v/>
      </c>
      <c r="O181" s="230"/>
      <c r="P181" s="231">
        <f t="shared" si="5"/>
        <v>0</v>
      </c>
      <c r="Q181" s="232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233">
        <f t="shared" si="6"/>
        <v>0</v>
      </c>
      <c r="AE181" s="233">
        <f t="shared" si="7"/>
        <v>0</v>
      </c>
      <c r="AF181" s="233">
        <f t="shared" si="8"/>
        <v>0</v>
      </c>
      <c r="AG181" s="233">
        <f t="shared" si="9"/>
        <v>0</v>
      </c>
      <c r="AH181" s="233">
        <f t="shared" si="10"/>
        <v>0</v>
      </c>
      <c r="AI181" s="233">
        <f t="shared" si="11"/>
        <v>0</v>
      </c>
    </row>
    <row r="182" ht="12.75" customHeight="1">
      <c r="A182" s="223"/>
      <c r="B182" s="224" t="str">
        <f>IF($A182="","",VLOOKUP($A182,Cierre!$A:$E,2,FALSE))</f>
        <v/>
      </c>
      <c r="C182" s="48"/>
      <c r="D182" s="48"/>
      <c r="E182" s="223"/>
      <c r="F182" s="223"/>
      <c r="G182" s="80"/>
      <c r="H182" s="225"/>
      <c r="I182" s="225"/>
      <c r="J182" s="226">
        <f t="shared" si="1"/>
        <v>0</v>
      </c>
      <c r="K182" s="226">
        <f t="shared" si="2"/>
        <v>0</v>
      </c>
      <c r="L182" s="227"/>
      <c r="M182" s="228">
        <f t="shared" si="3"/>
        <v>0</v>
      </c>
      <c r="N182" s="229" t="str">
        <f t="shared" si="12"/>
        <v/>
      </c>
      <c r="O182" s="230"/>
      <c r="P182" s="231">
        <f t="shared" si="5"/>
        <v>0</v>
      </c>
      <c r="Q182" s="232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233">
        <f t="shared" si="6"/>
        <v>0</v>
      </c>
      <c r="AE182" s="233">
        <f t="shared" si="7"/>
        <v>0</v>
      </c>
      <c r="AF182" s="233">
        <f t="shared" si="8"/>
        <v>0</v>
      </c>
      <c r="AG182" s="233">
        <f t="shared" si="9"/>
        <v>0</v>
      </c>
      <c r="AH182" s="233">
        <f t="shared" si="10"/>
        <v>0</v>
      </c>
      <c r="AI182" s="233">
        <f t="shared" si="11"/>
        <v>0</v>
      </c>
    </row>
    <row r="183" ht="12.75" customHeight="1">
      <c r="A183" s="223"/>
      <c r="B183" s="224" t="str">
        <f>IF($A183="","",VLOOKUP($A183,Cierre!$A:$E,2,FALSE))</f>
        <v/>
      </c>
      <c r="C183" s="48"/>
      <c r="D183" s="48"/>
      <c r="E183" s="223"/>
      <c r="F183" s="223"/>
      <c r="G183" s="80"/>
      <c r="H183" s="225"/>
      <c r="I183" s="225"/>
      <c r="J183" s="226">
        <f t="shared" si="1"/>
        <v>0</v>
      </c>
      <c r="K183" s="226">
        <f t="shared" si="2"/>
        <v>0</v>
      </c>
      <c r="L183" s="227"/>
      <c r="M183" s="228">
        <f t="shared" si="3"/>
        <v>0</v>
      </c>
      <c r="N183" s="229" t="str">
        <f t="shared" si="12"/>
        <v/>
      </c>
      <c r="O183" s="230"/>
      <c r="P183" s="231">
        <f t="shared" si="5"/>
        <v>0</v>
      </c>
      <c r="Q183" s="232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233">
        <f t="shared" si="6"/>
        <v>0</v>
      </c>
      <c r="AE183" s="233">
        <f t="shared" si="7"/>
        <v>0</v>
      </c>
      <c r="AF183" s="233">
        <f t="shared" si="8"/>
        <v>0</v>
      </c>
      <c r="AG183" s="233">
        <f t="shared" si="9"/>
        <v>0</v>
      </c>
      <c r="AH183" s="233">
        <f t="shared" si="10"/>
        <v>0</v>
      </c>
      <c r="AI183" s="233">
        <f t="shared" si="11"/>
        <v>0</v>
      </c>
    </row>
    <row r="184" ht="12.75" customHeight="1">
      <c r="A184" s="223"/>
      <c r="B184" s="224" t="str">
        <f>IF($A184="","",VLOOKUP($A184,Cierre!$A:$E,2,FALSE))</f>
        <v/>
      </c>
      <c r="C184" s="48"/>
      <c r="D184" s="48"/>
      <c r="E184" s="223"/>
      <c r="F184" s="223"/>
      <c r="G184" s="80"/>
      <c r="H184" s="225"/>
      <c r="I184" s="225"/>
      <c r="J184" s="226">
        <f t="shared" si="1"/>
        <v>0</v>
      </c>
      <c r="K184" s="226">
        <f t="shared" si="2"/>
        <v>0</v>
      </c>
      <c r="L184" s="227"/>
      <c r="M184" s="228">
        <f t="shared" si="3"/>
        <v>0</v>
      </c>
      <c r="N184" s="229" t="str">
        <f t="shared" si="12"/>
        <v/>
      </c>
      <c r="O184" s="230"/>
      <c r="P184" s="231">
        <f t="shared" si="5"/>
        <v>0</v>
      </c>
      <c r="Q184" s="232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233">
        <f t="shared" si="6"/>
        <v>0</v>
      </c>
      <c r="AE184" s="233">
        <f t="shared" si="7"/>
        <v>0</v>
      </c>
      <c r="AF184" s="233">
        <f t="shared" si="8"/>
        <v>0</v>
      </c>
      <c r="AG184" s="233">
        <f t="shared" si="9"/>
        <v>0</v>
      </c>
      <c r="AH184" s="233">
        <f t="shared" si="10"/>
        <v>0</v>
      </c>
      <c r="AI184" s="233">
        <f t="shared" si="11"/>
        <v>0</v>
      </c>
    </row>
    <row r="185" ht="12.75" customHeight="1">
      <c r="A185" s="223"/>
      <c r="B185" s="224" t="str">
        <f>IF($A185="","",VLOOKUP($A185,Cierre!$A:$E,2,FALSE))</f>
        <v/>
      </c>
      <c r="C185" s="48"/>
      <c r="D185" s="48"/>
      <c r="E185" s="223"/>
      <c r="F185" s="223"/>
      <c r="G185" s="80"/>
      <c r="H185" s="225"/>
      <c r="I185" s="225"/>
      <c r="J185" s="226">
        <f t="shared" si="1"/>
        <v>0</v>
      </c>
      <c r="K185" s="226">
        <f t="shared" si="2"/>
        <v>0</v>
      </c>
      <c r="L185" s="227"/>
      <c r="M185" s="228">
        <f t="shared" si="3"/>
        <v>0</v>
      </c>
      <c r="N185" s="229" t="str">
        <f t="shared" si="12"/>
        <v/>
      </c>
      <c r="O185" s="230"/>
      <c r="P185" s="231">
        <f t="shared" si="5"/>
        <v>0</v>
      </c>
      <c r="Q185" s="232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233">
        <f t="shared" si="6"/>
        <v>0</v>
      </c>
      <c r="AE185" s="233">
        <f t="shared" si="7"/>
        <v>0</v>
      </c>
      <c r="AF185" s="233">
        <f t="shared" si="8"/>
        <v>0</v>
      </c>
      <c r="AG185" s="233">
        <f t="shared" si="9"/>
        <v>0</v>
      </c>
      <c r="AH185" s="233">
        <f t="shared" si="10"/>
        <v>0</v>
      </c>
      <c r="AI185" s="233">
        <f t="shared" si="11"/>
        <v>0</v>
      </c>
    </row>
    <row r="186" ht="12.75" customHeight="1">
      <c r="A186" s="223"/>
      <c r="B186" s="224" t="str">
        <f>IF($A186="","",VLOOKUP($A186,Cierre!$A:$E,2,FALSE))</f>
        <v/>
      </c>
      <c r="C186" s="48"/>
      <c r="D186" s="48"/>
      <c r="E186" s="223"/>
      <c r="F186" s="223"/>
      <c r="G186" s="80"/>
      <c r="H186" s="225"/>
      <c r="I186" s="225"/>
      <c r="J186" s="226">
        <f t="shared" si="1"/>
        <v>0</v>
      </c>
      <c r="K186" s="226">
        <f t="shared" si="2"/>
        <v>0</v>
      </c>
      <c r="L186" s="227"/>
      <c r="M186" s="228">
        <f t="shared" si="3"/>
        <v>0</v>
      </c>
      <c r="N186" s="229" t="str">
        <f t="shared" si="12"/>
        <v/>
      </c>
      <c r="O186" s="230"/>
      <c r="P186" s="231">
        <f t="shared" si="5"/>
        <v>0</v>
      </c>
      <c r="Q186" s="232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233">
        <f t="shared" si="6"/>
        <v>0</v>
      </c>
      <c r="AE186" s="233">
        <f t="shared" si="7"/>
        <v>0</v>
      </c>
      <c r="AF186" s="233">
        <f t="shared" si="8"/>
        <v>0</v>
      </c>
      <c r="AG186" s="233">
        <f t="shared" si="9"/>
        <v>0</v>
      </c>
      <c r="AH186" s="233">
        <f t="shared" si="10"/>
        <v>0</v>
      </c>
      <c r="AI186" s="233">
        <f t="shared" si="11"/>
        <v>0</v>
      </c>
    </row>
    <row r="187" ht="12.75" customHeight="1">
      <c r="A187" s="223"/>
      <c r="B187" s="224" t="str">
        <f>IF($A187="","",VLOOKUP($A187,Cierre!$A:$E,2,FALSE))</f>
        <v/>
      </c>
      <c r="C187" s="48"/>
      <c r="D187" s="48"/>
      <c r="E187" s="223"/>
      <c r="F187" s="223"/>
      <c r="G187" s="80"/>
      <c r="H187" s="225"/>
      <c r="I187" s="225"/>
      <c r="J187" s="226">
        <f t="shared" si="1"/>
        <v>0</v>
      </c>
      <c r="K187" s="226">
        <f t="shared" si="2"/>
        <v>0</v>
      </c>
      <c r="L187" s="227"/>
      <c r="M187" s="228">
        <f t="shared" si="3"/>
        <v>0</v>
      </c>
      <c r="N187" s="229" t="str">
        <f t="shared" si="12"/>
        <v/>
      </c>
      <c r="O187" s="230"/>
      <c r="P187" s="231">
        <f t="shared" si="5"/>
        <v>0</v>
      </c>
      <c r="Q187" s="232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233">
        <f t="shared" si="6"/>
        <v>0</v>
      </c>
      <c r="AE187" s="233">
        <f t="shared" si="7"/>
        <v>0</v>
      </c>
      <c r="AF187" s="233">
        <f t="shared" si="8"/>
        <v>0</v>
      </c>
      <c r="AG187" s="233">
        <f t="shared" si="9"/>
        <v>0</v>
      </c>
      <c r="AH187" s="233">
        <f t="shared" si="10"/>
        <v>0</v>
      </c>
      <c r="AI187" s="233">
        <f t="shared" si="11"/>
        <v>0</v>
      </c>
    </row>
    <row r="188" ht="12.75" customHeight="1">
      <c r="A188" s="223"/>
      <c r="B188" s="224" t="str">
        <f>IF($A188="","",VLOOKUP($A188,Cierre!$A:$E,2,FALSE))</f>
        <v/>
      </c>
      <c r="C188" s="48"/>
      <c r="D188" s="48"/>
      <c r="E188" s="223"/>
      <c r="F188" s="223"/>
      <c r="G188" s="80"/>
      <c r="H188" s="225"/>
      <c r="I188" s="225"/>
      <c r="J188" s="226">
        <f t="shared" si="1"/>
        <v>0</v>
      </c>
      <c r="K188" s="226">
        <f t="shared" si="2"/>
        <v>0</v>
      </c>
      <c r="L188" s="227"/>
      <c r="M188" s="228">
        <f t="shared" si="3"/>
        <v>0</v>
      </c>
      <c r="N188" s="229" t="str">
        <f t="shared" si="12"/>
        <v/>
      </c>
      <c r="O188" s="230"/>
      <c r="P188" s="231">
        <f t="shared" si="5"/>
        <v>0</v>
      </c>
      <c r="Q188" s="232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233">
        <f t="shared" si="6"/>
        <v>0</v>
      </c>
      <c r="AE188" s="233">
        <f t="shared" si="7"/>
        <v>0</v>
      </c>
      <c r="AF188" s="233">
        <f t="shared" si="8"/>
        <v>0</v>
      </c>
      <c r="AG188" s="233">
        <f t="shared" si="9"/>
        <v>0</v>
      </c>
      <c r="AH188" s="233">
        <f t="shared" si="10"/>
        <v>0</v>
      </c>
      <c r="AI188" s="233">
        <f t="shared" si="11"/>
        <v>0</v>
      </c>
    </row>
    <row r="189" ht="12.75" customHeight="1">
      <c r="A189" s="223"/>
      <c r="B189" s="224" t="str">
        <f>IF($A189="","",VLOOKUP($A189,Cierre!$A:$E,2,FALSE))</f>
        <v/>
      </c>
      <c r="C189" s="48"/>
      <c r="D189" s="48"/>
      <c r="E189" s="223"/>
      <c r="F189" s="223"/>
      <c r="G189" s="80"/>
      <c r="H189" s="225"/>
      <c r="I189" s="225"/>
      <c r="J189" s="226">
        <f t="shared" si="1"/>
        <v>0</v>
      </c>
      <c r="K189" s="226">
        <f t="shared" si="2"/>
        <v>0</v>
      </c>
      <c r="L189" s="227"/>
      <c r="M189" s="228">
        <f t="shared" si="3"/>
        <v>0</v>
      </c>
      <c r="N189" s="229" t="str">
        <f t="shared" si="12"/>
        <v/>
      </c>
      <c r="O189" s="230"/>
      <c r="P189" s="231">
        <f t="shared" si="5"/>
        <v>0</v>
      </c>
      <c r="Q189" s="232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233">
        <f t="shared" si="6"/>
        <v>0</v>
      </c>
      <c r="AE189" s="233">
        <f t="shared" si="7"/>
        <v>0</v>
      </c>
      <c r="AF189" s="233">
        <f t="shared" si="8"/>
        <v>0</v>
      </c>
      <c r="AG189" s="233">
        <f t="shared" si="9"/>
        <v>0</v>
      </c>
      <c r="AH189" s="233">
        <f t="shared" si="10"/>
        <v>0</v>
      </c>
      <c r="AI189" s="233">
        <f t="shared" si="11"/>
        <v>0</v>
      </c>
    </row>
    <row r="190" ht="12.75" customHeight="1">
      <c r="A190" s="223"/>
      <c r="B190" s="224" t="str">
        <f>IF($A190="","",VLOOKUP($A190,Cierre!$A:$E,2,FALSE))</f>
        <v/>
      </c>
      <c r="C190" s="48"/>
      <c r="D190" s="48"/>
      <c r="E190" s="223"/>
      <c r="F190" s="223"/>
      <c r="G190" s="80"/>
      <c r="H190" s="225"/>
      <c r="I190" s="225"/>
      <c r="J190" s="226">
        <f t="shared" si="1"/>
        <v>0</v>
      </c>
      <c r="K190" s="226">
        <f t="shared" si="2"/>
        <v>0</v>
      </c>
      <c r="L190" s="227"/>
      <c r="M190" s="228">
        <f t="shared" si="3"/>
        <v>0</v>
      </c>
      <c r="N190" s="229" t="str">
        <f t="shared" si="12"/>
        <v/>
      </c>
      <c r="O190" s="230"/>
      <c r="P190" s="231">
        <f t="shared" si="5"/>
        <v>0</v>
      </c>
      <c r="Q190" s="232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233">
        <f t="shared" si="6"/>
        <v>0</v>
      </c>
      <c r="AE190" s="233">
        <f t="shared" si="7"/>
        <v>0</v>
      </c>
      <c r="AF190" s="233">
        <f t="shared" si="8"/>
        <v>0</v>
      </c>
      <c r="AG190" s="233">
        <f t="shared" si="9"/>
        <v>0</v>
      </c>
      <c r="AH190" s="233">
        <f t="shared" si="10"/>
        <v>0</v>
      </c>
      <c r="AI190" s="233">
        <f t="shared" si="11"/>
        <v>0</v>
      </c>
    </row>
    <row r="191" ht="12.75" customHeight="1">
      <c r="A191" s="223"/>
      <c r="B191" s="224" t="str">
        <f>IF($A191="","",VLOOKUP($A191,Cierre!$A:$E,2,FALSE))</f>
        <v/>
      </c>
      <c r="C191" s="48"/>
      <c r="D191" s="48"/>
      <c r="E191" s="223"/>
      <c r="F191" s="223"/>
      <c r="G191" s="80"/>
      <c r="H191" s="225"/>
      <c r="I191" s="225"/>
      <c r="J191" s="226">
        <f t="shared" si="1"/>
        <v>0</v>
      </c>
      <c r="K191" s="226">
        <f t="shared" si="2"/>
        <v>0</v>
      </c>
      <c r="L191" s="227"/>
      <c r="M191" s="228">
        <f t="shared" si="3"/>
        <v>0</v>
      </c>
      <c r="N191" s="229" t="str">
        <f t="shared" si="12"/>
        <v/>
      </c>
      <c r="O191" s="230"/>
      <c r="P191" s="231">
        <f t="shared" si="5"/>
        <v>0</v>
      </c>
      <c r="Q191" s="232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233">
        <f t="shared" si="6"/>
        <v>0</v>
      </c>
      <c r="AE191" s="233">
        <f t="shared" si="7"/>
        <v>0</v>
      </c>
      <c r="AF191" s="233">
        <f t="shared" si="8"/>
        <v>0</v>
      </c>
      <c r="AG191" s="233">
        <f t="shared" si="9"/>
        <v>0</v>
      </c>
      <c r="AH191" s="233">
        <f t="shared" si="10"/>
        <v>0</v>
      </c>
      <c r="AI191" s="233">
        <f t="shared" si="11"/>
        <v>0</v>
      </c>
    </row>
    <row r="192" ht="12.75" customHeight="1">
      <c r="A192" s="223"/>
      <c r="B192" s="224" t="str">
        <f>IF($A192="","",VLOOKUP($A192,Cierre!$A:$E,2,FALSE))</f>
        <v/>
      </c>
      <c r="C192" s="48"/>
      <c r="D192" s="48"/>
      <c r="E192" s="223"/>
      <c r="F192" s="223"/>
      <c r="G192" s="80"/>
      <c r="H192" s="225"/>
      <c r="I192" s="225"/>
      <c r="J192" s="226">
        <f t="shared" si="1"/>
        <v>0</v>
      </c>
      <c r="K192" s="226">
        <f t="shared" si="2"/>
        <v>0</v>
      </c>
      <c r="L192" s="227"/>
      <c r="M192" s="228">
        <f t="shared" si="3"/>
        <v>0</v>
      </c>
      <c r="N192" s="229" t="str">
        <f t="shared" si="12"/>
        <v/>
      </c>
      <c r="O192" s="230"/>
      <c r="P192" s="231">
        <f t="shared" si="5"/>
        <v>0</v>
      </c>
      <c r="Q192" s="232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233">
        <f t="shared" si="6"/>
        <v>0</v>
      </c>
      <c r="AE192" s="233">
        <f t="shared" si="7"/>
        <v>0</v>
      </c>
      <c r="AF192" s="233">
        <f t="shared" si="8"/>
        <v>0</v>
      </c>
      <c r="AG192" s="233">
        <f t="shared" si="9"/>
        <v>0</v>
      </c>
      <c r="AH192" s="233">
        <f t="shared" si="10"/>
        <v>0</v>
      </c>
      <c r="AI192" s="233">
        <f t="shared" si="11"/>
        <v>0</v>
      </c>
    </row>
    <row r="193" ht="12.75" customHeight="1">
      <c r="A193" s="223"/>
      <c r="B193" s="224" t="str">
        <f>IF($A193="","",VLOOKUP($A193,Cierre!$A:$E,2,FALSE))</f>
        <v/>
      </c>
      <c r="C193" s="48"/>
      <c r="D193" s="48"/>
      <c r="E193" s="223"/>
      <c r="F193" s="223"/>
      <c r="G193" s="80"/>
      <c r="H193" s="225"/>
      <c r="I193" s="225"/>
      <c r="J193" s="226">
        <f t="shared" si="1"/>
        <v>0</v>
      </c>
      <c r="K193" s="226">
        <f t="shared" si="2"/>
        <v>0</v>
      </c>
      <c r="L193" s="227"/>
      <c r="M193" s="228">
        <f t="shared" si="3"/>
        <v>0</v>
      </c>
      <c r="N193" s="229" t="str">
        <f t="shared" si="12"/>
        <v/>
      </c>
      <c r="O193" s="230"/>
      <c r="P193" s="231">
        <f t="shared" si="5"/>
        <v>0</v>
      </c>
      <c r="Q193" s="232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233">
        <f t="shared" si="6"/>
        <v>0</v>
      </c>
      <c r="AE193" s="233">
        <f t="shared" si="7"/>
        <v>0</v>
      </c>
      <c r="AF193" s="233">
        <f t="shared" si="8"/>
        <v>0</v>
      </c>
      <c r="AG193" s="233">
        <f t="shared" si="9"/>
        <v>0</v>
      </c>
      <c r="AH193" s="233">
        <f t="shared" si="10"/>
        <v>0</v>
      </c>
      <c r="AI193" s="233">
        <f t="shared" si="11"/>
        <v>0</v>
      </c>
    </row>
    <row r="194" ht="12.75" customHeight="1">
      <c r="A194" s="223"/>
      <c r="B194" s="224" t="str">
        <f>IF($A194="","",VLOOKUP($A194,Cierre!$A:$E,2,FALSE))</f>
        <v/>
      </c>
      <c r="C194" s="48"/>
      <c r="D194" s="48"/>
      <c r="E194" s="223"/>
      <c r="F194" s="223"/>
      <c r="G194" s="80"/>
      <c r="H194" s="225"/>
      <c r="I194" s="225"/>
      <c r="J194" s="226">
        <f t="shared" si="1"/>
        <v>0</v>
      </c>
      <c r="K194" s="226">
        <f t="shared" si="2"/>
        <v>0</v>
      </c>
      <c r="L194" s="227"/>
      <c r="M194" s="228">
        <f t="shared" si="3"/>
        <v>0</v>
      </c>
      <c r="N194" s="229" t="str">
        <f t="shared" si="12"/>
        <v/>
      </c>
      <c r="O194" s="230"/>
      <c r="P194" s="231">
        <f t="shared" si="5"/>
        <v>0</v>
      </c>
      <c r="Q194" s="232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233">
        <f t="shared" si="6"/>
        <v>0</v>
      </c>
      <c r="AE194" s="233">
        <f t="shared" si="7"/>
        <v>0</v>
      </c>
      <c r="AF194" s="233">
        <f t="shared" si="8"/>
        <v>0</v>
      </c>
      <c r="AG194" s="233">
        <f t="shared" si="9"/>
        <v>0</v>
      </c>
      <c r="AH194" s="233">
        <f t="shared" si="10"/>
        <v>0</v>
      </c>
      <c r="AI194" s="233">
        <f t="shared" si="11"/>
        <v>0</v>
      </c>
    </row>
    <row r="195" ht="12.75" customHeight="1">
      <c r="A195" s="223"/>
      <c r="B195" s="224" t="str">
        <f>IF($A195="","",VLOOKUP($A195,Cierre!$A:$E,2,FALSE))</f>
        <v/>
      </c>
      <c r="C195" s="48"/>
      <c r="D195" s="48"/>
      <c r="E195" s="223"/>
      <c r="F195" s="223"/>
      <c r="G195" s="80"/>
      <c r="H195" s="225"/>
      <c r="I195" s="225"/>
      <c r="J195" s="226">
        <f t="shared" si="1"/>
        <v>0</v>
      </c>
      <c r="K195" s="226">
        <f t="shared" si="2"/>
        <v>0</v>
      </c>
      <c r="L195" s="227"/>
      <c r="M195" s="228">
        <f t="shared" si="3"/>
        <v>0</v>
      </c>
      <c r="N195" s="229" t="str">
        <f t="shared" si="12"/>
        <v/>
      </c>
      <c r="O195" s="230"/>
      <c r="P195" s="231">
        <f t="shared" si="5"/>
        <v>0</v>
      </c>
      <c r="Q195" s="232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233">
        <f t="shared" si="6"/>
        <v>0</v>
      </c>
      <c r="AE195" s="233">
        <f t="shared" si="7"/>
        <v>0</v>
      </c>
      <c r="AF195" s="233">
        <f t="shared" si="8"/>
        <v>0</v>
      </c>
      <c r="AG195" s="233">
        <f t="shared" si="9"/>
        <v>0</v>
      </c>
      <c r="AH195" s="233">
        <f t="shared" si="10"/>
        <v>0</v>
      </c>
      <c r="AI195" s="233">
        <f t="shared" si="11"/>
        <v>0</v>
      </c>
    </row>
    <row r="196" ht="12.75" customHeight="1">
      <c r="A196" s="223"/>
      <c r="B196" s="224" t="str">
        <f>IF($A196="","",VLOOKUP($A196,Cierre!$A:$E,2,FALSE))</f>
        <v/>
      </c>
      <c r="C196" s="48"/>
      <c r="D196" s="48"/>
      <c r="E196" s="223"/>
      <c r="F196" s="223"/>
      <c r="G196" s="80"/>
      <c r="H196" s="225"/>
      <c r="I196" s="225"/>
      <c r="J196" s="226">
        <f t="shared" si="1"/>
        <v>0</v>
      </c>
      <c r="K196" s="226">
        <f t="shared" si="2"/>
        <v>0</v>
      </c>
      <c r="L196" s="227"/>
      <c r="M196" s="228">
        <f t="shared" si="3"/>
        <v>0</v>
      </c>
      <c r="N196" s="229" t="str">
        <f t="shared" si="12"/>
        <v/>
      </c>
      <c r="O196" s="230"/>
      <c r="P196" s="231">
        <f t="shared" si="5"/>
        <v>0</v>
      </c>
      <c r="Q196" s="232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233">
        <f t="shared" si="6"/>
        <v>0</v>
      </c>
      <c r="AE196" s="233">
        <f t="shared" si="7"/>
        <v>0</v>
      </c>
      <c r="AF196" s="233">
        <f t="shared" si="8"/>
        <v>0</v>
      </c>
      <c r="AG196" s="233">
        <f t="shared" si="9"/>
        <v>0</v>
      </c>
      <c r="AH196" s="233">
        <f t="shared" si="10"/>
        <v>0</v>
      </c>
      <c r="AI196" s="233">
        <f t="shared" si="11"/>
        <v>0</v>
      </c>
    </row>
    <row r="197" ht="12.75" customHeight="1">
      <c r="A197" s="223"/>
      <c r="B197" s="224" t="str">
        <f>IF($A197="","",VLOOKUP($A197,Cierre!$A:$E,2,FALSE))</f>
        <v/>
      </c>
      <c r="C197" s="48"/>
      <c r="D197" s="48"/>
      <c r="E197" s="223"/>
      <c r="F197" s="223"/>
      <c r="G197" s="80"/>
      <c r="H197" s="225"/>
      <c r="I197" s="225"/>
      <c r="J197" s="226">
        <f t="shared" si="1"/>
        <v>0</v>
      </c>
      <c r="K197" s="226">
        <f t="shared" si="2"/>
        <v>0</v>
      </c>
      <c r="L197" s="227"/>
      <c r="M197" s="228">
        <f t="shared" si="3"/>
        <v>0</v>
      </c>
      <c r="N197" s="229" t="str">
        <f t="shared" si="12"/>
        <v/>
      </c>
      <c r="O197" s="230"/>
      <c r="P197" s="231">
        <f t="shared" si="5"/>
        <v>0</v>
      </c>
      <c r="Q197" s="232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233">
        <f t="shared" si="6"/>
        <v>0</v>
      </c>
      <c r="AE197" s="233">
        <f t="shared" si="7"/>
        <v>0</v>
      </c>
      <c r="AF197" s="233">
        <f t="shared" si="8"/>
        <v>0</v>
      </c>
      <c r="AG197" s="233">
        <f t="shared" si="9"/>
        <v>0</v>
      </c>
      <c r="AH197" s="233">
        <f t="shared" si="10"/>
        <v>0</v>
      </c>
      <c r="AI197" s="233">
        <f t="shared" si="11"/>
        <v>0</v>
      </c>
    </row>
    <row r="198" ht="12.75" customHeight="1">
      <c r="A198" s="223"/>
      <c r="B198" s="224" t="str">
        <f>IF($A198="","",VLOOKUP($A198,Cierre!$A:$E,2,FALSE))</f>
        <v/>
      </c>
      <c r="C198" s="48"/>
      <c r="D198" s="48"/>
      <c r="E198" s="223"/>
      <c r="F198" s="223"/>
      <c r="G198" s="80"/>
      <c r="H198" s="225"/>
      <c r="I198" s="225"/>
      <c r="J198" s="226">
        <f t="shared" si="1"/>
        <v>0</v>
      </c>
      <c r="K198" s="226">
        <f t="shared" si="2"/>
        <v>0</v>
      </c>
      <c r="L198" s="227"/>
      <c r="M198" s="228">
        <f t="shared" si="3"/>
        <v>0</v>
      </c>
      <c r="N198" s="229" t="str">
        <f t="shared" si="12"/>
        <v/>
      </c>
      <c r="O198" s="230"/>
      <c r="P198" s="231">
        <f t="shared" si="5"/>
        <v>0</v>
      </c>
      <c r="Q198" s="232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233">
        <f t="shared" si="6"/>
        <v>0</v>
      </c>
      <c r="AE198" s="233">
        <f t="shared" si="7"/>
        <v>0</v>
      </c>
      <c r="AF198" s="233">
        <f t="shared" si="8"/>
        <v>0</v>
      </c>
      <c r="AG198" s="233">
        <f t="shared" si="9"/>
        <v>0</v>
      </c>
      <c r="AH198" s="233">
        <f t="shared" si="10"/>
        <v>0</v>
      </c>
      <c r="AI198" s="233">
        <f t="shared" si="11"/>
        <v>0</v>
      </c>
    </row>
    <row r="199" ht="12.75" customHeight="1">
      <c r="A199" s="223"/>
      <c r="B199" s="224" t="str">
        <f>IF($A199="","",VLOOKUP($A199,Cierre!$A:$E,2,FALSE))</f>
        <v/>
      </c>
      <c r="C199" s="48"/>
      <c r="D199" s="48"/>
      <c r="E199" s="223"/>
      <c r="F199" s="223"/>
      <c r="G199" s="80"/>
      <c r="H199" s="225"/>
      <c r="I199" s="225"/>
      <c r="J199" s="226">
        <f t="shared" si="1"/>
        <v>0</v>
      </c>
      <c r="K199" s="226">
        <f t="shared" si="2"/>
        <v>0</v>
      </c>
      <c r="L199" s="227"/>
      <c r="M199" s="228">
        <f t="shared" si="3"/>
        <v>0</v>
      </c>
      <c r="N199" s="229" t="str">
        <f t="shared" si="12"/>
        <v/>
      </c>
      <c r="O199" s="230"/>
      <c r="P199" s="231">
        <f t="shared" si="5"/>
        <v>0</v>
      </c>
      <c r="Q199" s="232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233">
        <f t="shared" si="6"/>
        <v>0</v>
      </c>
      <c r="AE199" s="233">
        <f t="shared" si="7"/>
        <v>0</v>
      </c>
      <c r="AF199" s="233">
        <f t="shared" si="8"/>
        <v>0</v>
      </c>
      <c r="AG199" s="233">
        <f t="shared" si="9"/>
        <v>0</v>
      </c>
      <c r="AH199" s="233">
        <f t="shared" si="10"/>
        <v>0</v>
      </c>
      <c r="AI199" s="233">
        <f t="shared" si="11"/>
        <v>0</v>
      </c>
    </row>
    <row r="200" ht="12.75" customHeight="1">
      <c r="A200" s="223"/>
      <c r="B200" s="224" t="str">
        <f>IF($A200="","",VLOOKUP($A200,Cierre!$A:$E,2,FALSE))</f>
        <v/>
      </c>
      <c r="C200" s="48"/>
      <c r="D200" s="48"/>
      <c r="E200" s="223"/>
      <c r="F200" s="223"/>
      <c r="G200" s="80"/>
      <c r="H200" s="225"/>
      <c r="I200" s="225"/>
      <c r="J200" s="226">
        <f t="shared" si="1"/>
        <v>0</v>
      </c>
      <c r="K200" s="226">
        <f t="shared" si="2"/>
        <v>0</v>
      </c>
      <c r="L200" s="227"/>
      <c r="M200" s="228">
        <f t="shared" si="3"/>
        <v>0</v>
      </c>
      <c r="N200" s="229" t="str">
        <f t="shared" si="12"/>
        <v/>
      </c>
      <c r="O200" s="230"/>
      <c r="P200" s="231">
        <f t="shared" si="5"/>
        <v>0</v>
      </c>
      <c r="Q200" s="232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233">
        <f t="shared" si="6"/>
        <v>0</v>
      </c>
      <c r="AE200" s="233">
        <f t="shared" si="7"/>
        <v>0</v>
      </c>
      <c r="AF200" s="233">
        <f t="shared" si="8"/>
        <v>0</v>
      </c>
      <c r="AG200" s="233">
        <f t="shared" si="9"/>
        <v>0</v>
      </c>
      <c r="AH200" s="233">
        <f t="shared" si="10"/>
        <v>0</v>
      </c>
      <c r="AI200" s="233">
        <f t="shared" si="11"/>
        <v>0</v>
      </c>
    </row>
    <row r="201" ht="12.75" customHeight="1">
      <c r="A201" s="223"/>
      <c r="B201" s="224" t="str">
        <f>IF($A201="","",VLOOKUP($A201,Cierre!$A:$E,2,FALSE))</f>
        <v/>
      </c>
      <c r="C201" s="48"/>
      <c r="D201" s="48"/>
      <c r="E201" s="223"/>
      <c r="F201" s="223"/>
      <c r="G201" s="80"/>
      <c r="H201" s="225"/>
      <c r="I201" s="225"/>
      <c r="J201" s="226">
        <f t="shared" si="1"/>
        <v>0</v>
      </c>
      <c r="K201" s="226">
        <f t="shared" si="2"/>
        <v>0</v>
      </c>
      <c r="L201" s="227"/>
      <c r="M201" s="228">
        <f t="shared" si="3"/>
        <v>0</v>
      </c>
      <c r="N201" s="229" t="str">
        <f t="shared" si="12"/>
        <v/>
      </c>
      <c r="O201" s="230"/>
      <c r="P201" s="231">
        <f t="shared" si="5"/>
        <v>0</v>
      </c>
      <c r="Q201" s="232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233">
        <f t="shared" si="6"/>
        <v>0</v>
      </c>
      <c r="AE201" s="233">
        <f t="shared" si="7"/>
        <v>0</v>
      </c>
      <c r="AF201" s="233">
        <f t="shared" si="8"/>
        <v>0</v>
      </c>
      <c r="AG201" s="233">
        <f t="shared" si="9"/>
        <v>0</v>
      </c>
      <c r="AH201" s="233">
        <f t="shared" si="10"/>
        <v>0</v>
      </c>
      <c r="AI201" s="233">
        <f t="shared" si="11"/>
        <v>0</v>
      </c>
    </row>
    <row r="202" ht="12.75" customHeight="1">
      <c r="A202" s="223"/>
      <c r="B202" s="224" t="str">
        <f>IF($A202="","",VLOOKUP($A202,Cierre!$A:$E,2,FALSE))</f>
        <v/>
      </c>
      <c r="C202" s="48"/>
      <c r="D202" s="48"/>
      <c r="E202" s="223"/>
      <c r="F202" s="223"/>
      <c r="G202" s="80"/>
      <c r="H202" s="225"/>
      <c r="I202" s="225"/>
      <c r="J202" s="226">
        <f t="shared" si="1"/>
        <v>0</v>
      </c>
      <c r="K202" s="226">
        <f t="shared" si="2"/>
        <v>0</v>
      </c>
      <c r="L202" s="227"/>
      <c r="M202" s="228">
        <f t="shared" si="3"/>
        <v>0</v>
      </c>
      <c r="N202" s="229" t="str">
        <f t="shared" si="12"/>
        <v/>
      </c>
      <c r="O202" s="230"/>
      <c r="P202" s="231">
        <f t="shared" si="5"/>
        <v>0</v>
      </c>
      <c r="Q202" s="232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233">
        <f t="shared" si="6"/>
        <v>0</v>
      </c>
      <c r="AE202" s="233">
        <f t="shared" si="7"/>
        <v>0</v>
      </c>
      <c r="AF202" s="233">
        <f t="shared" si="8"/>
        <v>0</v>
      </c>
      <c r="AG202" s="233">
        <f t="shared" si="9"/>
        <v>0</v>
      </c>
      <c r="AH202" s="233">
        <f t="shared" si="10"/>
        <v>0</v>
      </c>
      <c r="AI202" s="233">
        <f t="shared" si="11"/>
        <v>0</v>
      </c>
    </row>
    <row r="203" ht="12.75" customHeight="1">
      <c r="A203" s="223"/>
      <c r="B203" s="224" t="str">
        <f>IF($A203="","",VLOOKUP($A203,Cierre!$A:$E,2,FALSE))</f>
        <v/>
      </c>
      <c r="C203" s="48"/>
      <c r="D203" s="48"/>
      <c r="E203" s="223"/>
      <c r="F203" s="223"/>
      <c r="G203" s="80"/>
      <c r="H203" s="225"/>
      <c r="I203" s="225"/>
      <c r="J203" s="226">
        <f t="shared" si="1"/>
        <v>0</v>
      </c>
      <c r="K203" s="226">
        <f t="shared" si="2"/>
        <v>0</v>
      </c>
      <c r="L203" s="227"/>
      <c r="M203" s="228">
        <f t="shared" si="3"/>
        <v>0</v>
      </c>
      <c r="N203" s="229" t="str">
        <f t="shared" si="12"/>
        <v/>
      </c>
      <c r="O203" s="230"/>
      <c r="P203" s="231">
        <f t="shared" si="5"/>
        <v>0</v>
      </c>
      <c r="Q203" s="232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233">
        <f t="shared" si="6"/>
        <v>0</v>
      </c>
      <c r="AE203" s="233">
        <f t="shared" si="7"/>
        <v>0</v>
      </c>
      <c r="AF203" s="233">
        <f t="shared" si="8"/>
        <v>0</v>
      </c>
      <c r="AG203" s="233">
        <f t="shared" si="9"/>
        <v>0</v>
      </c>
      <c r="AH203" s="233">
        <f t="shared" si="10"/>
        <v>0</v>
      </c>
      <c r="AI203" s="233">
        <f t="shared" si="11"/>
        <v>0</v>
      </c>
    </row>
    <row r="204" ht="12.75" customHeight="1">
      <c r="A204" s="223"/>
      <c r="B204" s="224" t="str">
        <f>IF($A204="","",VLOOKUP($A204,Cierre!$A:$E,2,FALSE))</f>
        <v/>
      </c>
      <c r="C204" s="48"/>
      <c r="D204" s="48"/>
      <c r="E204" s="223"/>
      <c r="F204" s="223"/>
      <c r="G204" s="80"/>
      <c r="H204" s="225"/>
      <c r="I204" s="225"/>
      <c r="J204" s="226">
        <f t="shared" si="1"/>
        <v>0</v>
      </c>
      <c r="K204" s="226">
        <f t="shared" si="2"/>
        <v>0</v>
      </c>
      <c r="L204" s="227"/>
      <c r="M204" s="228">
        <f t="shared" si="3"/>
        <v>0</v>
      </c>
      <c r="N204" s="229" t="str">
        <f t="shared" si="12"/>
        <v/>
      </c>
      <c r="O204" s="230"/>
      <c r="P204" s="231">
        <f t="shared" si="5"/>
        <v>0</v>
      </c>
      <c r="Q204" s="232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233">
        <f t="shared" si="6"/>
        <v>0</v>
      </c>
      <c r="AE204" s="233">
        <f t="shared" si="7"/>
        <v>0</v>
      </c>
      <c r="AF204" s="233">
        <f t="shared" si="8"/>
        <v>0</v>
      </c>
      <c r="AG204" s="233">
        <f t="shared" si="9"/>
        <v>0</v>
      </c>
      <c r="AH204" s="233">
        <f t="shared" si="10"/>
        <v>0</v>
      </c>
      <c r="AI204" s="233">
        <f t="shared" si="11"/>
        <v>0</v>
      </c>
    </row>
    <row r="205" ht="12.75" customHeight="1">
      <c r="A205" s="223"/>
      <c r="B205" s="224" t="str">
        <f>IF($A205="","",VLOOKUP($A205,Cierre!$A:$E,2,FALSE))</f>
        <v/>
      </c>
      <c r="C205" s="48"/>
      <c r="D205" s="48"/>
      <c r="E205" s="223"/>
      <c r="F205" s="223"/>
      <c r="G205" s="80"/>
      <c r="H205" s="225"/>
      <c r="I205" s="225"/>
      <c r="J205" s="226">
        <f t="shared" si="1"/>
        <v>0</v>
      </c>
      <c r="K205" s="226">
        <f t="shared" si="2"/>
        <v>0</v>
      </c>
      <c r="L205" s="227"/>
      <c r="M205" s="228">
        <f t="shared" si="3"/>
        <v>0</v>
      </c>
      <c r="N205" s="229" t="str">
        <f t="shared" si="12"/>
        <v/>
      </c>
      <c r="O205" s="230"/>
      <c r="P205" s="231">
        <f t="shared" si="5"/>
        <v>0</v>
      </c>
      <c r="Q205" s="232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233">
        <f t="shared" si="6"/>
        <v>0</v>
      </c>
      <c r="AE205" s="233">
        <f t="shared" si="7"/>
        <v>0</v>
      </c>
      <c r="AF205" s="233">
        <f t="shared" si="8"/>
        <v>0</v>
      </c>
      <c r="AG205" s="233">
        <f t="shared" si="9"/>
        <v>0</v>
      </c>
      <c r="AH205" s="233">
        <f t="shared" si="10"/>
        <v>0</v>
      </c>
      <c r="AI205" s="233">
        <f t="shared" si="11"/>
        <v>0</v>
      </c>
    </row>
    <row r="206" ht="12.75" customHeight="1">
      <c r="A206" s="223"/>
      <c r="B206" s="224" t="str">
        <f>IF($A206="","",VLOOKUP($A206,Cierre!$A:$E,2,FALSE))</f>
        <v/>
      </c>
      <c r="C206" s="48"/>
      <c r="D206" s="48"/>
      <c r="E206" s="223"/>
      <c r="F206" s="223"/>
      <c r="G206" s="80"/>
      <c r="H206" s="225"/>
      <c r="I206" s="225"/>
      <c r="J206" s="226">
        <f t="shared" si="1"/>
        <v>0</v>
      </c>
      <c r="K206" s="226">
        <f t="shared" si="2"/>
        <v>0</v>
      </c>
      <c r="L206" s="227"/>
      <c r="M206" s="228">
        <f t="shared" si="3"/>
        <v>0</v>
      </c>
      <c r="N206" s="229" t="str">
        <f t="shared" si="12"/>
        <v/>
      </c>
      <c r="O206" s="230"/>
      <c r="P206" s="231">
        <f t="shared" si="5"/>
        <v>0</v>
      </c>
      <c r="Q206" s="232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233">
        <f t="shared" si="6"/>
        <v>0</v>
      </c>
      <c r="AE206" s="233">
        <f t="shared" si="7"/>
        <v>0</v>
      </c>
      <c r="AF206" s="233">
        <f t="shared" si="8"/>
        <v>0</v>
      </c>
      <c r="AG206" s="233">
        <f t="shared" si="9"/>
        <v>0</v>
      </c>
      <c r="AH206" s="233">
        <f t="shared" si="10"/>
        <v>0</v>
      </c>
      <c r="AI206" s="233">
        <f t="shared" si="11"/>
        <v>0</v>
      </c>
    </row>
    <row r="207" ht="12.75" customHeight="1">
      <c r="A207" s="223"/>
      <c r="B207" s="224" t="str">
        <f>IF($A207="","",VLOOKUP($A207,Cierre!$A:$E,2,FALSE))</f>
        <v/>
      </c>
      <c r="C207" s="48"/>
      <c r="D207" s="48"/>
      <c r="E207" s="223"/>
      <c r="F207" s="223"/>
      <c r="G207" s="80"/>
      <c r="H207" s="225"/>
      <c r="I207" s="225"/>
      <c r="J207" s="226">
        <f t="shared" si="1"/>
        <v>0</v>
      </c>
      <c r="K207" s="226">
        <f t="shared" si="2"/>
        <v>0</v>
      </c>
      <c r="L207" s="227"/>
      <c r="M207" s="228">
        <f t="shared" si="3"/>
        <v>0</v>
      </c>
      <c r="N207" s="229" t="str">
        <f t="shared" si="12"/>
        <v/>
      </c>
      <c r="O207" s="230"/>
      <c r="P207" s="231">
        <f t="shared" si="5"/>
        <v>0</v>
      </c>
      <c r="Q207" s="232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233">
        <f t="shared" si="6"/>
        <v>0</v>
      </c>
      <c r="AE207" s="233">
        <f t="shared" si="7"/>
        <v>0</v>
      </c>
      <c r="AF207" s="233">
        <f t="shared" si="8"/>
        <v>0</v>
      </c>
      <c r="AG207" s="233">
        <f t="shared" si="9"/>
        <v>0</v>
      </c>
      <c r="AH207" s="233">
        <f t="shared" si="10"/>
        <v>0</v>
      </c>
      <c r="AI207" s="233">
        <f t="shared" si="11"/>
        <v>0</v>
      </c>
    </row>
    <row r="208" ht="12.75" customHeight="1">
      <c r="A208" s="223"/>
      <c r="B208" s="224" t="str">
        <f>IF($A208="","",VLOOKUP($A208,Cierre!$A:$E,2,FALSE))</f>
        <v/>
      </c>
      <c r="C208" s="48"/>
      <c r="D208" s="48"/>
      <c r="E208" s="223"/>
      <c r="F208" s="223"/>
      <c r="G208" s="80"/>
      <c r="H208" s="225"/>
      <c r="I208" s="225"/>
      <c r="J208" s="226">
        <f t="shared" si="1"/>
        <v>0</v>
      </c>
      <c r="K208" s="226">
        <f t="shared" si="2"/>
        <v>0</v>
      </c>
      <c r="L208" s="227"/>
      <c r="M208" s="228">
        <f t="shared" si="3"/>
        <v>0</v>
      </c>
      <c r="N208" s="229" t="str">
        <f t="shared" si="12"/>
        <v/>
      </c>
      <c r="O208" s="230"/>
      <c r="P208" s="231">
        <f t="shared" si="5"/>
        <v>0</v>
      </c>
      <c r="Q208" s="232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233">
        <f t="shared" si="6"/>
        <v>0</v>
      </c>
      <c r="AE208" s="233">
        <f t="shared" si="7"/>
        <v>0</v>
      </c>
      <c r="AF208" s="233">
        <f t="shared" si="8"/>
        <v>0</v>
      </c>
      <c r="AG208" s="233">
        <f t="shared" si="9"/>
        <v>0</v>
      </c>
      <c r="AH208" s="233">
        <f t="shared" si="10"/>
        <v>0</v>
      </c>
      <c r="AI208" s="233">
        <f t="shared" si="11"/>
        <v>0</v>
      </c>
    </row>
    <row r="209" ht="12.75" customHeight="1">
      <c r="A209" s="223"/>
      <c r="B209" s="224" t="str">
        <f>IF($A209="","",VLOOKUP($A209,Cierre!$A:$E,2,FALSE))</f>
        <v/>
      </c>
      <c r="C209" s="48"/>
      <c r="D209" s="48"/>
      <c r="E209" s="223"/>
      <c r="F209" s="223"/>
      <c r="G209" s="80"/>
      <c r="H209" s="225"/>
      <c r="I209" s="225"/>
      <c r="J209" s="226">
        <f t="shared" si="1"/>
        <v>0</v>
      </c>
      <c r="K209" s="226">
        <f t="shared" si="2"/>
        <v>0</v>
      </c>
      <c r="L209" s="227"/>
      <c r="M209" s="228">
        <f t="shared" si="3"/>
        <v>0</v>
      </c>
      <c r="N209" s="229" t="str">
        <f t="shared" si="12"/>
        <v/>
      </c>
      <c r="O209" s="230"/>
      <c r="P209" s="231">
        <f t="shared" si="5"/>
        <v>0</v>
      </c>
      <c r="Q209" s="232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233">
        <f t="shared" si="6"/>
        <v>0</v>
      </c>
      <c r="AE209" s="233">
        <f t="shared" si="7"/>
        <v>0</v>
      </c>
      <c r="AF209" s="233">
        <f t="shared" si="8"/>
        <v>0</v>
      </c>
      <c r="AG209" s="233">
        <f t="shared" si="9"/>
        <v>0</v>
      </c>
      <c r="AH209" s="233">
        <f t="shared" si="10"/>
        <v>0</v>
      </c>
      <c r="AI209" s="233">
        <f t="shared" si="11"/>
        <v>0</v>
      </c>
    </row>
    <row r="210" ht="12.75" customHeight="1">
      <c r="A210" s="223"/>
      <c r="B210" s="224" t="str">
        <f>IF($A210="","",VLOOKUP($A210,Cierre!$A:$E,2,FALSE))</f>
        <v/>
      </c>
      <c r="C210" s="48"/>
      <c r="D210" s="48"/>
      <c r="E210" s="223"/>
      <c r="F210" s="223"/>
      <c r="G210" s="80"/>
      <c r="H210" s="225"/>
      <c r="I210" s="225"/>
      <c r="J210" s="226">
        <f t="shared" si="1"/>
        <v>0</v>
      </c>
      <c r="K210" s="226">
        <f t="shared" si="2"/>
        <v>0</v>
      </c>
      <c r="L210" s="227"/>
      <c r="M210" s="228">
        <f t="shared" si="3"/>
        <v>0</v>
      </c>
      <c r="N210" s="229" t="str">
        <f t="shared" si="12"/>
        <v/>
      </c>
      <c r="O210" s="230"/>
      <c r="P210" s="231">
        <f t="shared" si="5"/>
        <v>0</v>
      </c>
      <c r="Q210" s="232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233">
        <f t="shared" si="6"/>
        <v>0</v>
      </c>
      <c r="AE210" s="233">
        <f t="shared" si="7"/>
        <v>0</v>
      </c>
      <c r="AF210" s="233">
        <f t="shared" si="8"/>
        <v>0</v>
      </c>
      <c r="AG210" s="233">
        <f t="shared" si="9"/>
        <v>0</v>
      </c>
      <c r="AH210" s="233">
        <f t="shared" si="10"/>
        <v>0</v>
      </c>
      <c r="AI210" s="233">
        <f t="shared" si="11"/>
        <v>0</v>
      </c>
    </row>
    <row r="211" ht="12.75" customHeight="1">
      <c r="A211" s="223"/>
      <c r="B211" s="224" t="str">
        <f>IF($A211="","",VLOOKUP($A211,Cierre!$A:$E,2,FALSE))</f>
        <v/>
      </c>
      <c r="C211" s="48"/>
      <c r="D211" s="48"/>
      <c r="E211" s="223"/>
      <c r="F211" s="223"/>
      <c r="G211" s="80"/>
      <c r="H211" s="225"/>
      <c r="I211" s="225"/>
      <c r="J211" s="226">
        <f t="shared" si="1"/>
        <v>0</v>
      </c>
      <c r="K211" s="226">
        <f t="shared" si="2"/>
        <v>0</v>
      </c>
      <c r="L211" s="227"/>
      <c r="M211" s="228">
        <f t="shared" si="3"/>
        <v>0</v>
      </c>
      <c r="N211" s="229" t="str">
        <f t="shared" si="12"/>
        <v/>
      </c>
      <c r="O211" s="230"/>
      <c r="P211" s="231">
        <f t="shared" si="5"/>
        <v>0</v>
      </c>
      <c r="Q211" s="232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233">
        <f t="shared" si="6"/>
        <v>0</v>
      </c>
      <c r="AE211" s="233">
        <f t="shared" si="7"/>
        <v>0</v>
      </c>
      <c r="AF211" s="233">
        <f t="shared" si="8"/>
        <v>0</v>
      </c>
      <c r="AG211" s="233">
        <f t="shared" si="9"/>
        <v>0</v>
      </c>
      <c r="AH211" s="233">
        <f t="shared" si="10"/>
        <v>0</v>
      </c>
      <c r="AI211" s="233">
        <f t="shared" si="11"/>
        <v>0</v>
      </c>
    </row>
    <row r="212" ht="12.75" customHeight="1">
      <c r="A212" s="223"/>
      <c r="B212" s="224" t="str">
        <f>IF($A212="","",VLOOKUP($A212,Cierre!$A:$E,2,FALSE))</f>
        <v/>
      </c>
      <c r="C212" s="48"/>
      <c r="D212" s="48"/>
      <c r="E212" s="223"/>
      <c r="F212" s="223"/>
      <c r="G212" s="80"/>
      <c r="H212" s="225"/>
      <c r="I212" s="225"/>
      <c r="J212" s="226">
        <f t="shared" si="1"/>
        <v>0</v>
      </c>
      <c r="K212" s="226">
        <f t="shared" si="2"/>
        <v>0</v>
      </c>
      <c r="L212" s="227"/>
      <c r="M212" s="228">
        <f t="shared" si="3"/>
        <v>0</v>
      </c>
      <c r="N212" s="229" t="str">
        <f t="shared" si="12"/>
        <v/>
      </c>
      <c r="O212" s="230"/>
      <c r="P212" s="231">
        <f t="shared" si="5"/>
        <v>0</v>
      </c>
      <c r="Q212" s="232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233">
        <f t="shared" si="6"/>
        <v>0</v>
      </c>
      <c r="AE212" s="233">
        <f t="shared" si="7"/>
        <v>0</v>
      </c>
      <c r="AF212" s="233">
        <f t="shared" si="8"/>
        <v>0</v>
      </c>
      <c r="AG212" s="233">
        <f t="shared" si="9"/>
        <v>0</v>
      </c>
      <c r="AH212" s="233">
        <f t="shared" si="10"/>
        <v>0</v>
      </c>
      <c r="AI212" s="233">
        <f t="shared" si="11"/>
        <v>0</v>
      </c>
    </row>
    <row r="213" ht="12.75" customHeight="1">
      <c r="A213" s="223"/>
      <c r="B213" s="224" t="str">
        <f>IF($A213="","",VLOOKUP($A213,Cierre!$A:$E,2,FALSE))</f>
        <v/>
      </c>
      <c r="C213" s="48"/>
      <c r="D213" s="48"/>
      <c r="E213" s="223"/>
      <c r="F213" s="223"/>
      <c r="G213" s="80"/>
      <c r="H213" s="225"/>
      <c r="I213" s="225"/>
      <c r="J213" s="226">
        <f t="shared" si="1"/>
        <v>0</v>
      </c>
      <c r="K213" s="226">
        <f t="shared" si="2"/>
        <v>0</v>
      </c>
      <c r="L213" s="227"/>
      <c r="M213" s="228">
        <f t="shared" si="3"/>
        <v>0</v>
      </c>
      <c r="N213" s="229" t="str">
        <f t="shared" si="12"/>
        <v/>
      </c>
      <c r="O213" s="230"/>
      <c r="P213" s="231">
        <f t="shared" si="5"/>
        <v>0</v>
      </c>
      <c r="Q213" s="232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233">
        <f t="shared" si="6"/>
        <v>0</v>
      </c>
      <c r="AE213" s="233">
        <f t="shared" si="7"/>
        <v>0</v>
      </c>
      <c r="AF213" s="233">
        <f t="shared" si="8"/>
        <v>0</v>
      </c>
      <c r="AG213" s="233">
        <f t="shared" si="9"/>
        <v>0</v>
      </c>
      <c r="AH213" s="233">
        <f t="shared" si="10"/>
        <v>0</v>
      </c>
      <c r="AI213" s="233">
        <f t="shared" si="11"/>
        <v>0</v>
      </c>
    </row>
    <row r="214" ht="12.75" customHeight="1">
      <c r="A214" s="223"/>
      <c r="B214" s="224" t="str">
        <f>IF($A214="","",VLOOKUP($A214,Cierre!$A:$E,2,FALSE))</f>
        <v/>
      </c>
      <c r="C214" s="48"/>
      <c r="D214" s="48"/>
      <c r="E214" s="223"/>
      <c r="F214" s="223"/>
      <c r="G214" s="80"/>
      <c r="H214" s="225"/>
      <c r="I214" s="225"/>
      <c r="J214" s="226">
        <f t="shared" si="1"/>
        <v>0</v>
      </c>
      <c r="K214" s="226">
        <f t="shared" si="2"/>
        <v>0</v>
      </c>
      <c r="L214" s="227"/>
      <c r="M214" s="228">
        <f t="shared" si="3"/>
        <v>0</v>
      </c>
      <c r="N214" s="229" t="str">
        <f t="shared" si="12"/>
        <v/>
      </c>
      <c r="O214" s="230"/>
      <c r="P214" s="231">
        <f t="shared" si="5"/>
        <v>0</v>
      </c>
      <c r="Q214" s="232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233">
        <f t="shared" si="6"/>
        <v>0</v>
      </c>
      <c r="AE214" s="233">
        <f t="shared" si="7"/>
        <v>0</v>
      </c>
      <c r="AF214" s="233">
        <f t="shared" si="8"/>
        <v>0</v>
      </c>
      <c r="AG214" s="233">
        <f t="shared" si="9"/>
        <v>0</v>
      </c>
      <c r="AH214" s="233">
        <f t="shared" si="10"/>
        <v>0</v>
      </c>
      <c r="AI214" s="233">
        <f t="shared" si="11"/>
        <v>0</v>
      </c>
    </row>
    <row r="215" ht="12.75" customHeight="1">
      <c r="A215" s="223"/>
      <c r="B215" s="224" t="str">
        <f>IF($A215="","",VLOOKUP($A215,Cierre!$A:$E,2,FALSE))</f>
        <v/>
      </c>
      <c r="C215" s="48"/>
      <c r="D215" s="48"/>
      <c r="E215" s="223"/>
      <c r="F215" s="223"/>
      <c r="G215" s="80"/>
      <c r="H215" s="225"/>
      <c r="I215" s="225"/>
      <c r="J215" s="226">
        <f t="shared" si="1"/>
        <v>0</v>
      </c>
      <c r="K215" s="226">
        <f t="shared" si="2"/>
        <v>0</v>
      </c>
      <c r="L215" s="227"/>
      <c r="M215" s="228">
        <f t="shared" si="3"/>
        <v>0</v>
      </c>
      <c r="N215" s="229" t="str">
        <f t="shared" si="12"/>
        <v/>
      </c>
      <c r="O215" s="230"/>
      <c r="P215" s="231">
        <f t="shared" si="5"/>
        <v>0</v>
      </c>
      <c r="Q215" s="232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233">
        <f t="shared" si="6"/>
        <v>0</v>
      </c>
      <c r="AE215" s="233">
        <f t="shared" si="7"/>
        <v>0</v>
      </c>
      <c r="AF215" s="233">
        <f t="shared" si="8"/>
        <v>0</v>
      </c>
      <c r="AG215" s="233">
        <f t="shared" si="9"/>
        <v>0</v>
      </c>
      <c r="AH215" s="233">
        <f t="shared" si="10"/>
        <v>0</v>
      </c>
      <c r="AI215" s="233">
        <f t="shared" si="11"/>
        <v>0</v>
      </c>
    </row>
    <row r="216" ht="12.75" customHeight="1">
      <c r="A216" s="223"/>
      <c r="B216" s="224" t="str">
        <f>IF($A216="","",VLOOKUP($A216,Cierre!$A:$E,2,FALSE))</f>
        <v/>
      </c>
      <c r="C216" s="48"/>
      <c r="D216" s="48"/>
      <c r="E216" s="223"/>
      <c r="F216" s="223"/>
      <c r="G216" s="80"/>
      <c r="H216" s="225"/>
      <c r="I216" s="225"/>
      <c r="J216" s="226">
        <f t="shared" si="1"/>
        <v>0</v>
      </c>
      <c r="K216" s="226">
        <f t="shared" si="2"/>
        <v>0</v>
      </c>
      <c r="L216" s="227"/>
      <c r="M216" s="228">
        <f t="shared" si="3"/>
        <v>0</v>
      </c>
      <c r="N216" s="229" t="str">
        <f t="shared" si="12"/>
        <v/>
      </c>
      <c r="O216" s="230"/>
      <c r="P216" s="231">
        <f t="shared" si="5"/>
        <v>0</v>
      </c>
      <c r="Q216" s="232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233">
        <f t="shared" si="6"/>
        <v>0</v>
      </c>
      <c r="AE216" s="233">
        <f t="shared" si="7"/>
        <v>0</v>
      </c>
      <c r="AF216" s="233">
        <f t="shared" si="8"/>
        <v>0</v>
      </c>
      <c r="AG216" s="233">
        <f t="shared" si="9"/>
        <v>0</v>
      </c>
      <c r="AH216" s="233">
        <f t="shared" si="10"/>
        <v>0</v>
      </c>
      <c r="AI216" s="233">
        <f t="shared" si="11"/>
        <v>0</v>
      </c>
    </row>
    <row r="217" ht="12.75" customHeight="1">
      <c r="A217" s="223"/>
      <c r="B217" s="224" t="str">
        <f>IF($A217="","",VLOOKUP($A217,Cierre!$A:$E,2,FALSE))</f>
        <v/>
      </c>
      <c r="C217" s="48"/>
      <c r="D217" s="48"/>
      <c r="E217" s="223"/>
      <c r="F217" s="223"/>
      <c r="G217" s="80"/>
      <c r="H217" s="225"/>
      <c r="I217" s="225"/>
      <c r="J217" s="226">
        <f t="shared" si="1"/>
        <v>0</v>
      </c>
      <c r="K217" s="226">
        <f t="shared" si="2"/>
        <v>0</v>
      </c>
      <c r="L217" s="227"/>
      <c r="M217" s="228">
        <f t="shared" si="3"/>
        <v>0</v>
      </c>
      <c r="N217" s="229" t="str">
        <f t="shared" si="12"/>
        <v/>
      </c>
      <c r="O217" s="230"/>
      <c r="P217" s="231">
        <f t="shared" si="5"/>
        <v>0</v>
      </c>
      <c r="Q217" s="232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233">
        <f t="shared" si="6"/>
        <v>0</v>
      </c>
      <c r="AE217" s="233">
        <f t="shared" si="7"/>
        <v>0</v>
      </c>
      <c r="AF217" s="233">
        <f t="shared" si="8"/>
        <v>0</v>
      </c>
      <c r="AG217" s="233">
        <f t="shared" si="9"/>
        <v>0</v>
      </c>
      <c r="AH217" s="233">
        <f t="shared" si="10"/>
        <v>0</v>
      </c>
      <c r="AI217" s="233">
        <f t="shared" si="11"/>
        <v>0</v>
      </c>
    </row>
    <row r="218" ht="12.75" customHeight="1">
      <c r="A218" s="223"/>
      <c r="B218" s="224" t="str">
        <f>IF($A218="","",VLOOKUP($A218,Cierre!$A:$E,2,FALSE))</f>
        <v/>
      </c>
      <c r="C218" s="48"/>
      <c r="D218" s="48"/>
      <c r="E218" s="223"/>
      <c r="F218" s="223"/>
      <c r="G218" s="80"/>
      <c r="H218" s="225"/>
      <c r="I218" s="225"/>
      <c r="J218" s="226">
        <f t="shared" si="1"/>
        <v>0</v>
      </c>
      <c r="K218" s="226">
        <f t="shared" si="2"/>
        <v>0</v>
      </c>
      <c r="L218" s="227"/>
      <c r="M218" s="228">
        <f t="shared" si="3"/>
        <v>0</v>
      </c>
      <c r="N218" s="229" t="str">
        <f t="shared" si="12"/>
        <v/>
      </c>
      <c r="O218" s="230"/>
      <c r="P218" s="231">
        <f t="shared" si="5"/>
        <v>0</v>
      </c>
      <c r="Q218" s="232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233">
        <f t="shared" si="6"/>
        <v>0</v>
      </c>
      <c r="AE218" s="233">
        <f t="shared" si="7"/>
        <v>0</v>
      </c>
      <c r="AF218" s="233">
        <f t="shared" si="8"/>
        <v>0</v>
      </c>
      <c r="AG218" s="233">
        <f t="shared" si="9"/>
        <v>0</v>
      </c>
      <c r="AH218" s="233">
        <f t="shared" si="10"/>
        <v>0</v>
      </c>
      <c r="AI218" s="233">
        <f t="shared" si="11"/>
        <v>0</v>
      </c>
    </row>
    <row r="219" ht="12.75" customHeight="1">
      <c r="A219" s="223"/>
      <c r="B219" s="224" t="str">
        <f>IF($A219="","",VLOOKUP($A219,Cierre!$A:$E,2,FALSE))</f>
        <v/>
      </c>
      <c r="C219" s="48"/>
      <c r="D219" s="48"/>
      <c r="E219" s="223"/>
      <c r="F219" s="223"/>
      <c r="G219" s="80"/>
      <c r="H219" s="225"/>
      <c r="I219" s="225"/>
      <c r="J219" s="226">
        <f t="shared" si="1"/>
        <v>0</v>
      </c>
      <c r="K219" s="226">
        <f t="shared" si="2"/>
        <v>0</v>
      </c>
      <c r="L219" s="227"/>
      <c r="M219" s="228">
        <f t="shared" si="3"/>
        <v>0</v>
      </c>
      <c r="N219" s="229" t="str">
        <f t="shared" si="12"/>
        <v/>
      </c>
      <c r="O219" s="230"/>
      <c r="P219" s="231">
        <f t="shared" si="5"/>
        <v>0</v>
      </c>
      <c r="Q219" s="232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233">
        <f t="shared" si="6"/>
        <v>0</v>
      </c>
      <c r="AE219" s="233">
        <f t="shared" si="7"/>
        <v>0</v>
      </c>
      <c r="AF219" s="233">
        <f t="shared" si="8"/>
        <v>0</v>
      </c>
      <c r="AG219" s="233">
        <f t="shared" si="9"/>
        <v>0</v>
      </c>
      <c r="AH219" s="233">
        <f t="shared" si="10"/>
        <v>0</v>
      </c>
      <c r="AI219" s="233">
        <f t="shared" si="11"/>
        <v>0</v>
      </c>
    </row>
    <row r="220" ht="12.75" customHeight="1">
      <c r="A220" s="223"/>
      <c r="B220" s="224" t="str">
        <f>IF($A220="","",VLOOKUP($A220,Cierre!$A:$E,2,FALSE))</f>
        <v/>
      </c>
      <c r="C220" s="48"/>
      <c r="D220" s="48"/>
      <c r="E220" s="223"/>
      <c r="F220" s="223"/>
      <c r="G220" s="80"/>
      <c r="H220" s="225"/>
      <c r="I220" s="225"/>
      <c r="J220" s="226">
        <f t="shared" si="1"/>
        <v>0</v>
      </c>
      <c r="K220" s="226">
        <f t="shared" si="2"/>
        <v>0</v>
      </c>
      <c r="L220" s="227"/>
      <c r="M220" s="228">
        <f t="shared" si="3"/>
        <v>0</v>
      </c>
      <c r="N220" s="229" t="str">
        <f t="shared" si="12"/>
        <v/>
      </c>
      <c r="O220" s="230"/>
      <c r="P220" s="231">
        <f t="shared" si="5"/>
        <v>0</v>
      </c>
      <c r="Q220" s="232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233">
        <f t="shared" si="6"/>
        <v>0</v>
      </c>
      <c r="AE220" s="233">
        <f t="shared" si="7"/>
        <v>0</v>
      </c>
      <c r="AF220" s="233">
        <f t="shared" si="8"/>
        <v>0</v>
      </c>
      <c r="AG220" s="233">
        <f t="shared" si="9"/>
        <v>0</v>
      </c>
      <c r="AH220" s="233">
        <f t="shared" si="10"/>
        <v>0</v>
      </c>
      <c r="AI220" s="233">
        <f t="shared" si="11"/>
        <v>0</v>
      </c>
    </row>
    <row r="221" ht="12.75" customHeight="1">
      <c r="A221" s="223"/>
      <c r="B221" s="224" t="str">
        <f>IF($A221="","",VLOOKUP($A221,Cierre!$A:$E,2,FALSE))</f>
        <v/>
      </c>
      <c r="C221" s="48"/>
      <c r="D221" s="48"/>
      <c r="E221" s="223"/>
      <c r="F221" s="223"/>
      <c r="G221" s="80"/>
      <c r="H221" s="225"/>
      <c r="I221" s="225"/>
      <c r="J221" s="226">
        <f t="shared" si="1"/>
        <v>0</v>
      </c>
      <c r="K221" s="226">
        <f t="shared" si="2"/>
        <v>0</v>
      </c>
      <c r="L221" s="227"/>
      <c r="M221" s="228">
        <f t="shared" si="3"/>
        <v>0</v>
      </c>
      <c r="N221" s="229" t="str">
        <f t="shared" si="12"/>
        <v/>
      </c>
      <c r="O221" s="230"/>
      <c r="P221" s="231">
        <f t="shared" si="5"/>
        <v>0</v>
      </c>
      <c r="Q221" s="232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233">
        <f t="shared" si="6"/>
        <v>0</v>
      </c>
      <c r="AE221" s="233">
        <f t="shared" si="7"/>
        <v>0</v>
      </c>
      <c r="AF221" s="233">
        <f t="shared" si="8"/>
        <v>0</v>
      </c>
      <c r="AG221" s="233">
        <f t="shared" si="9"/>
        <v>0</v>
      </c>
      <c r="AH221" s="233">
        <f t="shared" si="10"/>
        <v>0</v>
      </c>
      <c r="AI221" s="233">
        <f t="shared" si="11"/>
        <v>0</v>
      </c>
    </row>
    <row r="222" ht="12.75" customHeight="1">
      <c r="A222" s="223"/>
      <c r="B222" s="224" t="str">
        <f>IF($A222="","",VLOOKUP($A222,Cierre!$A:$E,2,FALSE))</f>
        <v/>
      </c>
      <c r="C222" s="48"/>
      <c r="D222" s="48"/>
      <c r="E222" s="223"/>
      <c r="F222" s="223"/>
      <c r="G222" s="80"/>
      <c r="H222" s="225"/>
      <c r="I222" s="225"/>
      <c r="J222" s="226">
        <f t="shared" si="1"/>
        <v>0</v>
      </c>
      <c r="K222" s="226">
        <f t="shared" si="2"/>
        <v>0</v>
      </c>
      <c r="L222" s="227"/>
      <c r="M222" s="228">
        <f t="shared" si="3"/>
        <v>0</v>
      </c>
      <c r="N222" s="229" t="str">
        <f t="shared" si="12"/>
        <v/>
      </c>
      <c r="O222" s="230"/>
      <c r="P222" s="231">
        <f t="shared" si="5"/>
        <v>0</v>
      </c>
      <c r="Q222" s="232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233">
        <f t="shared" si="6"/>
        <v>0</v>
      </c>
      <c r="AE222" s="233">
        <f t="shared" si="7"/>
        <v>0</v>
      </c>
      <c r="AF222" s="233">
        <f t="shared" si="8"/>
        <v>0</v>
      </c>
      <c r="AG222" s="233">
        <f t="shared" si="9"/>
        <v>0</v>
      </c>
      <c r="AH222" s="233">
        <f t="shared" si="10"/>
        <v>0</v>
      </c>
      <c r="AI222" s="233">
        <f t="shared" si="11"/>
        <v>0</v>
      </c>
    </row>
    <row r="223" ht="12.75" customHeight="1">
      <c r="A223" s="223"/>
      <c r="B223" s="224" t="str">
        <f>IF($A223="","",VLOOKUP($A223,Cierre!$A:$E,2,FALSE))</f>
        <v/>
      </c>
      <c r="C223" s="48"/>
      <c r="D223" s="48"/>
      <c r="E223" s="223"/>
      <c r="F223" s="223"/>
      <c r="G223" s="80"/>
      <c r="H223" s="225"/>
      <c r="I223" s="225"/>
      <c r="J223" s="226">
        <f t="shared" si="1"/>
        <v>0</v>
      </c>
      <c r="K223" s="226">
        <f t="shared" si="2"/>
        <v>0</v>
      </c>
      <c r="L223" s="227"/>
      <c r="M223" s="228">
        <f t="shared" si="3"/>
        <v>0</v>
      </c>
      <c r="N223" s="229" t="str">
        <f t="shared" si="12"/>
        <v/>
      </c>
      <c r="O223" s="230"/>
      <c r="P223" s="231">
        <f t="shared" si="5"/>
        <v>0</v>
      </c>
      <c r="Q223" s="232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233">
        <f t="shared" si="6"/>
        <v>0</v>
      </c>
      <c r="AE223" s="233">
        <f t="shared" si="7"/>
        <v>0</v>
      </c>
      <c r="AF223" s="233">
        <f t="shared" si="8"/>
        <v>0</v>
      </c>
      <c r="AG223" s="233">
        <f t="shared" si="9"/>
        <v>0</v>
      </c>
      <c r="AH223" s="233">
        <f t="shared" si="10"/>
        <v>0</v>
      </c>
      <c r="AI223" s="233">
        <f t="shared" si="11"/>
        <v>0</v>
      </c>
    </row>
    <row r="224" ht="12.75" customHeight="1">
      <c r="A224" s="223"/>
      <c r="B224" s="224" t="str">
        <f>IF($A224="","",VLOOKUP($A224,Cierre!$A:$E,2,FALSE))</f>
        <v/>
      </c>
      <c r="C224" s="48"/>
      <c r="D224" s="48"/>
      <c r="E224" s="223"/>
      <c r="F224" s="223"/>
      <c r="G224" s="80"/>
      <c r="H224" s="225"/>
      <c r="I224" s="225"/>
      <c r="J224" s="226">
        <f t="shared" si="1"/>
        <v>0</v>
      </c>
      <c r="K224" s="226">
        <f t="shared" si="2"/>
        <v>0</v>
      </c>
      <c r="L224" s="227"/>
      <c r="M224" s="228">
        <f t="shared" si="3"/>
        <v>0</v>
      </c>
      <c r="N224" s="229" t="str">
        <f t="shared" si="12"/>
        <v/>
      </c>
      <c r="O224" s="230"/>
      <c r="P224" s="231">
        <f t="shared" si="5"/>
        <v>0</v>
      </c>
      <c r="Q224" s="232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233">
        <f t="shared" si="6"/>
        <v>0</v>
      </c>
      <c r="AE224" s="233">
        <f t="shared" si="7"/>
        <v>0</v>
      </c>
      <c r="AF224" s="233">
        <f t="shared" si="8"/>
        <v>0</v>
      </c>
      <c r="AG224" s="233">
        <f t="shared" si="9"/>
        <v>0</v>
      </c>
      <c r="AH224" s="233">
        <f t="shared" si="10"/>
        <v>0</v>
      </c>
      <c r="AI224" s="233">
        <f t="shared" si="11"/>
        <v>0</v>
      </c>
    </row>
    <row r="225" ht="12.75" customHeight="1">
      <c r="A225" s="223"/>
      <c r="B225" s="224" t="str">
        <f>IF($A225="","",VLOOKUP($A225,Cierre!$A:$E,2,FALSE))</f>
        <v/>
      </c>
      <c r="C225" s="48"/>
      <c r="D225" s="48"/>
      <c r="E225" s="223"/>
      <c r="F225" s="223"/>
      <c r="G225" s="80"/>
      <c r="H225" s="225"/>
      <c r="I225" s="225"/>
      <c r="J225" s="226">
        <f t="shared" si="1"/>
        <v>0</v>
      </c>
      <c r="K225" s="226">
        <f t="shared" si="2"/>
        <v>0</v>
      </c>
      <c r="L225" s="227"/>
      <c r="M225" s="228">
        <f t="shared" si="3"/>
        <v>0</v>
      </c>
      <c r="N225" s="229" t="str">
        <f t="shared" si="12"/>
        <v/>
      </c>
      <c r="O225" s="230"/>
      <c r="P225" s="231">
        <f t="shared" si="5"/>
        <v>0</v>
      </c>
      <c r="Q225" s="232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233">
        <f t="shared" si="6"/>
        <v>0</v>
      </c>
      <c r="AE225" s="233">
        <f t="shared" si="7"/>
        <v>0</v>
      </c>
      <c r="AF225" s="233">
        <f t="shared" si="8"/>
        <v>0</v>
      </c>
      <c r="AG225" s="233">
        <f t="shared" si="9"/>
        <v>0</v>
      </c>
      <c r="AH225" s="233">
        <f t="shared" si="10"/>
        <v>0</v>
      </c>
      <c r="AI225" s="233">
        <f t="shared" si="11"/>
        <v>0</v>
      </c>
    </row>
    <row r="226" ht="12.75" customHeight="1">
      <c r="A226" s="223"/>
      <c r="B226" s="224" t="str">
        <f>IF($A226="","",VLOOKUP($A226,Cierre!$A:$E,2,FALSE))</f>
        <v/>
      </c>
      <c r="C226" s="48"/>
      <c r="D226" s="48"/>
      <c r="E226" s="223"/>
      <c r="F226" s="223"/>
      <c r="G226" s="80"/>
      <c r="H226" s="225"/>
      <c r="I226" s="225"/>
      <c r="J226" s="226">
        <f t="shared" si="1"/>
        <v>0</v>
      </c>
      <c r="K226" s="226">
        <f t="shared" si="2"/>
        <v>0</v>
      </c>
      <c r="L226" s="227"/>
      <c r="M226" s="228">
        <f t="shared" si="3"/>
        <v>0</v>
      </c>
      <c r="N226" s="229" t="str">
        <f t="shared" si="12"/>
        <v/>
      </c>
      <c r="O226" s="230"/>
      <c r="P226" s="231">
        <f t="shared" si="5"/>
        <v>0</v>
      </c>
      <c r="Q226" s="232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233">
        <f t="shared" si="6"/>
        <v>0</v>
      </c>
      <c r="AE226" s="233">
        <f t="shared" si="7"/>
        <v>0</v>
      </c>
      <c r="AF226" s="233">
        <f t="shared" si="8"/>
        <v>0</v>
      </c>
      <c r="AG226" s="233">
        <f t="shared" si="9"/>
        <v>0</v>
      </c>
      <c r="AH226" s="233">
        <f t="shared" si="10"/>
        <v>0</v>
      </c>
      <c r="AI226" s="233">
        <f t="shared" si="11"/>
        <v>0</v>
      </c>
    </row>
    <row r="227" ht="12.75" customHeight="1">
      <c r="A227" s="223"/>
      <c r="B227" s="224" t="str">
        <f>IF($A227="","",VLOOKUP($A227,Cierre!$A:$E,2,FALSE))</f>
        <v/>
      </c>
      <c r="C227" s="48"/>
      <c r="D227" s="48"/>
      <c r="E227" s="223"/>
      <c r="F227" s="223"/>
      <c r="G227" s="80"/>
      <c r="H227" s="225"/>
      <c r="I227" s="225"/>
      <c r="J227" s="226">
        <f t="shared" si="1"/>
        <v>0</v>
      </c>
      <c r="K227" s="226">
        <f t="shared" si="2"/>
        <v>0</v>
      </c>
      <c r="L227" s="227"/>
      <c r="M227" s="228">
        <f t="shared" si="3"/>
        <v>0</v>
      </c>
      <c r="N227" s="229" t="str">
        <f t="shared" si="12"/>
        <v/>
      </c>
      <c r="O227" s="230"/>
      <c r="P227" s="231">
        <f t="shared" si="5"/>
        <v>0</v>
      </c>
      <c r="Q227" s="232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233">
        <f t="shared" si="6"/>
        <v>0</v>
      </c>
      <c r="AE227" s="233">
        <f t="shared" si="7"/>
        <v>0</v>
      </c>
      <c r="AF227" s="233">
        <f t="shared" si="8"/>
        <v>0</v>
      </c>
      <c r="AG227" s="233">
        <f t="shared" si="9"/>
        <v>0</v>
      </c>
      <c r="AH227" s="233">
        <f t="shared" si="10"/>
        <v>0</v>
      </c>
      <c r="AI227" s="233">
        <f t="shared" si="11"/>
        <v>0</v>
      </c>
    </row>
    <row r="228" ht="12.75" customHeight="1">
      <c r="A228" s="223"/>
      <c r="B228" s="224" t="str">
        <f>IF($A228="","",VLOOKUP($A228,Cierre!$A:$E,2,FALSE))</f>
        <v/>
      </c>
      <c r="C228" s="48"/>
      <c r="D228" s="48"/>
      <c r="E228" s="223"/>
      <c r="F228" s="223"/>
      <c r="G228" s="80"/>
      <c r="H228" s="225"/>
      <c r="I228" s="225"/>
      <c r="J228" s="226">
        <f t="shared" si="1"/>
        <v>0</v>
      </c>
      <c r="K228" s="226">
        <f t="shared" si="2"/>
        <v>0</v>
      </c>
      <c r="L228" s="227"/>
      <c r="M228" s="228">
        <f t="shared" si="3"/>
        <v>0</v>
      </c>
      <c r="N228" s="229" t="str">
        <f t="shared" si="12"/>
        <v/>
      </c>
      <c r="O228" s="230"/>
      <c r="P228" s="231">
        <f t="shared" si="5"/>
        <v>0</v>
      </c>
      <c r="Q228" s="232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233">
        <f t="shared" si="6"/>
        <v>0</v>
      </c>
      <c r="AE228" s="233">
        <f t="shared" si="7"/>
        <v>0</v>
      </c>
      <c r="AF228" s="233">
        <f t="shared" si="8"/>
        <v>0</v>
      </c>
      <c r="AG228" s="233">
        <f t="shared" si="9"/>
        <v>0</v>
      </c>
      <c r="AH228" s="233">
        <f t="shared" si="10"/>
        <v>0</v>
      </c>
      <c r="AI228" s="233">
        <f t="shared" si="11"/>
        <v>0</v>
      </c>
    </row>
    <row r="229" ht="12.75" customHeight="1">
      <c r="A229" s="223"/>
      <c r="B229" s="224" t="str">
        <f>IF($A229="","",VLOOKUP($A229,Cierre!$A:$E,2,FALSE))</f>
        <v/>
      </c>
      <c r="C229" s="48"/>
      <c r="D229" s="48"/>
      <c r="E229" s="223"/>
      <c r="F229" s="223"/>
      <c r="G229" s="80"/>
      <c r="H229" s="225"/>
      <c r="I229" s="225"/>
      <c r="J229" s="226">
        <f t="shared" si="1"/>
        <v>0</v>
      </c>
      <c r="K229" s="226">
        <f t="shared" si="2"/>
        <v>0</v>
      </c>
      <c r="L229" s="227"/>
      <c r="M229" s="228">
        <f t="shared" si="3"/>
        <v>0</v>
      </c>
      <c r="N229" s="229" t="str">
        <f t="shared" si="12"/>
        <v/>
      </c>
      <c r="O229" s="230"/>
      <c r="P229" s="231">
        <f t="shared" si="5"/>
        <v>0</v>
      </c>
      <c r="Q229" s="232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233">
        <f t="shared" si="6"/>
        <v>0</v>
      </c>
      <c r="AE229" s="233">
        <f t="shared" si="7"/>
        <v>0</v>
      </c>
      <c r="AF229" s="233">
        <f t="shared" si="8"/>
        <v>0</v>
      </c>
      <c r="AG229" s="233">
        <f t="shared" si="9"/>
        <v>0</v>
      </c>
      <c r="AH229" s="233">
        <f t="shared" si="10"/>
        <v>0</v>
      </c>
      <c r="AI229" s="233">
        <f t="shared" si="11"/>
        <v>0</v>
      </c>
    </row>
    <row r="230" ht="12.75" customHeight="1">
      <c r="A230" s="223"/>
      <c r="B230" s="224" t="str">
        <f>IF($A230="","",VLOOKUP($A230,Cierre!$A:$E,2,FALSE))</f>
        <v/>
      </c>
      <c r="C230" s="48"/>
      <c r="D230" s="48"/>
      <c r="E230" s="223"/>
      <c r="F230" s="223"/>
      <c r="G230" s="80"/>
      <c r="H230" s="225"/>
      <c r="I230" s="225"/>
      <c r="J230" s="226">
        <f t="shared" si="1"/>
        <v>0</v>
      </c>
      <c r="K230" s="226">
        <f t="shared" si="2"/>
        <v>0</v>
      </c>
      <c r="L230" s="227"/>
      <c r="M230" s="228">
        <f t="shared" si="3"/>
        <v>0</v>
      </c>
      <c r="N230" s="229" t="str">
        <f t="shared" si="12"/>
        <v/>
      </c>
      <c r="O230" s="230"/>
      <c r="P230" s="231">
        <f t="shared" si="5"/>
        <v>0</v>
      </c>
      <c r="Q230" s="232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233">
        <f t="shared" si="6"/>
        <v>0</v>
      </c>
      <c r="AE230" s="233">
        <f t="shared" si="7"/>
        <v>0</v>
      </c>
      <c r="AF230" s="233">
        <f t="shared" si="8"/>
        <v>0</v>
      </c>
      <c r="AG230" s="233">
        <f t="shared" si="9"/>
        <v>0</v>
      </c>
      <c r="AH230" s="233">
        <f t="shared" si="10"/>
        <v>0</v>
      </c>
      <c r="AI230" s="233">
        <f t="shared" si="11"/>
        <v>0</v>
      </c>
    </row>
    <row r="231" ht="12.75" customHeight="1">
      <c r="A231" s="223"/>
      <c r="B231" s="224" t="str">
        <f>IF($A231="","",VLOOKUP($A231,Cierre!$A:$E,2,FALSE))</f>
        <v/>
      </c>
      <c r="C231" s="48"/>
      <c r="D231" s="48"/>
      <c r="E231" s="223"/>
      <c r="F231" s="223"/>
      <c r="G231" s="80"/>
      <c r="H231" s="225"/>
      <c r="I231" s="225"/>
      <c r="J231" s="226">
        <f t="shared" si="1"/>
        <v>0</v>
      </c>
      <c r="K231" s="226">
        <f t="shared" si="2"/>
        <v>0</v>
      </c>
      <c r="L231" s="227"/>
      <c r="M231" s="228">
        <f t="shared" si="3"/>
        <v>0</v>
      </c>
      <c r="N231" s="229" t="str">
        <f t="shared" si="12"/>
        <v/>
      </c>
      <c r="O231" s="230"/>
      <c r="P231" s="231">
        <f t="shared" si="5"/>
        <v>0</v>
      </c>
      <c r="Q231" s="232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233">
        <f t="shared" si="6"/>
        <v>0</v>
      </c>
      <c r="AE231" s="233">
        <f t="shared" si="7"/>
        <v>0</v>
      </c>
      <c r="AF231" s="233">
        <f t="shared" si="8"/>
        <v>0</v>
      </c>
      <c r="AG231" s="233">
        <f t="shared" si="9"/>
        <v>0</v>
      </c>
      <c r="AH231" s="233">
        <f t="shared" si="10"/>
        <v>0</v>
      </c>
      <c r="AI231" s="233">
        <f t="shared" si="11"/>
        <v>0</v>
      </c>
    </row>
    <row r="232" ht="12.75" customHeight="1">
      <c r="A232" s="223"/>
      <c r="B232" s="224" t="str">
        <f>IF($A232="","",VLOOKUP($A232,Cierre!$A:$E,2,FALSE))</f>
        <v/>
      </c>
      <c r="C232" s="48"/>
      <c r="D232" s="48"/>
      <c r="E232" s="223"/>
      <c r="F232" s="223"/>
      <c r="G232" s="80"/>
      <c r="H232" s="225"/>
      <c r="I232" s="225"/>
      <c r="J232" s="226">
        <f t="shared" si="1"/>
        <v>0</v>
      </c>
      <c r="K232" s="226">
        <f t="shared" si="2"/>
        <v>0</v>
      </c>
      <c r="L232" s="227"/>
      <c r="M232" s="228">
        <f t="shared" si="3"/>
        <v>0</v>
      </c>
      <c r="N232" s="229" t="str">
        <f t="shared" si="12"/>
        <v/>
      </c>
      <c r="O232" s="230"/>
      <c r="P232" s="231">
        <f t="shared" si="5"/>
        <v>0</v>
      </c>
      <c r="Q232" s="232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233">
        <f t="shared" si="6"/>
        <v>0</v>
      </c>
      <c r="AE232" s="233">
        <f t="shared" si="7"/>
        <v>0</v>
      </c>
      <c r="AF232" s="233">
        <f t="shared" si="8"/>
        <v>0</v>
      </c>
      <c r="AG232" s="233">
        <f t="shared" si="9"/>
        <v>0</v>
      </c>
      <c r="AH232" s="233">
        <f t="shared" si="10"/>
        <v>0</v>
      </c>
      <c r="AI232" s="233">
        <f t="shared" si="11"/>
        <v>0</v>
      </c>
    </row>
    <row r="233" ht="12.75" customHeight="1">
      <c r="A233" s="223"/>
      <c r="B233" s="224" t="str">
        <f>IF($A233="","",VLOOKUP($A233,Cierre!$A:$E,2,FALSE))</f>
        <v/>
      </c>
      <c r="C233" s="48"/>
      <c r="D233" s="48"/>
      <c r="E233" s="223"/>
      <c r="F233" s="223"/>
      <c r="G233" s="80"/>
      <c r="H233" s="225"/>
      <c r="I233" s="225"/>
      <c r="J233" s="226">
        <f t="shared" si="1"/>
        <v>0</v>
      </c>
      <c r="K233" s="226">
        <f t="shared" si="2"/>
        <v>0</v>
      </c>
      <c r="L233" s="227"/>
      <c r="M233" s="228">
        <f t="shared" si="3"/>
        <v>0</v>
      </c>
      <c r="N233" s="229" t="str">
        <f t="shared" si="12"/>
        <v/>
      </c>
      <c r="O233" s="230"/>
      <c r="P233" s="231">
        <f t="shared" si="5"/>
        <v>0</v>
      </c>
      <c r="Q233" s="232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233">
        <f t="shared" si="6"/>
        <v>0</v>
      </c>
      <c r="AE233" s="233">
        <f t="shared" si="7"/>
        <v>0</v>
      </c>
      <c r="AF233" s="233">
        <f t="shared" si="8"/>
        <v>0</v>
      </c>
      <c r="AG233" s="233">
        <f t="shared" si="9"/>
        <v>0</v>
      </c>
      <c r="AH233" s="233">
        <f t="shared" si="10"/>
        <v>0</v>
      </c>
      <c r="AI233" s="233">
        <f t="shared" si="11"/>
        <v>0</v>
      </c>
    </row>
    <row r="234" ht="12.75" customHeight="1">
      <c r="A234" s="223"/>
      <c r="B234" s="224" t="str">
        <f>IF($A234="","",VLOOKUP($A234,Cierre!$A:$E,2,FALSE))</f>
        <v/>
      </c>
      <c r="C234" s="48"/>
      <c r="D234" s="48"/>
      <c r="E234" s="223"/>
      <c r="F234" s="223"/>
      <c r="G234" s="80"/>
      <c r="H234" s="225"/>
      <c r="I234" s="225"/>
      <c r="J234" s="226">
        <f t="shared" si="1"/>
        <v>0</v>
      </c>
      <c r="K234" s="226">
        <f t="shared" si="2"/>
        <v>0</v>
      </c>
      <c r="L234" s="227"/>
      <c r="M234" s="228">
        <f t="shared" si="3"/>
        <v>0</v>
      </c>
      <c r="N234" s="229" t="str">
        <f t="shared" si="12"/>
        <v/>
      </c>
      <c r="O234" s="230"/>
      <c r="P234" s="231">
        <f t="shared" si="5"/>
        <v>0</v>
      </c>
      <c r="Q234" s="232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233">
        <f t="shared" si="6"/>
        <v>0</v>
      </c>
      <c r="AE234" s="233">
        <f t="shared" si="7"/>
        <v>0</v>
      </c>
      <c r="AF234" s="233">
        <f t="shared" si="8"/>
        <v>0</v>
      </c>
      <c r="AG234" s="233">
        <f t="shared" si="9"/>
        <v>0</v>
      </c>
      <c r="AH234" s="233">
        <f t="shared" si="10"/>
        <v>0</v>
      </c>
      <c r="AI234" s="233">
        <f t="shared" si="11"/>
        <v>0</v>
      </c>
    </row>
    <row r="235" ht="12.75" customHeight="1">
      <c r="A235" s="223"/>
      <c r="B235" s="224" t="str">
        <f>IF($A235="","",VLOOKUP($A235,Cierre!$A:$E,2,FALSE))</f>
        <v/>
      </c>
      <c r="C235" s="48"/>
      <c r="D235" s="48"/>
      <c r="E235" s="223"/>
      <c r="F235" s="223"/>
      <c r="G235" s="80"/>
      <c r="H235" s="225"/>
      <c r="I235" s="225"/>
      <c r="J235" s="226">
        <f t="shared" si="1"/>
        <v>0</v>
      </c>
      <c r="K235" s="226">
        <f t="shared" si="2"/>
        <v>0</v>
      </c>
      <c r="L235" s="227"/>
      <c r="M235" s="228">
        <f t="shared" si="3"/>
        <v>0</v>
      </c>
      <c r="N235" s="229" t="str">
        <f t="shared" si="12"/>
        <v/>
      </c>
      <c r="O235" s="230"/>
      <c r="P235" s="231">
        <f t="shared" si="5"/>
        <v>0</v>
      </c>
      <c r="Q235" s="232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233">
        <f t="shared" si="6"/>
        <v>0</v>
      </c>
      <c r="AE235" s="233">
        <f t="shared" si="7"/>
        <v>0</v>
      </c>
      <c r="AF235" s="233">
        <f t="shared" si="8"/>
        <v>0</v>
      </c>
      <c r="AG235" s="233">
        <f t="shared" si="9"/>
        <v>0</v>
      </c>
      <c r="AH235" s="233">
        <f t="shared" si="10"/>
        <v>0</v>
      </c>
      <c r="AI235" s="233">
        <f t="shared" si="11"/>
        <v>0</v>
      </c>
    </row>
    <row r="236" ht="12.75" customHeight="1">
      <c r="A236" s="223"/>
      <c r="B236" s="224" t="str">
        <f>IF($A236="","",VLOOKUP($A236,Cierre!$A:$E,2,FALSE))</f>
        <v/>
      </c>
      <c r="C236" s="48"/>
      <c r="D236" s="48"/>
      <c r="E236" s="223"/>
      <c r="F236" s="223"/>
      <c r="G236" s="80"/>
      <c r="H236" s="225"/>
      <c r="I236" s="225"/>
      <c r="J236" s="226">
        <f t="shared" si="1"/>
        <v>0</v>
      </c>
      <c r="K236" s="226">
        <f t="shared" si="2"/>
        <v>0</v>
      </c>
      <c r="L236" s="227"/>
      <c r="M236" s="228">
        <f t="shared" si="3"/>
        <v>0</v>
      </c>
      <c r="N236" s="229" t="str">
        <f t="shared" si="12"/>
        <v/>
      </c>
      <c r="O236" s="230"/>
      <c r="P236" s="231">
        <f t="shared" si="5"/>
        <v>0</v>
      </c>
      <c r="Q236" s="232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233">
        <f t="shared" si="6"/>
        <v>0</v>
      </c>
      <c r="AE236" s="233">
        <f t="shared" si="7"/>
        <v>0</v>
      </c>
      <c r="AF236" s="233">
        <f t="shared" si="8"/>
        <v>0</v>
      </c>
      <c r="AG236" s="233">
        <f t="shared" si="9"/>
        <v>0</v>
      </c>
      <c r="AH236" s="233">
        <f t="shared" si="10"/>
        <v>0</v>
      </c>
      <c r="AI236" s="233">
        <f t="shared" si="11"/>
        <v>0</v>
      </c>
    </row>
    <row r="237" ht="12.75" customHeight="1">
      <c r="A237" s="223"/>
      <c r="B237" s="224" t="str">
        <f>IF($A237="","",VLOOKUP($A237,Cierre!$A:$E,2,FALSE))</f>
        <v/>
      </c>
      <c r="C237" s="48"/>
      <c r="D237" s="48"/>
      <c r="E237" s="223"/>
      <c r="F237" s="223"/>
      <c r="G237" s="80"/>
      <c r="H237" s="225"/>
      <c r="I237" s="225"/>
      <c r="J237" s="226">
        <f t="shared" si="1"/>
        <v>0</v>
      </c>
      <c r="K237" s="226">
        <f t="shared" si="2"/>
        <v>0</v>
      </c>
      <c r="L237" s="227"/>
      <c r="M237" s="228">
        <f t="shared" si="3"/>
        <v>0</v>
      </c>
      <c r="N237" s="229" t="str">
        <f t="shared" si="12"/>
        <v/>
      </c>
      <c r="O237" s="230"/>
      <c r="P237" s="231">
        <f t="shared" si="5"/>
        <v>0</v>
      </c>
      <c r="Q237" s="232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233">
        <f t="shared" si="6"/>
        <v>0</v>
      </c>
      <c r="AE237" s="233">
        <f t="shared" si="7"/>
        <v>0</v>
      </c>
      <c r="AF237" s="233">
        <f t="shared" si="8"/>
        <v>0</v>
      </c>
      <c r="AG237" s="233">
        <f t="shared" si="9"/>
        <v>0</v>
      </c>
      <c r="AH237" s="233">
        <f t="shared" si="10"/>
        <v>0</v>
      </c>
      <c r="AI237" s="233">
        <f t="shared" si="11"/>
        <v>0</v>
      </c>
    </row>
    <row r="238" ht="12.75" customHeight="1">
      <c r="A238" s="223"/>
      <c r="B238" s="224" t="str">
        <f>IF($A238="","",VLOOKUP($A238,Cierre!$A:$E,2,FALSE))</f>
        <v/>
      </c>
      <c r="C238" s="48"/>
      <c r="D238" s="48"/>
      <c r="E238" s="223"/>
      <c r="F238" s="223"/>
      <c r="G238" s="80"/>
      <c r="H238" s="225"/>
      <c r="I238" s="225"/>
      <c r="J238" s="226">
        <f t="shared" si="1"/>
        <v>0</v>
      </c>
      <c r="K238" s="226">
        <f t="shared" si="2"/>
        <v>0</v>
      </c>
      <c r="L238" s="227"/>
      <c r="M238" s="228">
        <f t="shared" si="3"/>
        <v>0</v>
      </c>
      <c r="N238" s="229" t="str">
        <f t="shared" si="12"/>
        <v/>
      </c>
      <c r="O238" s="230"/>
      <c r="P238" s="231">
        <f t="shared" si="5"/>
        <v>0</v>
      </c>
      <c r="Q238" s="232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233">
        <f t="shared" si="6"/>
        <v>0</v>
      </c>
      <c r="AE238" s="233">
        <f t="shared" si="7"/>
        <v>0</v>
      </c>
      <c r="AF238" s="233">
        <f t="shared" si="8"/>
        <v>0</v>
      </c>
      <c r="AG238" s="233">
        <f t="shared" si="9"/>
        <v>0</v>
      </c>
      <c r="AH238" s="233">
        <f t="shared" si="10"/>
        <v>0</v>
      </c>
      <c r="AI238" s="233">
        <f t="shared" si="11"/>
        <v>0</v>
      </c>
    </row>
    <row r="239" ht="12.75" customHeight="1">
      <c r="A239" s="223"/>
      <c r="B239" s="224" t="str">
        <f>IF($A239="","",VLOOKUP($A239,Cierre!$A:$E,2,FALSE))</f>
        <v/>
      </c>
      <c r="C239" s="48"/>
      <c r="D239" s="48"/>
      <c r="E239" s="223"/>
      <c r="F239" s="223"/>
      <c r="G239" s="80"/>
      <c r="H239" s="225"/>
      <c r="I239" s="225"/>
      <c r="J239" s="226">
        <f t="shared" si="1"/>
        <v>0</v>
      </c>
      <c r="K239" s="226">
        <f t="shared" si="2"/>
        <v>0</v>
      </c>
      <c r="L239" s="227"/>
      <c r="M239" s="228">
        <f t="shared" si="3"/>
        <v>0</v>
      </c>
      <c r="N239" s="229" t="str">
        <f t="shared" si="12"/>
        <v/>
      </c>
      <c r="O239" s="230"/>
      <c r="P239" s="231">
        <f t="shared" si="5"/>
        <v>0</v>
      </c>
      <c r="Q239" s="232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233">
        <f t="shared" si="6"/>
        <v>0</v>
      </c>
      <c r="AE239" s="233">
        <f t="shared" si="7"/>
        <v>0</v>
      </c>
      <c r="AF239" s="233">
        <f t="shared" si="8"/>
        <v>0</v>
      </c>
      <c r="AG239" s="233">
        <f t="shared" si="9"/>
        <v>0</v>
      </c>
      <c r="AH239" s="233">
        <f t="shared" si="10"/>
        <v>0</v>
      </c>
      <c r="AI239" s="233">
        <f t="shared" si="11"/>
        <v>0</v>
      </c>
    </row>
    <row r="240" ht="12.75" customHeight="1">
      <c r="A240" s="223"/>
      <c r="B240" s="224" t="str">
        <f>IF($A240="","",VLOOKUP($A240,Cierre!$A:$E,2,FALSE))</f>
        <v/>
      </c>
      <c r="C240" s="48"/>
      <c r="D240" s="48"/>
      <c r="E240" s="223"/>
      <c r="F240" s="223"/>
      <c r="G240" s="80"/>
      <c r="H240" s="225"/>
      <c r="I240" s="225"/>
      <c r="J240" s="226">
        <f t="shared" si="1"/>
        <v>0</v>
      </c>
      <c r="K240" s="226">
        <f t="shared" si="2"/>
        <v>0</v>
      </c>
      <c r="L240" s="227"/>
      <c r="M240" s="228">
        <f t="shared" si="3"/>
        <v>0</v>
      </c>
      <c r="N240" s="229" t="str">
        <f t="shared" si="12"/>
        <v/>
      </c>
      <c r="O240" s="230"/>
      <c r="P240" s="231">
        <f t="shared" si="5"/>
        <v>0</v>
      </c>
      <c r="Q240" s="232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233">
        <f t="shared" si="6"/>
        <v>0</v>
      </c>
      <c r="AE240" s="233">
        <f t="shared" si="7"/>
        <v>0</v>
      </c>
      <c r="AF240" s="233">
        <f t="shared" si="8"/>
        <v>0</v>
      </c>
      <c r="AG240" s="233">
        <f t="shared" si="9"/>
        <v>0</v>
      </c>
      <c r="AH240" s="233">
        <f t="shared" si="10"/>
        <v>0</v>
      </c>
      <c r="AI240" s="233">
        <f t="shared" si="11"/>
        <v>0</v>
      </c>
    </row>
    <row r="241" ht="12.75" customHeight="1">
      <c r="A241" s="223"/>
      <c r="B241" s="224" t="str">
        <f>IF($A241="","",VLOOKUP($A241,Cierre!$A:$E,2,FALSE))</f>
        <v/>
      </c>
      <c r="C241" s="48"/>
      <c r="D241" s="48"/>
      <c r="E241" s="223"/>
      <c r="F241" s="223"/>
      <c r="G241" s="80"/>
      <c r="H241" s="225"/>
      <c r="I241" s="225"/>
      <c r="J241" s="226">
        <f t="shared" si="1"/>
        <v>0</v>
      </c>
      <c r="K241" s="226">
        <f t="shared" si="2"/>
        <v>0</v>
      </c>
      <c r="L241" s="227"/>
      <c r="M241" s="228">
        <f t="shared" si="3"/>
        <v>0</v>
      </c>
      <c r="N241" s="229" t="str">
        <f t="shared" si="12"/>
        <v/>
      </c>
      <c r="O241" s="230"/>
      <c r="P241" s="231">
        <f t="shared" si="5"/>
        <v>0</v>
      </c>
      <c r="Q241" s="232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233">
        <f t="shared" si="6"/>
        <v>0</v>
      </c>
      <c r="AE241" s="233">
        <f t="shared" si="7"/>
        <v>0</v>
      </c>
      <c r="AF241" s="233">
        <f t="shared" si="8"/>
        <v>0</v>
      </c>
      <c r="AG241" s="233">
        <f t="shared" si="9"/>
        <v>0</v>
      </c>
      <c r="AH241" s="233">
        <f t="shared" si="10"/>
        <v>0</v>
      </c>
      <c r="AI241" s="233">
        <f t="shared" si="11"/>
        <v>0</v>
      </c>
    </row>
    <row r="242" ht="12.75" customHeight="1">
      <c r="A242" s="223"/>
      <c r="B242" s="224" t="str">
        <f>IF($A242="","",VLOOKUP($A242,Cierre!$A:$E,2,FALSE))</f>
        <v/>
      </c>
      <c r="C242" s="48"/>
      <c r="D242" s="48"/>
      <c r="E242" s="223"/>
      <c r="F242" s="223"/>
      <c r="G242" s="80"/>
      <c r="H242" s="225"/>
      <c r="I242" s="225"/>
      <c r="J242" s="226">
        <f t="shared" si="1"/>
        <v>0</v>
      </c>
      <c r="K242" s="226">
        <f t="shared" si="2"/>
        <v>0</v>
      </c>
      <c r="L242" s="227"/>
      <c r="M242" s="228">
        <f t="shared" si="3"/>
        <v>0</v>
      </c>
      <c r="N242" s="229" t="str">
        <f t="shared" si="12"/>
        <v/>
      </c>
      <c r="O242" s="230"/>
      <c r="P242" s="231">
        <f t="shared" si="5"/>
        <v>0</v>
      </c>
      <c r="Q242" s="232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233">
        <f t="shared" si="6"/>
        <v>0</v>
      </c>
      <c r="AE242" s="233">
        <f t="shared" si="7"/>
        <v>0</v>
      </c>
      <c r="AF242" s="233">
        <f t="shared" si="8"/>
        <v>0</v>
      </c>
      <c r="AG242" s="233">
        <f t="shared" si="9"/>
        <v>0</v>
      </c>
      <c r="AH242" s="233">
        <f t="shared" si="10"/>
        <v>0</v>
      </c>
      <c r="AI242" s="233">
        <f t="shared" si="11"/>
        <v>0</v>
      </c>
    </row>
    <row r="243" ht="12.75" customHeight="1">
      <c r="A243" s="223"/>
      <c r="B243" s="224" t="str">
        <f>IF($A243="","",VLOOKUP($A243,Cierre!$A:$E,2,FALSE))</f>
        <v/>
      </c>
      <c r="C243" s="48"/>
      <c r="D243" s="48"/>
      <c r="E243" s="223"/>
      <c r="F243" s="223"/>
      <c r="G243" s="80"/>
      <c r="H243" s="225"/>
      <c r="I243" s="225"/>
      <c r="J243" s="226">
        <f t="shared" si="1"/>
        <v>0</v>
      </c>
      <c r="K243" s="226">
        <f t="shared" si="2"/>
        <v>0</v>
      </c>
      <c r="L243" s="227"/>
      <c r="M243" s="228">
        <f t="shared" si="3"/>
        <v>0</v>
      </c>
      <c r="N243" s="229" t="str">
        <f t="shared" si="12"/>
        <v/>
      </c>
      <c r="O243" s="230"/>
      <c r="P243" s="231">
        <f t="shared" si="5"/>
        <v>0</v>
      </c>
      <c r="Q243" s="232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233">
        <f t="shared" si="6"/>
        <v>0</v>
      </c>
      <c r="AE243" s="233">
        <f t="shared" si="7"/>
        <v>0</v>
      </c>
      <c r="AF243" s="233">
        <f t="shared" si="8"/>
        <v>0</v>
      </c>
      <c r="AG243" s="233">
        <f t="shared" si="9"/>
        <v>0</v>
      </c>
      <c r="AH243" s="233">
        <f t="shared" si="10"/>
        <v>0</v>
      </c>
      <c r="AI243" s="233">
        <f t="shared" si="11"/>
        <v>0</v>
      </c>
    </row>
    <row r="244" ht="12.75" customHeight="1">
      <c r="A244" s="223"/>
      <c r="B244" s="224" t="str">
        <f>IF($A244="","",VLOOKUP($A244,Cierre!$A:$E,2,FALSE))</f>
        <v/>
      </c>
      <c r="C244" s="48"/>
      <c r="D244" s="48"/>
      <c r="E244" s="223"/>
      <c r="F244" s="223"/>
      <c r="G244" s="80"/>
      <c r="H244" s="225"/>
      <c r="I244" s="225"/>
      <c r="J244" s="226">
        <f t="shared" si="1"/>
        <v>0</v>
      </c>
      <c r="K244" s="226">
        <f t="shared" si="2"/>
        <v>0</v>
      </c>
      <c r="L244" s="227"/>
      <c r="M244" s="228">
        <f t="shared" si="3"/>
        <v>0</v>
      </c>
      <c r="N244" s="229" t="str">
        <f t="shared" si="12"/>
        <v/>
      </c>
      <c r="O244" s="230"/>
      <c r="P244" s="231">
        <f t="shared" si="5"/>
        <v>0</v>
      </c>
      <c r="Q244" s="232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233">
        <f t="shared" si="6"/>
        <v>0</v>
      </c>
      <c r="AE244" s="233">
        <f t="shared" si="7"/>
        <v>0</v>
      </c>
      <c r="AF244" s="233">
        <f t="shared" si="8"/>
        <v>0</v>
      </c>
      <c r="AG244" s="233">
        <f t="shared" si="9"/>
        <v>0</v>
      </c>
      <c r="AH244" s="233">
        <f t="shared" si="10"/>
        <v>0</v>
      </c>
      <c r="AI244" s="233">
        <f t="shared" si="11"/>
        <v>0</v>
      </c>
    </row>
    <row r="245" ht="12.75" customHeight="1">
      <c r="A245" s="223"/>
      <c r="B245" s="224" t="str">
        <f>IF($A245="","",VLOOKUP($A245,Cierre!$A:$E,2,FALSE))</f>
        <v/>
      </c>
      <c r="C245" s="48"/>
      <c r="D245" s="48"/>
      <c r="E245" s="223"/>
      <c r="F245" s="223"/>
      <c r="G245" s="80"/>
      <c r="H245" s="225"/>
      <c r="I245" s="225"/>
      <c r="J245" s="226">
        <f t="shared" si="1"/>
        <v>0</v>
      </c>
      <c r="K245" s="226">
        <f t="shared" si="2"/>
        <v>0</v>
      </c>
      <c r="L245" s="227"/>
      <c r="M245" s="228">
        <f t="shared" si="3"/>
        <v>0</v>
      </c>
      <c r="N245" s="229" t="str">
        <f t="shared" si="12"/>
        <v/>
      </c>
      <c r="O245" s="230"/>
      <c r="P245" s="231">
        <f t="shared" si="5"/>
        <v>0</v>
      </c>
      <c r="Q245" s="232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233">
        <f t="shared" si="6"/>
        <v>0</v>
      </c>
      <c r="AE245" s="233">
        <f t="shared" si="7"/>
        <v>0</v>
      </c>
      <c r="AF245" s="233">
        <f t="shared" si="8"/>
        <v>0</v>
      </c>
      <c r="AG245" s="233">
        <f t="shared" si="9"/>
        <v>0</v>
      </c>
      <c r="AH245" s="233">
        <f t="shared" si="10"/>
        <v>0</v>
      </c>
      <c r="AI245" s="233">
        <f t="shared" si="11"/>
        <v>0</v>
      </c>
    </row>
    <row r="246" ht="12.75" customHeight="1">
      <c r="A246" s="223"/>
      <c r="B246" s="224" t="str">
        <f>IF($A246="","",VLOOKUP($A246,Cierre!$A:$E,2,FALSE))</f>
        <v/>
      </c>
      <c r="C246" s="48"/>
      <c r="D246" s="48"/>
      <c r="E246" s="223"/>
      <c r="F246" s="223"/>
      <c r="G246" s="80"/>
      <c r="H246" s="225"/>
      <c r="I246" s="225"/>
      <c r="J246" s="226">
        <f t="shared" si="1"/>
        <v>0</v>
      </c>
      <c r="K246" s="226">
        <f t="shared" si="2"/>
        <v>0</v>
      </c>
      <c r="L246" s="227"/>
      <c r="M246" s="228">
        <f t="shared" si="3"/>
        <v>0</v>
      </c>
      <c r="N246" s="229" t="str">
        <f t="shared" si="12"/>
        <v/>
      </c>
      <c r="O246" s="230"/>
      <c r="P246" s="231">
        <f t="shared" si="5"/>
        <v>0</v>
      </c>
      <c r="Q246" s="232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233">
        <f t="shared" si="6"/>
        <v>0</v>
      </c>
      <c r="AE246" s="233">
        <f t="shared" si="7"/>
        <v>0</v>
      </c>
      <c r="AF246" s="233">
        <f t="shared" si="8"/>
        <v>0</v>
      </c>
      <c r="AG246" s="233">
        <f t="shared" si="9"/>
        <v>0</v>
      </c>
      <c r="AH246" s="233">
        <f t="shared" si="10"/>
        <v>0</v>
      </c>
      <c r="AI246" s="233">
        <f t="shared" si="11"/>
        <v>0</v>
      </c>
    </row>
    <row r="247" ht="12.75" customHeight="1">
      <c r="A247" s="223"/>
      <c r="B247" s="224" t="str">
        <f>IF($A247="","",VLOOKUP($A247,Cierre!$A:$E,2,FALSE))</f>
        <v/>
      </c>
      <c r="C247" s="48"/>
      <c r="D247" s="48"/>
      <c r="E247" s="223"/>
      <c r="F247" s="223"/>
      <c r="G247" s="80"/>
      <c r="H247" s="225"/>
      <c r="I247" s="225"/>
      <c r="J247" s="226">
        <f t="shared" si="1"/>
        <v>0</v>
      </c>
      <c r="K247" s="226">
        <f t="shared" si="2"/>
        <v>0</v>
      </c>
      <c r="L247" s="227"/>
      <c r="M247" s="228">
        <f t="shared" si="3"/>
        <v>0</v>
      </c>
      <c r="N247" s="229" t="str">
        <f t="shared" si="12"/>
        <v/>
      </c>
      <c r="O247" s="230"/>
      <c r="P247" s="231">
        <f t="shared" si="5"/>
        <v>0</v>
      </c>
      <c r="Q247" s="232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233">
        <f t="shared" si="6"/>
        <v>0</v>
      </c>
      <c r="AE247" s="233">
        <f t="shared" si="7"/>
        <v>0</v>
      </c>
      <c r="AF247" s="233">
        <f t="shared" si="8"/>
        <v>0</v>
      </c>
      <c r="AG247" s="233">
        <f t="shared" si="9"/>
        <v>0</v>
      </c>
      <c r="AH247" s="233">
        <f t="shared" si="10"/>
        <v>0</v>
      </c>
      <c r="AI247" s="233">
        <f t="shared" si="11"/>
        <v>0</v>
      </c>
    </row>
    <row r="248" ht="12.75" customHeight="1">
      <c r="A248" s="223"/>
      <c r="B248" s="224" t="str">
        <f>IF($A248="","",VLOOKUP($A248,Cierre!$A:$E,2,FALSE))</f>
        <v/>
      </c>
      <c r="C248" s="48"/>
      <c r="D248" s="48"/>
      <c r="E248" s="223"/>
      <c r="F248" s="223"/>
      <c r="G248" s="80"/>
      <c r="H248" s="225"/>
      <c r="I248" s="225"/>
      <c r="J248" s="226">
        <f t="shared" si="1"/>
        <v>0</v>
      </c>
      <c r="K248" s="226">
        <f t="shared" si="2"/>
        <v>0</v>
      </c>
      <c r="L248" s="227"/>
      <c r="M248" s="228">
        <f t="shared" si="3"/>
        <v>0</v>
      </c>
      <c r="N248" s="229" t="str">
        <f t="shared" si="12"/>
        <v/>
      </c>
      <c r="O248" s="230"/>
      <c r="P248" s="231">
        <f t="shared" si="5"/>
        <v>0</v>
      </c>
      <c r="Q248" s="232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233">
        <f t="shared" si="6"/>
        <v>0</v>
      </c>
      <c r="AE248" s="233">
        <f t="shared" si="7"/>
        <v>0</v>
      </c>
      <c r="AF248" s="233">
        <f t="shared" si="8"/>
        <v>0</v>
      </c>
      <c r="AG248" s="233">
        <f t="shared" si="9"/>
        <v>0</v>
      </c>
      <c r="AH248" s="233">
        <f t="shared" si="10"/>
        <v>0</v>
      </c>
      <c r="AI248" s="233">
        <f t="shared" si="11"/>
        <v>0</v>
      </c>
    </row>
    <row r="249" ht="12.75" customHeight="1">
      <c r="A249" s="223"/>
      <c r="B249" s="224" t="str">
        <f>IF($A249="","",VLOOKUP($A249,Cierre!$A:$E,2,FALSE))</f>
        <v/>
      </c>
      <c r="C249" s="48"/>
      <c r="D249" s="48"/>
      <c r="E249" s="223"/>
      <c r="F249" s="223"/>
      <c r="G249" s="80"/>
      <c r="H249" s="225"/>
      <c r="I249" s="225"/>
      <c r="J249" s="226">
        <f t="shared" si="1"/>
        <v>0</v>
      </c>
      <c r="K249" s="226">
        <f t="shared" si="2"/>
        <v>0</v>
      </c>
      <c r="L249" s="227"/>
      <c r="M249" s="228">
        <f t="shared" si="3"/>
        <v>0</v>
      </c>
      <c r="N249" s="229" t="str">
        <f t="shared" si="12"/>
        <v/>
      </c>
      <c r="O249" s="230"/>
      <c r="P249" s="231">
        <f t="shared" si="5"/>
        <v>0</v>
      </c>
      <c r="Q249" s="232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233">
        <f t="shared" si="6"/>
        <v>0</v>
      </c>
      <c r="AE249" s="233">
        <f t="shared" si="7"/>
        <v>0</v>
      </c>
      <c r="AF249" s="233">
        <f t="shared" si="8"/>
        <v>0</v>
      </c>
      <c r="AG249" s="233">
        <f t="shared" si="9"/>
        <v>0</v>
      </c>
      <c r="AH249" s="233">
        <f t="shared" si="10"/>
        <v>0</v>
      </c>
      <c r="AI249" s="233">
        <f t="shared" si="11"/>
        <v>0</v>
      </c>
    </row>
    <row r="250" ht="12.75" customHeight="1">
      <c r="A250" s="223"/>
      <c r="B250" s="224" t="str">
        <f>IF($A250="","",VLOOKUP($A250,Cierre!$A:$E,2,FALSE))</f>
        <v/>
      </c>
      <c r="C250" s="48"/>
      <c r="D250" s="48"/>
      <c r="E250" s="223"/>
      <c r="F250" s="223"/>
      <c r="G250" s="80"/>
      <c r="H250" s="225"/>
      <c r="I250" s="225"/>
      <c r="J250" s="226">
        <f t="shared" si="1"/>
        <v>0</v>
      </c>
      <c r="K250" s="226">
        <f t="shared" si="2"/>
        <v>0</v>
      </c>
      <c r="L250" s="227"/>
      <c r="M250" s="228">
        <f t="shared" si="3"/>
        <v>0</v>
      </c>
      <c r="N250" s="229" t="str">
        <f t="shared" si="12"/>
        <v/>
      </c>
      <c r="O250" s="230"/>
      <c r="P250" s="231">
        <f t="shared" si="5"/>
        <v>0</v>
      </c>
      <c r="Q250" s="232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233">
        <f t="shared" si="6"/>
        <v>0</v>
      </c>
      <c r="AE250" s="233">
        <f t="shared" si="7"/>
        <v>0</v>
      </c>
      <c r="AF250" s="233">
        <f t="shared" si="8"/>
        <v>0</v>
      </c>
      <c r="AG250" s="233">
        <f t="shared" si="9"/>
        <v>0</v>
      </c>
      <c r="AH250" s="233">
        <f t="shared" si="10"/>
        <v>0</v>
      </c>
      <c r="AI250" s="233">
        <f t="shared" si="11"/>
        <v>0</v>
      </c>
    </row>
    <row r="251" ht="12.75" customHeight="1">
      <c r="A251" s="223"/>
      <c r="B251" s="224" t="str">
        <f>IF($A251="","",VLOOKUP($A251,Cierre!$A:$E,2,FALSE))</f>
        <v/>
      </c>
      <c r="C251" s="48"/>
      <c r="D251" s="48"/>
      <c r="E251" s="223"/>
      <c r="F251" s="223"/>
      <c r="G251" s="80"/>
      <c r="H251" s="225"/>
      <c r="I251" s="225"/>
      <c r="J251" s="226">
        <f t="shared" si="1"/>
        <v>0</v>
      </c>
      <c r="K251" s="226">
        <f t="shared" si="2"/>
        <v>0</v>
      </c>
      <c r="L251" s="227"/>
      <c r="M251" s="228">
        <f t="shared" si="3"/>
        <v>0</v>
      </c>
      <c r="N251" s="229" t="str">
        <f t="shared" si="12"/>
        <v/>
      </c>
      <c r="O251" s="230"/>
      <c r="P251" s="231">
        <f t="shared" si="5"/>
        <v>0</v>
      </c>
      <c r="Q251" s="232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233">
        <f t="shared" si="6"/>
        <v>0</v>
      </c>
      <c r="AE251" s="233">
        <f t="shared" si="7"/>
        <v>0</v>
      </c>
      <c r="AF251" s="233">
        <f t="shared" si="8"/>
        <v>0</v>
      </c>
      <c r="AG251" s="233">
        <f t="shared" si="9"/>
        <v>0</v>
      </c>
      <c r="AH251" s="233">
        <f t="shared" si="10"/>
        <v>0</v>
      </c>
      <c r="AI251" s="233">
        <f t="shared" si="11"/>
        <v>0</v>
      </c>
    </row>
    <row r="252" ht="12.75" customHeight="1">
      <c r="A252" s="223"/>
      <c r="B252" s="224" t="str">
        <f>IF($A252="","",VLOOKUP($A252,Cierre!$A:$E,2,FALSE))</f>
        <v/>
      </c>
      <c r="C252" s="48"/>
      <c r="D252" s="48"/>
      <c r="E252" s="223"/>
      <c r="F252" s="223"/>
      <c r="G252" s="80"/>
      <c r="H252" s="225"/>
      <c r="I252" s="225"/>
      <c r="J252" s="226">
        <f t="shared" si="1"/>
        <v>0</v>
      </c>
      <c r="K252" s="226">
        <f t="shared" si="2"/>
        <v>0</v>
      </c>
      <c r="L252" s="227"/>
      <c r="M252" s="228">
        <f t="shared" si="3"/>
        <v>0</v>
      </c>
      <c r="N252" s="229" t="str">
        <f t="shared" si="12"/>
        <v/>
      </c>
      <c r="O252" s="230"/>
      <c r="P252" s="231">
        <f t="shared" si="5"/>
        <v>0</v>
      </c>
      <c r="Q252" s="232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233">
        <f t="shared" si="6"/>
        <v>0</v>
      </c>
      <c r="AE252" s="233">
        <f t="shared" si="7"/>
        <v>0</v>
      </c>
      <c r="AF252" s="233">
        <f t="shared" si="8"/>
        <v>0</v>
      </c>
      <c r="AG252" s="233">
        <f t="shared" si="9"/>
        <v>0</v>
      </c>
      <c r="AH252" s="233">
        <f t="shared" si="10"/>
        <v>0</v>
      </c>
      <c r="AI252" s="233">
        <f t="shared" si="11"/>
        <v>0</v>
      </c>
    </row>
    <row r="253" ht="12.75" customHeight="1">
      <c r="A253" s="223"/>
      <c r="B253" s="224" t="str">
        <f>IF($A253="","",VLOOKUP($A253,Cierre!$A:$E,2,FALSE))</f>
        <v/>
      </c>
      <c r="C253" s="48"/>
      <c r="D253" s="48"/>
      <c r="E253" s="223"/>
      <c r="F253" s="223"/>
      <c r="G253" s="80"/>
      <c r="H253" s="225"/>
      <c r="I253" s="225"/>
      <c r="J253" s="226">
        <f t="shared" si="1"/>
        <v>0</v>
      </c>
      <c r="K253" s="226">
        <f t="shared" si="2"/>
        <v>0</v>
      </c>
      <c r="L253" s="227"/>
      <c r="M253" s="228">
        <f t="shared" si="3"/>
        <v>0</v>
      </c>
      <c r="N253" s="229" t="str">
        <f t="shared" si="12"/>
        <v/>
      </c>
      <c r="O253" s="230"/>
      <c r="P253" s="231">
        <f t="shared" si="5"/>
        <v>0</v>
      </c>
      <c r="Q253" s="232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233">
        <f t="shared" si="6"/>
        <v>0</v>
      </c>
      <c r="AE253" s="233">
        <f t="shared" si="7"/>
        <v>0</v>
      </c>
      <c r="AF253" s="233">
        <f t="shared" si="8"/>
        <v>0</v>
      </c>
      <c r="AG253" s="233">
        <f t="shared" si="9"/>
        <v>0</v>
      </c>
      <c r="AH253" s="233">
        <f t="shared" si="10"/>
        <v>0</v>
      </c>
      <c r="AI253" s="233">
        <f t="shared" si="11"/>
        <v>0</v>
      </c>
    </row>
    <row r="254" ht="12.75" customHeight="1">
      <c r="A254" s="223"/>
      <c r="B254" s="224" t="str">
        <f>IF($A254="","",VLOOKUP($A254,Cierre!$A:$E,2,FALSE))</f>
        <v/>
      </c>
      <c r="C254" s="48"/>
      <c r="D254" s="48"/>
      <c r="E254" s="223"/>
      <c r="F254" s="223"/>
      <c r="G254" s="80"/>
      <c r="H254" s="225"/>
      <c r="I254" s="225"/>
      <c r="J254" s="226">
        <f t="shared" si="1"/>
        <v>0</v>
      </c>
      <c r="K254" s="226">
        <f t="shared" si="2"/>
        <v>0</v>
      </c>
      <c r="L254" s="227"/>
      <c r="M254" s="228">
        <f t="shared" si="3"/>
        <v>0</v>
      </c>
      <c r="N254" s="229" t="str">
        <f t="shared" si="12"/>
        <v/>
      </c>
      <c r="O254" s="230"/>
      <c r="P254" s="231">
        <f t="shared" si="5"/>
        <v>0</v>
      </c>
      <c r="Q254" s="232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233">
        <f t="shared" si="6"/>
        <v>0</v>
      </c>
      <c r="AE254" s="233">
        <f t="shared" si="7"/>
        <v>0</v>
      </c>
      <c r="AF254" s="233">
        <f t="shared" si="8"/>
        <v>0</v>
      </c>
      <c r="AG254" s="233">
        <f t="shared" si="9"/>
        <v>0</v>
      </c>
      <c r="AH254" s="233">
        <f t="shared" si="10"/>
        <v>0</v>
      </c>
      <c r="AI254" s="233">
        <f t="shared" si="11"/>
        <v>0</v>
      </c>
    </row>
    <row r="255" ht="12.75" customHeight="1">
      <c r="A255" s="223"/>
      <c r="B255" s="224" t="str">
        <f>IF($A255="","",VLOOKUP($A255,Cierre!$A:$E,2,FALSE))</f>
        <v/>
      </c>
      <c r="C255" s="48"/>
      <c r="D255" s="48"/>
      <c r="E255" s="223"/>
      <c r="F255" s="223"/>
      <c r="G255" s="80"/>
      <c r="H255" s="225"/>
      <c r="I255" s="225"/>
      <c r="J255" s="226">
        <f t="shared" si="1"/>
        <v>0</v>
      </c>
      <c r="K255" s="226">
        <f t="shared" si="2"/>
        <v>0</v>
      </c>
      <c r="L255" s="227"/>
      <c r="M255" s="228">
        <f t="shared" si="3"/>
        <v>0</v>
      </c>
      <c r="N255" s="229" t="str">
        <f t="shared" si="12"/>
        <v/>
      </c>
      <c r="O255" s="230"/>
      <c r="P255" s="231">
        <f t="shared" si="5"/>
        <v>0</v>
      </c>
      <c r="Q255" s="232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233">
        <f t="shared" si="6"/>
        <v>0</v>
      </c>
      <c r="AE255" s="233">
        <f t="shared" si="7"/>
        <v>0</v>
      </c>
      <c r="AF255" s="233">
        <f t="shared" si="8"/>
        <v>0</v>
      </c>
      <c r="AG255" s="233">
        <f t="shared" si="9"/>
        <v>0</v>
      </c>
      <c r="AH255" s="233">
        <f t="shared" si="10"/>
        <v>0</v>
      </c>
      <c r="AI255" s="233">
        <f t="shared" si="11"/>
        <v>0</v>
      </c>
    </row>
    <row r="256" ht="12.75" customHeight="1">
      <c r="A256" s="223"/>
      <c r="B256" s="224" t="str">
        <f>IF($A256="","",VLOOKUP($A256,Cierre!$A:$E,2,FALSE))</f>
        <v/>
      </c>
      <c r="C256" s="48"/>
      <c r="D256" s="48"/>
      <c r="E256" s="223"/>
      <c r="F256" s="223"/>
      <c r="G256" s="80"/>
      <c r="H256" s="225"/>
      <c r="I256" s="225"/>
      <c r="J256" s="226">
        <f t="shared" si="1"/>
        <v>0</v>
      </c>
      <c r="K256" s="226">
        <f t="shared" si="2"/>
        <v>0</v>
      </c>
      <c r="L256" s="227"/>
      <c r="M256" s="228">
        <f t="shared" si="3"/>
        <v>0</v>
      </c>
      <c r="N256" s="229" t="str">
        <f t="shared" si="12"/>
        <v/>
      </c>
      <c r="O256" s="230"/>
      <c r="P256" s="231">
        <f t="shared" si="5"/>
        <v>0</v>
      </c>
      <c r="Q256" s="232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233">
        <f t="shared" si="6"/>
        <v>0</v>
      </c>
      <c r="AE256" s="233">
        <f t="shared" si="7"/>
        <v>0</v>
      </c>
      <c r="AF256" s="233">
        <f t="shared" si="8"/>
        <v>0</v>
      </c>
      <c r="AG256" s="233">
        <f t="shared" si="9"/>
        <v>0</v>
      </c>
      <c r="AH256" s="233">
        <f t="shared" si="10"/>
        <v>0</v>
      </c>
      <c r="AI256" s="233">
        <f t="shared" si="11"/>
        <v>0</v>
      </c>
    </row>
    <row r="257" ht="12.75" customHeight="1">
      <c r="A257" s="223"/>
      <c r="B257" s="224" t="str">
        <f>IF($A257="","",VLOOKUP($A257,Cierre!$A:$E,2,FALSE))</f>
        <v/>
      </c>
      <c r="C257" s="48"/>
      <c r="D257" s="48"/>
      <c r="E257" s="223"/>
      <c r="F257" s="223"/>
      <c r="G257" s="80"/>
      <c r="H257" s="225"/>
      <c r="I257" s="225"/>
      <c r="J257" s="226">
        <f t="shared" si="1"/>
        <v>0</v>
      </c>
      <c r="K257" s="226">
        <f t="shared" si="2"/>
        <v>0</v>
      </c>
      <c r="L257" s="227"/>
      <c r="M257" s="228">
        <f t="shared" si="3"/>
        <v>0</v>
      </c>
      <c r="N257" s="229" t="str">
        <f t="shared" si="12"/>
        <v/>
      </c>
      <c r="O257" s="230"/>
      <c r="P257" s="231">
        <f t="shared" si="5"/>
        <v>0</v>
      </c>
      <c r="Q257" s="232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233">
        <f t="shared" si="6"/>
        <v>0</v>
      </c>
      <c r="AE257" s="233">
        <f t="shared" si="7"/>
        <v>0</v>
      </c>
      <c r="AF257" s="233">
        <f t="shared" si="8"/>
        <v>0</v>
      </c>
      <c r="AG257" s="233">
        <f t="shared" si="9"/>
        <v>0</v>
      </c>
      <c r="AH257" s="233">
        <f t="shared" si="10"/>
        <v>0</v>
      </c>
      <c r="AI257" s="233">
        <f t="shared" si="11"/>
        <v>0</v>
      </c>
    </row>
    <row r="258" ht="12.75" customHeight="1">
      <c r="A258" s="223"/>
      <c r="B258" s="224" t="str">
        <f>IF($A258="","",VLOOKUP($A258,Cierre!$A:$E,2,FALSE))</f>
        <v/>
      </c>
      <c r="C258" s="48"/>
      <c r="D258" s="48"/>
      <c r="E258" s="223"/>
      <c r="F258" s="223"/>
      <c r="G258" s="80"/>
      <c r="H258" s="225"/>
      <c r="I258" s="225"/>
      <c r="J258" s="226">
        <f t="shared" si="1"/>
        <v>0</v>
      </c>
      <c r="K258" s="226">
        <f t="shared" si="2"/>
        <v>0</v>
      </c>
      <c r="L258" s="227"/>
      <c r="M258" s="228">
        <f t="shared" si="3"/>
        <v>0</v>
      </c>
      <c r="N258" s="229" t="str">
        <f t="shared" si="12"/>
        <v/>
      </c>
      <c r="O258" s="230"/>
      <c r="P258" s="231">
        <f t="shared" si="5"/>
        <v>0</v>
      </c>
      <c r="Q258" s="232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233">
        <f t="shared" si="6"/>
        <v>0</v>
      </c>
      <c r="AE258" s="233">
        <f t="shared" si="7"/>
        <v>0</v>
      </c>
      <c r="AF258" s="233">
        <f t="shared" si="8"/>
        <v>0</v>
      </c>
      <c r="AG258" s="233">
        <f t="shared" si="9"/>
        <v>0</v>
      </c>
      <c r="AH258" s="233">
        <f t="shared" si="10"/>
        <v>0</v>
      </c>
      <c r="AI258" s="233">
        <f t="shared" si="11"/>
        <v>0</v>
      </c>
    </row>
    <row r="259" ht="12.75" customHeight="1">
      <c r="A259" s="223"/>
      <c r="B259" s="224" t="str">
        <f>IF($A259="","",VLOOKUP($A259,Cierre!$A:$E,2,FALSE))</f>
        <v/>
      </c>
      <c r="C259" s="48"/>
      <c r="D259" s="48"/>
      <c r="E259" s="223"/>
      <c r="F259" s="223"/>
      <c r="G259" s="80"/>
      <c r="H259" s="225"/>
      <c r="I259" s="225"/>
      <c r="J259" s="226">
        <f t="shared" si="1"/>
        <v>0</v>
      </c>
      <c r="K259" s="226">
        <f t="shared" si="2"/>
        <v>0</v>
      </c>
      <c r="L259" s="227"/>
      <c r="M259" s="228">
        <f t="shared" si="3"/>
        <v>0</v>
      </c>
      <c r="N259" s="229" t="str">
        <f t="shared" si="12"/>
        <v/>
      </c>
      <c r="O259" s="230"/>
      <c r="P259" s="231">
        <f t="shared" si="5"/>
        <v>0</v>
      </c>
      <c r="Q259" s="232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233">
        <f t="shared" si="6"/>
        <v>0</v>
      </c>
      <c r="AE259" s="233">
        <f t="shared" si="7"/>
        <v>0</v>
      </c>
      <c r="AF259" s="233">
        <f t="shared" si="8"/>
        <v>0</v>
      </c>
      <c r="AG259" s="233">
        <f t="shared" si="9"/>
        <v>0</v>
      </c>
      <c r="AH259" s="233">
        <f t="shared" si="10"/>
        <v>0</v>
      </c>
      <c r="AI259" s="233">
        <f t="shared" si="11"/>
        <v>0</v>
      </c>
    </row>
    <row r="260" ht="12.75" customHeight="1">
      <c r="A260" s="223"/>
      <c r="B260" s="224" t="str">
        <f>IF($A260="","",VLOOKUP($A260,Cierre!$A:$E,2,FALSE))</f>
        <v/>
      </c>
      <c r="C260" s="48"/>
      <c r="D260" s="48"/>
      <c r="E260" s="223"/>
      <c r="F260" s="223"/>
      <c r="G260" s="80"/>
      <c r="H260" s="225"/>
      <c r="I260" s="225"/>
      <c r="J260" s="226">
        <f t="shared" si="1"/>
        <v>0</v>
      </c>
      <c r="K260" s="226">
        <f t="shared" si="2"/>
        <v>0</v>
      </c>
      <c r="L260" s="227"/>
      <c r="M260" s="228">
        <f t="shared" si="3"/>
        <v>0</v>
      </c>
      <c r="N260" s="229" t="str">
        <f t="shared" si="12"/>
        <v/>
      </c>
      <c r="O260" s="230"/>
      <c r="P260" s="231">
        <f t="shared" si="5"/>
        <v>0</v>
      </c>
      <c r="Q260" s="232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233">
        <f t="shared" si="6"/>
        <v>0</v>
      </c>
      <c r="AE260" s="233">
        <f t="shared" si="7"/>
        <v>0</v>
      </c>
      <c r="AF260" s="233">
        <f t="shared" si="8"/>
        <v>0</v>
      </c>
      <c r="AG260" s="233">
        <f t="shared" si="9"/>
        <v>0</v>
      </c>
      <c r="AH260" s="233">
        <f t="shared" si="10"/>
        <v>0</v>
      </c>
      <c r="AI260" s="233">
        <f t="shared" si="11"/>
        <v>0</v>
      </c>
    </row>
    <row r="261" ht="12.75" customHeight="1">
      <c r="A261" s="223"/>
      <c r="B261" s="224" t="str">
        <f>IF($A261="","",VLOOKUP($A261,Cierre!$A:$E,2,FALSE))</f>
        <v/>
      </c>
      <c r="C261" s="48"/>
      <c r="D261" s="48"/>
      <c r="E261" s="223"/>
      <c r="F261" s="223"/>
      <c r="G261" s="80"/>
      <c r="H261" s="225"/>
      <c r="I261" s="225"/>
      <c r="J261" s="226">
        <f t="shared" si="1"/>
        <v>0</v>
      </c>
      <c r="K261" s="226">
        <f t="shared" si="2"/>
        <v>0</v>
      </c>
      <c r="L261" s="227"/>
      <c r="M261" s="228">
        <f t="shared" si="3"/>
        <v>0</v>
      </c>
      <c r="N261" s="229" t="str">
        <f t="shared" si="12"/>
        <v/>
      </c>
      <c r="O261" s="230"/>
      <c r="P261" s="231">
        <f t="shared" si="5"/>
        <v>0</v>
      </c>
      <c r="Q261" s="232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233">
        <f t="shared" si="6"/>
        <v>0</v>
      </c>
      <c r="AE261" s="233">
        <f t="shared" si="7"/>
        <v>0</v>
      </c>
      <c r="AF261" s="233">
        <f t="shared" si="8"/>
        <v>0</v>
      </c>
      <c r="AG261" s="233">
        <f t="shared" si="9"/>
        <v>0</v>
      </c>
      <c r="AH261" s="233">
        <f t="shared" si="10"/>
        <v>0</v>
      </c>
      <c r="AI261" s="233">
        <f t="shared" si="11"/>
        <v>0</v>
      </c>
    </row>
    <row r="262" ht="12.75" customHeight="1">
      <c r="A262" s="223"/>
      <c r="B262" s="224" t="str">
        <f>IF($A262="","",VLOOKUP($A262,Cierre!$A:$E,2,FALSE))</f>
        <v/>
      </c>
      <c r="C262" s="48"/>
      <c r="D262" s="48"/>
      <c r="E262" s="223"/>
      <c r="F262" s="223"/>
      <c r="G262" s="80"/>
      <c r="H262" s="225"/>
      <c r="I262" s="225"/>
      <c r="J262" s="226">
        <f t="shared" si="1"/>
        <v>0</v>
      </c>
      <c r="K262" s="226">
        <f t="shared" si="2"/>
        <v>0</v>
      </c>
      <c r="L262" s="227"/>
      <c r="M262" s="228">
        <f t="shared" si="3"/>
        <v>0</v>
      </c>
      <c r="N262" s="229" t="str">
        <f t="shared" si="12"/>
        <v/>
      </c>
      <c r="O262" s="230"/>
      <c r="P262" s="231">
        <f t="shared" si="5"/>
        <v>0</v>
      </c>
      <c r="Q262" s="232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233">
        <f t="shared" si="6"/>
        <v>0</v>
      </c>
      <c r="AE262" s="233">
        <f t="shared" si="7"/>
        <v>0</v>
      </c>
      <c r="AF262" s="233">
        <f t="shared" si="8"/>
        <v>0</v>
      </c>
      <c r="AG262" s="233">
        <f t="shared" si="9"/>
        <v>0</v>
      </c>
      <c r="AH262" s="233">
        <f t="shared" si="10"/>
        <v>0</v>
      </c>
      <c r="AI262" s="233">
        <f t="shared" si="11"/>
        <v>0</v>
      </c>
    </row>
    <row r="263" ht="12.75" customHeight="1">
      <c r="A263" s="223"/>
      <c r="B263" s="224" t="str">
        <f>IF($A263="","",VLOOKUP($A263,Cierre!$A:$E,2,FALSE))</f>
        <v/>
      </c>
      <c r="C263" s="48"/>
      <c r="D263" s="48"/>
      <c r="E263" s="223"/>
      <c r="F263" s="223"/>
      <c r="G263" s="80"/>
      <c r="H263" s="225"/>
      <c r="I263" s="225"/>
      <c r="J263" s="226">
        <f t="shared" si="1"/>
        <v>0</v>
      </c>
      <c r="K263" s="226">
        <f t="shared" si="2"/>
        <v>0</v>
      </c>
      <c r="L263" s="227"/>
      <c r="M263" s="228">
        <f t="shared" si="3"/>
        <v>0</v>
      </c>
      <c r="N263" s="229" t="str">
        <f t="shared" si="12"/>
        <v/>
      </c>
      <c r="O263" s="230"/>
      <c r="P263" s="231">
        <f t="shared" si="5"/>
        <v>0</v>
      </c>
      <c r="Q263" s="232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233">
        <f t="shared" si="6"/>
        <v>0</v>
      </c>
      <c r="AE263" s="233">
        <f t="shared" si="7"/>
        <v>0</v>
      </c>
      <c r="AF263" s="233">
        <f t="shared" si="8"/>
        <v>0</v>
      </c>
      <c r="AG263" s="233">
        <f t="shared" si="9"/>
        <v>0</v>
      </c>
      <c r="AH263" s="233">
        <f t="shared" si="10"/>
        <v>0</v>
      </c>
      <c r="AI263" s="233">
        <f t="shared" si="11"/>
        <v>0</v>
      </c>
    </row>
    <row r="264" ht="12.75" customHeight="1">
      <c r="A264" s="223"/>
      <c r="B264" s="224" t="str">
        <f>IF($A264="","",VLOOKUP($A264,Cierre!$A:$E,2,FALSE))</f>
        <v/>
      </c>
      <c r="C264" s="48"/>
      <c r="D264" s="48"/>
      <c r="E264" s="223"/>
      <c r="F264" s="223"/>
      <c r="G264" s="80"/>
      <c r="H264" s="225"/>
      <c r="I264" s="225"/>
      <c r="J264" s="226">
        <f t="shared" si="1"/>
        <v>0</v>
      </c>
      <c r="K264" s="226">
        <f t="shared" si="2"/>
        <v>0</v>
      </c>
      <c r="L264" s="227"/>
      <c r="M264" s="228">
        <f t="shared" si="3"/>
        <v>0</v>
      </c>
      <c r="N264" s="229" t="str">
        <f t="shared" si="12"/>
        <v/>
      </c>
      <c r="O264" s="230"/>
      <c r="P264" s="231">
        <f t="shared" si="5"/>
        <v>0</v>
      </c>
      <c r="Q264" s="232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233">
        <f t="shared" si="6"/>
        <v>0</v>
      </c>
      <c r="AE264" s="233">
        <f t="shared" si="7"/>
        <v>0</v>
      </c>
      <c r="AF264" s="233">
        <f t="shared" si="8"/>
        <v>0</v>
      </c>
      <c r="AG264" s="233">
        <f t="shared" si="9"/>
        <v>0</v>
      </c>
      <c r="AH264" s="233">
        <f t="shared" si="10"/>
        <v>0</v>
      </c>
      <c r="AI264" s="233">
        <f t="shared" si="11"/>
        <v>0</v>
      </c>
    </row>
    <row r="265" ht="12.75" customHeight="1">
      <c r="A265" s="223"/>
      <c r="B265" s="224" t="str">
        <f>IF($A265="","",VLOOKUP($A265,Cierre!$A:$E,2,FALSE))</f>
        <v/>
      </c>
      <c r="C265" s="48"/>
      <c r="D265" s="48"/>
      <c r="E265" s="223"/>
      <c r="F265" s="223"/>
      <c r="G265" s="80"/>
      <c r="H265" s="225"/>
      <c r="I265" s="225"/>
      <c r="J265" s="226">
        <f t="shared" si="1"/>
        <v>0</v>
      </c>
      <c r="K265" s="226">
        <f t="shared" si="2"/>
        <v>0</v>
      </c>
      <c r="L265" s="227"/>
      <c r="M265" s="228">
        <f t="shared" si="3"/>
        <v>0</v>
      </c>
      <c r="N265" s="229" t="str">
        <f t="shared" si="12"/>
        <v/>
      </c>
      <c r="O265" s="230"/>
      <c r="P265" s="231">
        <f t="shared" si="5"/>
        <v>0</v>
      </c>
      <c r="Q265" s="232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233">
        <f t="shared" si="6"/>
        <v>0</v>
      </c>
      <c r="AE265" s="233">
        <f t="shared" si="7"/>
        <v>0</v>
      </c>
      <c r="AF265" s="233">
        <f t="shared" si="8"/>
        <v>0</v>
      </c>
      <c r="AG265" s="233">
        <f t="shared" si="9"/>
        <v>0</v>
      </c>
      <c r="AH265" s="233">
        <f t="shared" si="10"/>
        <v>0</v>
      </c>
      <c r="AI265" s="233">
        <f t="shared" si="11"/>
        <v>0</v>
      </c>
    </row>
    <row r="266" ht="12.75" customHeight="1">
      <c r="A266" s="223"/>
      <c r="B266" s="224" t="str">
        <f>IF($A266="","",VLOOKUP($A266,Cierre!$A:$E,2,FALSE))</f>
        <v/>
      </c>
      <c r="C266" s="48"/>
      <c r="D266" s="48"/>
      <c r="E266" s="223"/>
      <c r="F266" s="223"/>
      <c r="G266" s="80"/>
      <c r="H266" s="225"/>
      <c r="I266" s="225"/>
      <c r="J266" s="226">
        <f t="shared" si="1"/>
        <v>0</v>
      </c>
      <c r="K266" s="226">
        <f t="shared" si="2"/>
        <v>0</v>
      </c>
      <c r="L266" s="227"/>
      <c r="M266" s="228">
        <f t="shared" si="3"/>
        <v>0</v>
      </c>
      <c r="N266" s="229" t="str">
        <f t="shared" si="12"/>
        <v/>
      </c>
      <c r="O266" s="230"/>
      <c r="P266" s="231">
        <f t="shared" si="5"/>
        <v>0</v>
      </c>
      <c r="Q266" s="232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233">
        <f t="shared" si="6"/>
        <v>0</v>
      </c>
      <c r="AE266" s="233">
        <f t="shared" si="7"/>
        <v>0</v>
      </c>
      <c r="AF266" s="233">
        <f t="shared" si="8"/>
        <v>0</v>
      </c>
      <c r="AG266" s="233">
        <f t="shared" si="9"/>
        <v>0</v>
      </c>
      <c r="AH266" s="233">
        <f t="shared" si="10"/>
        <v>0</v>
      </c>
      <c r="AI266" s="233">
        <f t="shared" si="11"/>
        <v>0</v>
      </c>
    </row>
    <row r="267" ht="12.75" customHeight="1">
      <c r="A267" s="223"/>
      <c r="B267" s="224" t="str">
        <f>IF($A267="","",VLOOKUP($A267,Cierre!$A:$E,2,FALSE))</f>
        <v/>
      </c>
      <c r="C267" s="48"/>
      <c r="D267" s="48"/>
      <c r="E267" s="223"/>
      <c r="F267" s="223"/>
      <c r="G267" s="80"/>
      <c r="H267" s="225"/>
      <c r="I267" s="225"/>
      <c r="J267" s="226">
        <f t="shared" si="1"/>
        <v>0</v>
      </c>
      <c r="K267" s="226">
        <f t="shared" si="2"/>
        <v>0</v>
      </c>
      <c r="L267" s="227"/>
      <c r="M267" s="228">
        <f t="shared" si="3"/>
        <v>0</v>
      </c>
      <c r="N267" s="229" t="str">
        <f t="shared" si="12"/>
        <v/>
      </c>
      <c r="O267" s="230"/>
      <c r="P267" s="231">
        <f t="shared" si="5"/>
        <v>0</v>
      </c>
      <c r="Q267" s="232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233">
        <f t="shared" si="6"/>
        <v>0</v>
      </c>
      <c r="AE267" s="233">
        <f t="shared" si="7"/>
        <v>0</v>
      </c>
      <c r="AF267" s="233">
        <f t="shared" si="8"/>
        <v>0</v>
      </c>
      <c r="AG267" s="233">
        <f t="shared" si="9"/>
        <v>0</v>
      </c>
      <c r="AH267" s="233">
        <f t="shared" si="10"/>
        <v>0</v>
      </c>
      <c r="AI267" s="233">
        <f t="shared" si="11"/>
        <v>0</v>
      </c>
    </row>
    <row r="268" ht="12.75" customHeight="1">
      <c r="A268" s="223"/>
      <c r="B268" s="224" t="str">
        <f>IF($A268="","",VLOOKUP($A268,Cierre!$A:$E,2,FALSE))</f>
        <v/>
      </c>
      <c r="C268" s="48"/>
      <c r="D268" s="48"/>
      <c r="E268" s="223"/>
      <c r="F268" s="223"/>
      <c r="G268" s="80"/>
      <c r="H268" s="225"/>
      <c r="I268" s="225"/>
      <c r="J268" s="226">
        <f t="shared" si="1"/>
        <v>0</v>
      </c>
      <c r="K268" s="226">
        <f t="shared" si="2"/>
        <v>0</v>
      </c>
      <c r="L268" s="227"/>
      <c r="M268" s="228">
        <f t="shared" si="3"/>
        <v>0</v>
      </c>
      <c r="N268" s="229" t="str">
        <f t="shared" si="12"/>
        <v/>
      </c>
      <c r="O268" s="230"/>
      <c r="P268" s="231">
        <f t="shared" si="5"/>
        <v>0</v>
      </c>
      <c r="Q268" s="232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233">
        <f t="shared" si="6"/>
        <v>0</v>
      </c>
      <c r="AE268" s="233">
        <f t="shared" si="7"/>
        <v>0</v>
      </c>
      <c r="AF268" s="233">
        <f t="shared" si="8"/>
        <v>0</v>
      </c>
      <c r="AG268" s="233">
        <f t="shared" si="9"/>
        <v>0</v>
      </c>
      <c r="AH268" s="233">
        <f t="shared" si="10"/>
        <v>0</v>
      </c>
      <c r="AI268" s="233">
        <f t="shared" si="11"/>
        <v>0</v>
      </c>
    </row>
    <row r="269" ht="12.75" customHeight="1">
      <c r="A269" s="223"/>
      <c r="B269" s="224" t="str">
        <f>IF($A269="","",VLOOKUP($A269,Cierre!$A:$E,2,FALSE))</f>
        <v/>
      </c>
      <c r="C269" s="48"/>
      <c r="D269" s="48"/>
      <c r="E269" s="223"/>
      <c r="F269" s="223"/>
      <c r="G269" s="80"/>
      <c r="H269" s="225"/>
      <c r="I269" s="225"/>
      <c r="J269" s="226">
        <f t="shared" si="1"/>
        <v>0</v>
      </c>
      <c r="K269" s="226">
        <f t="shared" si="2"/>
        <v>0</v>
      </c>
      <c r="L269" s="227"/>
      <c r="M269" s="228">
        <f t="shared" si="3"/>
        <v>0</v>
      </c>
      <c r="N269" s="229" t="str">
        <f t="shared" si="12"/>
        <v/>
      </c>
      <c r="O269" s="230"/>
      <c r="P269" s="231">
        <f t="shared" si="5"/>
        <v>0</v>
      </c>
      <c r="Q269" s="232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233">
        <f t="shared" si="6"/>
        <v>0</v>
      </c>
      <c r="AE269" s="233">
        <f t="shared" si="7"/>
        <v>0</v>
      </c>
      <c r="AF269" s="233">
        <f t="shared" si="8"/>
        <v>0</v>
      </c>
      <c r="AG269" s="233">
        <f t="shared" si="9"/>
        <v>0</v>
      </c>
      <c r="AH269" s="233">
        <f t="shared" si="10"/>
        <v>0</v>
      </c>
      <c r="AI269" s="233">
        <f t="shared" si="11"/>
        <v>0</v>
      </c>
    </row>
    <row r="270" ht="12.75" customHeight="1">
      <c r="A270" s="223"/>
      <c r="B270" s="224" t="str">
        <f>IF($A270="","",VLOOKUP($A270,Cierre!$A:$E,2,FALSE))</f>
        <v/>
      </c>
      <c r="C270" s="48"/>
      <c r="D270" s="48"/>
      <c r="E270" s="223"/>
      <c r="F270" s="223"/>
      <c r="G270" s="80"/>
      <c r="H270" s="225"/>
      <c r="I270" s="225"/>
      <c r="J270" s="226">
        <f t="shared" si="1"/>
        <v>0</v>
      </c>
      <c r="K270" s="226">
        <f t="shared" si="2"/>
        <v>0</v>
      </c>
      <c r="L270" s="227"/>
      <c r="M270" s="228">
        <f t="shared" si="3"/>
        <v>0</v>
      </c>
      <c r="N270" s="229" t="str">
        <f t="shared" si="12"/>
        <v/>
      </c>
      <c r="O270" s="230"/>
      <c r="P270" s="231">
        <f t="shared" si="5"/>
        <v>0</v>
      </c>
      <c r="Q270" s="232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233">
        <f t="shared" si="6"/>
        <v>0</v>
      </c>
      <c r="AE270" s="233">
        <f t="shared" si="7"/>
        <v>0</v>
      </c>
      <c r="AF270" s="233">
        <f t="shared" si="8"/>
        <v>0</v>
      </c>
      <c r="AG270" s="233">
        <f t="shared" si="9"/>
        <v>0</v>
      </c>
      <c r="AH270" s="233">
        <f t="shared" si="10"/>
        <v>0</v>
      </c>
      <c r="AI270" s="233">
        <f t="shared" si="11"/>
        <v>0</v>
      </c>
    </row>
    <row r="271" ht="12.75" customHeight="1">
      <c r="A271" s="223"/>
      <c r="B271" s="224" t="str">
        <f>IF($A271="","",VLOOKUP($A271,Cierre!$A:$E,2,FALSE))</f>
        <v/>
      </c>
      <c r="C271" s="48"/>
      <c r="D271" s="48"/>
      <c r="E271" s="223"/>
      <c r="F271" s="223"/>
      <c r="G271" s="80"/>
      <c r="H271" s="225"/>
      <c r="I271" s="225"/>
      <c r="J271" s="226">
        <f t="shared" si="1"/>
        <v>0</v>
      </c>
      <c r="K271" s="226">
        <f t="shared" si="2"/>
        <v>0</v>
      </c>
      <c r="L271" s="227"/>
      <c r="M271" s="228">
        <f t="shared" si="3"/>
        <v>0</v>
      </c>
      <c r="N271" s="229" t="str">
        <f t="shared" si="12"/>
        <v/>
      </c>
      <c r="O271" s="230"/>
      <c r="P271" s="231">
        <f t="shared" si="5"/>
        <v>0</v>
      </c>
      <c r="Q271" s="232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233">
        <f t="shared" si="6"/>
        <v>0</v>
      </c>
      <c r="AE271" s="233">
        <f t="shared" si="7"/>
        <v>0</v>
      </c>
      <c r="AF271" s="233">
        <f t="shared" si="8"/>
        <v>0</v>
      </c>
      <c r="AG271" s="233">
        <f t="shared" si="9"/>
        <v>0</v>
      </c>
      <c r="AH271" s="233">
        <f t="shared" si="10"/>
        <v>0</v>
      </c>
      <c r="AI271" s="233">
        <f t="shared" si="11"/>
        <v>0</v>
      </c>
    </row>
    <row r="272" ht="12.75" customHeight="1">
      <c r="A272" s="223"/>
      <c r="B272" s="224" t="str">
        <f>IF($A272="","",VLOOKUP($A272,Cierre!$A:$E,2,FALSE))</f>
        <v/>
      </c>
      <c r="C272" s="48"/>
      <c r="D272" s="48"/>
      <c r="E272" s="223"/>
      <c r="F272" s="223"/>
      <c r="G272" s="80"/>
      <c r="H272" s="225"/>
      <c r="I272" s="225"/>
      <c r="J272" s="226">
        <f t="shared" si="1"/>
        <v>0</v>
      </c>
      <c r="K272" s="226">
        <f t="shared" si="2"/>
        <v>0</v>
      </c>
      <c r="L272" s="227"/>
      <c r="M272" s="228">
        <f t="shared" si="3"/>
        <v>0</v>
      </c>
      <c r="N272" s="229" t="str">
        <f t="shared" si="12"/>
        <v/>
      </c>
      <c r="O272" s="230"/>
      <c r="P272" s="231">
        <f t="shared" si="5"/>
        <v>0</v>
      </c>
      <c r="Q272" s="232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233">
        <f t="shared" si="6"/>
        <v>0</v>
      </c>
      <c r="AE272" s="233">
        <f t="shared" si="7"/>
        <v>0</v>
      </c>
      <c r="AF272" s="233">
        <f t="shared" si="8"/>
        <v>0</v>
      </c>
      <c r="AG272" s="233">
        <f t="shared" si="9"/>
        <v>0</v>
      </c>
      <c r="AH272" s="233">
        <f t="shared" si="10"/>
        <v>0</v>
      </c>
      <c r="AI272" s="233">
        <f t="shared" si="11"/>
        <v>0</v>
      </c>
    </row>
    <row r="273" ht="12.75" customHeight="1">
      <c r="A273" s="223"/>
      <c r="B273" s="224" t="str">
        <f>IF($A273="","",VLOOKUP($A273,Cierre!$A:$E,2,FALSE))</f>
        <v/>
      </c>
      <c r="C273" s="48"/>
      <c r="D273" s="48"/>
      <c r="E273" s="223"/>
      <c r="F273" s="223"/>
      <c r="G273" s="80"/>
      <c r="H273" s="225"/>
      <c r="I273" s="225"/>
      <c r="J273" s="226">
        <f t="shared" si="1"/>
        <v>0</v>
      </c>
      <c r="K273" s="226">
        <f t="shared" si="2"/>
        <v>0</v>
      </c>
      <c r="L273" s="227"/>
      <c r="M273" s="228">
        <f t="shared" si="3"/>
        <v>0</v>
      </c>
      <c r="N273" s="229" t="str">
        <f t="shared" si="12"/>
        <v/>
      </c>
      <c r="O273" s="230"/>
      <c r="P273" s="231">
        <f t="shared" si="5"/>
        <v>0</v>
      </c>
      <c r="Q273" s="232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233">
        <f t="shared" si="6"/>
        <v>0</v>
      </c>
      <c r="AE273" s="233">
        <f t="shared" si="7"/>
        <v>0</v>
      </c>
      <c r="AF273" s="233">
        <f t="shared" si="8"/>
        <v>0</v>
      </c>
      <c r="AG273" s="233">
        <f t="shared" si="9"/>
        <v>0</v>
      </c>
      <c r="AH273" s="233">
        <f t="shared" si="10"/>
        <v>0</v>
      </c>
      <c r="AI273" s="233">
        <f t="shared" si="11"/>
        <v>0</v>
      </c>
    </row>
    <row r="274" ht="12.75" customHeight="1">
      <c r="A274" s="223"/>
      <c r="B274" s="224" t="str">
        <f>IF($A274="","",VLOOKUP($A274,Cierre!$A:$E,2,FALSE))</f>
        <v/>
      </c>
      <c r="C274" s="48"/>
      <c r="D274" s="48"/>
      <c r="E274" s="223"/>
      <c r="F274" s="223"/>
      <c r="G274" s="80"/>
      <c r="H274" s="225"/>
      <c r="I274" s="225"/>
      <c r="J274" s="226">
        <f t="shared" si="1"/>
        <v>0</v>
      </c>
      <c r="K274" s="226">
        <f t="shared" si="2"/>
        <v>0</v>
      </c>
      <c r="L274" s="227"/>
      <c r="M274" s="228">
        <f t="shared" si="3"/>
        <v>0</v>
      </c>
      <c r="N274" s="229" t="str">
        <f t="shared" si="12"/>
        <v/>
      </c>
      <c r="O274" s="230"/>
      <c r="P274" s="231">
        <f t="shared" si="5"/>
        <v>0</v>
      </c>
      <c r="Q274" s="232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233">
        <f t="shared" si="6"/>
        <v>0</v>
      </c>
      <c r="AE274" s="233">
        <f t="shared" si="7"/>
        <v>0</v>
      </c>
      <c r="AF274" s="233">
        <f t="shared" si="8"/>
        <v>0</v>
      </c>
      <c r="AG274" s="233">
        <f t="shared" si="9"/>
        <v>0</v>
      </c>
      <c r="AH274" s="233">
        <f t="shared" si="10"/>
        <v>0</v>
      </c>
      <c r="AI274" s="233">
        <f t="shared" si="11"/>
        <v>0</v>
      </c>
    </row>
    <row r="275" ht="12.75" customHeight="1">
      <c r="A275" s="223"/>
      <c r="B275" s="224" t="str">
        <f>IF($A275="","",VLOOKUP($A275,Cierre!$A:$E,2,FALSE))</f>
        <v/>
      </c>
      <c r="C275" s="48"/>
      <c r="D275" s="48"/>
      <c r="E275" s="223"/>
      <c r="F275" s="223"/>
      <c r="G275" s="80"/>
      <c r="H275" s="225"/>
      <c r="I275" s="225"/>
      <c r="J275" s="226">
        <f t="shared" si="1"/>
        <v>0</v>
      </c>
      <c r="K275" s="226">
        <f t="shared" si="2"/>
        <v>0</v>
      </c>
      <c r="L275" s="227"/>
      <c r="M275" s="228">
        <f t="shared" si="3"/>
        <v>0</v>
      </c>
      <c r="N275" s="229" t="str">
        <f t="shared" si="12"/>
        <v/>
      </c>
      <c r="O275" s="230"/>
      <c r="P275" s="231">
        <f t="shared" si="5"/>
        <v>0</v>
      </c>
      <c r="Q275" s="232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233">
        <f t="shared" si="6"/>
        <v>0</v>
      </c>
      <c r="AE275" s="233">
        <f t="shared" si="7"/>
        <v>0</v>
      </c>
      <c r="AF275" s="233">
        <f t="shared" si="8"/>
        <v>0</v>
      </c>
      <c r="AG275" s="233">
        <f t="shared" si="9"/>
        <v>0</v>
      </c>
      <c r="AH275" s="233">
        <f t="shared" si="10"/>
        <v>0</v>
      </c>
      <c r="AI275" s="233">
        <f t="shared" si="11"/>
        <v>0</v>
      </c>
    </row>
    <row r="276" ht="12.75" customHeight="1">
      <c r="A276" s="223"/>
      <c r="B276" s="224" t="str">
        <f>IF($A276="","",VLOOKUP($A276,Cierre!$A:$E,2,FALSE))</f>
        <v/>
      </c>
      <c r="C276" s="48"/>
      <c r="D276" s="48"/>
      <c r="E276" s="223"/>
      <c r="F276" s="223"/>
      <c r="G276" s="80"/>
      <c r="H276" s="225"/>
      <c r="I276" s="225"/>
      <c r="J276" s="226">
        <f t="shared" si="1"/>
        <v>0</v>
      </c>
      <c r="K276" s="226">
        <f t="shared" si="2"/>
        <v>0</v>
      </c>
      <c r="L276" s="227"/>
      <c r="M276" s="228">
        <f t="shared" si="3"/>
        <v>0</v>
      </c>
      <c r="N276" s="229" t="str">
        <f t="shared" si="12"/>
        <v/>
      </c>
      <c r="O276" s="230"/>
      <c r="P276" s="231">
        <f t="shared" si="5"/>
        <v>0</v>
      </c>
      <c r="Q276" s="232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233">
        <f t="shared" si="6"/>
        <v>0</v>
      </c>
      <c r="AE276" s="233">
        <f t="shared" si="7"/>
        <v>0</v>
      </c>
      <c r="AF276" s="233">
        <f t="shared" si="8"/>
        <v>0</v>
      </c>
      <c r="AG276" s="233">
        <f t="shared" si="9"/>
        <v>0</v>
      </c>
      <c r="AH276" s="233">
        <f t="shared" si="10"/>
        <v>0</v>
      </c>
      <c r="AI276" s="233">
        <f t="shared" si="11"/>
        <v>0</v>
      </c>
    </row>
    <row r="277" ht="12.75" customHeight="1">
      <c r="A277" s="223"/>
      <c r="B277" s="224" t="str">
        <f>IF($A277="","",VLOOKUP($A277,Cierre!$A:$E,2,FALSE))</f>
        <v/>
      </c>
      <c r="C277" s="48"/>
      <c r="D277" s="48"/>
      <c r="E277" s="223"/>
      <c r="F277" s="223"/>
      <c r="G277" s="80"/>
      <c r="H277" s="225"/>
      <c r="I277" s="225"/>
      <c r="J277" s="226">
        <f t="shared" si="1"/>
        <v>0</v>
      </c>
      <c r="K277" s="226">
        <f t="shared" si="2"/>
        <v>0</v>
      </c>
      <c r="L277" s="227"/>
      <c r="M277" s="228">
        <f t="shared" si="3"/>
        <v>0</v>
      </c>
      <c r="N277" s="229" t="str">
        <f t="shared" si="12"/>
        <v/>
      </c>
      <c r="O277" s="230"/>
      <c r="P277" s="231">
        <f t="shared" si="5"/>
        <v>0</v>
      </c>
      <c r="Q277" s="232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233">
        <f t="shared" si="6"/>
        <v>0</v>
      </c>
      <c r="AE277" s="233">
        <f t="shared" si="7"/>
        <v>0</v>
      </c>
      <c r="AF277" s="233">
        <f t="shared" si="8"/>
        <v>0</v>
      </c>
      <c r="AG277" s="233">
        <f t="shared" si="9"/>
        <v>0</v>
      </c>
      <c r="AH277" s="233">
        <f t="shared" si="10"/>
        <v>0</v>
      </c>
      <c r="AI277" s="233">
        <f t="shared" si="11"/>
        <v>0</v>
      </c>
    </row>
    <row r="278" ht="12.75" customHeight="1">
      <c r="A278" s="223"/>
      <c r="B278" s="224" t="str">
        <f>IF($A278="","",VLOOKUP($A278,Cierre!$A:$E,2,FALSE))</f>
        <v/>
      </c>
      <c r="C278" s="48"/>
      <c r="D278" s="48"/>
      <c r="E278" s="223"/>
      <c r="F278" s="223"/>
      <c r="G278" s="80"/>
      <c r="H278" s="225"/>
      <c r="I278" s="225"/>
      <c r="J278" s="226">
        <f t="shared" si="1"/>
        <v>0</v>
      </c>
      <c r="K278" s="226">
        <f t="shared" si="2"/>
        <v>0</v>
      </c>
      <c r="L278" s="227"/>
      <c r="M278" s="228">
        <f t="shared" si="3"/>
        <v>0</v>
      </c>
      <c r="N278" s="229" t="str">
        <f t="shared" si="12"/>
        <v/>
      </c>
      <c r="O278" s="230"/>
      <c r="P278" s="231">
        <f t="shared" si="5"/>
        <v>0</v>
      </c>
      <c r="Q278" s="232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233">
        <f t="shared" si="6"/>
        <v>0</v>
      </c>
      <c r="AE278" s="233">
        <f t="shared" si="7"/>
        <v>0</v>
      </c>
      <c r="AF278" s="233">
        <f t="shared" si="8"/>
        <v>0</v>
      </c>
      <c r="AG278" s="233">
        <f t="shared" si="9"/>
        <v>0</v>
      </c>
      <c r="AH278" s="233">
        <f t="shared" si="10"/>
        <v>0</v>
      </c>
      <c r="AI278" s="233">
        <f t="shared" si="11"/>
        <v>0</v>
      </c>
    </row>
    <row r="279" ht="12.75" customHeight="1">
      <c r="A279" s="223"/>
      <c r="B279" s="224" t="str">
        <f>IF($A279="","",VLOOKUP($A279,Cierre!$A:$E,2,FALSE))</f>
        <v/>
      </c>
      <c r="C279" s="48"/>
      <c r="D279" s="48"/>
      <c r="E279" s="223"/>
      <c r="F279" s="223"/>
      <c r="G279" s="80"/>
      <c r="H279" s="225"/>
      <c r="I279" s="225"/>
      <c r="J279" s="226">
        <f t="shared" si="1"/>
        <v>0</v>
      </c>
      <c r="K279" s="226">
        <f t="shared" si="2"/>
        <v>0</v>
      </c>
      <c r="L279" s="227"/>
      <c r="M279" s="228">
        <f t="shared" si="3"/>
        <v>0</v>
      </c>
      <c r="N279" s="229" t="str">
        <f t="shared" si="12"/>
        <v/>
      </c>
      <c r="O279" s="230"/>
      <c r="P279" s="231">
        <f t="shared" si="5"/>
        <v>0</v>
      </c>
      <c r="Q279" s="232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233">
        <f t="shared" si="6"/>
        <v>0</v>
      </c>
      <c r="AE279" s="233">
        <f t="shared" si="7"/>
        <v>0</v>
      </c>
      <c r="AF279" s="233">
        <f t="shared" si="8"/>
        <v>0</v>
      </c>
      <c r="AG279" s="233">
        <f t="shared" si="9"/>
        <v>0</v>
      </c>
      <c r="AH279" s="233">
        <f t="shared" si="10"/>
        <v>0</v>
      </c>
      <c r="AI279" s="233">
        <f t="shared" si="11"/>
        <v>0</v>
      </c>
    </row>
    <row r="280" ht="12.75" customHeight="1">
      <c r="A280" s="223"/>
      <c r="B280" s="224" t="str">
        <f>IF($A280="","",VLOOKUP($A280,Cierre!$A:$E,2,FALSE))</f>
        <v/>
      </c>
      <c r="C280" s="48"/>
      <c r="D280" s="48"/>
      <c r="E280" s="223"/>
      <c r="F280" s="223"/>
      <c r="G280" s="80"/>
      <c r="H280" s="225"/>
      <c r="I280" s="225"/>
      <c r="J280" s="226">
        <f t="shared" si="1"/>
        <v>0</v>
      </c>
      <c r="K280" s="226">
        <f t="shared" si="2"/>
        <v>0</v>
      </c>
      <c r="L280" s="227"/>
      <c r="M280" s="228">
        <f t="shared" si="3"/>
        <v>0</v>
      </c>
      <c r="N280" s="229" t="str">
        <f t="shared" si="12"/>
        <v/>
      </c>
      <c r="O280" s="230"/>
      <c r="P280" s="231">
        <f t="shared" si="5"/>
        <v>0</v>
      </c>
      <c r="Q280" s="232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233">
        <f t="shared" si="6"/>
        <v>0</v>
      </c>
      <c r="AE280" s="233">
        <f t="shared" si="7"/>
        <v>0</v>
      </c>
      <c r="AF280" s="233">
        <f t="shared" si="8"/>
        <v>0</v>
      </c>
      <c r="AG280" s="233">
        <f t="shared" si="9"/>
        <v>0</v>
      </c>
      <c r="AH280" s="233">
        <f t="shared" si="10"/>
        <v>0</v>
      </c>
      <c r="AI280" s="233">
        <f t="shared" si="11"/>
        <v>0</v>
      </c>
    </row>
    <row r="281" ht="12.75" customHeight="1">
      <c r="A281" s="223"/>
      <c r="B281" s="224" t="str">
        <f>IF($A281="","",VLOOKUP($A281,Cierre!$A:$E,2,FALSE))</f>
        <v/>
      </c>
      <c r="C281" s="48"/>
      <c r="D281" s="48"/>
      <c r="E281" s="223"/>
      <c r="F281" s="223"/>
      <c r="G281" s="80"/>
      <c r="H281" s="225"/>
      <c r="I281" s="225"/>
      <c r="J281" s="226">
        <f t="shared" si="1"/>
        <v>0</v>
      </c>
      <c r="K281" s="226">
        <f t="shared" si="2"/>
        <v>0</v>
      </c>
      <c r="L281" s="227"/>
      <c r="M281" s="228">
        <f t="shared" si="3"/>
        <v>0</v>
      </c>
      <c r="N281" s="229" t="str">
        <f t="shared" si="12"/>
        <v/>
      </c>
      <c r="O281" s="230"/>
      <c r="P281" s="231">
        <f t="shared" si="5"/>
        <v>0</v>
      </c>
      <c r="Q281" s="232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233">
        <f t="shared" si="6"/>
        <v>0</v>
      </c>
      <c r="AE281" s="233">
        <f t="shared" si="7"/>
        <v>0</v>
      </c>
      <c r="AF281" s="233">
        <f t="shared" si="8"/>
        <v>0</v>
      </c>
      <c r="AG281" s="233">
        <f t="shared" si="9"/>
        <v>0</v>
      </c>
      <c r="AH281" s="233">
        <f t="shared" si="10"/>
        <v>0</v>
      </c>
      <c r="AI281" s="233">
        <f t="shared" si="11"/>
        <v>0</v>
      </c>
    </row>
    <row r="282" ht="12.75" customHeight="1">
      <c r="A282" s="223"/>
      <c r="B282" s="224" t="str">
        <f>IF($A282="","",VLOOKUP($A282,Cierre!$A:$E,2,FALSE))</f>
        <v/>
      </c>
      <c r="C282" s="48"/>
      <c r="D282" s="48"/>
      <c r="E282" s="223"/>
      <c r="F282" s="223"/>
      <c r="G282" s="80"/>
      <c r="H282" s="225"/>
      <c r="I282" s="225"/>
      <c r="J282" s="226">
        <f t="shared" si="1"/>
        <v>0</v>
      </c>
      <c r="K282" s="226">
        <f t="shared" si="2"/>
        <v>0</v>
      </c>
      <c r="L282" s="227"/>
      <c r="M282" s="228">
        <f t="shared" si="3"/>
        <v>0</v>
      </c>
      <c r="N282" s="229" t="str">
        <f t="shared" si="12"/>
        <v/>
      </c>
      <c r="O282" s="230"/>
      <c r="P282" s="231">
        <f t="shared" si="5"/>
        <v>0</v>
      </c>
      <c r="Q282" s="232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233">
        <f t="shared" si="6"/>
        <v>0</v>
      </c>
      <c r="AE282" s="233">
        <f t="shared" si="7"/>
        <v>0</v>
      </c>
      <c r="AF282" s="233">
        <f t="shared" si="8"/>
        <v>0</v>
      </c>
      <c r="AG282" s="233">
        <f t="shared" si="9"/>
        <v>0</v>
      </c>
      <c r="AH282" s="233">
        <f t="shared" si="10"/>
        <v>0</v>
      </c>
      <c r="AI282" s="233">
        <f t="shared" si="11"/>
        <v>0</v>
      </c>
    </row>
    <row r="283" ht="12.75" customHeight="1">
      <c r="A283" s="223"/>
      <c r="B283" s="224" t="str">
        <f>IF($A283="","",VLOOKUP($A283,Cierre!$A:$E,2,FALSE))</f>
        <v/>
      </c>
      <c r="C283" s="48"/>
      <c r="D283" s="48"/>
      <c r="E283" s="223"/>
      <c r="F283" s="223"/>
      <c r="G283" s="80"/>
      <c r="H283" s="225"/>
      <c r="I283" s="225"/>
      <c r="J283" s="226">
        <f t="shared" si="1"/>
        <v>0</v>
      </c>
      <c r="K283" s="226">
        <f t="shared" si="2"/>
        <v>0</v>
      </c>
      <c r="L283" s="227"/>
      <c r="M283" s="228">
        <f t="shared" si="3"/>
        <v>0</v>
      </c>
      <c r="N283" s="229" t="str">
        <f t="shared" si="12"/>
        <v/>
      </c>
      <c r="O283" s="230"/>
      <c r="P283" s="231">
        <f t="shared" si="5"/>
        <v>0</v>
      </c>
      <c r="Q283" s="232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233">
        <f t="shared" si="6"/>
        <v>0</v>
      </c>
      <c r="AE283" s="233">
        <f t="shared" si="7"/>
        <v>0</v>
      </c>
      <c r="AF283" s="233">
        <f t="shared" si="8"/>
        <v>0</v>
      </c>
      <c r="AG283" s="233">
        <f t="shared" si="9"/>
        <v>0</v>
      </c>
      <c r="AH283" s="233">
        <f t="shared" si="10"/>
        <v>0</v>
      </c>
      <c r="AI283" s="233">
        <f t="shared" si="11"/>
        <v>0</v>
      </c>
    </row>
    <row r="284" ht="12.75" customHeight="1">
      <c r="A284" s="223"/>
      <c r="B284" s="224" t="str">
        <f>IF($A284="","",VLOOKUP($A284,Cierre!$A:$E,2,FALSE))</f>
        <v/>
      </c>
      <c r="C284" s="48"/>
      <c r="D284" s="48"/>
      <c r="E284" s="223"/>
      <c r="F284" s="223"/>
      <c r="G284" s="80"/>
      <c r="H284" s="225"/>
      <c r="I284" s="225"/>
      <c r="J284" s="226">
        <f t="shared" si="1"/>
        <v>0</v>
      </c>
      <c r="K284" s="226">
        <f t="shared" si="2"/>
        <v>0</v>
      </c>
      <c r="L284" s="227"/>
      <c r="M284" s="228">
        <f t="shared" si="3"/>
        <v>0</v>
      </c>
      <c r="N284" s="229" t="str">
        <f t="shared" si="12"/>
        <v/>
      </c>
      <c r="O284" s="230"/>
      <c r="P284" s="231">
        <f t="shared" si="5"/>
        <v>0</v>
      </c>
      <c r="Q284" s="232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233">
        <f t="shared" si="6"/>
        <v>0</v>
      </c>
      <c r="AE284" s="233">
        <f t="shared" si="7"/>
        <v>0</v>
      </c>
      <c r="AF284" s="233">
        <f t="shared" si="8"/>
        <v>0</v>
      </c>
      <c r="AG284" s="233">
        <f t="shared" si="9"/>
        <v>0</v>
      </c>
      <c r="AH284" s="233">
        <f t="shared" si="10"/>
        <v>0</v>
      </c>
      <c r="AI284" s="233">
        <f t="shared" si="11"/>
        <v>0</v>
      </c>
    </row>
    <row r="285" ht="12.75" customHeight="1">
      <c r="A285" s="223"/>
      <c r="B285" s="224" t="str">
        <f>IF($A285="","",VLOOKUP($A285,Cierre!$A:$E,2,FALSE))</f>
        <v/>
      </c>
      <c r="C285" s="48"/>
      <c r="D285" s="48"/>
      <c r="E285" s="223"/>
      <c r="F285" s="223"/>
      <c r="G285" s="80"/>
      <c r="H285" s="225"/>
      <c r="I285" s="225"/>
      <c r="J285" s="226">
        <f t="shared" si="1"/>
        <v>0</v>
      </c>
      <c r="K285" s="226">
        <f t="shared" si="2"/>
        <v>0</v>
      </c>
      <c r="L285" s="227"/>
      <c r="M285" s="228">
        <f t="shared" si="3"/>
        <v>0</v>
      </c>
      <c r="N285" s="229" t="str">
        <f t="shared" si="12"/>
        <v/>
      </c>
      <c r="O285" s="230"/>
      <c r="P285" s="231">
        <f t="shared" si="5"/>
        <v>0</v>
      </c>
      <c r="Q285" s="232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233">
        <f t="shared" si="6"/>
        <v>0</v>
      </c>
      <c r="AE285" s="233">
        <f t="shared" si="7"/>
        <v>0</v>
      </c>
      <c r="AF285" s="233">
        <f t="shared" si="8"/>
        <v>0</v>
      </c>
      <c r="AG285" s="233">
        <f t="shared" si="9"/>
        <v>0</v>
      </c>
      <c r="AH285" s="233">
        <f t="shared" si="10"/>
        <v>0</v>
      </c>
      <c r="AI285" s="233">
        <f t="shared" si="11"/>
        <v>0</v>
      </c>
    </row>
    <row r="286" ht="12.75" customHeight="1">
      <c r="A286" s="223"/>
      <c r="B286" s="224" t="str">
        <f>IF($A286="","",VLOOKUP($A286,Cierre!$A:$E,2,FALSE))</f>
        <v/>
      </c>
      <c r="C286" s="48"/>
      <c r="D286" s="48"/>
      <c r="E286" s="223"/>
      <c r="F286" s="223"/>
      <c r="G286" s="80"/>
      <c r="H286" s="225"/>
      <c r="I286" s="225"/>
      <c r="J286" s="226">
        <f t="shared" si="1"/>
        <v>0</v>
      </c>
      <c r="K286" s="226">
        <f t="shared" si="2"/>
        <v>0</v>
      </c>
      <c r="L286" s="227"/>
      <c r="M286" s="228">
        <f t="shared" si="3"/>
        <v>0</v>
      </c>
      <c r="N286" s="229" t="str">
        <f t="shared" si="12"/>
        <v/>
      </c>
      <c r="O286" s="230"/>
      <c r="P286" s="231">
        <f t="shared" si="5"/>
        <v>0</v>
      </c>
      <c r="Q286" s="232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233">
        <f t="shared" si="6"/>
        <v>0</v>
      </c>
      <c r="AE286" s="233">
        <f t="shared" si="7"/>
        <v>0</v>
      </c>
      <c r="AF286" s="233">
        <f t="shared" si="8"/>
        <v>0</v>
      </c>
      <c r="AG286" s="233">
        <f t="shared" si="9"/>
        <v>0</v>
      </c>
      <c r="AH286" s="233">
        <f t="shared" si="10"/>
        <v>0</v>
      </c>
      <c r="AI286" s="233">
        <f t="shared" si="11"/>
        <v>0</v>
      </c>
    </row>
    <row r="287" ht="12.75" customHeight="1">
      <c r="A287" s="223"/>
      <c r="B287" s="224" t="str">
        <f>IF($A287="","",VLOOKUP($A287,Cierre!$A:$E,2,FALSE))</f>
        <v/>
      </c>
      <c r="C287" s="48"/>
      <c r="D287" s="48"/>
      <c r="E287" s="223"/>
      <c r="F287" s="223"/>
      <c r="G287" s="80"/>
      <c r="H287" s="225"/>
      <c r="I287" s="225"/>
      <c r="J287" s="226">
        <f t="shared" si="1"/>
        <v>0</v>
      </c>
      <c r="K287" s="226">
        <f t="shared" si="2"/>
        <v>0</v>
      </c>
      <c r="L287" s="227"/>
      <c r="M287" s="228">
        <f t="shared" si="3"/>
        <v>0</v>
      </c>
      <c r="N287" s="229" t="str">
        <f t="shared" si="12"/>
        <v/>
      </c>
      <c r="O287" s="230"/>
      <c r="P287" s="231">
        <f t="shared" si="5"/>
        <v>0</v>
      </c>
      <c r="Q287" s="232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233">
        <f t="shared" si="6"/>
        <v>0</v>
      </c>
      <c r="AE287" s="233">
        <f t="shared" si="7"/>
        <v>0</v>
      </c>
      <c r="AF287" s="233">
        <f t="shared" si="8"/>
        <v>0</v>
      </c>
      <c r="AG287" s="233">
        <f t="shared" si="9"/>
        <v>0</v>
      </c>
      <c r="AH287" s="233">
        <f t="shared" si="10"/>
        <v>0</v>
      </c>
      <c r="AI287" s="233">
        <f t="shared" si="11"/>
        <v>0</v>
      </c>
    </row>
    <row r="288" ht="12.75" customHeight="1">
      <c r="A288" s="223"/>
      <c r="B288" s="224" t="str">
        <f>IF($A288="","",VLOOKUP($A288,Cierre!$A:$E,2,FALSE))</f>
        <v/>
      </c>
      <c r="C288" s="48"/>
      <c r="D288" s="48"/>
      <c r="E288" s="223"/>
      <c r="F288" s="223"/>
      <c r="G288" s="80"/>
      <c r="H288" s="225"/>
      <c r="I288" s="225"/>
      <c r="J288" s="226">
        <f t="shared" si="1"/>
        <v>0</v>
      </c>
      <c r="K288" s="226">
        <f t="shared" si="2"/>
        <v>0</v>
      </c>
      <c r="L288" s="227"/>
      <c r="M288" s="228">
        <f t="shared" si="3"/>
        <v>0</v>
      </c>
      <c r="N288" s="229" t="str">
        <f t="shared" si="12"/>
        <v/>
      </c>
      <c r="O288" s="230"/>
      <c r="P288" s="231">
        <f t="shared" si="5"/>
        <v>0</v>
      </c>
      <c r="Q288" s="232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233">
        <f t="shared" si="6"/>
        <v>0</v>
      </c>
      <c r="AE288" s="233">
        <f t="shared" si="7"/>
        <v>0</v>
      </c>
      <c r="AF288" s="233">
        <f t="shared" si="8"/>
        <v>0</v>
      </c>
      <c r="AG288" s="233">
        <f t="shared" si="9"/>
        <v>0</v>
      </c>
      <c r="AH288" s="233">
        <f t="shared" si="10"/>
        <v>0</v>
      </c>
      <c r="AI288" s="233">
        <f t="shared" si="11"/>
        <v>0</v>
      </c>
    </row>
    <row r="289" ht="12.75" customHeight="1">
      <c r="A289" s="223"/>
      <c r="B289" s="224" t="str">
        <f>IF($A289="","",VLOOKUP($A289,Cierre!$A:$E,2,FALSE))</f>
        <v/>
      </c>
      <c r="C289" s="48"/>
      <c r="D289" s="48"/>
      <c r="E289" s="223"/>
      <c r="F289" s="223"/>
      <c r="G289" s="80"/>
      <c r="H289" s="225"/>
      <c r="I289" s="225"/>
      <c r="J289" s="226">
        <f t="shared" si="1"/>
        <v>0</v>
      </c>
      <c r="K289" s="226">
        <f t="shared" si="2"/>
        <v>0</v>
      </c>
      <c r="L289" s="227"/>
      <c r="M289" s="228">
        <f t="shared" si="3"/>
        <v>0</v>
      </c>
      <c r="N289" s="229" t="str">
        <f t="shared" si="12"/>
        <v/>
      </c>
      <c r="O289" s="230"/>
      <c r="P289" s="231">
        <f t="shared" si="5"/>
        <v>0</v>
      </c>
      <c r="Q289" s="232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233">
        <f t="shared" si="6"/>
        <v>0</v>
      </c>
      <c r="AE289" s="233">
        <f t="shared" si="7"/>
        <v>0</v>
      </c>
      <c r="AF289" s="233">
        <f t="shared" si="8"/>
        <v>0</v>
      </c>
      <c r="AG289" s="233">
        <f t="shared" si="9"/>
        <v>0</v>
      </c>
      <c r="AH289" s="233">
        <f t="shared" si="10"/>
        <v>0</v>
      </c>
      <c r="AI289" s="233">
        <f t="shared" si="11"/>
        <v>0</v>
      </c>
    </row>
    <row r="290" ht="12.75" customHeight="1">
      <c r="A290" s="223"/>
      <c r="B290" s="224" t="str">
        <f>IF($A290="","",VLOOKUP($A290,Cierre!$A:$E,2,FALSE))</f>
        <v/>
      </c>
      <c r="C290" s="48"/>
      <c r="D290" s="48"/>
      <c r="E290" s="223"/>
      <c r="F290" s="223"/>
      <c r="G290" s="80"/>
      <c r="H290" s="225"/>
      <c r="I290" s="225"/>
      <c r="J290" s="226">
        <f t="shared" si="1"/>
        <v>0</v>
      </c>
      <c r="K290" s="226">
        <f t="shared" si="2"/>
        <v>0</v>
      </c>
      <c r="L290" s="227"/>
      <c r="M290" s="228">
        <f t="shared" si="3"/>
        <v>0</v>
      </c>
      <c r="N290" s="229" t="str">
        <f t="shared" si="12"/>
        <v/>
      </c>
      <c r="O290" s="230"/>
      <c r="P290" s="231">
        <f t="shared" si="5"/>
        <v>0</v>
      </c>
      <c r="Q290" s="232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233">
        <f t="shared" si="6"/>
        <v>0</v>
      </c>
      <c r="AE290" s="233">
        <f t="shared" si="7"/>
        <v>0</v>
      </c>
      <c r="AF290" s="233">
        <f t="shared" si="8"/>
        <v>0</v>
      </c>
      <c r="AG290" s="233">
        <f t="shared" si="9"/>
        <v>0</v>
      </c>
      <c r="AH290" s="233">
        <f t="shared" si="10"/>
        <v>0</v>
      </c>
      <c r="AI290" s="233">
        <f t="shared" si="11"/>
        <v>0</v>
      </c>
    </row>
    <row r="291" ht="12.75" customHeight="1">
      <c r="A291" s="223"/>
      <c r="B291" s="224" t="str">
        <f>IF($A291="","",VLOOKUP($A291,Cierre!$A:$E,2,FALSE))</f>
        <v/>
      </c>
      <c r="C291" s="48"/>
      <c r="D291" s="48"/>
      <c r="E291" s="223"/>
      <c r="F291" s="223"/>
      <c r="G291" s="80"/>
      <c r="H291" s="225"/>
      <c r="I291" s="225"/>
      <c r="J291" s="226">
        <f t="shared" si="1"/>
        <v>0</v>
      </c>
      <c r="K291" s="226">
        <f t="shared" si="2"/>
        <v>0</v>
      </c>
      <c r="L291" s="227"/>
      <c r="M291" s="228">
        <f t="shared" si="3"/>
        <v>0</v>
      </c>
      <c r="N291" s="229" t="str">
        <f t="shared" si="12"/>
        <v/>
      </c>
      <c r="O291" s="230"/>
      <c r="P291" s="231">
        <f t="shared" si="5"/>
        <v>0</v>
      </c>
      <c r="Q291" s="232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233">
        <f t="shared" si="6"/>
        <v>0</v>
      </c>
      <c r="AE291" s="233">
        <f t="shared" si="7"/>
        <v>0</v>
      </c>
      <c r="AF291" s="233">
        <f t="shared" si="8"/>
        <v>0</v>
      </c>
      <c r="AG291" s="233">
        <f t="shared" si="9"/>
        <v>0</v>
      </c>
      <c r="AH291" s="233">
        <f t="shared" si="10"/>
        <v>0</v>
      </c>
      <c r="AI291" s="233">
        <f t="shared" si="11"/>
        <v>0</v>
      </c>
    </row>
    <row r="292" ht="12.75" customHeight="1">
      <c r="A292" s="223"/>
      <c r="B292" s="224" t="str">
        <f>IF($A292="","",VLOOKUP($A292,Cierre!$A:$E,2,FALSE))</f>
        <v/>
      </c>
      <c r="C292" s="48"/>
      <c r="D292" s="48"/>
      <c r="E292" s="223"/>
      <c r="F292" s="223"/>
      <c r="G292" s="80"/>
      <c r="H292" s="225"/>
      <c r="I292" s="225"/>
      <c r="J292" s="226">
        <f t="shared" si="1"/>
        <v>0</v>
      </c>
      <c r="K292" s="226">
        <f t="shared" si="2"/>
        <v>0</v>
      </c>
      <c r="L292" s="227"/>
      <c r="M292" s="228">
        <f t="shared" si="3"/>
        <v>0</v>
      </c>
      <c r="N292" s="229" t="str">
        <f t="shared" si="12"/>
        <v/>
      </c>
      <c r="O292" s="230"/>
      <c r="P292" s="231">
        <f t="shared" si="5"/>
        <v>0</v>
      </c>
      <c r="Q292" s="232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233">
        <f t="shared" si="6"/>
        <v>0</v>
      </c>
      <c r="AE292" s="233">
        <f t="shared" si="7"/>
        <v>0</v>
      </c>
      <c r="AF292" s="233">
        <f t="shared" si="8"/>
        <v>0</v>
      </c>
      <c r="AG292" s="233">
        <f t="shared" si="9"/>
        <v>0</v>
      </c>
      <c r="AH292" s="233">
        <f t="shared" si="10"/>
        <v>0</v>
      </c>
      <c r="AI292" s="233">
        <f t="shared" si="11"/>
        <v>0</v>
      </c>
    </row>
    <row r="293" ht="12.75" customHeight="1">
      <c r="A293" s="223"/>
      <c r="B293" s="224" t="str">
        <f>IF($A293="","",VLOOKUP($A293,Cierre!$A:$E,2,FALSE))</f>
        <v/>
      </c>
      <c r="C293" s="48"/>
      <c r="D293" s="48"/>
      <c r="E293" s="223"/>
      <c r="F293" s="223"/>
      <c r="G293" s="80"/>
      <c r="H293" s="225"/>
      <c r="I293" s="225"/>
      <c r="J293" s="226">
        <f t="shared" si="1"/>
        <v>0</v>
      </c>
      <c r="K293" s="226">
        <f t="shared" si="2"/>
        <v>0</v>
      </c>
      <c r="L293" s="227"/>
      <c r="M293" s="228">
        <f t="shared" si="3"/>
        <v>0</v>
      </c>
      <c r="N293" s="229" t="str">
        <f t="shared" si="12"/>
        <v/>
      </c>
      <c r="O293" s="230"/>
      <c r="P293" s="231">
        <f t="shared" si="5"/>
        <v>0</v>
      </c>
      <c r="Q293" s="232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233">
        <f t="shared" si="6"/>
        <v>0</v>
      </c>
      <c r="AE293" s="233">
        <f t="shared" si="7"/>
        <v>0</v>
      </c>
      <c r="AF293" s="233">
        <f t="shared" si="8"/>
        <v>0</v>
      </c>
      <c r="AG293" s="233">
        <f t="shared" si="9"/>
        <v>0</v>
      </c>
      <c r="AH293" s="233">
        <f t="shared" si="10"/>
        <v>0</v>
      </c>
      <c r="AI293" s="233">
        <f t="shared" si="11"/>
        <v>0</v>
      </c>
    </row>
    <row r="294" ht="12.75" customHeight="1">
      <c r="A294" s="223"/>
      <c r="B294" s="224" t="str">
        <f>IF($A294="","",VLOOKUP($A294,Cierre!$A:$E,2,FALSE))</f>
        <v/>
      </c>
      <c r="C294" s="48"/>
      <c r="D294" s="48"/>
      <c r="E294" s="223"/>
      <c r="F294" s="223"/>
      <c r="G294" s="80"/>
      <c r="H294" s="225"/>
      <c r="I294" s="225"/>
      <c r="J294" s="226">
        <f t="shared" si="1"/>
        <v>0</v>
      </c>
      <c r="K294" s="226">
        <f t="shared" si="2"/>
        <v>0</v>
      </c>
      <c r="L294" s="227"/>
      <c r="M294" s="228">
        <f t="shared" si="3"/>
        <v>0</v>
      </c>
      <c r="N294" s="229" t="str">
        <f t="shared" si="12"/>
        <v/>
      </c>
      <c r="O294" s="230"/>
      <c r="P294" s="231">
        <f t="shared" si="5"/>
        <v>0</v>
      </c>
      <c r="Q294" s="232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233">
        <f t="shared" si="6"/>
        <v>0</v>
      </c>
      <c r="AE294" s="233">
        <f t="shared" si="7"/>
        <v>0</v>
      </c>
      <c r="AF294" s="233">
        <f t="shared" si="8"/>
        <v>0</v>
      </c>
      <c r="AG294" s="233">
        <f t="shared" si="9"/>
        <v>0</v>
      </c>
      <c r="AH294" s="233">
        <f t="shared" si="10"/>
        <v>0</v>
      </c>
      <c r="AI294" s="233">
        <f t="shared" si="11"/>
        <v>0</v>
      </c>
    </row>
    <row r="295" ht="12.75" customHeight="1">
      <c r="A295" s="223"/>
      <c r="B295" s="224" t="str">
        <f>IF($A295="","",VLOOKUP($A295,Cierre!$A:$E,2,FALSE))</f>
        <v/>
      </c>
      <c r="C295" s="48"/>
      <c r="D295" s="48"/>
      <c r="E295" s="223"/>
      <c r="F295" s="223"/>
      <c r="G295" s="80"/>
      <c r="H295" s="225"/>
      <c r="I295" s="225"/>
      <c r="J295" s="226">
        <f t="shared" si="1"/>
        <v>0</v>
      </c>
      <c r="K295" s="226">
        <f t="shared" si="2"/>
        <v>0</v>
      </c>
      <c r="L295" s="227"/>
      <c r="M295" s="228">
        <f t="shared" si="3"/>
        <v>0</v>
      </c>
      <c r="N295" s="229" t="str">
        <f t="shared" si="12"/>
        <v/>
      </c>
      <c r="O295" s="230"/>
      <c r="P295" s="231">
        <f t="shared" si="5"/>
        <v>0</v>
      </c>
      <c r="Q295" s="232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233">
        <f t="shared" si="6"/>
        <v>0</v>
      </c>
      <c r="AE295" s="233">
        <f t="shared" si="7"/>
        <v>0</v>
      </c>
      <c r="AF295" s="233">
        <f t="shared" si="8"/>
        <v>0</v>
      </c>
      <c r="AG295" s="233">
        <f t="shared" si="9"/>
        <v>0</v>
      </c>
      <c r="AH295" s="233">
        <f t="shared" si="10"/>
        <v>0</v>
      </c>
      <c r="AI295" s="233">
        <f t="shared" si="11"/>
        <v>0</v>
      </c>
    </row>
    <row r="296" ht="12.75" customHeight="1">
      <c r="A296" s="223"/>
      <c r="B296" s="224" t="str">
        <f>IF($A296="","",VLOOKUP($A296,Cierre!$A:$E,2,FALSE))</f>
        <v/>
      </c>
      <c r="C296" s="48"/>
      <c r="D296" s="48"/>
      <c r="E296" s="223"/>
      <c r="F296" s="223"/>
      <c r="G296" s="80"/>
      <c r="H296" s="225"/>
      <c r="I296" s="225"/>
      <c r="J296" s="226">
        <f t="shared" si="1"/>
        <v>0</v>
      </c>
      <c r="K296" s="226">
        <f t="shared" si="2"/>
        <v>0</v>
      </c>
      <c r="L296" s="227"/>
      <c r="M296" s="228">
        <f t="shared" si="3"/>
        <v>0</v>
      </c>
      <c r="N296" s="229" t="str">
        <f t="shared" si="12"/>
        <v/>
      </c>
      <c r="O296" s="230"/>
      <c r="P296" s="231">
        <f t="shared" si="5"/>
        <v>0</v>
      </c>
      <c r="Q296" s="232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233">
        <f t="shared" si="6"/>
        <v>0</v>
      </c>
      <c r="AE296" s="233">
        <f t="shared" si="7"/>
        <v>0</v>
      </c>
      <c r="AF296" s="233">
        <f t="shared" si="8"/>
        <v>0</v>
      </c>
      <c r="AG296" s="233">
        <f t="shared" si="9"/>
        <v>0</v>
      </c>
      <c r="AH296" s="233">
        <f t="shared" si="10"/>
        <v>0</v>
      </c>
      <c r="AI296" s="233">
        <f t="shared" si="11"/>
        <v>0</v>
      </c>
    </row>
    <row r="297" ht="12.75" customHeight="1">
      <c r="A297" s="223"/>
      <c r="B297" s="224" t="str">
        <f>IF($A297="","",VLOOKUP($A297,Cierre!$A:$E,2,FALSE))</f>
        <v/>
      </c>
      <c r="C297" s="48"/>
      <c r="D297" s="48"/>
      <c r="E297" s="223"/>
      <c r="F297" s="223"/>
      <c r="G297" s="80"/>
      <c r="H297" s="225"/>
      <c r="I297" s="225"/>
      <c r="J297" s="226">
        <f t="shared" si="1"/>
        <v>0</v>
      </c>
      <c r="K297" s="226">
        <f t="shared" si="2"/>
        <v>0</v>
      </c>
      <c r="L297" s="227"/>
      <c r="M297" s="228">
        <f t="shared" si="3"/>
        <v>0</v>
      </c>
      <c r="N297" s="229" t="str">
        <f t="shared" si="12"/>
        <v/>
      </c>
      <c r="O297" s="230"/>
      <c r="P297" s="231">
        <f t="shared" si="5"/>
        <v>0</v>
      </c>
      <c r="Q297" s="232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233">
        <f t="shared" si="6"/>
        <v>0</v>
      </c>
      <c r="AE297" s="233">
        <f t="shared" si="7"/>
        <v>0</v>
      </c>
      <c r="AF297" s="233">
        <f t="shared" si="8"/>
        <v>0</v>
      </c>
      <c r="AG297" s="233">
        <f t="shared" si="9"/>
        <v>0</v>
      </c>
      <c r="AH297" s="233">
        <f t="shared" si="10"/>
        <v>0</v>
      </c>
      <c r="AI297" s="233">
        <f t="shared" si="11"/>
        <v>0</v>
      </c>
    </row>
    <row r="298" ht="12.75" customHeight="1">
      <c r="A298" s="223"/>
      <c r="B298" s="224" t="str">
        <f>IF($A298="","",VLOOKUP($A298,Cierre!$A:$E,2,FALSE))</f>
        <v/>
      </c>
      <c r="C298" s="48"/>
      <c r="D298" s="48"/>
      <c r="E298" s="223"/>
      <c r="F298" s="223"/>
      <c r="G298" s="80"/>
      <c r="H298" s="225"/>
      <c r="I298" s="225"/>
      <c r="J298" s="226">
        <f t="shared" si="1"/>
        <v>0</v>
      </c>
      <c r="K298" s="226">
        <f t="shared" si="2"/>
        <v>0</v>
      </c>
      <c r="L298" s="227"/>
      <c r="M298" s="228">
        <f t="shared" si="3"/>
        <v>0</v>
      </c>
      <c r="N298" s="229" t="str">
        <f t="shared" si="12"/>
        <v/>
      </c>
      <c r="O298" s="230"/>
      <c r="P298" s="231">
        <f t="shared" si="5"/>
        <v>0</v>
      </c>
      <c r="Q298" s="232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233">
        <f t="shared" si="6"/>
        <v>0</v>
      </c>
      <c r="AE298" s="233">
        <f t="shared" si="7"/>
        <v>0</v>
      </c>
      <c r="AF298" s="233">
        <f t="shared" si="8"/>
        <v>0</v>
      </c>
      <c r="AG298" s="233">
        <f t="shared" si="9"/>
        <v>0</v>
      </c>
      <c r="AH298" s="233">
        <f t="shared" si="10"/>
        <v>0</v>
      </c>
      <c r="AI298" s="233">
        <f t="shared" si="11"/>
        <v>0</v>
      </c>
    </row>
    <row r="299" ht="12.75" customHeight="1">
      <c r="A299" s="223"/>
      <c r="B299" s="224" t="str">
        <f>IF($A299="","",VLOOKUP($A299,Cierre!$A:$E,2,FALSE))</f>
        <v/>
      </c>
      <c r="C299" s="48"/>
      <c r="D299" s="48"/>
      <c r="E299" s="223"/>
      <c r="F299" s="223"/>
      <c r="G299" s="80"/>
      <c r="H299" s="225"/>
      <c r="I299" s="225"/>
      <c r="J299" s="226">
        <f t="shared" si="1"/>
        <v>0</v>
      </c>
      <c r="K299" s="226">
        <f t="shared" si="2"/>
        <v>0</v>
      </c>
      <c r="L299" s="227"/>
      <c r="M299" s="228">
        <f t="shared" si="3"/>
        <v>0</v>
      </c>
      <c r="N299" s="229" t="str">
        <f t="shared" si="12"/>
        <v/>
      </c>
      <c r="O299" s="230"/>
      <c r="P299" s="231">
        <f t="shared" si="5"/>
        <v>0</v>
      </c>
      <c r="Q299" s="232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233">
        <f t="shared" si="6"/>
        <v>0</v>
      </c>
      <c r="AE299" s="233">
        <f t="shared" si="7"/>
        <v>0</v>
      </c>
      <c r="AF299" s="233">
        <f t="shared" si="8"/>
        <v>0</v>
      </c>
      <c r="AG299" s="233">
        <f t="shared" si="9"/>
        <v>0</v>
      </c>
      <c r="AH299" s="233">
        <f t="shared" si="10"/>
        <v>0</v>
      </c>
      <c r="AI299" s="233">
        <f t="shared" si="11"/>
        <v>0</v>
      </c>
    </row>
    <row r="300" ht="12.75" customHeight="1">
      <c r="A300" s="223"/>
      <c r="B300" s="224" t="str">
        <f>IF($A300="","",VLOOKUP($A300,Cierre!$A:$E,2,FALSE))</f>
        <v/>
      </c>
      <c r="C300" s="48"/>
      <c r="D300" s="48"/>
      <c r="E300" s="223"/>
      <c r="F300" s="223"/>
      <c r="G300" s="80"/>
      <c r="H300" s="225"/>
      <c r="I300" s="225"/>
      <c r="J300" s="226">
        <f t="shared" si="1"/>
        <v>0</v>
      </c>
      <c r="K300" s="226">
        <f t="shared" si="2"/>
        <v>0</v>
      </c>
      <c r="L300" s="227"/>
      <c r="M300" s="228">
        <f t="shared" si="3"/>
        <v>0</v>
      </c>
      <c r="N300" s="229" t="str">
        <f t="shared" si="12"/>
        <v/>
      </c>
      <c r="O300" s="230"/>
      <c r="P300" s="231">
        <f t="shared" si="5"/>
        <v>0</v>
      </c>
      <c r="Q300" s="232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233">
        <f t="shared" si="6"/>
        <v>0</v>
      </c>
      <c r="AE300" s="233">
        <f t="shared" si="7"/>
        <v>0</v>
      </c>
      <c r="AF300" s="233">
        <f t="shared" si="8"/>
        <v>0</v>
      </c>
      <c r="AG300" s="233">
        <f t="shared" si="9"/>
        <v>0</v>
      </c>
      <c r="AH300" s="233">
        <f t="shared" si="10"/>
        <v>0</v>
      </c>
      <c r="AI300" s="233">
        <f t="shared" si="11"/>
        <v>0</v>
      </c>
    </row>
    <row r="301" ht="12.75" customHeight="1">
      <c r="A301" s="223"/>
      <c r="B301" s="224" t="str">
        <f>IF($A301="","",VLOOKUP($A301,Cierre!$A:$E,2,FALSE))</f>
        <v/>
      </c>
      <c r="C301" s="48"/>
      <c r="D301" s="48"/>
      <c r="E301" s="223"/>
      <c r="F301" s="223"/>
      <c r="G301" s="80"/>
      <c r="H301" s="225"/>
      <c r="I301" s="225"/>
      <c r="J301" s="226">
        <f t="shared" si="1"/>
        <v>0</v>
      </c>
      <c r="K301" s="226">
        <f t="shared" si="2"/>
        <v>0</v>
      </c>
      <c r="L301" s="227"/>
      <c r="M301" s="228">
        <f t="shared" si="3"/>
        <v>0</v>
      </c>
      <c r="N301" s="229" t="str">
        <f t="shared" si="12"/>
        <v/>
      </c>
      <c r="O301" s="230"/>
      <c r="P301" s="231">
        <f t="shared" si="5"/>
        <v>0</v>
      </c>
      <c r="Q301" s="232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233">
        <f t="shared" si="6"/>
        <v>0</v>
      </c>
      <c r="AE301" s="233">
        <f t="shared" si="7"/>
        <v>0</v>
      </c>
      <c r="AF301" s="233">
        <f t="shared" si="8"/>
        <v>0</v>
      </c>
      <c r="AG301" s="233">
        <f t="shared" si="9"/>
        <v>0</v>
      </c>
      <c r="AH301" s="233">
        <f t="shared" si="10"/>
        <v>0</v>
      </c>
      <c r="AI301" s="233">
        <f t="shared" si="11"/>
        <v>0</v>
      </c>
    </row>
    <row r="302" ht="12.75" customHeight="1">
      <c r="A302" s="223"/>
      <c r="B302" s="224" t="str">
        <f>IF($A302="","",VLOOKUP($A302,Cierre!$A:$E,2,FALSE))</f>
        <v/>
      </c>
      <c r="C302" s="48"/>
      <c r="D302" s="48"/>
      <c r="E302" s="223"/>
      <c r="F302" s="223"/>
      <c r="G302" s="80"/>
      <c r="H302" s="225"/>
      <c r="I302" s="225"/>
      <c r="J302" s="226">
        <f t="shared" si="1"/>
        <v>0</v>
      </c>
      <c r="K302" s="226">
        <f t="shared" si="2"/>
        <v>0</v>
      </c>
      <c r="L302" s="227"/>
      <c r="M302" s="228">
        <f t="shared" si="3"/>
        <v>0</v>
      </c>
      <c r="N302" s="229" t="str">
        <f t="shared" si="12"/>
        <v/>
      </c>
      <c r="O302" s="230"/>
      <c r="P302" s="231">
        <f t="shared" si="5"/>
        <v>0</v>
      </c>
      <c r="Q302" s="232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233">
        <f t="shared" si="6"/>
        <v>0</v>
      </c>
      <c r="AE302" s="233">
        <f t="shared" si="7"/>
        <v>0</v>
      </c>
      <c r="AF302" s="233">
        <f t="shared" si="8"/>
        <v>0</v>
      </c>
      <c r="AG302" s="233">
        <f t="shared" si="9"/>
        <v>0</v>
      </c>
      <c r="AH302" s="233">
        <f t="shared" si="10"/>
        <v>0</v>
      </c>
      <c r="AI302" s="233">
        <f t="shared" si="11"/>
        <v>0</v>
      </c>
    </row>
    <row r="303" ht="12.75" customHeight="1">
      <c r="A303" s="223"/>
      <c r="B303" s="224" t="str">
        <f>IF($A303="","",VLOOKUP($A303,Cierre!$A:$E,2,FALSE))</f>
        <v/>
      </c>
      <c r="C303" s="48"/>
      <c r="D303" s="48"/>
      <c r="E303" s="223"/>
      <c r="F303" s="223"/>
      <c r="G303" s="80"/>
      <c r="H303" s="225"/>
      <c r="I303" s="225"/>
      <c r="J303" s="226">
        <f t="shared" si="1"/>
        <v>0</v>
      </c>
      <c r="K303" s="226">
        <f t="shared" si="2"/>
        <v>0</v>
      </c>
      <c r="L303" s="227"/>
      <c r="M303" s="228">
        <f t="shared" si="3"/>
        <v>0</v>
      </c>
      <c r="N303" s="229" t="str">
        <f t="shared" si="12"/>
        <v/>
      </c>
      <c r="O303" s="230"/>
      <c r="P303" s="231">
        <f t="shared" si="5"/>
        <v>0</v>
      </c>
      <c r="Q303" s="232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233">
        <f t="shared" si="6"/>
        <v>0</v>
      </c>
      <c r="AE303" s="233">
        <f t="shared" si="7"/>
        <v>0</v>
      </c>
      <c r="AF303" s="233">
        <f t="shared" si="8"/>
        <v>0</v>
      </c>
      <c r="AG303" s="233">
        <f t="shared" si="9"/>
        <v>0</v>
      </c>
      <c r="AH303" s="233">
        <f t="shared" si="10"/>
        <v>0</v>
      </c>
      <c r="AI303" s="233">
        <f t="shared" si="11"/>
        <v>0</v>
      </c>
    </row>
    <row r="304" ht="12.75" customHeight="1">
      <c r="A304" s="223"/>
      <c r="B304" s="224" t="str">
        <f>IF($A304="","",VLOOKUP($A304,Cierre!$A:$E,2,FALSE))</f>
        <v/>
      </c>
      <c r="C304" s="48"/>
      <c r="D304" s="48"/>
      <c r="E304" s="223"/>
      <c r="F304" s="223"/>
      <c r="G304" s="80"/>
      <c r="H304" s="225"/>
      <c r="I304" s="225"/>
      <c r="J304" s="226">
        <f t="shared" si="1"/>
        <v>0</v>
      </c>
      <c r="K304" s="226">
        <f t="shared" si="2"/>
        <v>0</v>
      </c>
      <c r="L304" s="227"/>
      <c r="M304" s="228">
        <f t="shared" si="3"/>
        <v>0</v>
      </c>
      <c r="N304" s="229" t="str">
        <f t="shared" si="12"/>
        <v/>
      </c>
      <c r="O304" s="230"/>
      <c r="P304" s="231">
        <f t="shared" si="5"/>
        <v>0</v>
      </c>
      <c r="Q304" s="232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233">
        <f t="shared" si="6"/>
        <v>0</v>
      </c>
      <c r="AE304" s="233">
        <f t="shared" si="7"/>
        <v>0</v>
      </c>
      <c r="AF304" s="233">
        <f t="shared" si="8"/>
        <v>0</v>
      </c>
      <c r="AG304" s="233">
        <f t="shared" si="9"/>
        <v>0</v>
      </c>
      <c r="AH304" s="233">
        <f t="shared" si="10"/>
        <v>0</v>
      </c>
      <c r="AI304" s="233">
        <f t="shared" si="11"/>
        <v>0</v>
      </c>
    </row>
    <row r="305" ht="12.75" customHeight="1">
      <c r="A305" s="223"/>
      <c r="B305" s="224" t="str">
        <f>IF($A305="","",VLOOKUP($A305,Cierre!$A:$E,2,FALSE))</f>
        <v/>
      </c>
      <c r="C305" s="48"/>
      <c r="D305" s="48"/>
      <c r="E305" s="223"/>
      <c r="F305" s="223"/>
      <c r="G305" s="80"/>
      <c r="H305" s="225"/>
      <c r="I305" s="225"/>
      <c r="J305" s="226">
        <f t="shared" si="1"/>
        <v>0</v>
      </c>
      <c r="K305" s="226">
        <f t="shared" si="2"/>
        <v>0</v>
      </c>
      <c r="L305" s="227"/>
      <c r="M305" s="228">
        <f t="shared" si="3"/>
        <v>0</v>
      </c>
      <c r="N305" s="229" t="str">
        <f t="shared" si="12"/>
        <v/>
      </c>
      <c r="O305" s="230"/>
      <c r="P305" s="231">
        <f t="shared" si="5"/>
        <v>0</v>
      </c>
      <c r="Q305" s="232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233">
        <f t="shared" si="6"/>
        <v>0</v>
      </c>
      <c r="AE305" s="233">
        <f t="shared" si="7"/>
        <v>0</v>
      </c>
      <c r="AF305" s="233">
        <f t="shared" si="8"/>
        <v>0</v>
      </c>
      <c r="AG305" s="233">
        <f t="shared" si="9"/>
        <v>0</v>
      </c>
      <c r="AH305" s="233">
        <f t="shared" si="10"/>
        <v>0</v>
      </c>
      <c r="AI305" s="233">
        <f t="shared" si="11"/>
        <v>0</v>
      </c>
    </row>
    <row r="306" ht="12.75" customHeight="1">
      <c r="A306" s="223"/>
      <c r="B306" s="224" t="str">
        <f>IF($A306="","",VLOOKUP($A306,Cierre!$A:$E,2,FALSE))</f>
        <v/>
      </c>
      <c r="C306" s="48"/>
      <c r="D306" s="48"/>
      <c r="E306" s="223"/>
      <c r="F306" s="223"/>
      <c r="G306" s="80"/>
      <c r="H306" s="225"/>
      <c r="I306" s="225"/>
      <c r="J306" s="226">
        <f t="shared" si="1"/>
        <v>0</v>
      </c>
      <c r="K306" s="226">
        <f t="shared" si="2"/>
        <v>0</v>
      </c>
      <c r="L306" s="227"/>
      <c r="M306" s="228">
        <f t="shared" si="3"/>
        <v>0</v>
      </c>
      <c r="N306" s="229" t="str">
        <f t="shared" si="12"/>
        <v/>
      </c>
      <c r="O306" s="230"/>
      <c r="P306" s="231">
        <f t="shared" si="5"/>
        <v>0</v>
      </c>
      <c r="Q306" s="232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233">
        <f t="shared" si="6"/>
        <v>0</v>
      </c>
      <c r="AE306" s="233">
        <f t="shared" si="7"/>
        <v>0</v>
      </c>
      <c r="AF306" s="233">
        <f t="shared" si="8"/>
        <v>0</v>
      </c>
      <c r="AG306" s="233">
        <f t="shared" si="9"/>
        <v>0</v>
      </c>
      <c r="AH306" s="233">
        <f t="shared" si="10"/>
        <v>0</v>
      </c>
      <c r="AI306" s="233">
        <f t="shared" si="11"/>
        <v>0</v>
      </c>
    </row>
    <row r="307" ht="12.75" customHeight="1">
      <c r="A307" s="223"/>
      <c r="B307" s="224" t="str">
        <f>IF($A307="","",VLOOKUP($A307,Cierre!$A:$E,2,FALSE))</f>
        <v/>
      </c>
      <c r="C307" s="48"/>
      <c r="D307" s="48"/>
      <c r="E307" s="223"/>
      <c r="F307" s="223"/>
      <c r="G307" s="80"/>
      <c r="H307" s="225"/>
      <c r="I307" s="225"/>
      <c r="J307" s="226">
        <f t="shared" si="1"/>
        <v>0</v>
      </c>
      <c r="K307" s="226">
        <f t="shared" si="2"/>
        <v>0</v>
      </c>
      <c r="L307" s="227"/>
      <c r="M307" s="228">
        <f t="shared" si="3"/>
        <v>0</v>
      </c>
      <c r="N307" s="229" t="str">
        <f t="shared" si="12"/>
        <v/>
      </c>
      <c r="O307" s="230"/>
      <c r="P307" s="231">
        <f t="shared" si="5"/>
        <v>0</v>
      </c>
      <c r="Q307" s="232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233">
        <f t="shared" si="6"/>
        <v>0</v>
      </c>
      <c r="AE307" s="233">
        <f t="shared" si="7"/>
        <v>0</v>
      </c>
      <c r="AF307" s="233">
        <f t="shared" si="8"/>
        <v>0</v>
      </c>
      <c r="AG307" s="233">
        <f t="shared" si="9"/>
        <v>0</v>
      </c>
      <c r="AH307" s="233">
        <f t="shared" si="10"/>
        <v>0</v>
      </c>
      <c r="AI307" s="233">
        <f t="shared" si="11"/>
        <v>0</v>
      </c>
    </row>
    <row r="308" ht="12.75" customHeight="1">
      <c r="A308" s="223"/>
      <c r="B308" s="224" t="str">
        <f>IF($A308="","",VLOOKUP($A308,Cierre!$A:$E,2,FALSE))</f>
        <v/>
      </c>
      <c r="C308" s="48"/>
      <c r="D308" s="48"/>
      <c r="E308" s="223"/>
      <c r="F308" s="223"/>
      <c r="G308" s="80"/>
      <c r="H308" s="225"/>
      <c r="I308" s="225"/>
      <c r="J308" s="226">
        <f t="shared" si="1"/>
        <v>0</v>
      </c>
      <c r="K308" s="226">
        <f t="shared" si="2"/>
        <v>0</v>
      </c>
      <c r="L308" s="227"/>
      <c r="M308" s="228">
        <f t="shared" si="3"/>
        <v>0</v>
      </c>
      <c r="N308" s="229" t="str">
        <f t="shared" si="12"/>
        <v/>
      </c>
      <c r="O308" s="230"/>
      <c r="P308" s="231">
        <f t="shared" si="5"/>
        <v>0</v>
      </c>
      <c r="Q308" s="232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233">
        <f t="shared" si="6"/>
        <v>0</v>
      </c>
      <c r="AE308" s="233">
        <f t="shared" si="7"/>
        <v>0</v>
      </c>
      <c r="AF308" s="233">
        <f t="shared" si="8"/>
        <v>0</v>
      </c>
      <c r="AG308" s="233">
        <f t="shared" si="9"/>
        <v>0</v>
      </c>
      <c r="AH308" s="233">
        <f t="shared" si="10"/>
        <v>0</v>
      </c>
      <c r="AI308" s="233">
        <f t="shared" si="11"/>
        <v>0</v>
      </c>
    </row>
    <row r="309" ht="12.75" customHeight="1">
      <c r="A309" s="223"/>
      <c r="B309" s="224" t="str">
        <f>IF($A309="","",VLOOKUP($A309,Cierre!$A:$E,2,FALSE))</f>
        <v/>
      </c>
      <c r="C309" s="48"/>
      <c r="D309" s="48"/>
      <c r="E309" s="223"/>
      <c r="F309" s="223"/>
      <c r="G309" s="80"/>
      <c r="H309" s="225"/>
      <c r="I309" s="225"/>
      <c r="J309" s="226">
        <f t="shared" si="1"/>
        <v>0</v>
      </c>
      <c r="K309" s="226">
        <f t="shared" si="2"/>
        <v>0</v>
      </c>
      <c r="L309" s="227"/>
      <c r="M309" s="228">
        <f t="shared" si="3"/>
        <v>0</v>
      </c>
      <c r="N309" s="229" t="str">
        <f t="shared" si="12"/>
        <v/>
      </c>
      <c r="O309" s="230"/>
      <c r="P309" s="231">
        <f t="shared" si="5"/>
        <v>0</v>
      </c>
      <c r="Q309" s="232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233">
        <f t="shared" si="6"/>
        <v>0</v>
      </c>
      <c r="AE309" s="233">
        <f t="shared" si="7"/>
        <v>0</v>
      </c>
      <c r="AF309" s="233">
        <f t="shared" si="8"/>
        <v>0</v>
      </c>
      <c r="AG309" s="233">
        <f t="shared" si="9"/>
        <v>0</v>
      </c>
      <c r="AH309" s="233">
        <f t="shared" si="10"/>
        <v>0</v>
      </c>
      <c r="AI309" s="233">
        <f t="shared" si="11"/>
        <v>0</v>
      </c>
    </row>
    <row r="310" ht="12.75" customHeight="1">
      <c r="A310" s="223"/>
      <c r="B310" s="224" t="str">
        <f>IF($A310="","",VLOOKUP($A310,Cierre!$A:$E,2,FALSE))</f>
        <v/>
      </c>
      <c r="C310" s="48"/>
      <c r="D310" s="48"/>
      <c r="E310" s="223"/>
      <c r="F310" s="223"/>
      <c r="G310" s="80"/>
      <c r="H310" s="225"/>
      <c r="I310" s="225"/>
      <c r="J310" s="226">
        <f t="shared" si="1"/>
        <v>0</v>
      </c>
      <c r="K310" s="226">
        <f t="shared" si="2"/>
        <v>0</v>
      </c>
      <c r="L310" s="227"/>
      <c r="M310" s="228">
        <f t="shared" si="3"/>
        <v>0</v>
      </c>
      <c r="N310" s="229" t="str">
        <f t="shared" si="12"/>
        <v/>
      </c>
      <c r="O310" s="230"/>
      <c r="P310" s="231">
        <f t="shared" si="5"/>
        <v>0</v>
      </c>
      <c r="Q310" s="232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233">
        <f t="shared" si="6"/>
        <v>0</v>
      </c>
      <c r="AE310" s="233">
        <f t="shared" si="7"/>
        <v>0</v>
      </c>
      <c r="AF310" s="233">
        <f t="shared" si="8"/>
        <v>0</v>
      </c>
      <c r="AG310" s="233">
        <f t="shared" si="9"/>
        <v>0</v>
      </c>
      <c r="AH310" s="233">
        <f t="shared" si="10"/>
        <v>0</v>
      </c>
      <c r="AI310" s="233">
        <f t="shared" si="11"/>
        <v>0</v>
      </c>
    </row>
    <row r="311" ht="12.75" customHeight="1">
      <c r="A311" s="223"/>
      <c r="B311" s="224" t="str">
        <f>IF($A311="","",VLOOKUP($A311,Cierre!$A:$E,2,FALSE))</f>
        <v/>
      </c>
      <c r="C311" s="48"/>
      <c r="D311" s="48"/>
      <c r="E311" s="223"/>
      <c r="F311" s="223"/>
      <c r="G311" s="80"/>
      <c r="H311" s="225"/>
      <c r="I311" s="225"/>
      <c r="J311" s="226">
        <f t="shared" si="1"/>
        <v>0</v>
      </c>
      <c r="K311" s="226">
        <f t="shared" si="2"/>
        <v>0</v>
      </c>
      <c r="L311" s="227"/>
      <c r="M311" s="228">
        <f t="shared" si="3"/>
        <v>0</v>
      </c>
      <c r="N311" s="229" t="str">
        <f t="shared" si="12"/>
        <v/>
      </c>
      <c r="O311" s="230"/>
      <c r="P311" s="231">
        <f t="shared" si="5"/>
        <v>0</v>
      </c>
      <c r="Q311" s="232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233">
        <f t="shared" si="6"/>
        <v>0</v>
      </c>
      <c r="AE311" s="233">
        <f t="shared" si="7"/>
        <v>0</v>
      </c>
      <c r="AF311" s="233">
        <f t="shared" si="8"/>
        <v>0</v>
      </c>
      <c r="AG311" s="233">
        <f t="shared" si="9"/>
        <v>0</v>
      </c>
      <c r="AH311" s="233">
        <f t="shared" si="10"/>
        <v>0</v>
      </c>
      <c r="AI311" s="233">
        <f t="shared" si="11"/>
        <v>0</v>
      </c>
    </row>
    <row r="312" ht="12.75" customHeight="1">
      <c r="A312" s="223"/>
      <c r="B312" s="224" t="str">
        <f>IF($A312="","",VLOOKUP($A312,Cierre!$A:$E,2,FALSE))</f>
        <v/>
      </c>
      <c r="C312" s="48"/>
      <c r="D312" s="48"/>
      <c r="E312" s="223"/>
      <c r="F312" s="223"/>
      <c r="G312" s="80"/>
      <c r="H312" s="225"/>
      <c r="I312" s="225"/>
      <c r="J312" s="226">
        <f t="shared" si="1"/>
        <v>0</v>
      </c>
      <c r="K312" s="226">
        <f t="shared" si="2"/>
        <v>0</v>
      </c>
      <c r="L312" s="227"/>
      <c r="M312" s="228">
        <f t="shared" si="3"/>
        <v>0</v>
      </c>
      <c r="N312" s="229" t="str">
        <f t="shared" si="12"/>
        <v/>
      </c>
      <c r="O312" s="230"/>
      <c r="P312" s="231">
        <f t="shared" si="5"/>
        <v>0</v>
      </c>
      <c r="Q312" s="232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233">
        <f t="shared" si="6"/>
        <v>0</v>
      </c>
      <c r="AE312" s="233">
        <f t="shared" si="7"/>
        <v>0</v>
      </c>
      <c r="AF312" s="233">
        <f t="shared" si="8"/>
        <v>0</v>
      </c>
      <c r="AG312" s="233">
        <f t="shared" si="9"/>
        <v>0</v>
      </c>
      <c r="AH312" s="233">
        <f t="shared" si="10"/>
        <v>0</v>
      </c>
      <c r="AI312" s="233">
        <f t="shared" si="11"/>
        <v>0</v>
      </c>
    </row>
    <row r="313" ht="12.75" customHeight="1">
      <c r="A313" s="223"/>
      <c r="B313" s="224" t="str">
        <f>IF($A313="","",VLOOKUP($A313,Cierre!$A:$E,2,FALSE))</f>
        <v/>
      </c>
      <c r="C313" s="48"/>
      <c r="D313" s="48"/>
      <c r="E313" s="223"/>
      <c r="F313" s="223"/>
      <c r="G313" s="80"/>
      <c r="H313" s="225"/>
      <c r="I313" s="225"/>
      <c r="J313" s="226">
        <f t="shared" si="1"/>
        <v>0</v>
      </c>
      <c r="K313" s="226">
        <f t="shared" si="2"/>
        <v>0</v>
      </c>
      <c r="L313" s="227"/>
      <c r="M313" s="228">
        <f t="shared" si="3"/>
        <v>0</v>
      </c>
      <c r="N313" s="229" t="str">
        <f t="shared" si="12"/>
        <v/>
      </c>
      <c r="O313" s="230"/>
      <c r="P313" s="231">
        <f t="shared" si="5"/>
        <v>0</v>
      </c>
      <c r="Q313" s="232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233">
        <f t="shared" si="6"/>
        <v>0</v>
      </c>
      <c r="AE313" s="233">
        <f t="shared" si="7"/>
        <v>0</v>
      </c>
      <c r="AF313" s="233">
        <f t="shared" si="8"/>
        <v>0</v>
      </c>
      <c r="AG313" s="233">
        <f t="shared" si="9"/>
        <v>0</v>
      </c>
      <c r="AH313" s="233">
        <f t="shared" si="10"/>
        <v>0</v>
      </c>
      <c r="AI313" s="233">
        <f t="shared" si="11"/>
        <v>0</v>
      </c>
    </row>
    <row r="314" ht="12.75" customHeight="1">
      <c r="A314" s="223"/>
      <c r="B314" s="224" t="str">
        <f>IF($A314="","",VLOOKUP($A314,Cierre!$A:$E,2,FALSE))</f>
        <v/>
      </c>
      <c r="C314" s="48"/>
      <c r="D314" s="48"/>
      <c r="E314" s="223"/>
      <c r="F314" s="223"/>
      <c r="G314" s="80"/>
      <c r="H314" s="225"/>
      <c r="I314" s="225"/>
      <c r="J314" s="226">
        <f t="shared" si="1"/>
        <v>0</v>
      </c>
      <c r="K314" s="226">
        <f t="shared" si="2"/>
        <v>0</v>
      </c>
      <c r="L314" s="227"/>
      <c r="M314" s="228">
        <f t="shared" si="3"/>
        <v>0</v>
      </c>
      <c r="N314" s="229" t="str">
        <f t="shared" si="12"/>
        <v/>
      </c>
      <c r="O314" s="230"/>
      <c r="P314" s="231">
        <f t="shared" si="5"/>
        <v>0</v>
      </c>
      <c r="Q314" s="232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233">
        <f t="shared" si="6"/>
        <v>0</v>
      </c>
      <c r="AE314" s="233">
        <f t="shared" si="7"/>
        <v>0</v>
      </c>
      <c r="AF314" s="233">
        <f t="shared" si="8"/>
        <v>0</v>
      </c>
      <c r="AG314" s="233">
        <f t="shared" si="9"/>
        <v>0</v>
      </c>
      <c r="AH314" s="233">
        <f t="shared" si="10"/>
        <v>0</v>
      </c>
      <c r="AI314" s="233">
        <f t="shared" si="11"/>
        <v>0</v>
      </c>
    </row>
    <row r="315" ht="12.75" customHeight="1">
      <c r="A315" s="223"/>
      <c r="B315" s="224" t="str">
        <f>IF($A315="","",VLOOKUP($A315,Cierre!$A:$E,2,FALSE))</f>
        <v/>
      </c>
      <c r="C315" s="48"/>
      <c r="D315" s="48"/>
      <c r="E315" s="223"/>
      <c r="F315" s="223"/>
      <c r="G315" s="80"/>
      <c r="H315" s="225"/>
      <c r="I315" s="225"/>
      <c r="J315" s="226">
        <f t="shared" si="1"/>
        <v>0</v>
      </c>
      <c r="K315" s="226">
        <f t="shared" si="2"/>
        <v>0</v>
      </c>
      <c r="L315" s="227"/>
      <c r="M315" s="228">
        <f t="shared" si="3"/>
        <v>0</v>
      </c>
      <c r="N315" s="229" t="str">
        <f t="shared" si="12"/>
        <v/>
      </c>
      <c r="O315" s="230"/>
      <c r="P315" s="231">
        <f t="shared" si="5"/>
        <v>0</v>
      </c>
      <c r="Q315" s="232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233">
        <f t="shared" si="6"/>
        <v>0</v>
      </c>
      <c r="AE315" s="233">
        <f t="shared" si="7"/>
        <v>0</v>
      </c>
      <c r="AF315" s="233">
        <f t="shared" si="8"/>
        <v>0</v>
      </c>
      <c r="AG315" s="233">
        <f t="shared" si="9"/>
        <v>0</v>
      </c>
      <c r="AH315" s="233">
        <f t="shared" si="10"/>
        <v>0</v>
      </c>
      <c r="AI315" s="233">
        <f t="shared" si="11"/>
        <v>0</v>
      </c>
    </row>
    <row r="316" ht="12.75" customHeight="1">
      <c r="A316" s="223"/>
      <c r="B316" s="224" t="str">
        <f>IF($A316="","",VLOOKUP($A316,Cierre!$A:$E,2,FALSE))</f>
        <v/>
      </c>
      <c r="C316" s="48"/>
      <c r="D316" s="48"/>
      <c r="E316" s="223"/>
      <c r="F316" s="223"/>
      <c r="G316" s="80"/>
      <c r="H316" s="225"/>
      <c r="I316" s="225"/>
      <c r="J316" s="226">
        <f t="shared" si="1"/>
        <v>0</v>
      </c>
      <c r="K316" s="226">
        <f t="shared" si="2"/>
        <v>0</v>
      </c>
      <c r="L316" s="227"/>
      <c r="M316" s="228">
        <f t="shared" si="3"/>
        <v>0</v>
      </c>
      <c r="N316" s="229" t="str">
        <f t="shared" si="12"/>
        <v/>
      </c>
      <c r="O316" s="230"/>
      <c r="P316" s="231">
        <f t="shared" si="5"/>
        <v>0</v>
      </c>
      <c r="Q316" s="232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233">
        <f t="shared" si="6"/>
        <v>0</v>
      </c>
      <c r="AE316" s="233">
        <f t="shared" si="7"/>
        <v>0</v>
      </c>
      <c r="AF316" s="233">
        <f t="shared" si="8"/>
        <v>0</v>
      </c>
      <c r="AG316" s="233">
        <f t="shared" si="9"/>
        <v>0</v>
      </c>
      <c r="AH316" s="233">
        <f t="shared" si="10"/>
        <v>0</v>
      </c>
      <c r="AI316" s="233">
        <f t="shared" si="11"/>
        <v>0</v>
      </c>
    </row>
    <row r="317" ht="12.75" customHeight="1">
      <c r="A317" s="223"/>
      <c r="B317" s="224" t="str">
        <f>IF($A317="","",VLOOKUP($A317,Cierre!$A:$E,2,FALSE))</f>
        <v/>
      </c>
      <c r="C317" s="48"/>
      <c r="D317" s="48"/>
      <c r="E317" s="223"/>
      <c r="F317" s="223"/>
      <c r="G317" s="80"/>
      <c r="H317" s="225"/>
      <c r="I317" s="225"/>
      <c r="J317" s="226">
        <f t="shared" si="1"/>
        <v>0</v>
      </c>
      <c r="K317" s="226">
        <f t="shared" si="2"/>
        <v>0</v>
      </c>
      <c r="L317" s="227"/>
      <c r="M317" s="228">
        <f t="shared" si="3"/>
        <v>0</v>
      </c>
      <c r="N317" s="229" t="str">
        <f t="shared" si="12"/>
        <v/>
      </c>
      <c r="O317" s="230"/>
      <c r="P317" s="231">
        <f t="shared" si="5"/>
        <v>0</v>
      </c>
      <c r="Q317" s="232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233">
        <f t="shared" si="6"/>
        <v>0</v>
      </c>
      <c r="AE317" s="233">
        <f t="shared" si="7"/>
        <v>0</v>
      </c>
      <c r="AF317" s="233">
        <f t="shared" si="8"/>
        <v>0</v>
      </c>
      <c r="AG317" s="233">
        <f t="shared" si="9"/>
        <v>0</v>
      </c>
      <c r="AH317" s="233">
        <f t="shared" si="10"/>
        <v>0</v>
      </c>
      <c r="AI317" s="233">
        <f t="shared" si="11"/>
        <v>0</v>
      </c>
    </row>
    <row r="318" ht="12.75" customHeight="1">
      <c r="A318" s="223"/>
      <c r="B318" s="224" t="str">
        <f>IF($A318="","",VLOOKUP($A318,Cierre!$A:$E,2,FALSE))</f>
        <v/>
      </c>
      <c r="C318" s="48"/>
      <c r="D318" s="48"/>
      <c r="E318" s="223"/>
      <c r="F318" s="223"/>
      <c r="G318" s="80"/>
      <c r="H318" s="225"/>
      <c r="I318" s="225"/>
      <c r="J318" s="226">
        <f t="shared" si="1"/>
        <v>0</v>
      </c>
      <c r="K318" s="226">
        <f t="shared" si="2"/>
        <v>0</v>
      </c>
      <c r="L318" s="227"/>
      <c r="M318" s="228">
        <f t="shared" si="3"/>
        <v>0</v>
      </c>
      <c r="N318" s="229" t="str">
        <f t="shared" si="12"/>
        <v/>
      </c>
      <c r="O318" s="230"/>
      <c r="P318" s="231">
        <f t="shared" si="5"/>
        <v>0</v>
      </c>
      <c r="Q318" s="232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233">
        <f t="shared" si="6"/>
        <v>0</v>
      </c>
      <c r="AE318" s="233">
        <f t="shared" si="7"/>
        <v>0</v>
      </c>
      <c r="AF318" s="233">
        <f t="shared" si="8"/>
        <v>0</v>
      </c>
      <c r="AG318" s="233">
        <f t="shared" si="9"/>
        <v>0</v>
      </c>
      <c r="AH318" s="233">
        <f t="shared" si="10"/>
        <v>0</v>
      </c>
      <c r="AI318" s="233">
        <f t="shared" si="11"/>
        <v>0</v>
      </c>
    </row>
    <row r="319" ht="12.75" customHeight="1">
      <c r="A319" s="223"/>
      <c r="B319" s="224" t="str">
        <f>IF($A319="","",VLOOKUP($A319,Cierre!$A:$E,2,FALSE))</f>
        <v/>
      </c>
      <c r="C319" s="48"/>
      <c r="D319" s="48"/>
      <c r="E319" s="223"/>
      <c r="F319" s="223"/>
      <c r="G319" s="80"/>
      <c r="H319" s="225"/>
      <c r="I319" s="225"/>
      <c r="J319" s="226">
        <f t="shared" si="1"/>
        <v>0</v>
      </c>
      <c r="K319" s="226">
        <f t="shared" si="2"/>
        <v>0</v>
      </c>
      <c r="L319" s="227"/>
      <c r="M319" s="228">
        <f t="shared" si="3"/>
        <v>0</v>
      </c>
      <c r="N319" s="229" t="str">
        <f t="shared" si="12"/>
        <v/>
      </c>
      <c r="O319" s="230"/>
      <c r="P319" s="231">
        <f t="shared" si="5"/>
        <v>0</v>
      </c>
      <c r="Q319" s="232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233">
        <f t="shared" si="6"/>
        <v>0</v>
      </c>
      <c r="AE319" s="233">
        <f t="shared" si="7"/>
        <v>0</v>
      </c>
      <c r="AF319" s="233">
        <f t="shared" si="8"/>
        <v>0</v>
      </c>
      <c r="AG319" s="233">
        <f t="shared" si="9"/>
        <v>0</v>
      </c>
      <c r="AH319" s="233">
        <f t="shared" si="10"/>
        <v>0</v>
      </c>
      <c r="AI319" s="233">
        <f t="shared" si="11"/>
        <v>0</v>
      </c>
    </row>
    <row r="320" ht="12.75" customHeight="1">
      <c r="A320" s="223"/>
      <c r="B320" s="224" t="str">
        <f>IF($A320="","",VLOOKUP($A320,Cierre!$A:$E,2,FALSE))</f>
        <v/>
      </c>
      <c r="C320" s="48"/>
      <c r="D320" s="48"/>
      <c r="E320" s="223"/>
      <c r="F320" s="223"/>
      <c r="G320" s="80"/>
      <c r="H320" s="225"/>
      <c r="I320" s="225"/>
      <c r="J320" s="226">
        <f t="shared" si="1"/>
        <v>0</v>
      </c>
      <c r="K320" s="226">
        <f t="shared" si="2"/>
        <v>0</v>
      </c>
      <c r="L320" s="227"/>
      <c r="M320" s="228">
        <f t="shared" si="3"/>
        <v>0</v>
      </c>
      <c r="N320" s="229" t="str">
        <f t="shared" si="12"/>
        <v/>
      </c>
      <c r="O320" s="230"/>
      <c r="P320" s="231">
        <f t="shared" si="5"/>
        <v>0</v>
      </c>
      <c r="Q320" s="232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233">
        <f t="shared" si="6"/>
        <v>0</v>
      </c>
      <c r="AE320" s="233">
        <f t="shared" si="7"/>
        <v>0</v>
      </c>
      <c r="AF320" s="233">
        <f t="shared" si="8"/>
        <v>0</v>
      </c>
      <c r="AG320" s="233">
        <f t="shared" si="9"/>
        <v>0</v>
      </c>
      <c r="AH320" s="233">
        <f t="shared" si="10"/>
        <v>0</v>
      </c>
      <c r="AI320" s="233">
        <f t="shared" si="11"/>
        <v>0</v>
      </c>
    </row>
    <row r="321" ht="12.75" customHeight="1">
      <c r="A321" s="223"/>
      <c r="B321" s="224" t="str">
        <f>IF($A321="","",VLOOKUP($A321,Cierre!$A:$E,2,FALSE))</f>
        <v/>
      </c>
      <c r="C321" s="48"/>
      <c r="D321" s="48"/>
      <c r="E321" s="223"/>
      <c r="F321" s="223"/>
      <c r="G321" s="80"/>
      <c r="H321" s="225"/>
      <c r="I321" s="225"/>
      <c r="J321" s="226">
        <f t="shared" si="1"/>
        <v>0</v>
      </c>
      <c r="K321" s="226">
        <f t="shared" si="2"/>
        <v>0</v>
      </c>
      <c r="L321" s="227"/>
      <c r="M321" s="228">
        <f t="shared" si="3"/>
        <v>0</v>
      </c>
      <c r="N321" s="229" t="str">
        <f t="shared" si="12"/>
        <v/>
      </c>
      <c r="O321" s="230"/>
      <c r="P321" s="231">
        <f t="shared" si="5"/>
        <v>0</v>
      </c>
      <c r="Q321" s="232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233">
        <f t="shared" si="6"/>
        <v>0</v>
      </c>
      <c r="AE321" s="233">
        <f t="shared" si="7"/>
        <v>0</v>
      </c>
      <c r="AF321" s="233">
        <f t="shared" si="8"/>
        <v>0</v>
      </c>
      <c r="AG321" s="233">
        <f t="shared" si="9"/>
        <v>0</v>
      </c>
      <c r="AH321" s="233">
        <f t="shared" si="10"/>
        <v>0</v>
      </c>
      <c r="AI321" s="233">
        <f t="shared" si="11"/>
        <v>0</v>
      </c>
    </row>
    <row r="322" ht="12.75" customHeight="1">
      <c r="A322" s="223"/>
      <c r="B322" s="224" t="str">
        <f>IF($A322="","",VLOOKUP($A322,Cierre!$A:$E,2,FALSE))</f>
        <v/>
      </c>
      <c r="C322" s="48"/>
      <c r="D322" s="48"/>
      <c r="E322" s="223"/>
      <c r="F322" s="223"/>
      <c r="G322" s="80"/>
      <c r="H322" s="225"/>
      <c r="I322" s="225"/>
      <c r="J322" s="226">
        <f t="shared" si="1"/>
        <v>0</v>
      </c>
      <c r="K322" s="226">
        <f t="shared" si="2"/>
        <v>0</v>
      </c>
      <c r="L322" s="227"/>
      <c r="M322" s="228">
        <f t="shared" si="3"/>
        <v>0</v>
      </c>
      <c r="N322" s="229" t="str">
        <f t="shared" si="12"/>
        <v/>
      </c>
      <c r="O322" s="230"/>
      <c r="P322" s="231">
        <f t="shared" si="5"/>
        <v>0</v>
      </c>
      <c r="Q322" s="232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233">
        <f t="shared" si="6"/>
        <v>0</v>
      </c>
      <c r="AE322" s="233">
        <f t="shared" si="7"/>
        <v>0</v>
      </c>
      <c r="AF322" s="233">
        <f t="shared" si="8"/>
        <v>0</v>
      </c>
      <c r="AG322" s="233">
        <f t="shared" si="9"/>
        <v>0</v>
      </c>
      <c r="AH322" s="233">
        <f t="shared" si="10"/>
        <v>0</v>
      </c>
      <c r="AI322" s="233">
        <f t="shared" si="11"/>
        <v>0</v>
      </c>
    </row>
    <row r="323" ht="12.75" customHeight="1">
      <c r="A323" s="223"/>
      <c r="B323" s="224" t="str">
        <f>IF($A323="","",VLOOKUP($A323,Cierre!$A:$E,2,FALSE))</f>
        <v/>
      </c>
      <c r="C323" s="48"/>
      <c r="D323" s="48"/>
      <c r="E323" s="223"/>
      <c r="F323" s="223"/>
      <c r="G323" s="80"/>
      <c r="H323" s="225"/>
      <c r="I323" s="225"/>
      <c r="J323" s="226">
        <f t="shared" si="1"/>
        <v>0</v>
      </c>
      <c r="K323" s="226">
        <f t="shared" si="2"/>
        <v>0</v>
      </c>
      <c r="L323" s="227"/>
      <c r="M323" s="228">
        <f t="shared" si="3"/>
        <v>0</v>
      </c>
      <c r="N323" s="229" t="str">
        <f t="shared" si="12"/>
        <v/>
      </c>
      <c r="O323" s="230"/>
      <c r="P323" s="231">
        <f t="shared" si="5"/>
        <v>0</v>
      </c>
      <c r="Q323" s="232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233">
        <f t="shared" si="6"/>
        <v>0</v>
      </c>
      <c r="AE323" s="233">
        <f t="shared" si="7"/>
        <v>0</v>
      </c>
      <c r="AF323" s="233">
        <f t="shared" si="8"/>
        <v>0</v>
      </c>
      <c r="AG323" s="233">
        <f t="shared" si="9"/>
        <v>0</v>
      </c>
      <c r="AH323" s="233">
        <f t="shared" si="10"/>
        <v>0</v>
      </c>
      <c r="AI323" s="233">
        <f t="shared" si="11"/>
        <v>0</v>
      </c>
    </row>
    <row r="324" ht="12.75" customHeight="1">
      <c r="A324" s="223"/>
      <c r="B324" s="224" t="str">
        <f>IF($A324="","",VLOOKUP($A324,Cierre!$A:$E,2,FALSE))</f>
        <v/>
      </c>
      <c r="C324" s="48"/>
      <c r="D324" s="48"/>
      <c r="E324" s="223"/>
      <c r="F324" s="223"/>
      <c r="G324" s="80"/>
      <c r="H324" s="225"/>
      <c r="I324" s="225"/>
      <c r="J324" s="226">
        <f t="shared" si="1"/>
        <v>0</v>
      </c>
      <c r="K324" s="226">
        <f t="shared" si="2"/>
        <v>0</v>
      </c>
      <c r="L324" s="227"/>
      <c r="M324" s="228">
        <f t="shared" si="3"/>
        <v>0</v>
      </c>
      <c r="N324" s="229" t="str">
        <f t="shared" si="12"/>
        <v/>
      </c>
      <c r="O324" s="230"/>
      <c r="P324" s="231">
        <f t="shared" si="5"/>
        <v>0</v>
      </c>
      <c r="Q324" s="232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233">
        <f t="shared" si="6"/>
        <v>0</v>
      </c>
      <c r="AE324" s="233">
        <f t="shared" si="7"/>
        <v>0</v>
      </c>
      <c r="AF324" s="233">
        <f t="shared" si="8"/>
        <v>0</v>
      </c>
      <c r="AG324" s="233">
        <f t="shared" si="9"/>
        <v>0</v>
      </c>
      <c r="AH324" s="233">
        <f t="shared" si="10"/>
        <v>0</v>
      </c>
      <c r="AI324" s="233">
        <f t="shared" si="11"/>
        <v>0</v>
      </c>
    </row>
    <row r="325" ht="12.75" customHeight="1">
      <c r="A325" s="223"/>
      <c r="B325" s="224" t="str">
        <f>IF($A325="","",VLOOKUP($A325,Cierre!$A:$E,2,FALSE))</f>
        <v/>
      </c>
      <c r="C325" s="48"/>
      <c r="D325" s="48"/>
      <c r="E325" s="223"/>
      <c r="F325" s="223"/>
      <c r="G325" s="80"/>
      <c r="H325" s="225"/>
      <c r="I325" s="225"/>
      <c r="J325" s="226">
        <f t="shared" si="1"/>
        <v>0</v>
      </c>
      <c r="K325" s="226">
        <f t="shared" si="2"/>
        <v>0</v>
      </c>
      <c r="L325" s="227"/>
      <c r="M325" s="228">
        <f t="shared" si="3"/>
        <v>0</v>
      </c>
      <c r="N325" s="229" t="str">
        <f t="shared" si="12"/>
        <v/>
      </c>
      <c r="O325" s="230"/>
      <c r="P325" s="231">
        <f t="shared" si="5"/>
        <v>0</v>
      </c>
      <c r="Q325" s="232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233">
        <f t="shared" si="6"/>
        <v>0</v>
      </c>
      <c r="AE325" s="233">
        <f t="shared" si="7"/>
        <v>0</v>
      </c>
      <c r="AF325" s="233">
        <f t="shared" si="8"/>
        <v>0</v>
      </c>
      <c r="AG325" s="233">
        <f t="shared" si="9"/>
        <v>0</v>
      </c>
      <c r="AH325" s="233">
        <f t="shared" si="10"/>
        <v>0</v>
      </c>
      <c r="AI325" s="233">
        <f t="shared" si="11"/>
        <v>0</v>
      </c>
    </row>
    <row r="326" ht="12.75" customHeight="1">
      <c r="A326" s="223"/>
      <c r="B326" s="224" t="str">
        <f>IF($A326="","",VLOOKUP($A326,Cierre!$A:$E,2,FALSE))</f>
        <v/>
      </c>
      <c r="C326" s="48"/>
      <c r="D326" s="48"/>
      <c r="E326" s="223"/>
      <c r="F326" s="223"/>
      <c r="G326" s="80"/>
      <c r="H326" s="225"/>
      <c r="I326" s="225"/>
      <c r="J326" s="226">
        <f t="shared" si="1"/>
        <v>0</v>
      </c>
      <c r="K326" s="226">
        <f t="shared" si="2"/>
        <v>0</v>
      </c>
      <c r="L326" s="227"/>
      <c r="M326" s="228">
        <f t="shared" si="3"/>
        <v>0</v>
      </c>
      <c r="N326" s="229" t="str">
        <f t="shared" si="12"/>
        <v/>
      </c>
      <c r="O326" s="230"/>
      <c r="P326" s="231">
        <f t="shared" si="5"/>
        <v>0</v>
      </c>
      <c r="Q326" s="232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233">
        <f t="shared" si="6"/>
        <v>0</v>
      </c>
      <c r="AE326" s="233">
        <f t="shared" si="7"/>
        <v>0</v>
      </c>
      <c r="AF326" s="233">
        <f t="shared" si="8"/>
        <v>0</v>
      </c>
      <c r="AG326" s="233">
        <f t="shared" si="9"/>
        <v>0</v>
      </c>
      <c r="AH326" s="233">
        <f t="shared" si="10"/>
        <v>0</v>
      </c>
      <c r="AI326" s="233">
        <f t="shared" si="11"/>
        <v>0</v>
      </c>
    </row>
    <row r="327" ht="12.75" customHeight="1">
      <c r="A327" s="223"/>
      <c r="B327" s="224" t="str">
        <f>IF($A327="","",VLOOKUP($A327,Cierre!$A:$E,2,FALSE))</f>
        <v/>
      </c>
      <c r="C327" s="48"/>
      <c r="D327" s="48"/>
      <c r="E327" s="223"/>
      <c r="F327" s="223"/>
      <c r="G327" s="80"/>
      <c r="H327" s="225"/>
      <c r="I327" s="225"/>
      <c r="J327" s="226">
        <f t="shared" si="1"/>
        <v>0</v>
      </c>
      <c r="K327" s="226">
        <f t="shared" si="2"/>
        <v>0</v>
      </c>
      <c r="L327" s="227"/>
      <c r="M327" s="228">
        <f t="shared" si="3"/>
        <v>0</v>
      </c>
      <c r="N327" s="229" t="str">
        <f t="shared" si="12"/>
        <v/>
      </c>
      <c r="O327" s="230"/>
      <c r="P327" s="231">
        <f t="shared" si="5"/>
        <v>0</v>
      </c>
      <c r="Q327" s="232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233">
        <f t="shared" si="6"/>
        <v>0</v>
      </c>
      <c r="AE327" s="233">
        <f t="shared" si="7"/>
        <v>0</v>
      </c>
      <c r="AF327" s="233">
        <f t="shared" si="8"/>
        <v>0</v>
      </c>
      <c r="AG327" s="233">
        <f t="shared" si="9"/>
        <v>0</v>
      </c>
      <c r="AH327" s="233">
        <f t="shared" si="10"/>
        <v>0</v>
      </c>
      <c r="AI327" s="233">
        <f t="shared" si="11"/>
        <v>0</v>
      </c>
    </row>
    <row r="328" ht="12.75" customHeight="1">
      <c r="A328" s="223"/>
      <c r="B328" s="224" t="str">
        <f>IF($A328="","",VLOOKUP($A328,Cierre!$A:$E,2,FALSE))</f>
        <v/>
      </c>
      <c r="C328" s="48"/>
      <c r="D328" s="48"/>
      <c r="E328" s="223"/>
      <c r="F328" s="223"/>
      <c r="G328" s="80"/>
      <c r="H328" s="225"/>
      <c r="I328" s="225"/>
      <c r="J328" s="226">
        <f t="shared" si="1"/>
        <v>0</v>
      </c>
      <c r="K328" s="226">
        <f t="shared" si="2"/>
        <v>0</v>
      </c>
      <c r="L328" s="227"/>
      <c r="M328" s="228">
        <f t="shared" si="3"/>
        <v>0</v>
      </c>
      <c r="N328" s="229" t="str">
        <f t="shared" si="12"/>
        <v/>
      </c>
      <c r="O328" s="230"/>
      <c r="P328" s="231">
        <f t="shared" si="5"/>
        <v>0</v>
      </c>
      <c r="Q328" s="232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233">
        <f t="shared" si="6"/>
        <v>0</v>
      </c>
      <c r="AE328" s="233">
        <f t="shared" si="7"/>
        <v>0</v>
      </c>
      <c r="AF328" s="233">
        <f t="shared" si="8"/>
        <v>0</v>
      </c>
      <c r="AG328" s="233">
        <f t="shared" si="9"/>
        <v>0</v>
      </c>
      <c r="AH328" s="233">
        <f t="shared" si="10"/>
        <v>0</v>
      </c>
      <c r="AI328" s="233">
        <f t="shared" si="11"/>
        <v>0</v>
      </c>
    </row>
    <row r="329" ht="12.75" customHeight="1">
      <c r="A329" s="223"/>
      <c r="B329" s="224" t="str">
        <f>IF($A329="","",VLOOKUP($A329,Cierre!$A:$E,2,FALSE))</f>
        <v/>
      </c>
      <c r="C329" s="48"/>
      <c r="D329" s="48"/>
      <c r="E329" s="223"/>
      <c r="F329" s="223"/>
      <c r="G329" s="80"/>
      <c r="H329" s="225"/>
      <c r="I329" s="225"/>
      <c r="J329" s="226">
        <f t="shared" si="1"/>
        <v>0</v>
      </c>
      <c r="K329" s="226">
        <f t="shared" si="2"/>
        <v>0</v>
      </c>
      <c r="L329" s="227"/>
      <c r="M329" s="228">
        <f t="shared" si="3"/>
        <v>0</v>
      </c>
      <c r="N329" s="229" t="str">
        <f t="shared" si="12"/>
        <v/>
      </c>
      <c r="O329" s="230"/>
      <c r="P329" s="231">
        <f t="shared" si="5"/>
        <v>0</v>
      </c>
      <c r="Q329" s="232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233">
        <f t="shared" si="6"/>
        <v>0</v>
      </c>
      <c r="AE329" s="233">
        <f t="shared" si="7"/>
        <v>0</v>
      </c>
      <c r="AF329" s="233">
        <f t="shared" si="8"/>
        <v>0</v>
      </c>
      <c r="AG329" s="233">
        <f t="shared" si="9"/>
        <v>0</v>
      </c>
      <c r="AH329" s="233">
        <f t="shared" si="10"/>
        <v>0</v>
      </c>
      <c r="AI329" s="233">
        <f t="shared" si="11"/>
        <v>0</v>
      </c>
    </row>
    <row r="330" ht="12.75" customHeight="1">
      <c r="A330" s="223"/>
      <c r="B330" s="224" t="str">
        <f>IF($A330="","",VLOOKUP($A330,Cierre!$A:$E,2,FALSE))</f>
        <v/>
      </c>
      <c r="C330" s="48"/>
      <c r="D330" s="48"/>
      <c r="E330" s="223"/>
      <c r="F330" s="223"/>
      <c r="G330" s="80"/>
      <c r="H330" s="225"/>
      <c r="I330" s="225"/>
      <c r="J330" s="226">
        <f t="shared" si="1"/>
        <v>0</v>
      </c>
      <c r="K330" s="226">
        <f t="shared" si="2"/>
        <v>0</v>
      </c>
      <c r="L330" s="227"/>
      <c r="M330" s="228">
        <f t="shared" si="3"/>
        <v>0</v>
      </c>
      <c r="N330" s="229" t="str">
        <f t="shared" si="12"/>
        <v/>
      </c>
      <c r="O330" s="230"/>
      <c r="P330" s="231">
        <f t="shared" si="5"/>
        <v>0</v>
      </c>
      <c r="Q330" s="232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233">
        <f t="shared" si="6"/>
        <v>0</v>
      </c>
      <c r="AE330" s="233">
        <f t="shared" si="7"/>
        <v>0</v>
      </c>
      <c r="AF330" s="233">
        <f t="shared" si="8"/>
        <v>0</v>
      </c>
      <c r="AG330" s="233">
        <f t="shared" si="9"/>
        <v>0</v>
      </c>
      <c r="AH330" s="233">
        <f t="shared" si="10"/>
        <v>0</v>
      </c>
      <c r="AI330" s="233">
        <f t="shared" si="11"/>
        <v>0</v>
      </c>
    </row>
    <row r="331" ht="12.75" customHeight="1">
      <c r="A331" s="223"/>
      <c r="B331" s="224" t="str">
        <f>IF($A331="","",VLOOKUP($A331,Cierre!$A:$E,2,FALSE))</f>
        <v/>
      </c>
      <c r="C331" s="48"/>
      <c r="D331" s="48"/>
      <c r="E331" s="223"/>
      <c r="F331" s="223"/>
      <c r="G331" s="80"/>
      <c r="H331" s="225"/>
      <c r="I331" s="225"/>
      <c r="J331" s="226">
        <f t="shared" si="1"/>
        <v>0</v>
      </c>
      <c r="K331" s="226">
        <f t="shared" si="2"/>
        <v>0</v>
      </c>
      <c r="L331" s="227"/>
      <c r="M331" s="228">
        <f t="shared" si="3"/>
        <v>0</v>
      </c>
      <c r="N331" s="229" t="str">
        <f t="shared" si="12"/>
        <v/>
      </c>
      <c r="O331" s="230"/>
      <c r="P331" s="231">
        <f t="shared" si="5"/>
        <v>0</v>
      </c>
      <c r="Q331" s="232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233">
        <f t="shared" si="6"/>
        <v>0</v>
      </c>
      <c r="AE331" s="233">
        <f t="shared" si="7"/>
        <v>0</v>
      </c>
      <c r="AF331" s="233">
        <f t="shared" si="8"/>
        <v>0</v>
      </c>
      <c r="AG331" s="233">
        <f t="shared" si="9"/>
        <v>0</v>
      </c>
      <c r="AH331" s="233">
        <f t="shared" si="10"/>
        <v>0</v>
      </c>
      <c r="AI331" s="233">
        <f t="shared" si="11"/>
        <v>0</v>
      </c>
    </row>
    <row r="332" ht="12.75" customHeight="1">
      <c r="A332" s="223"/>
      <c r="B332" s="224" t="str">
        <f>IF($A332="","",VLOOKUP($A332,Cierre!$A:$E,2,FALSE))</f>
        <v/>
      </c>
      <c r="C332" s="48"/>
      <c r="D332" s="48"/>
      <c r="E332" s="223"/>
      <c r="F332" s="223"/>
      <c r="G332" s="80"/>
      <c r="H332" s="225"/>
      <c r="I332" s="225"/>
      <c r="J332" s="226">
        <f t="shared" si="1"/>
        <v>0</v>
      </c>
      <c r="K332" s="226">
        <f t="shared" si="2"/>
        <v>0</v>
      </c>
      <c r="L332" s="227"/>
      <c r="M332" s="228">
        <f t="shared" si="3"/>
        <v>0</v>
      </c>
      <c r="N332" s="229" t="str">
        <f t="shared" si="12"/>
        <v/>
      </c>
      <c r="O332" s="230"/>
      <c r="P332" s="231">
        <f t="shared" si="5"/>
        <v>0</v>
      </c>
      <c r="Q332" s="232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233">
        <f t="shared" si="6"/>
        <v>0</v>
      </c>
      <c r="AE332" s="233">
        <f t="shared" si="7"/>
        <v>0</v>
      </c>
      <c r="AF332" s="233">
        <f t="shared" si="8"/>
        <v>0</v>
      </c>
      <c r="AG332" s="233">
        <f t="shared" si="9"/>
        <v>0</v>
      </c>
      <c r="AH332" s="233">
        <f t="shared" si="10"/>
        <v>0</v>
      </c>
      <c r="AI332" s="233">
        <f t="shared" si="11"/>
        <v>0</v>
      </c>
    </row>
    <row r="333" ht="12.75" customHeight="1">
      <c r="A333" s="223"/>
      <c r="B333" s="224" t="str">
        <f>IF($A333="","",VLOOKUP($A333,Cierre!$A:$E,2,FALSE))</f>
        <v/>
      </c>
      <c r="C333" s="48"/>
      <c r="D333" s="48"/>
      <c r="E333" s="223"/>
      <c r="F333" s="223"/>
      <c r="G333" s="80"/>
      <c r="H333" s="225"/>
      <c r="I333" s="225"/>
      <c r="J333" s="226">
        <f t="shared" si="1"/>
        <v>0</v>
      </c>
      <c r="K333" s="226">
        <f t="shared" si="2"/>
        <v>0</v>
      </c>
      <c r="L333" s="227"/>
      <c r="M333" s="228">
        <f t="shared" si="3"/>
        <v>0</v>
      </c>
      <c r="N333" s="229" t="str">
        <f t="shared" si="12"/>
        <v/>
      </c>
      <c r="O333" s="230"/>
      <c r="P333" s="231">
        <f t="shared" si="5"/>
        <v>0</v>
      </c>
      <c r="Q333" s="232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233">
        <f t="shared" si="6"/>
        <v>0</v>
      </c>
      <c r="AE333" s="233">
        <f t="shared" si="7"/>
        <v>0</v>
      </c>
      <c r="AF333" s="233">
        <f t="shared" si="8"/>
        <v>0</v>
      </c>
      <c r="AG333" s="233">
        <f t="shared" si="9"/>
        <v>0</v>
      </c>
      <c r="AH333" s="233">
        <f t="shared" si="10"/>
        <v>0</v>
      </c>
      <c r="AI333" s="233">
        <f t="shared" si="11"/>
        <v>0</v>
      </c>
    </row>
    <row r="334" ht="12.75" customHeight="1">
      <c r="A334" s="223"/>
      <c r="B334" s="224" t="str">
        <f>IF($A334="","",VLOOKUP($A334,Cierre!$A:$E,2,FALSE))</f>
        <v/>
      </c>
      <c r="C334" s="48"/>
      <c r="D334" s="48"/>
      <c r="E334" s="223"/>
      <c r="F334" s="223"/>
      <c r="G334" s="80"/>
      <c r="H334" s="225"/>
      <c r="I334" s="225"/>
      <c r="J334" s="226">
        <f t="shared" si="1"/>
        <v>0</v>
      </c>
      <c r="K334" s="226">
        <f t="shared" si="2"/>
        <v>0</v>
      </c>
      <c r="L334" s="227"/>
      <c r="M334" s="228">
        <f t="shared" si="3"/>
        <v>0</v>
      </c>
      <c r="N334" s="229" t="str">
        <f t="shared" si="12"/>
        <v/>
      </c>
      <c r="O334" s="230"/>
      <c r="P334" s="231">
        <f t="shared" si="5"/>
        <v>0</v>
      </c>
      <c r="Q334" s="232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233">
        <f t="shared" si="6"/>
        <v>0</v>
      </c>
      <c r="AE334" s="233">
        <f t="shared" si="7"/>
        <v>0</v>
      </c>
      <c r="AF334" s="233">
        <f t="shared" si="8"/>
        <v>0</v>
      </c>
      <c r="AG334" s="233">
        <f t="shared" si="9"/>
        <v>0</v>
      </c>
      <c r="AH334" s="233">
        <f t="shared" si="10"/>
        <v>0</v>
      </c>
      <c r="AI334" s="233">
        <f t="shared" si="11"/>
        <v>0</v>
      </c>
    </row>
    <row r="335" ht="12.75" customHeight="1">
      <c r="A335" s="223"/>
      <c r="B335" s="224" t="str">
        <f>IF($A335="","",VLOOKUP($A335,Cierre!$A:$E,2,FALSE))</f>
        <v/>
      </c>
      <c r="C335" s="48"/>
      <c r="D335" s="48"/>
      <c r="E335" s="223"/>
      <c r="F335" s="223"/>
      <c r="G335" s="80"/>
      <c r="H335" s="225"/>
      <c r="I335" s="225"/>
      <c r="J335" s="226">
        <f t="shared" si="1"/>
        <v>0</v>
      </c>
      <c r="K335" s="226">
        <f t="shared" si="2"/>
        <v>0</v>
      </c>
      <c r="L335" s="227"/>
      <c r="M335" s="228">
        <f t="shared" si="3"/>
        <v>0</v>
      </c>
      <c r="N335" s="229" t="str">
        <f t="shared" si="12"/>
        <v/>
      </c>
      <c r="O335" s="230"/>
      <c r="P335" s="231">
        <f t="shared" si="5"/>
        <v>0</v>
      </c>
      <c r="Q335" s="232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233">
        <f t="shared" si="6"/>
        <v>0</v>
      </c>
      <c r="AE335" s="233">
        <f t="shared" si="7"/>
        <v>0</v>
      </c>
      <c r="AF335" s="233">
        <f t="shared" si="8"/>
        <v>0</v>
      </c>
      <c r="AG335" s="233">
        <f t="shared" si="9"/>
        <v>0</v>
      </c>
      <c r="AH335" s="233">
        <f t="shared" si="10"/>
        <v>0</v>
      </c>
      <c r="AI335" s="233">
        <f t="shared" si="11"/>
        <v>0</v>
      </c>
    </row>
    <row r="336" ht="12.75" customHeight="1">
      <c r="A336" s="223"/>
      <c r="B336" s="224" t="str">
        <f>IF($A336="","",VLOOKUP($A336,Cierre!$A:$E,2,FALSE))</f>
        <v/>
      </c>
      <c r="C336" s="48"/>
      <c r="D336" s="48"/>
      <c r="E336" s="223"/>
      <c r="F336" s="223"/>
      <c r="G336" s="80"/>
      <c r="H336" s="225"/>
      <c r="I336" s="225"/>
      <c r="J336" s="226">
        <f t="shared" si="1"/>
        <v>0</v>
      </c>
      <c r="K336" s="226">
        <f t="shared" si="2"/>
        <v>0</v>
      </c>
      <c r="L336" s="227"/>
      <c r="M336" s="228">
        <f t="shared" si="3"/>
        <v>0</v>
      </c>
      <c r="N336" s="229" t="str">
        <f t="shared" si="12"/>
        <v/>
      </c>
      <c r="O336" s="230"/>
      <c r="P336" s="231">
        <f t="shared" si="5"/>
        <v>0</v>
      </c>
      <c r="Q336" s="232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233">
        <f t="shared" si="6"/>
        <v>0</v>
      </c>
      <c r="AE336" s="233">
        <f t="shared" si="7"/>
        <v>0</v>
      </c>
      <c r="AF336" s="233">
        <f t="shared" si="8"/>
        <v>0</v>
      </c>
      <c r="AG336" s="233">
        <f t="shared" si="9"/>
        <v>0</v>
      </c>
      <c r="AH336" s="233">
        <f t="shared" si="10"/>
        <v>0</v>
      </c>
      <c r="AI336" s="233">
        <f t="shared" si="11"/>
        <v>0</v>
      </c>
    </row>
    <row r="337" ht="12.75" customHeight="1">
      <c r="A337" s="223"/>
      <c r="B337" s="224" t="str">
        <f>IF($A337="","",VLOOKUP($A337,Cierre!$A:$E,2,FALSE))</f>
        <v/>
      </c>
      <c r="C337" s="48"/>
      <c r="D337" s="48"/>
      <c r="E337" s="223"/>
      <c r="F337" s="223"/>
      <c r="G337" s="80"/>
      <c r="H337" s="225"/>
      <c r="I337" s="225"/>
      <c r="J337" s="226">
        <f t="shared" si="1"/>
        <v>0</v>
      </c>
      <c r="K337" s="226">
        <f t="shared" si="2"/>
        <v>0</v>
      </c>
      <c r="L337" s="227"/>
      <c r="M337" s="228">
        <f t="shared" si="3"/>
        <v>0</v>
      </c>
      <c r="N337" s="229" t="str">
        <f t="shared" si="12"/>
        <v/>
      </c>
      <c r="O337" s="230"/>
      <c r="P337" s="231">
        <f t="shared" si="5"/>
        <v>0</v>
      </c>
      <c r="Q337" s="232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233">
        <f t="shared" si="6"/>
        <v>0</v>
      </c>
      <c r="AE337" s="233">
        <f t="shared" si="7"/>
        <v>0</v>
      </c>
      <c r="AF337" s="233">
        <f t="shared" si="8"/>
        <v>0</v>
      </c>
      <c r="AG337" s="233">
        <f t="shared" si="9"/>
        <v>0</v>
      </c>
      <c r="AH337" s="233">
        <f t="shared" si="10"/>
        <v>0</v>
      </c>
      <c r="AI337" s="233">
        <f t="shared" si="11"/>
        <v>0</v>
      </c>
    </row>
    <row r="338" ht="12.75" customHeight="1">
      <c r="A338" s="223"/>
      <c r="B338" s="224" t="str">
        <f>IF($A338="","",VLOOKUP($A338,Cierre!$A:$E,2,FALSE))</f>
        <v/>
      </c>
      <c r="C338" s="48"/>
      <c r="D338" s="48"/>
      <c r="E338" s="223"/>
      <c r="F338" s="223"/>
      <c r="G338" s="80"/>
      <c r="H338" s="225"/>
      <c r="I338" s="225"/>
      <c r="J338" s="226">
        <f t="shared" si="1"/>
        <v>0</v>
      </c>
      <c r="K338" s="226">
        <f t="shared" si="2"/>
        <v>0</v>
      </c>
      <c r="L338" s="227"/>
      <c r="M338" s="228">
        <f t="shared" si="3"/>
        <v>0</v>
      </c>
      <c r="N338" s="229" t="str">
        <f t="shared" si="12"/>
        <v/>
      </c>
      <c r="O338" s="230"/>
      <c r="P338" s="231">
        <f t="shared" si="5"/>
        <v>0</v>
      </c>
      <c r="Q338" s="232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233">
        <f t="shared" si="6"/>
        <v>0</v>
      </c>
      <c r="AE338" s="233">
        <f t="shared" si="7"/>
        <v>0</v>
      </c>
      <c r="AF338" s="233">
        <f t="shared" si="8"/>
        <v>0</v>
      </c>
      <c r="AG338" s="233">
        <f t="shared" si="9"/>
        <v>0</v>
      </c>
      <c r="AH338" s="233">
        <f t="shared" si="10"/>
        <v>0</v>
      </c>
      <c r="AI338" s="233">
        <f t="shared" si="11"/>
        <v>0</v>
      </c>
    </row>
    <row r="339" ht="12.75" customHeight="1">
      <c r="A339" s="223"/>
      <c r="B339" s="224" t="str">
        <f>IF($A339="","",VLOOKUP($A339,Cierre!$A:$E,2,FALSE))</f>
        <v/>
      </c>
      <c r="C339" s="48"/>
      <c r="D339" s="48"/>
      <c r="E339" s="223"/>
      <c r="F339" s="223"/>
      <c r="G339" s="80"/>
      <c r="H339" s="225"/>
      <c r="I339" s="225"/>
      <c r="J339" s="226">
        <f t="shared" si="1"/>
        <v>0</v>
      </c>
      <c r="K339" s="226">
        <f t="shared" si="2"/>
        <v>0</v>
      </c>
      <c r="L339" s="227"/>
      <c r="M339" s="228">
        <f t="shared" si="3"/>
        <v>0</v>
      </c>
      <c r="N339" s="229" t="str">
        <f t="shared" si="12"/>
        <v/>
      </c>
      <c r="O339" s="230"/>
      <c r="P339" s="231">
        <f t="shared" si="5"/>
        <v>0</v>
      </c>
      <c r="Q339" s="232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233">
        <f t="shared" si="6"/>
        <v>0</v>
      </c>
      <c r="AE339" s="233">
        <f t="shared" si="7"/>
        <v>0</v>
      </c>
      <c r="AF339" s="233">
        <f t="shared" si="8"/>
        <v>0</v>
      </c>
      <c r="AG339" s="233">
        <f t="shared" si="9"/>
        <v>0</v>
      </c>
      <c r="AH339" s="233">
        <f t="shared" si="10"/>
        <v>0</v>
      </c>
      <c r="AI339" s="233">
        <f t="shared" si="11"/>
        <v>0</v>
      </c>
    </row>
    <row r="340" ht="12.75" customHeight="1">
      <c r="A340" s="223"/>
      <c r="B340" s="224" t="str">
        <f>IF($A340="","",VLOOKUP($A340,Cierre!$A:$E,2,FALSE))</f>
        <v/>
      </c>
      <c r="C340" s="48"/>
      <c r="D340" s="48"/>
      <c r="E340" s="223"/>
      <c r="F340" s="223"/>
      <c r="G340" s="80"/>
      <c r="H340" s="225"/>
      <c r="I340" s="225"/>
      <c r="J340" s="226">
        <f t="shared" si="1"/>
        <v>0</v>
      </c>
      <c r="K340" s="226">
        <f t="shared" si="2"/>
        <v>0</v>
      </c>
      <c r="L340" s="227"/>
      <c r="M340" s="228">
        <f t="shared" si="3"/>
        <v>0</v>
      </c>
      <c r="N340" s="229" t="str">
        <f t="shared" si="12"/>
        <v/>
      </c>
      <c r="O340" s="230"/>
      <c r="P340" s="231">
        <f t="shared" si="5"/>
        <v>0</v>
      </c>
      <c r="Q340" s="232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233">
        <f t="shared" si="6"/>
        <v>0</v>
      </c>
      <c r="AE340" s="233">
        <f t="shared" si="7"/>
        <v>0</v>
      </c>
      <c r="AF340" s="233">
        <f t="shared" si="8"/>
        <v>0</v>
      </c>
      <c r="AG340" s="233">
        <f t="shared" si="9"/>
        <v>0</v>
      </c>
      <c r="AH340" s="233">
        <f t="shared" si="10"/>
        <v>0</v>
      </c>
      <c r="AI340" s="233">
        <f t="shared" si="11"/>
        <v>0</v>
      </c>
    </row>
    <row r="341" ht="12.75" customHeight="1">
      <c r="A341" s="223"/>
      <c r="B341" s="224" t="str">
        <f>IF($A341="","",VLOOKUP($A341,Cierre!$A:$E,2,FALSE))</f>
        <v/>
      </c>
      <c r="C341" s="48"/>
      <c r="D341" s="48"/>
      <c r="E341" s="223"/>
      <c r="F341" s="223"/>
      <c r="G341" s="80"/>
      <c r="H341" s="225"/>
      <c r="I341" s="225"/>
      <c r="J341" s="226">
        <f t="shared" si="1"/>
        <v>0</v>
      </c>
      <c r="K341" s="226">
        <f t="shared" si="2"/>
        <v>0</v>
      </c>
      <c r="L341" s="227"/>
      <c r="M341" s="228">
        <f t="shared" si="3"/>
        <v>0</v>
      </c>
      <c r="N341" s="229" t="str">
        <f t="shared" si="12"/>
        <v/>
      </c>
      <c r="O341" s="230"/>
      <c r="P341" s="231">
        <f t="shared" si="5"/>
        <v>0</v>
      </c>
      <c r="Q341" s="232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233">
        <f t="shared" si="6"/>
        <v>0</v>
      </c>
      <c r="AE341" s="233">
        <f t="shared" si="7"/>
        <v>0</v>
      </c>
      <c r="AF341" s="233">
        <f t="shared" si="8"/>
        <v>0</v>
      </c>
      <c r="AG341" s="233">
        <f t="shared" si="9"/>
        <v>0</v>
      </c>
      <c r="AH341" s="233">
        <f t="shared" si="10"/>
        <v>0</v>
      </c>
      <c r="AI341" s="233">
        <f t="shared" si="11"/>
        <v>0</v>
      </c>
    </row>
    <row r="342" ht="12.75" customHeight="1">
      <c r="A342" s="223"/>
      <c r="B342" s="224" t="str">
        <f>IF($A342="","",VLOOKUP($A342,Cierre!$A:$E,2,FALSE))</f>
        <v/>
      </c>
      <c r="C342" s="48"/>
      <c r="D342" s="48"/>
      <c r="E342" s="223"/>
      <c r="F342" s="223"/>
      <c r="G342" s="80"/>
      <c r="H342" s="225"/>
      <c r="I342" s="225"/>
      <c r="J342" s="226">
        <f t="shared" si="1"/>
        <v>0</v>
      </c>
      <c r="K342" s="226">
        <f t="shared" si="2"/>
        <v>0</v>
      </c>
      <c r="L342" s="227"/>
      <c r="M342" s="228">
        <f t="shared" si="3"/>
        <v>0</v>
      </c>
      <c r="N342" s="229" t="str">
        <f t="shared" si="12"/>
        <v/>
      </c>
      <c r="O342" s="230"/>
      <c r="P342" s="231">
        <f t="shared" si="5"/>
        <v>0</v>
      </c>
      <c r="Q342" s="232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233">
        <f t="shared" si="6"/>
        <v>0</v>
      </c>
      <c r="AE342" s="233">
        <f t="shared" si="7"/>
        <v>0</v>
      </c>
      <c r="AF342" s="233">
        <f t="shared" si="8"/>
        <v>0</v>
      </c>
      <c r="AG342" s="233">
        <f t="shared" si="9"/>
        <v>0</v>
      </c>
      <c r="AH342" s="233">
        <f t="shared" si="10"/>
        <v>0</v>
      </c>
      <c r="AI342" s="233">
        <f t="shared" si="11"/>
        <v>0</v>
      </c>
    </row>
    <row r="343" ht="12.75" customHeight="1">
      <c r="A343" s="223"/>
      <c r="B343" s="224" t="str">
        <f>IF($A343="","",VLOOKUP($A343,Cierre!$A:$E,2,FALSE))</f>
        <v/>
      </c>
      <c r="C343" s="48"/>
      <c r="D343" s="48"/>
      <c r="E343" s="223"/>
      <c r="F343" s="223"/>
      <c r="G343" s="80"/>
      <c r="H343" s="225"/>
      <c r="I343" s="225"/>
      <c r="J343" s="226">
        <f t="shared" si="1"/>
        <v>0</v>
      </c>
      <c r="K343" s="226">
        <f t="shared" si="2"/>
        <v>0</v>
      </c>
      <c r="L343" s="227"/>
      <c r="M343" s="228">
        <f t="shared" si="3"/>
        <v>0</v>
      </c>
      <c r="N343" s="229" t="str">
        <f t="shared" si="12"/>
        <v/>
      </c>
      <c r="O343" s="230"/>
      <c r="P343" s="231">
        <f t="shared" si="5"/>
        <v>0</v>
      </c>
      <c r="Q343" s="232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233">
        <f t="shared" si="6"/>
        <v>0</v>
      </c>
      <c r="AE343" s="233">
        <f t="shared" si="7"/>
        <v>0</v>
      </c>
      <c r="AF343" s="233">
        <f t="shared" si="8"/>
        <v>0</v>
      </c>
      <c r="AG343" s="233">
        <f t="shared" si="9"/>
        <v>0</v>
      </c>
      <c r="AH343" s="233">
        <f t="shared" si="10"/>
        <v>0</v>
      </c>
      <c r="AI343" s="233">
        <f t="shared" si="11"/>
        <v>0</v>
      </c>
    </row>
    <row r="344" ht="12.75" customHeight="1">
      <c r="A344" s="223"/>
      <c r="B344" s="224" t="str">
        <f>IF($A344="","",VLOOKUP($A344,Cierre!$A:$E,2,FALSE))</f>
        <v/>
      </c>
      <c r="C344" s="48"/>
      <c r="D344" s="48"/>
      <c r="E344" s="223"/>
      <c r="F344" s="223"/>
      <c r="G344" s="80"/>
      <c r="H344" s="225"/>
      <c r="I344" s="225"/>
      <c r="J344" s="226">
        <f t="shared" si="1"/>
        <v>0</v>
      </c>
      <c r="K344" s="226">
        <f t="shared" si="2"/>
        <v>0</v>
      </c>
      <c r="L344" s="227"/>
      <c r="M344" s="228">
        <f t="shared" si="3"/>
        <v>0</v>
      </c>
      <c r="N344" s="229" t="str">
        <f t="shared" si="12"/>
        <v/>
      </c>
      <c r="O344" s="230"/>
      <c r="P344" s="231">
        <f t="shared" si="5"/>
        <v>0</v>
      </c>
      <c r="Q344" s="232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233">
        <f t="shared" si="6"/>
        <v>0</v>
      </c>
      <c r="AE344" s="233">
        <f t="shared" si="7"/>
        <v>0</v>
      </c>
      <c r="AF344" s="233">
        <f t="shared" si="8"/>
        <v>0</v>
      </c>
      <c r="AG344" s="233">
        <f t="shared" si="9"/>
        <v>0</v>
      </c>
      <c r="AH344" s="233">
        <f t="shared" si="10"/>
        <v>0</v>
      </c>
      <c r="AI344" s="233">
        <f t="shared" si="11"/>
        <v>0</v>
      </c>
    </row>
    <row r="345" ht="12.75" customHeight="1">
      <c r="A345" s="223"/>
      <c r="B345" s="224" t="str">
        <f>IF($A345="","",VLOOKUP($A345,Cierre!$A:$E,2,FALSE))</f>
        <v/>
      </c>
      <c r="C345" s="48"/>
      <c r="D345" s="48"/>
      <c r="E345" s="223"/>
      <c r="F345" s="223"/>
      <c r="G345" s="80"/>
      <c r="H345" s="225"/>
      <c r="I345" s="225"/>
      <c r="J345" s="226">
        <f t="shared" si="1"/>
        <v>0</v>
      </c>
      <c r="K345" s="226">
        <f t="shared" si="2"/>
        <v>0</v>
      </c>
      <c r="L345" s="227"/>
      <c r="M345" s="228">
        <f t="shared" si="3"/>
        <v>0</v>
      </c>
      <c r="N345" s="229" t="str">
        <f t="shared" si="12"/>
        <v/>
      </c>
      <c r="O345" s="230"/>
      <c r="P345" s="231">
        <f t="shared" si="5"/>
        <v>0</v>
      </c>
      <c r="Q345" s="232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233">
        <f t="shared" si="6"/>
        <v>0</v>
      </c>
      <c r="AE345" s="233">
        <f t="shared" si="7"/>
        <v>0</v>
      </c>
      <c r="AF345" s="233">
        <f t="shared" si="8"/>
        <v>0</v>
      </c>
      <c r="AG345" s="233">
        <f t="shared" si="9"/>
        <v>0</v>
      </c>
      <c r="AH345" s="233">
        <f t="shared" si="10"/>
        <v>0</v>
      </c>
      <c r="AI345" s="233">
        <f t="shared" si="11"/>
        <v>0</v>
      </c>
    </row>
    <row r="346" ht="12.75" customHeight="1">
      <c r="A346" s="223"/>
      <c r="B346" s="224" t="str">
        <f>IF($A346="","",VLOOKUP($A346,Cierre!$A:$E,2,FALSE))</f>
        <v/>
      </c>
      <c r="C346" s="48"/>
      <c r="D346" s="48"/>
      <c r="E346" s="223"/>
      <c r="F346" s="223"/>
      <c r="G346" s="80"/>
      <c r="H346" s="225"/>
      <c r="I346" s="225"/>
      <c r="J346" s="226">
        <f t="shared" si="1"/>
        <v>0</v>
      </c>
      <c r="K346" s="226">
        <f t="shared" si="2"/>
        <v>0</v>
      </c>
      <c r="L346" s="227"/>
      <c r="M346" s="228">
        <f t="shared" si="3"/>
        <v>0</v>
      </c>
      <c r="N346" s="229" t="str">
        <f t="shared" si="12"/>
        <v/>
      </c>
      <c r="O346" s="230"/>
      <c r="P346" s="231">
        <f t="shared" si="5"/>
        <v>0</v>
      </c>
      <c r="Q346" s="232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233">
        <f t="shared" si="6"/>
        <v>0</v>
      </c>
      <c r="AE346" s="233">
        <f t="shared" si="7"/>
        <v>0</v>
      </c>
      <c r="AF346" s="233">
        <f t="shared" si="8"/>
        <v>0</v>
      </c>
      <c r="AG346" s="233">
        <f t="shared" si="9"/>
        <v>0</v>
      </c>
      <c r="AH346" s="233">
        <f t="shared" si="10"/>
        <v>0</v>
      </c>
      <c r="AI346" s="233">
        <f t="shared" si="11"/>
        <v>0</v>
      </c>
    </row>
    <row r="347" ht="12.75" customHeight="1">
      <c r="A347" s="223"/>
      <c r="B347" s="224" t="str">
        <f>IF($A347="","",VLOOKUP($A347,Cierre!$A:$E,2,FALSE))</f>
        <v/>
      </c>
      <c r="C347" s="48"/>
      <c r="D347" s="48"/>
      <c r="E347" s="223"/>
      <c r="F347" s="223"/>
      <c r="G347" s="80"/>
      <c r="H347" s="225"/>
      <c r="I347" s="225"/>
      <c r="J347" s="226">
        <f t="shared" si="1"/>
        <v>0</v>
      </c>
      <c r="K347" s="226">
        <f t="shared" si="2"/>
        <v>0</v>
      </c>
      <c r="L347" s="227"/>
      <c r="M347" s="228">
        <f t="shared" si="3"/>
        <v>0</v>
      </c>
      <c r="N347" s="229" t="str">
        <f t="shared" si="12"/>
        <v/>
      </c>
      <c r="O347" s="230"/>
      <c r="P347" s="231">
        <f t="shared" si="5"/>
        <v>0</v>
      </c>
      <c r="Q347" s="232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233">
        <f t="shared" si="6"/>
        <v>0</v>
      </c>
      <c r="AE347" s="233">
        <f t="shared" si="7"/>
        <v>0</v>
      </c>
      <c r="AF347" s="233">
        <f t="shared" si="8"/>
        <v>0</v>
      </c>
      <c r="AG347" s="233">
        <f t="shared" si="9"/>
        <v>0</v>
      </c>
      <c r="AH347" s="233">
        <f t="shared" si="10"/>
        <v>0</v>
      </c>
      <c r="AI347" s="233">
        <f t="shared" si="11"/>
        <v>0</v>
      </c>
    </row>
    <row r="348" ht="12.75" customHeight="1">
      <c r="A348" s="223"/>
      <c r="B348" s="224" t="str">
        <f>IF($A348="","",VLOOKUP($A348,Cierre!$A:$E,2,FALSE))</f>
        <v/>
      </c>
      <c r="C348" s="48"/>
      <c r="D348" s="48"/>
      <c r="E348" s="223"/>
      <c r="F348" s="223"/>
      <c r="G348" s="80"/>
      <c r="H348" s="225"/>
      <c r="I348" s="225"/>
      <c r="J348" s="226">
        <f t="shared" si="1"/>
        <v>0</v>
      </c>
      <c r="K348" s="226">
        <f t="shared" si="2"/>
        <v>0</v>
      </c>
      <c r="L348" s="227"/>
      <c r="M348" s="228">
        <f t="shared" si="3"/>
        <v>0</v>
      </c>
      <c r="N348" s="229" t="str">
        <f t="shared" si="12"/>
        <v/>
      </c>
      <c r="O348" s="230"/>
      <c r="P348" s="231">
        <f t="shared" si="5"/>
        <v>0</v>
      </c>
      <c r="Q348" s="232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233">
        <f t="shared" si="6"/>
        <v>0</v>
      </c>
      <c r="AE348" s="233">
        <f t="shared" si="7"/>
        <v>0</v>
      </c>
      <c r="AF348" s="233">
        <f t="shared" si="8"/>
        <v>0</v>
      </c>
      <c r="AG348" s="233">
        <f t="shared" si="9"/>
        <v>0</v>
      </c>
      <c r="AH348" s="233">
        <f t="shared" si="10"/>
        <v>0</v>
      </c>
      <c r="AI348" s="233">
        <f t="shared" si="11"/>
        <v>0</v>
      </c>
    </row>
    <row r="349" ht="12.75" customHeight="1">
      <c r="A349" s="223"/>
      <c r="B349" s="224" t="str">
        <f>IF($A349="","",VLOOKUP($A349,Cierre!$A:$E,2,FALSE))</f>
        <v/>
      </c>
      <c r="C349" s="48"/>
      <c r="D349" s="48"/>
      <c r="E349" s="223"/>
      <c r="F349" s="223"/>
      <c r="G349" s="80"/>
      <c r="H349" s="225"/>
      <c r="I349" s="225"/>
      <c r="J349" s="226">
        <f t="shared" si="1"/>
        <v>0</v>
      </c>
      <c r="K349" s="226">
        <f t="shared" si="2"/>
        <v>0</v>
      </c>
      <c r="L349" s="227"/>
      <c r="M349" s="228">
        <f t="shared" si="3"/>
        <v>0</v>
      </c>
      <c r="N349" s="229" t="str">
        <f t="shared" si="12"/>
        <v/>
      </c>
      <c r="O349" s="230"/>
      <c r="P349" s="231">
        <f t="shared" si="5"/>
        <v>0</v>
      </c>
      <c r="Q349" s="232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233">
        <f t="shared" si="6"/>
        <v>0</v>
      </c>
      <c r="AE349" s="233">
        <f t="shared" si="7"/>
        <v>0</v>
      </c>
      <c r="AF349" s="233">
        <f t="shared" si="8"/>
        <v>0</v>
      </c>
      <c r="AG349" s="233">
        <f t="shared" si="9"/>
        <v>0</v>
      </c>
      <c r="AH349" s="233">
        <f t="shared" si="10"/>
        <v>0</v>
      </c>
      <c r="AI349" s="233">
        <f t="shared" si="11"/>
        <v>0</v>
      </c>
    </row>
    <row r="350" ht="12.75" customHeight="1">
      <c r="A350" s="223"/>
      <c r="B350" s="224" t="str">
        <f>IF($A350="","",VLOOKUP($A350,Cierre!$A:$E,2,FALSE))</f>
        <v/>
      </c>
      <c r="C350" s="48"/>
      <c r="D350" s="48"/>
      <c r="E350" s="223"/>
      <c r="F350" s="223"/>
      <c r="G350" s="80"/>
      <c r="H350" s="225"/>
      <c r="I350" s="225"/>
      <c r="J350" s="226">
        <f t="shared" si="1"/>
        <v>0</v>
      </c>
      <c r="K350" s="226">
        <f t="shared" si="2"/>
        <v>0</v>
      </c>
      <c r="L350" s="227"/>
      <c r="M350" s="228">
        <f t="shared" si="3"/>
        <v>0</v>
      </c>
      <c r="N350" s="229" t="str">
        <f t="shared" si="12"/>
        <v/>
      </c>
      <c r="O350" s="230"/>
      <c r="P350" s="231">
        <f t="shared" si="5"/>
        <v>0</v>
      </c>
      <c r="Q350" s="232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233">
        <f t="shared" si="6"/>
        <v>0</v>
      </c>
      <c r="AE350" s="233">
        <f t="shared" si="7"/>
        <v>0</v>
      </c>
      <c r="AF350" s="233">
        <f t="shared" si="8"/>
        <v>0</v>
      </c>
      <c r="AG350" s="233">
        <f t="shared" si="9"/>
        <v>0</v>
      </c>
      <c r="AH350" s="233">
        <f t="shared" si="10"/>
        <v>0</v>
      </c>
      <c r="AI350" s="233">
        <f t="shared" si="11"/>
        <v>0</v>
      </c>
    </row>
    <row r="351" ht="12.75" customHeight="1">
      <c r="A351" s="223"/>
      <c r="B351" s="224"/>
      <c r="C351" s="48"/>
      <c r="D351" s="48"/>
      <c r="E351" s="223"/>
      <c r="F351" s="223"/>
      <c r="G351" s="80"/>
      <c r="H351" s="225"/>
      <c r="I351" s="225"/>
      <c r="J351" s="226"/>
      <c r="K351" s="226"/>
      <c r="L351" s="227"/>
      <c r="M351" s="228"/>
      <c r="N351" s="229"/>
      <c r="O351" s="230"/>
      <c r="P351" s="231"/>
      <c r="Q351" s="232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233"/>
      <c r="AE351" s="233"/>
      <c r="AF351" s="233"/>
      <c r="AG351" s="233"/>
      <c r="AH351" s="233"/>
      <c r="AI351" s="233"/>
    </row>
    <row r="352" ht="12.75" customHeight="1">
      <c r="A352" s="223"/>
      <c r="B352" s="224"/>
      <c r="C352" s="48"/>
      <c r="D352" s="48"/>
      <c r="E352" s="223"/>
      <c r="F352" s="223"/>
      <c r="G352" s="80"/>
      <c r="H352" s="225"/>
      <c r="I352" s="225"/>
      <c r="J352" s="226"/>
      <c r="K352" s="226"/>
      <c r="L352" s="227"/>
      <c r="M352" s="228"/>
      <c r="N352" s="229"/>
      <c r="O352" s="230"/>
      <c r="P352" s="231"/>
      <c r="Q352" s="232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233"/>
      <c r="AE352" s="233"/>
      <c r="AF352" s="233"/>
      <c r="AG352" s="233"/>
      <c r="AH352" s="233"/>
      <c r="AI352" s="233"/>
    </row>
    <row r="353" ht="12.75" customHeight="1">
      <c r="A353" s="223"/>
      <c r="B353" s="224"/>
      <c r="C353" s="48"/>
      <c r="D353" s="48"/>
      <c r="E353" s="223"/>
      <c r="F353" s="223"/>
      <c r="G353" s="80"/>
      <c r="H353" s="225"/>
      <c r="I353" s="225"/>
      <c r="J353" s="226"/>
      <c r="K353" s="226"/>
      <c r="L353" s="227"/>
      <c r="M353" s="228"/>
      <c r="N353" s="229"/>
      <c r="O353" s="230"/>
      <c r="P353" s="231"/>
      <c r="Q353" s="232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233"/>
      <c r="AE353" s="233"/>
      <c r="AF353" s="233"/>
      <c r="AG353" s="233"/>
      <c r="AH353" s="233"/>
      <c r="AI353" s="233"/>
    </row>
    <row r="354" ht="12.75" customHeight="1">
      <c r="A354" s="223"/>
      <c r="B354" s="224"/>
      <c r="C354" s="48"/>
      <c r="D354" s="48"/>
      <c r="E354" s="223"/>
      <c r="F354" s="223"/>
      <c r="G354" s="80"/>
      <c r="H354" s="225"/>
      <c r="I354" s="225"/>
      <c r="J354" s="226"/>
      <c r="K354" s="226"/>
      <c r="L354" s="227"/>
      <c r="M354" s="228"/>
      <c r="N354" s="229"/>
      <c r="O354" s="230"/>
      <c r="P354" s="231"/>
      <c r="Q354" s="232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233"/>
      <c r="AE354" s="233"/>
      <c r="AF354" s="233"/>
      <c r="AG354" s="233"/>
      <c r="AH354" s="233"/>
      <c r="AI354" s="233"/>
    </row>
    <row r="355" ht="12.75" customHeight="1">
      <c r="A355" s="223"/>
      <c r="B355" s="224"/>
      <c r="C355" s="48"/>
      <c r="D355" s="48"/>
      <c r="E355" s="223"/>
      <c r="F355" s="223"/>
      <c r="G355" s="80"/>
      <c r="H355" s="225"/>
      <c r="I355" s="225"/>
      <c r="J355" s="226"/>
      <c r="K355" s="226"/>
      <c r="L355" s="227"/>
      <c r="M355" s="228"/>
      <c r="N355" s="229"/>
      <c r="O355" s="230"/>
      <c r="P355" s="231"/>
      <c r="Q355" s="232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233"/>
      <c r="AE355" s="233"/>
      <c r="AF355" s="233"/>
      <c r="AG355" s="233"/>
      <c r="AH355" s="233"/>
      <c r="AI355" s="233"/>
    </row>
    <row r="356" ht="12.75" customHeight="1">
      <c r="A356" s="223"/>
      <c r="B356" s="224"/>
      <c r="C356" s="48"/>
      <c r="D356" s="48"/>
      <c r="E356" s="223"/>
      <c r="F356" s="223"/>
      <c r="G356" s="80"/>
      <c r="H356" s="225"/>
      <c r="I356" s="225"/>
      <c r="J356" s="226"/>
      <c r="K356" s="226"/>
      <c r="L356" s="227"/>
      <c r="M356" s="228"/>
      <c r="N356" s="229"/>
      <c r="O356" s="230"/>
      <c r="P356" s="231"/>
      <c r="Q356" s="232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233"/>
      <c r="AE356" s="233"/>
      <c r="AF356" s="233"/>
      <c r="AG356" s="233"/>
      <c r="AH356" s="233"/>
      <c r="AI356" s="233"/>
    </row>
    <row r="357" ht="12.75" customHeight="1">
      <c r="A357" s="223"/>
      <c r="B357" s="224"/>
      <c r="C357" s="48"/>
      <c r="D357" s="48"/>
      <c r="E357" s="223"/>
      <c r="F357" s="223"/>
      <c r="G357" s="80"/>
      <c r="H357" s="225"/>
      <c r="I357" s="225"/>
      <c r="J357" s="226"/>
      <c r="K357" s="226"/>
      <c r="L357" s="227"/>
      <c r="M357" s="228"/>
      <c r="N357" s="229"/>
      <c r="O357" s="230"/>
      <c r="P357" s="231"/>
      <c r="Q357" s="232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233"/>
      <c r="AE357" s="233"/>
      <c r="AF357" s="233"/>
      <c r="AG357" s="233"/>
      <c r="AH357" s="233"/>
      <c r="AI357" s="233"/>
    </row>
    <row r="358" ht="12.75" customHeight="1">
      <c r="A358" s="223"/>
      <c r="B358" s="224"/>
      <c r="C358" s="48"/>
      <c r="D358" s="48"/>
      <c r="E358" s="223"/>
      <c r="F358" s="223"/>
      <c r="G358" s="80"/>
      <c r="H358" s="225"/>
      <c r="I358" s="225"/>
      <c r="J358" s="226"/>
      <c r="K358" s="226"/>
      <c r="L358" s="227"/>
      <c r="M358" s="228"/>
      <c r="N358" s="229"/>
      <c r="O358" s="230"/>
      <c r="P358" s="231"/>
      <c r="Q358" s="232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233"/>
      <c r="AE358" s="233"/>
      <c r="AF358" s="233"/>
      <c r="AG358" s="233"/>
      <c r="AH358" s="233"/>
      <c r="AI358" s="233"/>
    </row>
    <row r="359" ht="12.75" customHeight="1">
      <c r="A359" s="223"/>
      <c r="B359" s="224"/>
      <c r="C359" s="48"/>
      <c r="D359" s="48"/>
      <c r="E359" s="223"/>
      <c r="F359" s="223"/>
      <c r="G359" s="80"/>
      <c r="H359" s="225"/>
      <c r="I359" s="225"/>
      <c r="J359" s="226"/>
      <c r="K359" s="226"/>
      <c r="L359" s="227"/>
      <c r="M359" s="228"/>
      <c r="N359" s="229"/>
      <c r="O359" s="230"/>
      <c r="P359" s="231"/>
      <c r="Q359" s="232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233"/>
      <c r="AE359" s="233"/>
      <c r="AF359" s="233"/>
      <c r="AG359" s="233"/>
      <c r="AH359" s="233"/>
      <c r="AI359" s="233"/>
    </row>
    <row r="360" ht="12.75" customHeight="1">
      <c r="A360" s="223"/>
      <c r="B360" s="224"/>
      <c r="C360" s="48"/>
      <c r="D360" s="48"/>
      <c r="E360" s="223"/>
      <c r="F360" s="223"/>
      <c r="G360" s="80"/>
      <c r="H360" s="225"/>
      <c r="I360" s="225"/>
      <c r="J360" s="226"/>
      <c r="K360" s="226"/>
      <c r="L360" s="227"/>
      <c r="M360" s="228"/>
      <c r="N360" s="229"/>
      <c r="O360" s="230"/>
      <c r="P360" s="231"/>
      <c r="Q360" s="232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233"/>
      <c r="AE360" s="233"/>
      <c r="AF360" s="233"/>
      <c r="AG360" s="233"/>
      <c r="AH360" s="233"/>
      <c r="AI360" s="233"/>
    </row>
    <row r="361" ht="12.75" customHeight="1">
      <c r="A361" s="223"/>
      <c r="B361" s="224"/>
      <c r="C361" s="48"/>
      <c r="D361" s="48"/>
      <c r="E361" s="223"/>
      <c r="F361" s="223"/>
      <c r="G361" s="80"/>
      <c r="H361" s="225"/>
      <c r="I361" s="225"/>
      <c r="J361" s="226"/>
      <c r="K361" s="226"/>
      <c r="L361" s="227"/>
      <c r="M361" s="228"/>
      <c r="N361" s="229"/>
      <c r="O361" s="230"/>
      <c r="P361" s="231"/>
      <c r="Q361" s="232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233"/>
      <c r="AE361" s="233"/>
      <c r="AF361" s="233"/>
      <c r="AG361" s="233"/>
      <c r="AH361" s="233"/>
      <c r="AI361" s="233"/>
    </row>
    <row r="362" ht="12.75" customHeight="1">
      <c r="A362" s="223"/>
      <c r="B362" s="224"/>
      <c r="C362" s="48"/>
      <c r="D362" s="48"/>
      <c r="E362" s="223"/>
      <c r="F362" s="223"/>
      <c r="G362" s="80"/>
      <c r="H362" s="225"/>
      <c r="I362" s="225"/>
      <c r="J362" s="226"/>
      <c r="K362" s="226"/>
      <c r="L362" s="227"/>
      <c r="M362" s="228"/>
      <c r="N362" s="229"/>
      <c r="O362" s="230"/>
      <c r="P362" s="231"/>
      <c r="Q362" s="232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233"/>
      <c r="AE362" s="233"/>
      <c r="AF362" s="233"/>
      <c r="AG362" s="233"/>
      <c r="AH362" s="233"/>
      <c r="AI362" s="233"/>
    </row>
    <row r="363" ht="12.75" customHeight="1">
      <c r="A363" s="223"/>
      <c r="B363" s="224"/>
      <c r="C363" s="48"/>
      <c r="D363" s="48"/>
      <c r="E363" s="223"/>
      <c r="F363" s="223"/>
      <c r="G363" s="80"/>
      <c r="H363" s="225"/>
      <c r="I363" s="225"/>
      <c r="J363" s="226"/>
      <c r="K363" s="226"/>
      <c r="L363" s="227"/>
      <c r="M363" s="228"/>
      <c r="N363" s="229"/>
      <c r="O363" s="230"/>
      <c r="P363" s="231"/>
      <c r="Q363" s="232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233"/>
      <c r="AE363" s="233"/>
      <c r="AF363" s="233"/>
      <c r="AG363" s="233"/>
      <c r="AH363" s="233"/>
      <c r="AI363" s="233"/>
    </row>
    <row r="364" ht="12.75" customHeight="1">
      <c r="A364" s="223"/>
      <c r="B364" s="224"/>
      <c r="C364" s="48"/>
      <c r="D364" s="48"/>
      <c r="E364" s="223"/>
      <c r="F364" s="223"/>
      <c r="G364" s="80"/>
      <c r="H364" s="225"/>
      <c r="I364" s="225"/>
      <c r="J364" s="226"/>
      <c r="K364" s="226"/>
      <c r="L364" s="227"/>
      <c r="M364" s="228"/>
      <c r="N364" s="229"/>
      <c r="O364" s="230"/>
      <c r="P364" s="231"/>
      <c r="Q364" s="232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233"/>
      <c r="AE364" s="233"/>
      <c r="AF364" s="233"/>
      <c r="AG364" s="233"/>
      <c r="AH364" s="233"/>
      <c r="AI364" s="233"/>
    </row>
    <row r="365" ht="12.75" customHeight="1">
      <c r="A365" s="223"/>
      <c r="B365" s="224"/>
      <c r="C365" s="48"/>
      <c r="D365" s="48"/>
      <c r="E365" s="223"/>
      <c r="F365" s="223"/>
      <c r="G365" s="80"/>
      <c r="H365" s="225"/>
      <c r="I365" s="225"/>
      <c r="J365" s="226"/>
      <c r="K365" s="226"/>
      <c r="L365" s="227"/>
      <c r="M365" s="228"/>
      <c r="N365" s="229"/>
      <c r="O365" s="230"/>
      <c r="P365" s="231"/>
      <c r="Q365" s="232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233"/>
      <c r="AE365" s="233"/>
      <c r="AF365" s="233"/>
      <c r="AG365" s="233"/>
      <c r="AH365" s="233"/>
      <c r="AI365" s="233"/>
    </row>
    <row r="366" ht="12.75" customHeight="1">
      <c r="A366" s="223"/>
      <c r="B366" s="224"/>
      <c r="C366" s="48"/>
      <c r="D366" s="48"/>
      <c r="E366" s="223"/>
      <c r="F366" s="223"/>
      <c r="G366" s="80"/>
      <c r="H366" s="225"/>
      <c r="I366" s="225"/>
      <c r="J366" s="226"/>
      <c r="K366" s="226"/>
      <c r="L366" s="227"/>
      <c r="M366" s="228"/>
      <c r="N366" s="229"/>
      <c r="O366" s="230"/>
      <c r="P366" s="231"/>
      <c r="Q366" s="232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233"/>
      <c r="AE366" s="233"/>
      <c r="AF366" s="233"/>
      <c r="AG366" s="233"/>
      <c r="AH366" s="233"/>
      <c r="AI366" s="233"/>
    </row>
    <row r="367" ht="12.75" customHeight="1">
      <c r="A367" s="223"/>
      <c r="B367" s="224"/>
      <c r="C367" s="48"/>
      <c r="D367" s="48"/>
      <c r="E367" s="223"/>
      <c r="F367" s="223"/>
      <c r="G367" s="80"/>
      <c r="H367" s="225"/>
      <c r="I367" s="225"/>
      <c r="J367" s="226"/>
      <c r="K367" s="226"/>
      <c r="L367" s="227"/>
      <c r="M367" s="228"/>
      <c r="N367" s="229"/>
      <c r="O367" s="230"/>
      <c r="P367" s="231"/>
      <c r="Q367" s="232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233"/>
      <c r="AE367" s="233"/>
      <c r="AF367" s="233"/>
      <c r="AG367" s="233"/>
      <c r="AH367" s="233"/>
      <c r="AI367" s="233"/>
    </row>
    <row r="368" ht="12.75" customHeight="1">
      <c r="A368" s="223"/>
      <c r="B368" s="224"/>
      <c r="C368" s="48"/>
      <c r="D368" s="48"/>
      <c r="E368" s="223"/>
      <c r="F368" s="223"/>
      <c r="G368" s="80"/>
      <c r="H368" s="225"/>
      <c r="I368" s="225"/>
      <c r="J368" s="226"/>
      <c r="K368" s="226"/>
      <c r="L368" s="227"/>
      <c r="M368" s="228"/>
      <c r="N368" s="229"/>
      <c r="O368" s="230"/>
      <c r="P368" s="231"/>
      <c r="Q368" s="232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233"/>
      <c r="AE368" s="233"/>
      <c r="AF368" s="233"/>
      <c r="AG368" s="233"/>
      <c r="AH368" s="233"/>
      <c r="AI368" s="233"/>
    </row>
    <row r="369" ht="12.75" customHeight="1">
      <c r="A369" s="223"/>
      <c r="B369" s="224"/>
      <c r="C369" s="48"/>
      <c r="D369" s="48"/>
      <c r="E369" s="223"/>
      <c r="F369" s="223"/>
      <c r="G369" s="80"/>
      <c r="H369" s="225"/>
      <c r="I369" s="225"/>
      <c r="J369" s="226"/>
      <c r="K369" s="226"/>
      <c r="L369" s="227"/>
      <c r="M369" s="228"/>
      <c r="N369" s="229"/>
      <c r="O369" s="230"/>
      <c r="P369" s="231"/>
      <c r="Q369" s="232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233"/>
      <c r="AE369" s="233"/>
      <c r="AF369" s="233"/>
      <c r="AG369" s="233"/>
      <c r="AH369" s="233"/>
      <c r="AI369" s="233"/>
    </row>
    <row r="370" ht="12.75" customHeight="1">
      <c r="A370" s="223"/>
      <c r="B370" s="224"/>
      <c r="C370" s="48"/>
      <c r="D370" s="48"/>
      <c r="E370" s="223"/>
      <c r="F370" s="223"/>
      <c r="G370" s="80"/>
      <c r="H370" s="225"/>
      <c r="I370" s="225"/>
      <c r="J370" s="226"/>
      <c r="K370" s="226"/>
      <c r="L370" s="227"/>
      <c r="M370" s="228"/>
      <c r="N370" s="229"/>
      <c r="O370" s="230"/>
      <c r="P370" s="231"/>
      <c r="Q370" s="232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233"/>
      <c r="AE370" s="233"/>
      <c r="AF370" s="233"/>
      <c r="AG370" s="233"/>
      <c r="AH370" s="233"/>
      <c r="AI370" s="233"/>
    </row>
    <row r="371" ht="12.75" customHeight="1">
      <c r="A371" s="223"/>
      <c r="B371" s="224"/>
      <c r="C371" s="48"/>
      <c r="D371" s="48"/>
      <c r="E371" s="223"/>
      <c r="F371" s="223"/>
      <c r="G371" s="80"/>
      <c r="H371" s="225"/>
      <c r="I371" s="225"/>
      <c r="J371" s="226"/>
      <c r="K371" s="226"/>
      <c r="L371" s="227"/>
      <c r="M371" s="228"/>
      <c r="N371" s="229"/>
      <c r="O371" s="230"/>
      <c r="P371" s="231"/>
      <c r="Q371" s="232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233"/>
      <c r="AE371" s="233"/>
      <c r="AF371" s="233"/>
      <c r="AG371" s="233"/>
      <c r="AH371" s="233"/>
      <c r="AI371" s="233"/>
    </row>
    <row r="372" ht="12.75" customHeight="1">
      <c r="A372" s="223"/>
      <c r="B372" s="224"/>
      <c r="C372" s="48"/>
      <c r="D372" s="48"/>
      <c r="E372" s="223"/>
      <c r="F372" s="223"/>
      <c r="G372" s="80"/>
      <c r="H372" s="225"/>
      <c r="I372" s="225"/>
      <c r="J372" s="226"/>
      <c r="K372" s="226"/>
      <c r="L372" s="227"/>
      <c r="M372" s="228"/>
      <c r="N372" s="229"/>
      <c r="O372" s="230"/>
      <c r="P372" s="231"/>
      <c r="Q372" s="232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233"/>
      <c r="AE372" s="233"/>
      <c r="AF372" s="233"/>
      <c r="AG372" s="233"/>
      <c r="AH372" s="233"/>
      <c r="AI372" s="233"/>
    </row>
    <row r="373" ht="12.75" customHeight="1">
      <c r="A373" s="223"/>
      <c r="B373" s="224"/>
      <c r="C373" s="48"/>
      <c r="D373" s="48"/>
      <c r="E373" s="223"/>
      <c r="F373" s="223"/>
      <c r="G373" s="80"/>
      <c r="H373" s="225"/>
      <c r="I373" s="225"/>
      <c r="J373" s="226"/>
      <c r="K373" s="226"/>
      <c r="L373" s="227"/>
      <c r="M373" s="228"/>
      <c r="N373" s="229"/>
      <c r="O373" s="230"/>
      <c r="P373" s="231"/>
      <c r="Q373" s="232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233"/>
      <c r="AE373" s="233"/>
      <c r="AF373" s="233"/>
      <c r="AG373" s="233"/>
      <c r="AH373" s="233"/>
      <c r="AI373" s="233"/>
    </row>
    <row r="374" ht="12.75" customHeight="1">
      <c r="A374" s="223"/>
      <c r="B374" s="224"/>
      <c r="C374" s="48"/>
      <c r="D374" s="48"/>
      <c r="E374" s="223"/>
      <c r="F374" s="223"/>
      <c r="G374" s="80"/>
      <c r="H374" s="225"/>
      <c r="I374" s="225"/>
      <c r="J374" s="226"/>
      <c r="K374" s="226"/>
      <c r="L374" s="227"/>
      <c r="M374" s="228"/>
      <c r="N374" s="229"/>
      <c r="O374" s="230"/>
      <c r="P374" s="231"/>
      <c r="Q374" s="232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233"/>
      <c r="AE374" s="233"/>
      <c r="AF374" s="233"/>
      <c r="AG374" s="233"/>
      <c r="AH374" s="233"/>
      <c r="AI374" s="233"/>
    </row>
    <row r="375" ht="12.75" customHeight="1">
      <c r="A375" s="3"/>
      <c r="B375" s="3"/>
      <c r="C375" s="3"/>
      <c r="D375" s="3"/>
      <c r="E375" s="3"/>
      <c r="F375" s="3"/>
      <c r="G375" s="238"/>
      <c r="H375" s="3"/>
      <c r="I375" s="3"/>
      <c r="J375" s="239"/>
      <c r="K375" s="239"/>
      <c r="L375" s="3"/>
      <c r="M375" s="3"/>
      <c r="N375" s="240"/>
      <c r="O375" s="241"/>
      <c r="P375" s="242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</row>
    <row r="376" ht="12.75" customHeight="1">
      <c r="A376" s="3"/>
      <c r="B376" s="3"/>
      <c r="C376" s="3"/>
      <c r="D376" s="3"/>
      <c r="E376" s="3"/>
      <c r="F376" s="3"/>
      <c r="G376" s="238"/>
      <c r="H376" s="3"/>
      <c r="I376" s="3"/>
      <c r="J376" s="239"/>
      <c r="K376" s="239"/>
      <c r="L376" s="3"/>
      <c r="M376" s="3"/>
      <c r="N376" s="240"/>
      <c r="O376" s="241"/>
      <c r="P376" s="242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</row>
    <row r="377" ht="12.75" customHeight="1">
      <c r="A377" s="3"/>
      <c r="B377" s="3"/>
      <c r="C377" s="3"/>
      <c r="D377" s="3"/>
      <c r="E377" s="3"/>
      <c r="F377" s="3"/>
      <c r="G377" s="238"/>
      <c r="H377" s="3"/>
      <c r="I377" s="3"/>
      <c r="J377" s="239"/>
      <c r="K377" s="239"/>
      <c r="L377" s="3"/>
      <c r="M377" s="3"/>
      <c r="N377" s="240"/>
      <c r="O377" s="241"/>
      <c r="P377" s="242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</row>
    <row r="378" ht="12.75" customHeight="1">
      <c r="A378" s="3"/>
      <c r="B378" s="3"/>
      <c r="C378" s="3"/>
      <c r="D378" s="3"/>
      <c r="E378" s="3"/>
      <c r="F378" s="3"/>
      <c r="G378" s="238"/>
      <c r="H378" s="3"/>
      <c r="I378" s="3"/>
      <c r="J378" s="239"/>
      <c r="K378" s="239"/>
      <c r="L378" s="3"/>
      <c r="M378" s="3"/>
      <c r="N378" s="240"/>
      <c r="O378" s="241"/>
      <c r="P378" s="242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</row>
    <row r="379" ht="12.75" customHeight="1">
      <c r="A379" s="3"/>
      <c r="B379" s="3"/>
      <c r="C379" s="3"/>
      <c r="D379" s="3"/>
      <c r="E379" s="3"/>
      <c r="F379" s="3"/>
      <c r="G379" s="238"/>
      <c r="H379" s="3"/>
      <c r="I379" s="3"/>
      <c r="J379" s="239"/>
      <c r="K379" s="239"/>
      <c r="L379" s="3"/>
      <c r="M379" s="3"/>
      <c r="N379" s="240"/>
      <c r="O379" s="241"/>
      <c r="P379" s="242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</row>
    <row r="380" ht="12.75" customHeight="1">
      <c r="A380" s="3"/>
      <c r="B380" s="3"/>
      <c r="C380" s="3"/>
      <c r="D380" s="3"/>
      <c r="E380" s="3"/>
      <c r="F380" s="3"/>
      <c r="G380" s="238"/>
      <c r="H380" s="3"/>
      <c r="I380" s="3"/>
      <c r="J380" s="239"/>
      <c r="K380" s="239"/>
      <c r="L380" s="3"/>
      <c r="M380" s="3"/>
      <c r="N380" s="240"/>
      <c r="O380" s="241"/>
      <c r="P380" s="242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</row>
    <row r="381" ht="12.75" customHeight="1">
      <c r="A381" s="3"/>
      <c r="B381" s="3"/>
      <c r="C381" s="3"/>
      <c r="D381" s="3"/>
      <c r="E381" s="3"/>
      <c r="F381" s="3"/>
      <c r="G381" s="238"/>
      <c r="H381" s="3"/>
      <c r="I381" s="3"/>
      <c r="J381" s="239"/>
      <c r="K381" s="239"/>
      <c r="L381" s="3"/>
      <c r="M381" s="3"/>
      <c r="N381" s="240"/>
      <c r="O381" s="241"/>
      <c r="P381" s="242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</row>
    <row r="382" ht="12.75" customHeight="1">
      <c r="A382" s="3"/>
      <c r="B382" s="3"/>
      <c r="C382" s="3"/>
      <c r="D382" s="3"/>
      <c r="E382" s="3"/>
      <c r="F382" s="3"/>
      <c r="G382" s="238"/>
      <c r="H382" s="3"/>
      <c r="I382" s="3"/>
      <c r="J382" s="239"/>
      <c r="K382" s="239"/>
      <c r="L382" s="3"/>
      <c r="M382" s="3"/>
      <c r="N382" s="240"/>
      <c r="O382" s="241"/>
      <c r="P382" s="242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</row>
    <row r="383" ht="12.75" customHeight="1">
      <c r="A383" s="3"/>
      <c r="B383" s="3"/>
      <c r="C383" s="3"/>
      <c r="D383" s="3"/>
      <c r="E383" s="3"/>
      <c r="F383" s="3"/>
      <c r="G383" s="238"/>
      <c r="H383" s="3"/>
      <c r="I383" s="3"/>
      <c r="J383" s="239"/>
      <c r="K383" s="239"/>
      <c r="L383" s="3"/>
      <c r="M383" s="3"/>
      <c r="N383" s="240"/>
      <c r="O383" s="241"/>
      <c r="P383" s="242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</row>
    <row r="384" ht="12.75" customHeight="1">
      <c r="A384" s="3"/>
      <c r="B384" s="3"/>
      <c r="C384" s="3"/>
      <c r="D384" s="3"/>
      <c r="E384" s="3"/>
      <c r="F384" s="3"/>
      <c r="G384" s="238"/>
      <c r="H384" s="3"/>
      <c r="I384" s="3"/>
      <c r="J384" s="239"/>
      <c r="K384" s="239"/>
      <c r="L384" s="3"/>
      <c r="M384" s="3"/>
      <c r="N384" s="240"/>
      <c r="O384" s="241"/>
      <c r="P384" s="242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</row>
    <row r="385" ht="12.75" customHeight="1">
      <c r="A385" s="3"/>
      <c r="B385" s="3"/>
      <c r="C385" s="3"/>
      <c r="D385" s="3"/>
      <c r="E385" s="3"/>
      <c r="F385" s="3"/>
      <c r="G385" s="238"/>
      <c r="H385" s="3"/>
      <c r="I385" s="3"/>
      <c r="J385" s="239"/>
      <c r="K385" s="239"/>
      <c r="L385" s="3"/>
      <c r="M385" s="3"/>
      <c r="N385" s="240"/>
      <c r="O385" s="241"/>
      <c r="P385" s="242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</row>
    <row r="386" ht="12.75" customHeight="1">
      <c r="A386" s="3"/>
      <c r="B386" s="3"/>
      <c r="C386" s="3"/>
      <c r="D386" s="3"/>
      <c r="E386" s="3"/>
      <c r="F386" s="3"/>
      <c r="G386" s="238"/>
      <c r="H386" s="3"/>
      <c r="I386" s="3"/>
      <c r="J386" s="239"/>
      <c r="K386" s="239"/>
      <c r="L386" s="3"/>
      <c r="M386" s="3"/>
      <c r="N386" s="240"/>
      <c r="O386" s="241"/>
      <c r="P386" s="242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</row>
    <row r="387" ht="12.75" customHeight="1">
      <c r="A387" s="3"/>
      <c r="B387" s="3"/>
      <c r="C387" s="3"/>
      <c r="D387" s="3"/>
      <c r="E387" s="3"/>
      <c r="F387" s="3"/>
      <c r="G387" s="238"/>
      <c r="H387" s="3"/>
      <c r="I387" s="3"/>
      <c r="J387" s="239"/>
      <c r="K387" s="239"/>
      <c r="L387" s="3"/>
      <c r="M387" s="3"/>
      <c r="N387" s="240"/>
      <c r="O387" s="241"/>
      <c r="P387" s="242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</row>
    <row r="388" ht="12.75" customHeight="1">
      <c r="A388" s="3"/>
      <c r="B388" s="3"/>
      <c r="C388" s="3"/>
      <c r="D388" s="3"/>
      <c r="E388" s="3"/>
      <c r="F388" s="3"/>
      <c r="G388" s="238"/>
      <c r="H388" s="3"/>
      <c r="I388" s="3"/>
      <c r="J388" s="239"/>
      <c r="K388" s="239"/>
      <c r="L388" s="3"/>
      <c r="M388" s="3"/>
      <c r="N388" s="240"/>
      <c r="O388" s="241"/>
      <c r="P388" s="242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</row>
    <row r="389" ht="12.75" customHeight="1">
      <c r="A389" s="3"/>
      <c r="B389" s="3"/>
      <c r="C389" s="3"/>
      <c r="D389" s="3"/>
      <c r="E389" s="3"/>
      <c r="F389" s="3"/>
      <c r="G389" s="238"/>
      <c r="H389" s="3"/>
      <c r="I389" s="3"/>
      <c r="J389" s="239"/>
      <c r="K389" s="239"/>
      <c r="L389" s="3"/>
      <c r="M389" s="3"/>
      <c r="N389" s="240"/>
      <c r="O389" s="241"/>
      <c r="P389" s="242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</row>
    <row r="390" ht="12.75" customHeight="1">
      <c r="A390" s="3"/>
      <c r="B390" s="3"/>
      <c r="C390" s="3"/>
      <c r="D390" s="3"/>
      <c r="E390" s="3"/>
      <c r="F390" s="3"/>
      <c r="G390" s="238"/>
      <c r="H390" s="3"/>
      <c r="I390" s="3"/>
      <c r="J390" s="239"/>
      <c r="K390" s="239"/>
      <c r="L390" s="3"/>
      <c r="M390" s="3"/>
      <c r="N390" s="240"/>
      <c r="O390" s="241"/>
      <c r="P390" s="242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</row>
    <row r="391" ht="12.75" customHeight="1">
      <c r="A391" s="3"/>
      <c r="B391" s="3"/>
      <c r="C391" s="3"/>
      <c r="D391" s="3"/>
      <c r="E391" s="3"/>
      <c r="F391" s="3"/>
      <c r="G391" s="238"/>
      <c r="H391" s="3"/>
      <c r="I391" s="3"/>
      <c r="J391" s="239"/>
      <c r="K391" s="239"/>
      <c r="L391" s="3"/>
      <c r="M391" s="3"/>
      <c r="N391" s="240"/>
      <c r="O391" s="241"/>
      <c r="P391" s="242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</row>
    <row r="392" ht="12.75" customHeight="1">
      <c r="A392" s="3"/>
      <c r="B392" s="3"/>
      <c r="C392" s="3"/>
      <c r="D392" s="3"/>
      <c r="E392" s="3"/>
      <c r="F392" s="3"/>
      <c r="G392" s="238"/>
      <c r="H392" s="3"/>
      <c r="I392" s="3"/>
      <c r="J392" s="239"/>
      <c r="K392" s="239"/>
      <c r="L392" s="3"/>
      <c r="M392" s="3"/>
      <c r="N392" s="240"/>
      <c r="O392" s="241"/>
      <c r="P392" s="242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</row>
    <row r="393" ht="12.75" customHeight="1">
      <c r="A393" s="3"/>
      <c r="B393" s="3"/>
      <c r="C393" s="3"/>
      <c r="D393" s="3"/>
      <c r="E393" s="3"/>
      <c r="F393" s="3"/>
      <c r="G393" s="238"/>
      <c r="H393" s="3"/>
      <c r="I393" s="3"/>
      <c r="J393" s="239"/>
      <c r="K393" s="239"/>
      <c r="L393" s="3"/>
      <c r="M393" s="3"/>
      <c r="N393" s="240"/>
      <c r="O393" s="241"/>
      <c r="P393" s="242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</row>
    <row r="394" ht="12.75" customHeight="1">
      <c r="A394" s="3"/>
      <c r="B394" s="3"/>
      <c r="C394" s="3"/>
      <c r="D394" s="3"/>
      <c r="E394" s="3"/>
      <c r="F394" s="3"/>
      <c r="G394" s="238"/>
      <c r="H394" s="3"/>
      <c r="I394" s="3"/>
      <c r="J394" s="239"/>
      <c r="K394" s="239"/>
      <c r="L394" s="3"/>
      <c r="M394" s="3"/>
      <c r="N394" s="240"/>
      <c r="O394" s="241"/>
      <c r="P394" s="242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</row>
    <row r="395" ht="12.75" customHeight="1">
      <c r="A395" s="3"/>
      <c r="B395" s="3"/>
      <c r="C395" s="3"/>
      <c r="D395" s="3"/>
      <c r="E395" s="3"/>
      <c r="F395" s="3"/>
      <c r="G395" s="238"/>
      <c r="H395" s="3"/>
      <c r="I395" s="3"/>
      <c r="J395" s="239"/>
      <c r="K395" s="239"/>
      <c r="L395" s="3"/>
      <c r="M395" s="3"/>
      <c r="N395" s="240"/>
      <c r="O395" s="241"/>
      <c r="P395" s="242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</row>
    <row r="396" ht="12.75" customHeight="1">
      <c r="A396" s="3"/>
      <c r="B396" s="3"/>
      <c r="C396" s="3"/>
      <c r="D396" s="3"/>
      <c r="E396" s="3"/>
      <c r="F396" s="3"/>
      <c r="G396" s="238"/>
      <c r="H396" s="3"/>
      <c r="I396" s="3"/>
      <c r="J396" s="239"/>
      <c r="K396" s="239"/>
      <c r="L396" s="3"/>
      <c r="M396" s="3"/>
      <c r="N396" s="240"/>
      <c r="O396" s="241"/>
      <c r="P396" s="242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</row>
    <row r="397" ht="12.75" customHeight="1">
      <c r="A397" s="3"/>
      <c r="B397" s="3"/>
      <c r="C397" s="3"/>
      <c r="D397" s="3"/>
      <c r="E397" s="3"/>
      <c r="F397" s="3"/>
      <c r="G397" s="238"/>
      <c r="H397" s="3"/>
      <c r="I397" s="3"/>
      <c r="J397" s="239"/>
      <c r="K397" s="239"/>
      <c r="L397" s="3"/>
      <c r="M397" s="3"/>
      <c r="N397" s="240"/>
      <c r="O397" s="241"/>
      <c r="P397" s="242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</row>
    <row r="398" ht="12.75" customHeight="1">
      <c r="A398" s="3"/>
      <c r="B398" s="3"/>
      <c r="C398" s="3"/>
      <c r="D398" s="3"/>
      <c r="E398" s="3"/>
      <c r="F398" s="3"/>
      <c r="G398" s="238"/>
      <c r="H398" s="3"/>
      <c r="I398" s="3"/>
      <c r="J398" s="239"/>
      <c r="K398" s="239"/>
      <c r="L398" s="3"/>
      <c r="M398" s="3"/>
      <c r="N398" s="240"/>
      <c r="O398" s="241"/>
      <c r="P398" s="242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</row>
    <row r="399" ht="12.75" customHeight="1">
      <c r="A399" s="3"/>
      <c r="B399" s="3"/>
      <c r="C399" s="3"/>
      <c r="D399" s="3"/>
      <c r="E399" s="3"/>
      <c r="F399" s="3"/>
      <c r="G399" s="238"/>
      <c r="H399" s="3"/>
      <c r="I399" s="3"/>
      <c r="J399" s="239"/>
      <c r="K399" s="239"/>
      <c r="L399" s="3"/>
      <c r="M399" s="3"/>
      <c r="N399" s="240"/>
      <c r="O399" s="241"/>
      <c r="P399" s="242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</row>
    <row r="400" ht="12.75" customHeight="1">
      <c r="A400" s="3"/>
      <c r="B400" s="3"/>
      <c r="C400" s="3"/>
      <c r="D400" s="3"/>
      <c r="E400" s="3"/>
      <c r="F400" s="3"/>
      <c r="G400" s="238"/>
      <c r="H400" s="3"/>
      <c r="I400" s="3"/>
      <c r="J400" s="239"/>
      <c r="K400" s="239"/>
      <c r="L400" s="3"/>
      <c r="M400" s="3"/>
      <c r="N400" s="240"/>
      <c r="O400" s="241"/>
      <c r="P400" s="242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</row>
    <row r="401" ht="12.75" customHeight="1">
      <c r="A401" s="3"/>
      <c r="B401" s="3"/>
      <c r="C401" s="3"/>
      <c r="D401" s="3"/>
      <c r="E401" s="3"/>
      <c r="F401" s="3"/>
      <c r="G401" s="238"/>
      <c r="H401" s="3"/>
      <c r="I401" s="3"/>
      <c r="J401" s="239"/>
      <c r="K401" s="239"/>
      <c r="L401" s="3"/>
      <c r="M401" s="3"/>
      <c r="N401" s="240"/>
      <c r="O401" s="241"/>
      <c r="P401" s="242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</row>
    <row r="402" ht="12.75" customHeight="1">
      <c r="A402" s="3"/>
      <c r="B402" s="3"/>
      <c r="C402" s="3"/>
      <c r="D402" s="3"/>
      <c r="E402" s="3"/>
      <c r="F402" s="3"/>
      <c r="G402" s="238"/>
      <c r="H402" s="3"/>
      <c r="I402" s="3"/>
      <c r="J402" s="239"/>
      <c r="K402" s="239"/>
      <c r="L402" s="3"/>
      <c r="M402" s="3"/>
      <c r="N402" s="240"/>
      <c r="O402" s="241"/>
      <c r="P402" s="242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</row>
    <row r="403" ht="12.75" customHeight="1">
      <c r="A403" s="3"/>
      <c r="B403" s="3"/>
      <c r="C403" s="3"/>
      <c r="D403" s="3"/>
      <c r="E403" s="3"/>
      <c r="F403" s="3"/>
      <c r="G403" s="238"/>
      <c r="H403" s="3"/>
      <c r="I403" s="3"/>
      <c r="J403" s="239"/>
      <c r="K403" s="239"/>
      <c r="L403" s="3"/>
      <c r="M403" s="3"/>
      <c r="N403" s="240"/>
      <c r="O403" s="241"/>
      <c r="P403" s="242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</row>
    <row r="404" ht="12.75" customHeight="1">
      <c r="A404" s="3"/>
      <c r="B404" s="3"/>
      <c r="C404" s="3"/>
      <c r="D404" s="3"/>
      <c r="E404" s="3"/>
      <c r="F404" s="3"/>
      <c r="G404" s="238"/>
      <c r="H404" s="3"/>
      <c r="I404" s="3"/>
      <c r="J404" s="239"/>
      <c r="K404" s="239"/>
      <c r="L404" s="3"/>
      <c r="M404" s="3"/>
      <c r="N404" s="240"/>
      <c r="O404" s="241"/>
      <c r="P404" s="242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</row>
    <row r="405" ht="12.75" customHeight="1">
      <c r="A405" s="3"/>
      <c r="B405" s="3"/>
      <c r="C405" s="3"/>
      <c r="D405" s="3"/>
      <c r="E405" s="3"/>
      <c r="F405" s="3"/>
      <c r="G405" s="238"/>
      <c r="H405" s="3"/>
      <c r="I405" s="3"/>
      <c r="J405" s="239"/>
      <c r="K405" s="239"/>
      <c r="L405" s="3"/>
      <c r="M405" s="3"/>
      <c r="N405" s="240"/>
      <c r="O405" s="241"/>
      <c r="P405" s="242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</row>
    <row r="406" ht="12.75" customHeight="1">
      <c r="A406" s="3"/>
      <c r="B406" s="3"/>
      <c r="C406" s="3"/>
      <c r="D406" s="3"/>
      <c r="E406" s="3"/>
      <c r="F406" s="3"/>
      <c r="G406" s="238"/>
      <c r="H406" s="3"/>
      <c r="I406" s="3"/>
      <c r="J406" s="239"/>
      <c r="K406" s="239"/>
      <c r="L406" s="3"/>
      <c r="M406" s="3"/>
      <c r="N406" s="240"/>
      <c r="O406" s="241"/>
      <c r="P406" s="242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</row>
    <row r="407" ht="12.75" customHeight="1">
      <c r="A407" s="3"/>
      <c r="B407" s="3"/>
      <c r="C407" s="3"/>
      <c r="D407" s="3"/>
      <c r="E407" s="3"/>
      <c r="F407" s="3"/>
      <c r="G407" s="238"/>
      <c r="H407" s="3"/>
      <c r="I407" s="3"/>
      <c r="J407" s="239"/>
      <c r="K407" s="239"/>
      <c r="L407" s="3"/>
      <c r="M407" s="3"/>
      <c r="N407" s="240"/>
      <c r="O407" s="241"/>
      <c r="P407" s="242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</row>
    <row r="408" ht="12.75" customHeight="1">
      <c r="A408" s="3"/>
      <c r="B408" s="3"/>
      <c r="C408" s="3"/>
      <c r="D408" s="3"/>
      <c r="E408" s="3"/>
      <c r="F408" s="3"/>
      <c r="G408" s="238"/>
      <c r="H408" s="3"/>
      <c r="I408" s="3"/>
      <c r="J408" s="239"/>
      <c r="K408" s="239"/>
      <c r="L408" s="3"/>
      <c r="M408" s="3"/>
      <c r="N408" s="240"/>
      <c r="O408" s="241"/>
      <c r="P408" s="242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</row>
    <row r="409" ht="12.75" customHeight="1">
      <c r="A409" s="3"/>
      <c r="B409" s="3"/>
      <c r="C409" s="3"/>
      <c r="D409" s="3"/>
      <c r="E409" s="3"/>
      <c r="F409" s="3"/>
      <c r="G409" s="238"/>
      <c r="H409" s="3"/>
      <c r="I409" s="3"/>
      <c r="J409" s="239"/>
      <c r="K409" s="239"/>
      <c r="L409" s="3"/>
      <c r="M409" s="3"/>
      <c r="N409" s="240"/>
      <c r="O409" s="241"/>
      <c r="P409" s="242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</row>
    <row r="410" ht="12.75" customHeight="1">
      <c r="A410" s="3"/>
      <c r="B410" s="3"/>
      <c r="C410" s="3"/>
      <c r="D410" s="3"/>
      <c r="E410" s="3"/>
      <c r="F410" s="3"/>
      <c r="G410" s="238"/>
      <c r="H410" s="3"/>
      <c r="I410" s="3"/>
      <c r="J410" s="239"/>
      <c r="K410" s="239"/>
      <c r="L410" s="3"/>
      <c r="M410" s="3"/>
      <c r="N410" s="240"/>
      <c r="O410" s="241"/>
      <c r="P410" s="242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</row>
    <row r="411" ht="12.75" customHeight="1">
      <c r="A411" s="3"/>
      <c r="B411" s="3"/>
      <c r="C411" s="3"/>
      <c r="D411" s="3"/>
      <c r="E411" s="3"/>
      <c r="F411" s="3"/>
      <c r="G411" s="238"/>
      <c r="H411" s="3"/>
      <c r="I411" s="3"/>
      <c r="J411" s="239"/>
      <c r="K411" s="239"/>
      <c r="L411" s="3"/>
      <c r="M411" s="3"/>
      <c r="N411" s="240"/>
      <c r="O411" s="241"/>
      <c r="P411" s="242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</row>
    <row r="412" ht="12.75" customHeight="1">
      <c r="A412" s="3"/>
      <c r="B412" s="3"/>
      <c r="C412" s="3"/>
      <c r="D412" s="3"/>
      <c r="E412" s="3"/>
      <c r="F412" s="3"/>
      <c r="G412" s="238"/>
      <c r="H412" s="3"/>
      <c r="I412" s="3"/>
      <c r="J412" s="239"/>
      <c r="K412" s="239"/>
      <c r="L412" s="3"/>
      <c r="M412" s="3"/>
      <c r="N412" s="240"/>
      <c r="O412" s="241"/>
      <c r="P412" s="242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</row>
    <row r="413" ht="12.75" customHeight="1">
      <c r="A413" s="3"/>
      <c r="B413" s="3"/>
      <c r="C413" s="3"/>
      <c r="D413" s="3"/>
      <c r="E413" s="3"/>
      <c r="F413" s="3"/>
      <c r="G413" s="238"/>
      <c r="H413" s="3"/>
      <c r="I413" s="3"/>
      <c r="J413" s="239"/>
      <c r="K413" s="239"/>
      <c r="L413" s="3"/>
      <c r="M413" s="3"/>
      <c r="N413" s="240"/>
      <c r="O413" s="241"/>
      <c r="P413" s="242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</row>
    <row r="414" ht="12.75" customHeight="1">
      <c r="A414" s="3"/>
      <c r="B414" s="3"/>
      <c r="C414" s="3"/>
      <c r="D414" s="3"/>
      <c r="E414" s="3"/>
      <c r="F414" s="3"/>
      <c r="G414" s="238"/>
      <c r="H414" s="3"/>
      <c r="I414" s="3"/>
      <c r="J414" s="239"/>
      <c r="K414" s="239"/>
      <c r="L414" s="3"/>
      <c r="M414" s="3"/>
      <c r="N414" s="240"/>
      <c r="O414" s="241"/>
      <c r="P414" s="242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</row>
    <row r="415" ht="12.75" customHeight="1">
      <c r="A415" s="3"/>
      <c r="B415" s="3"/>
      <c r="C415" s="3"/>
      <c r="D415" s="3"/>
      <c r="E415" s="3"/>
      <c r="F415" s="3"/>
      <c r="G415" s="238"/>
      <c r="H415" s="3"/>
      <c r="I415" s="3"/>
      <c r="J415" s="239"/>
      <c r="K415" s="239"/>
      <c r="L415" s="3"/>
      <c r="M415" s="3"/>
      <c r="N415" s="240"/>
      <c r="O415" s="241"/>
      <c r="P415" s="242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</row>
    <row r="416" ht="12.75" customHeight="1">
      <c r="A416" s="3"/>
      <c r="B416" s="3"/>
      <c r="C416" s="3"/>
      <c r="D416" s="3"/>
      <c r="E416" s="3"/>
      <c r="F416" s="3"/>
      <c r="G416" s="238"/>
      <c r="H416" s="3"/>
      <c r="I416" s="3"/>
      <c r="J416" s="239"/>
      <c r="K416" s="239"/>
      <c r="L416" s="3"/>
      <c r="M416" s="3"/>
      <c r="N416" s="240"/>
      <c r="O416" s="241"/>
      <c r="P416" s="242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</row>
    <row r="417" ht="12.75" customHeight="1">
      <c r="A417" s="3"/>
      <c r="B417" s="3"/>
      <c r="C417" s="3"/>
      <c r="D417" s="3"/>
      <c r="E417" s="3"/>
      <c r="F417" s="3"/>
      <c r="G417" s="238"/>
      <c r="H417" s="3"/>
      <c r="I417" s="3"/>
      <c r="J417" s="239"/>
      <c r="K417" s="239"/>
      <c r="L417" s="3"/>
      <c r="M417" s="3"/>
      <c r="N417" s="240"/>
      <c r="O417" s="241"/>
      <c r="P417" s="242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</row>
    <row r="418" ht="12.75" customHeight="1">
      <c r="A418" s="3"/>
      <c r="B418" s="3"/>
      <c r="C418" s="3"/>
      <c r="D418" s="3"/>
      <c r="E418" s="3"/>
      <c r="F418" s="3"/>
      <c r="G418" s="238"/>
      <c r="H418" s="3"/>
      <c r="I418" s="3"/>
      <c r="J418" s="239"/>
      <c r="K418" s="239"/>
      <c r="L418" s="3"/>
      <c r="M418" s="3"/>
      <c r="N418" s="240"/>
      <c r="O418" s="241"/>
      <c r="P418" s="242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</row>
    <row r="419" ht="12.75" customHeight="1">
      <c r="A419" s="3"/>
      <c r="B419" s="3"/>
      <c r="C419" s="3"/>
      <c r="D419" s="3"/>
      <c r="E419" s="3"/>
      <c r="F419" s="3"/>
      <c r="G419" s="238"/>
      <c r="H419" s="3"/>
      <c r="I419" s="3"/>
      <c r="J419" s="239"/>
      <c r="K419" s="239"/>
      <c r="L419" s="3"/>
      <c r="M419" s="3"/>
      <c r="N419" s="240"/>
      <c r="O419" s="241"/>
      <c r="P419" s="242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</row>
    <row r="420" ht="12.75" customHeight="1">
      <c r="A420" s="3"/>
      <c r="B420" s="3"/>
      <c r="C420" s="3"/>
      <c r="D420" s="3"/>
      <c r="E420" s="3"/>
      <c r="F420" s="3"/>
      <c r="G420" s="238"/>
      <c r="H420" s="3"/>
      <c r="I420" s="3"/>
      <c r="J420" s="239"/>
      <c r="K420" s="239"/>
      <c r="L420" s="3"/>
      <c r="M420" s="3"/>
      <c r="N420" s="240"/>
      <c r="O420" s="241"/>
      <c r="P420" s="242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</row>
    <row r="421" ht="12.75" customHeight="1">
      <c r="A421" s="3"/>
      <c r="B421" s="3"/>
      <c r="C421" s="3"/>
      <c r="D421" s="3"/>
      <c r="E421" s="3"/>
      <c r="F421" s="3"/>
      <c r="G421" s="238"/>
      <c r="H421" s="3"/>
      <c r="I421" s="3"/>
      <c r="J421" s="239"/>
      <c r="K421" s="239"/>
      <c r="L421" s="3"/>
      <c r="M421" s="3"/>
      <c r="N421" s="240"/>
      <c r="O421" s="241"/>
      <c r="P421" s="242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</row>
    <row r="422" ht="12.75" customHeight="1">
      <c r="A422" s="3"/>
      <c r="B422" s="3"/>
      <c r="C422" s="3"/>
      <c r="D422" s="3"/>
      <c r="E422" s="3"/>
      <c r="F422" s="3"/>
      <c r="G422" s="238"/>
      <c r="H422" s="3"/>
      <c r="I422" s="3"/>
      <c r="J422" s="239"/>
      <c r="K422" s="239"/>
      <c r="L422" s="3"/>
      <c r="M422" s="3"/>
      <c r="N422" s="240"/>
      <c r="O422" s="241"/>
      <c r="P422" s="242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</row>
    <row r="423" ht="12.75" customHeight="1">
      <c r="A423" s="3"/>
      <c r="B423" s="3"/>
      <c r="C423" s="3"/>
      <c r="D423" s="3"/>
      <c r="E423" s="3"/>
      <c r="F423" s="3"/>
      <c r="G423" s="238"/>
      <c r="H423" s="3"/>
      <c r="I423" s="3"/>
      <c r="J423" s="239"/>
      <c r="K423" s="239"/>
      <c r="L423" s="3"/>
      <c r="M423" s="3"/>
      <c r="N423" s="240"/>
      <c r="O423" s="241"/>
      <c r="P423" s="242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</row>
    <row r="424" ht="12.75" customHeight="1">
      <c r="A424" s="3"/>
      <c r="B424" s="3"/>
      <c r="C424" s="3"/>
      <c r="D424" s="3"/>
      <c r="E424" s="3"/>
      <c r="F424" s="3"/>
      <c r="G424" s="238"/>
      <c r="H424" s="3"/>
      <c r="I424" s="3"/>
      <c r="J424" s="239"/>
      <c r="K424" s="239"/>
      <c r="L424" s="3"/>
      <c r="M424" s="3"/>
      <c r="N424" s="240"/>
      <c r="O424" s="241"/>
      <c r="P424" s="242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</row>
    <row r="425" ht="12.75" customHeight="1">
      <c r="A425" s="3"/>
      <c r="B425" s="3"/>
      <c r="C425" s="3"/>
      <c r="D425" s="3"/>
      <c r="E425" s="3"/>
      <c r="F425" s="3"/>
      <c r="G425" s="238"/>
      <c r="H425" s="3"/>
      <c r="I425" s="3"/>
      <c r="J425" s="239"/>
      <c r="K425" s="239"/>
      <c r="L425" s="3"/>
      <c r="M425" s="3"/>
      <c r="N425" s="240"/>
      <c r="O425" s="241"/>
      <c r="P425" s="242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</row>
    <row r="426" ht="12.75" customHeight="1">
      <c r="A426" s="3"/>
      <c r="B426" s="3"/>
      <c r="C426" s="3"/>
      <c r="D426" s="3"/>
      <c r="E426" s="3"/>
      <c r="F426" s="3"/>
      <c r="G426" s="238"/>
      <c r="H426" s="3"/>
      <c r="I426" s="3"/>
      <c r="J426" s="239"/>
      <c r="K426" s="239"/>
      <c r="L426" s="3"/>
      <c r="M426" s="3"/>
      <c r="N426" s="240"/>
      <c r="O426" s="241"/>
      <c r="P426" s="242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</row>
    <row r="427" ht="12.75" customHeight="1">
      <c r="A427" s="3"/>
      <c r="B427" s="3"/>
      <c r="C427" s="3"/>
      <c r="D427" s="3"/>
      <c r="E427" s="3"/>
      <c r="F427" s="3"/>
      <c r="G427" s="238"/>
      <c r="H427" s="3"/>
      <c r="I427" s="3"/>
      <c r="J427" s="239"/>
      <c r="K427" s="239"/>
      <c r="L427" s="3"/>
      <c r="M427" s="3"/>
      <c r="N427" s="240"/>
      <c r="O427" s="241"/>
      <c r="P427" s="242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</row>
    <row r="428" ht="12.75" customHeight="1">
      <c r="A428" s="3"/>
      <c r="B428" s="3"/>
      <c r="C428" s="3"/>
      <c r="D428" s="3"/>
      <c r="E428" s="3"/>
      <c r="F428" s="3"/>
      <c r="G428" s="238"/>
      <c r="H428" s="3"/>
      <c r="I428" s="3"/>
      <c r="J428" s="239"/>
      <c r="K428" s="239"/>
      <c r="L428" s="3"/>
      <c r="M428" s="3"/>
      <c r="N428" s="240"/>
      <c r="O428" s="241"/>
      <c r="P428" s="242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</row>
    <row r="429" ht="12.75" customHeight="1">
      <c r="A429" s="3"/>
      <c r="B429" s="3"/>
      <c r="C429" s="3"/>
      <c r="D429" s="3"/>
      <c r="E429" s="3"/>
      <c r="F429" s="3"/>
      <c r="G429" s="238"/>
      <c r="H429" s="3"/>
      <c r="I429" s="3"/>
      <c r="J429" s="239"/>
      <c r="K429" s="239"/>
      <c r="L429" s="3"/>
      <c r="M429" s="3"/>
      <c r="N429" s="240"/>
      <c r="O429" s="241"/>
      <c r="P429" s="242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</row>
    <row r="430" ht="12.75" customHeight="1">
      <c r="A430" s="3"/>
      <c r="B430" s="3"/>
      <c r="C430" s="3"/>
      <c r="D430" s="3"/>
      <c r="E430" s="3"/>
      <c r="F430" s="3"/>
      <c r="G430" s="238"/>
      <c r="H430" s="3"/>
      <c r="I430" s="3"/>
      <c r="J430" s="239"/>
      <c r="K430" s="239"/>
      <c r="L430" s="3"/>
      <c r="M430" s="3"/>
      <c r="N430" s="240"/>
      <c r="O430" s="241"/>
      <c r="P430" s="242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</row>
    <row r="431" ht="12.75" customHeight="1">
      <c r="A431" s="3"/>
      <c r="B431" s="3"/>
      <c r="C431" s="3"/>
      <c r="D431" s="3"/>
      <c r="E431" s="3"/>
      <c r="F431" s="3"/>
      <c r="G431" s="238"/>
      <c r="H431" s="3"/>
      <c r="I431" s="3"/>
      <c r="J431" s="239"/>
      <c r="K431" s="239"/>
      <c r="L431" s="3"/>
      <c r="M431" s="3"/>
      <c r="N431" s="240"/>
      <c r="O431" s="241"/>
      <c r="P431" s="242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</row>
    <row r="432" ht="12.75" customHeight="1">
      <c r="A432" s="3"/>
      <c r="B432" s="3"/>
      <c r="C432" s="3"/>
      <c r="D432" s="3"/>
      <c r="E432" s="3"/>
      <c r="F432" s="3"/>
      <c r="G432" s="238"/>
      <c r="H432" s="3"/>
      <c r="I432" s="3"/>
      <c r="J432" s="239"/>
      <c r="K432" s="239"/>
      <c r="L432" s="3"/>
      <c r="M432" s="3"/>
      <c r="N432" s="240"/>
      <c r="O432" s="241"/>
      <c r="P432" s="242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</row>
    <row r="433" ht="12.75" customHeight="1">
      <c r="A433" s="3"/>
      <c r="B433" s="3"/>
      <c r="C433" s="3"/>
      <c r="D433" s="3"/>
      <c r="E433" s="3"/>
      <c r="F433" s="3"/>
      <c r="G433" s="238"/>
      <c r="H433" s="3"/>
      <c r="I433" s="3"/>
      <c r="J433" s="239"/>
      <c r="K433" s="239"/>
      <c r="L433" s="3"/>
      <c r="M433" s="3"/>
      <c r="N433" s="240"/>
      <c r="O433" s="241"/>
      <c r="P433" s="242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</row>
    <row r="434" ht="12.75" customHeight="1">
      <c r="A434" s="3"/>
      <c r="B434" s="3"/>
      <c r="C434" s="3"/>
      <c r="D434" s="3"/>
      <c r="E434" s="3"/>
      <c r="F434" s="3"/>
      <c r="G434" s="238"/>
      <c r="H434" s="3"/>
      <c r="I434" s="3"/>
      <c r="J434" s="239"/>
      <c r="K434" s="239"/>
      <c r="L434" s="3"/>
      <c r="M434" s="3"/>
      <c r="N434" s="240"/>
      <c r="O434" s="241"/>
      <c r="P434" s="242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</row>
    <row r="435" ht="12.75" customHeight="1">
      <c r="A435" s="3"/>
      <c r="B435" s="3"/>
      <c r="C435" s="3"/>
      <c r="D435" s="3"/>
      <c r="E435" s="3"/>
      <c r="F435" s="3"/>
      <c r="G435" s="238"/>
      <c r="H435" s="3"/>
      <c r="I435" s="3"/>
      <c r="J435" s="239"/>
      <c r="K435" s="239"/>
      <c r="L435" s="3"/>
      <c r="M435" s="3"/>
      <c r="N435" s="240"/>
      <c r="O435" s="241"/>
      <c r="P435" s="242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</row>
    <row r="436" ht="12.75" customHeight="1">
      <c r="A436" s="3"/>
      <c r="B436" s="3"/>
      <c r="C436" s="3"/>
      <c r="D436" s="3"/>
      <c r="E436" s="3"/>
      <c r="F436" s="3"/>
      <c r="G436" s="238"/>
      <c r="H436" s="3"/>
      <c r="I436" s="3"/>
      <c r="J436" s="239"/>
      <c r="K436" s="239"/>
      <c r="L436" s="3"/>
      <c r="M436" s="3"/>
      <c r="N436" s="240"/>
      <c r="O436" s="241"/>
      <c r="P436" s="242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</row>
    <row r="437" ht="12.75" customHeight="1">
      <c r="A437" s="3"/>
      <c r="B437" s="3"/>
      <c r="C437" s="3"/>
      <c r="D437" s="3"/>
      <c r="E437" s="3"/>
      <c r="F437" s="3"/>
      <c r="G437" s="238"/>
      <c r="H437" s="3"/>
      <c r="I437" s="3"/>
      <c r="J437" s="239"/>
      <c r="K437" s="239"/>
      <c r="L437" s="3"/>
      <c r="M437" s="3"/>
      <c r="N437" s="240"/>
      <c r="O437" s="241"/>
      <c r="P437" s="242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</row>
    <row r="438" ht="12.75" customHeight="1">
      <c r="A438" s="3"/>
      <c r="B438" s="3"/>
      <c r="C438" s="3"/>
      <c r="D438" s="3"/>
      <c r="E438" s="3"/>
      <c r="F438" s="3"/>
      <c r="G438" s="238"/>
      <c r="H438" s="3"/>
      <c r="I438" s="3"/>
      <c r="J438" s="239"/>
      <c r="K438" s="239"/>
      <c r="L438" s="3"/>
      <c r="M438" s="3"/>
      <c r="N438" s="240"/>
      <c r="O438" s="241"/>
      <c r="P438" s="242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</row>
    <row r="439" ht="12.75" customHeight="1">
      <c r="A439" s="3"/>
      <c r="B439" s="3"/>
      <c r="C439" s="3"/>
      <c r="D439" s="3"/>
      <c r="E439" s="3"/>
      <c r="F439" s="3"/>
      <c r="G439" s="238"/>
      <c r="H439" s="3"/>
      <c r="I439" s="3"/>
      <c r="J439" s="239"/>
      <c r="K439" s="239"/>
      <c r="L439" s="3"/>
      <c r="M439" s="3"/>
      <c r="N439" s="240"/>
      <c r="O439" s="241"/>
      <c r="P439" s="242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</row>
    <row r="440" ht="12.75" customHeight="1">
      <c r="A440" s="3"/>
      <c r="B440" s="3"/>
      <c r="C440" s="3"/>
      <c r="D440" s="3"/>
      <c r="E440" s="3"/>
      <c r="F440" s="3"/>
      <c r="G440" s="238"/>
      <c r="H440" s="3"/>
      <c r="I440" s="3"/>
      <c r="J440" s="239"/>
      <c r="K440" s="239"/>
      <c r="L440" s="3"/>
      <c r="M440" s="3"/>
      <c r="N440" s="240"/>
      <c r="O440" s="241"/>
      <c r="P440" s="242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</row>
    <row r="441" ht="12.75" customHeight="1">
      <c r="A441" s="3"/>
      <c r="B441" s="3"/>
      <c r="C441" s="3"/>
      <c r="D441" s="3"/>
      <c r="E441" s="3"/>
      <c r="F441" s="3"/>
      <c r="G441" s="238"/>
      <c r="H441" s="3"/>
      <c r="I441" s="3"/>
      <c r="J441" s="239"/>
      <c r="K441" s="239"/>
      <c r="L441" s="3"/>
      <c r="M441" s="3"/>
      <c r="N441" s="240"/>
      <c r="O441" s="241"/>
      <c r="P441" s="242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</row>
    <row r="442" ht="12.75" customHeight="1">
      <c r="A442" s="3"/>
      <c r="B442" s="3"/>
      <c r="C442" s="3"/>
      <c r="D442" s="3"/>
      <c r="E442" s="3"/>
      <c r="F442" s="3"/>
      <c r="G442" s="238"/>
      <c r="H442" s="3"/>
      <c r="I442" s="3"/>
      <c r="J442" s="239"/>
      <c r="K442" s="239"/>
      <c r="L442" s="3"/>
      <c r="M442" s="3"/>
      <c r="N442" s="240"/>
      <c r="O442" s="241"/>
      <c r="P442" s="242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</row>
    <row r="443" ht="12.75" customHeight="1">
      <c r="A443" s="3"/>
      <c r="B443" s="3"/>
      <c r="C443" s="3"/>
      <c r="D443" s="3"/>
      <c r="E443" s="3"/>
      <c r="F443" s="3"/>
      <c r="G443" s="238"/>
      <c r="H443" s="3"/>
      <c r="I443" s="3"/>
      <c r="J443" s="239"/>
      <c r="K443" s="239"/>
      <c r="L443" s="3"/>
      <c r="M443" s="3"/>
      <c r="N443" s="240"/>
      <c r="O443" s="241"/>
      <c r="P443" s="242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</row>
    <row r="444" ht="12.75" customHeight="1">
      <c r="A444" s="3"/>
      <c r="B444" s="3"/>
      <c r="C444" s="3"/>
      <c r="D444" s="3"/>
      <c r="E444" s="3"/>
      <c r="F444" s="3"/>
      <c r="G444" s="238"/>
      <c r="H444" s="3"/>
      <c r="I444" s="3"/>
      <c r="J444" s="239"/>
      <c r="K444" s="239"/>
      <c r="L444" s="3"/>
      <c r="M444" s="3"/>
      <c r="N444" s="240"/>
      <c r="O444" s="241"/>
      <c r="P444" s="242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</row>
    <row r="445" ht="12.75" customHeight="1">
      <c r="A445" s="3"/>
      <c r="B445" s="3"/>
      <c r="C445" s="3"/>
      <c r="D445" s="3"/>
      <c r="E445" s="3"/>
      <c r="F445" s="3"/>
      <c r="G445" s="238"/>
      <c r="H445" s="3"/>
      <c r="I445" s="3"/>
      <c r="J445" s="239"/>
      <c r="K445" s="239"/>
      <c r="L445" s="3"/>
      <c r="M445" s="3"/>
      <c r="N445" s="240"/>
      <c r="O445" s="241"/>
      <c r="P445" s="242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</row>
    <row r="446" ht="12.75" customHeight="1">
      <c r="A446" s="3"/>
      <c r="B446" s="3"/>
      <c r="C446" s="3"/>
      <c r="D446" s="3"/>
      <c r="E446" s="3"/>
      <c r="F446" s="3"/>
      <c r="G446" s="238"/>
      <c r="H446" s="3"/>
      <c r="I446" s="3"/>
      <c r="J446" s="239"/>
      <c r="K446" s="239"/>
      <c r="L446" s="3"/>
      <c r="M446" s="3"/>
      <c r="N446" s="240"/>
      <c r="O446" s="241"/>
      <c r="P446" s="242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</row>
    <row r="447" ht="12.75" customHeight="1">
      <c r="A447" s="3"/>
      <c r="B447" s="3"/>
      <c r="C447" s="3"/>
      <c r="D447" s="3"/>
      <c r="E447" s="3"/>
      <c r="F447" s="3"/>
      <c r="G447" s="238"/>
      <c r="H447" s="3"/>
      <c r="I447" s="3"/>
      <c r="J447" s="239"/>
      <c r="K447" s="239"/>
      <c r="L447" s="3"/>
      <c r="M447" s="3"/>
      <c r="N447" s="240"/>
      <c r="O447" s="241"/>
      <c r="P447" s="242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</row>
    <row r="448" ht="12.75" customHeight="1">
      <c r="A448" s="3"/>
      <c r="B448" s="3"/>
      <c r="C448" s="3"/>
      <c r="D448" s="3"/>
      <c r="E448" s="3"/>
      <c r="F448" s="3"/>
      <c r="G448" s="238"/>
      <c r="H448" s="3"/>
      <c r="I448" s="3"/>
      <c r="J448" s="239"/>
      <c r="K448" s="239"/>
      <c r="L448" s="3"/>
      <c r="M448" s="3"/>
      <c r="N448" s="240"/>
      <c r="O448" s="241"/>
      <c r="P448" s="242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</row>
    <row r="449" ht="12.75" customHeight="1">
      <c r="A449" s="3"/>
      <c r="B449" s="3"/>
      <c r="C449" s="3"/>
      <c r="D449" s="3"/>
      <c r="E449" s="3"/>
      <c r="F449" s="3"/>
      <c r="G449" s="238"/>
      <c r="H449" s="3"/>
      <c r="I449" s="3"/>
      <c r="J449" s="239"/>
      <c r="K449" s="239"/>
      <c r="L449" s="3"/>
      <c r="M449" s="3"/>
      <c r="N449" s="240"/>
      <c r="O449" s="241"/>
      <c r="P449" s="242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</row>
    <row r="450" ht="12.75" customHeight="1">
      <c r="A450" s="3"/>
      <c r="B450" s="3"/>
      <c r="C450" s="3"/>
      <c r="D450" s="3"/>
      <c r="E450" s="3"/>
      <c r="F450" s="3"/>
      <c r="G450" s="238"/>
      <c r="H450" s="3"/>
      <c r="I450" s="3"/>
      <c r="J450" s="239"/>
      <c r="K450" s="239"/>
      <c r="L450" s="3"/>
      <c r="M450" s="3"/>
      <c r="N450" s="240"/>
      <c r="O450" s="241"/>
      <c r="P450" s="242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</row>
    <row r="451" ht="12.75" customHeight="1">
      <c r="A451" s="3"/>
      <c r="B451" s="3"/>
      <c r="C451" s="3"/>
      <c r="D451" s="3"/>
      <c r="E451" s="3"/>
      <c r="F451" s="3"/>
      <c r="G451" s="238"/>
      <c r="H451" s="3"/>
      <c r="I451" s="3"/>
      <c r="J451" s="239"/>
      <c r="K451" s="239"/>
      <c r="L451" s="3"/>
      <c r="M451" s="3"/>
      <c r="N451" s="240"/>
      <c r="O451" s="241"/>
      <c r="P451" s="242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</row>
    <row r="452" ht="12.75" customHeight="1">
      <c r="A452" s="3"/>
      <c r="B452" s="3"/>
      <c r="C452" s="3"/>
      <c r="D452" s="3"/>
      <c r="E452" s="3"/>
      <c r="F452" s="3"/>
      <c r="G452" s="238"/>
      <c r="H452" s="3"/>
      <c r="I452" s="3"/>
      <c r="J452" s="239"/>
      <c r="K452" s="239"/>
      <c r="L452" s="3"/>
      <c r="M452" s="3"/>
      <c r="N452" s="240"/>
      <c r="O452" s="241"/>
      <c r="P452" s="242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</row>
    <row r="453" ht="12.75" customHeight="1">
      <c r="A453" s="3"/>
      <c r="B453" s="3"/>
      <c r="C453" s="3"/>
      <c r="D453" s="3"/>
      <c r="E453" s="3"/>
      <c r="F453" s="3"/>
      <c r="G453" s="238"/>
      <c r="H453" s="3"/>
      <c r="I453" s="3"/>
      <c r="J453" s="239"/>
      <c r="K453" s="239"/>
      <c r="L453" s="3"/>
      <c r="M453" s="3"/>
      <c r="N453" s="240"/>
      <c r="O453" s="241"/>
      <c r="P453" s="242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</row>
    <row r="454" ht="12.75" customHeight="1">
      <c r="A454" s="3"/>
      <c r="B454" s="3"/>
      <c r="C454" s="3"/>
      <c r="D454" s="3"/>
      <c r="E454" s="3"/>
      <c r="F454" s="3"/>
      <c r="G454" s="238"/>
      <c r="H454" s="3"/>
      <c r="I454" s="3"/>
      <c r="J454" s="239"/>
      <c r="K454" s="239"/>
      <c r="L454" s="3"/>
      <c r="M454" s="3"/>
      <c r="N454" s="240"/>
      <c r="O454" s="241"/>
      <c r="P454" s="242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</row>
    <row r="455" ht="12.75" customHeight="1">
      <c r="A455" s="3"/>
      <c r="B455" s="3"/>
      <c r="C455" s="3"/>
      <c r="D455" s="3"/>
      <c r="E455" s="3"/>
      <c r="F455" s="3"/>
      <c r="G455" s="238"/>
      <c r="H455" s="3"/>
      <c r="I455" s="3"/>
      <c r="J455" s="239"/>
      <c r="K455" s="239"/>
      <c r="L455" s="3"/>
      <c r="M455" s="3"/>
      <c r="N455" s="240"/>
      <c r="O455" s="241"/>
      <c r="P455" s="242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</row>
    <row r="456" ht="12.75" customHeight="1">
      <c r="A456" s="3"/>
      <c r="B456" s="3"/>
      <c r="C456" s="3"/>
      <c r="D456" s="3"/>
      <c r="E456" s="3"/>
      <c r="F456" s="3"/>
      <c r="G456" s="238"/>
      <c r="H456" s="3"/>
      <c r="I456" s="3"/>
      <c r="J456" s="239"/>
      <c r="K456" s="239"/>
      <c r="L456" s="3"/>
      <c r="M456" s="3"/>
      <c r="N456" s="240"/>
      <c r="O456" s="241"/>
      <c r="P456" s="242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</row>
    <row r="457" ht="12.75" customHeight="1">
      <c r="A457" s="3"/>
      <c r="B457" s="3"/>
      <c r="C457" s="3"/>
      <c r="D457" s="3"/>
      <c r="E457" s="3"/>
      <c r="F457" s="3"/>
      <c r="G457" s="238"/>
      <c r="H457" s="3"/>
      <c r="I457" s="3"/>
      <c r="J457" s="239"/>
      <c r="K457" s="239"/>
      <c r="L457" s="3"/>
      <c r="M457" s="3"/>
      <c r="N457" s="240"/>
      <c r="O457" s="241"/>
      <c r="P457" s="242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</row>
    <row r="458" ht="12.75" customHeight="1">
      <c r="A458" s="3"/>
      <c r="B458" s="3"/>
      <c r="C458" s="3"/>
      <c r="D458" s="3"/>
      <c r="E458" s="3"/>
      <c r="F458" s="3"/>
      <c r="G458" s="238"/>
      <c r="H458" s="3"/>
      <c r="I458" s="3"/>
      <c r="J458" s="239"/>
      <c r="K458" s="239"/>
      <c r="L458" s="3"/>
      <c r="M458" s="3"/>
      <c r="N458" s="240"/>
      <c r="O458" s="241"/>
      <c r="P458" s="242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</row>
    <row r="459" ht="12.75" customHeight="1">
      <c r="A459" s="3"/>
      <c r="B459" s="3"/>
      <c r="C459" s="3"/>
      <c r="D459" s="3"/>
      <c r="E459" s="3"/>
      <c r="F459" s="3"/>
      <c r="G459" s="238"/>
      <c r="H459" s="3"/>
      <c r="I459" s="3"/>
      <c r="J459" s="239"/>
      <c r="K459" s="239"/>
      <c r="L459" s="3"/>
      <c r="M459" s="3"/>
      <c r="N459" s="240"/>
      <c r="O459" s="241"/>
      <c r="P459" s="242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</row>
    <row r="460" ht="12.75" customHeight="1">
      <c r="A460" s="3"/>
      <c r="B460" s="3"/>
      <c r="C460" s="3"/>
      <c r="D460" s="3"/>
      <c r="E460" s="3"/>
      <c r="F460" s="3"/>
      <c r="G460" s="238"/>
      <c r="H460" s="3"/>
      <c r="I460" s="3"/>
      <c r="J460" s="239"/>
      <c r="K460" s="239"/>
      <c r="L460" s="3"/>
      <c r="M460" s="3"/>
      <c r="N460" s="240"/>
      <c r="O460" s="241"/>
      <c r="P460" s="242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</row>
    <row r="461" ht="12.75" customHeight="1">
      <c r="A461" s="3"/>
      <c r="B461" s="3"/>
      <c r="C461" s="3"/>
      <c r="D461" s="3"/>
      <c r="E461" s="3"/>
      <c r="F461" s="3"/>
      <c r="G461" s="238"/>
      <c r="H461" s="3"/>
      <c r="I461" s="3"/>
      <c r="J461" s="239"/>
      <c r="K461" s="239"/>
      <c r="L461" s="3"/>
      <c r="M461" s="3"/>
      <c r="N461" s="240"/>
      <c r="O461" s="241"/>
      <c r="P461" s="242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</row>
    <row r="462" ht="12.75" customHeight="1">
      <c r="A462" s="3"/>
      <c r="B462" s="3"/>
      <c r="C462" s="3"/>
      <c r="D462" s="3"/>
      <c r="E462" s="3"/>
      <c r="F462" s="3"/>
      <c r="G462" s="238"/>
      <c r="H462" s="3"/>
      <c r="I462" s="3"/>
      <c r="J462" s="239"/>
      <c r="K462" s="239"/>
      <c r="L462" s="3"/>
      <c r="M462" s="3"/>
      <c r="N462" s="240"/>
      <c r="O462" s="241"/>
      <c r="P462" s="242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</row>
    <row r="463" ht="12.75" customHeight="1">
      <c r="A463" s="3"/>
      <c r="B463" s="3"/>
      <c r="C463" s="3"/>
      <c r="D463" s="3"/>
      <c r="E463" s="3"/>
      <c r="F463" s="3"/>
      <c r="G463" s="238"/>
      <c r="H463" s="3"/>
      <c r="I463" s="3"/>
      <c r="J463" s="239"/>
      <c r="K463" s="239"/>
      <c r="L463" s="3"/>
      <c r="M463" s="3"/>
      <c r="N463" s="240"/>
      <c r="O463" s="241"/>
      <c r="P463" s="242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</row>
    <row r="464" ht="12.75" customHeight="1">
      <c r="A464" s="3"/>
      <c r="B464" s="3"/>
      <c r="C464" s="3"/>
      <c r="D464" s="3"/>
      <c r="E464" s="3"/>
      <c r="F464" s="3"/>
      <c r="G464" s="238"/>
      <c r="H464" s="3"/>
      <c r="I464" s="3"/>
      <c r="J464" s="239"/>
      <c r="K464" s="239"/>
      <c r="L464" s="3"/>
      <c r="M464" s="3"/>
      <c r="N464" s="240"/>
      <c r="O464" s="241"/>
      <c r="P464" s="242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</row>
    <row r="465" ht="12.75" customHeight="1">
      <c r="A465" s="3"/>
      <c r="B465" s="3"/>
      <c r="C465" s="3"/>
      <c r="D465" s="3"/>
      <c r="E465" s="3"/>
      <c r="F465" s="3"/>
      <c r="G465" s="238"/>
      <c r="H465" s="3"/>
      <c r="I465" s="3"/>
      <c r="J465" s="239"/>
      <c r="K465" s="239"/>
      <c r="L465" s="3"/>
      <c r="M465" s="3"/>
      <c r="N465" s="240"/>
      <c r="O465" s="241"/>
      <c r="P465" s="242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</row>
    <row r="466" ht="12.75" customHeight="1">
      <c r="A466" s="3"/>
      <c r="B466" s="3"/>
      <c r="C466" s="3"/>
      <c r="D466" s="3"/>
      <c r="E466" s="3"/>
      <c r="F466" s="3"/>
      <c r="G466" s="238"/>
      <c r="H466" s="3"/>
      <c r="I466" s="3"/>
      <c r="J466" s="239"/>
      <c r="K466" s="239"/>
      <c r="L466" s="3"/>
      <c r="M466" s="3"/>
      <c r="N466" s="240"/>
      <c r="O466" s="241"/>
      <c r="P466" s="242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</row>
    <row r="467" ht="12.75" customHeight="1">
      <c r="A467" s="3"/>
      <c r="B467" s="3"/>
      <c r="C467" s="3"/>
      <c r="D467" s="3"/>
      <c r="E467" s="3"/>
      <c r="F467" s="3"/>
      <c r="G467" s="238"/>
      <c r="H467" s="3"/>
      <c r="I467" s="3"/>
      <c r="J467" s="239"/>
      <c r="K467" s="239"/>
      <c r="L467" s="3"/>
      <c r="M467" s="3"/>
      <c r="N467" s="240"/>
      <c r="O467" s="241"/>
      <c r="P467" s="242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</row>
    <row r="468" ht="12.75" customHeight="1">
      <c r="A468" s="3"/>
      <c r="B468" s="3"/>
      <c r="C468" s="3"/>
      <c r="D468" s="3"/>
      <c r="E468" s="3"/>
      <c r="F468" s="3"/>
      <c r="G468" s="238"/>
      <c r="H468" s="3"/>
      <c r="I468" s="3"/>
      <c r="J468" s="239"/>
      <c r="K468" s="239"/>
      <c r="L468" s="3"/>
      <c r="M468" s="3"/>
      <c r="N468" s="240"/>
      <c r="O468" s="241"/>
      <c r="P468" s="242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</row>
    <row r="469" ht="12.75" customHeight="1">
      <c r="A469" s="3"/>
      <c r="B469" s="3"/>
      <c r="C469" s="3"/>
      <c r="D469" s="3"/>
      <c r="E469" s="3"/>
      <c r="F469" s="3"/>
      <c r="G469" s="238"/>
      <c r="H469" s="3"/>
      <c r="I469" s="3"/>
      <c r="J469" s="239"/>
      <c r="K469" s="239"/>
      <c r="L469" s="3"/>
      <c r="M469" s="3"/>
      <c r="N469" s="240"/>
      <c r="O469" s="241"/>
      <c r="P469" s="242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</row>
    <row r="470" ht="12.75" customHeight="1">
      <c r="A470" s="3"/>
      <c r="B470" s="3"/>
      <c r="C470" s="3"/>
      <c r="D470" s="3"/>
      <c r="E470" s="3"/>
      <c r="F470" s="3"/>
      <c r="G470" s="238"/>
      <c r="H470" s="3"/>
      <c r="I470" s="3"/>
      <c r="J470" s="239"/>
      <c r="K470" s="239"/>
      <c r="L470" s="3"/>
      <c r="M470" s="3"/>
      <c r="N470" s="240"/>
      <c r="O470" s="241"/>
      <c r="P470" s="242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</row>
    <row r="471" ht="12.75" customHeight="1">
      <c r="A471" s="3"/>
      <c r="B471" s="3"/>
      <c r="C471" s="3"/>
      <c r="D471" s="3"/>
      <c r="E471" s="3"/>
      <c r="F471" s="3"/>
      <c r="G471" s="238"/>
      <c r="H471" s="3"/>
      <c r="I471" s="3"/>
      <c r="J471" s="239"/>
      <c r="K471" s="239"/>
      <c r="L471" s="3"/>
      <c r="M471" s="3"/>
      <c r="N471" s="240"/>
      <c r="O471" s="241"/>
      <c r="P471" s="242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</row>
    <row r="472" ht="12.75" customHeight="1">
      <c r="A472" s="3"/>
      <c r="B472" s="3"/>
      <c r="C472" s="3"/>
      <c r="D472" s="3"/>
      <c r="E472" s="3"/>
      <c r="F472" s="3"/>
      <c r="G472" s="238"/>
      <c r="H472" s="3"/>
      <c r="I472" s="3"/>
      <c r="J472" s="239"/>
      <c r="K472" s="239"/>
      <c r="L472" s="3"/>
      <c r="M472" s="3"/>
      <c r="N472" s="240"/>
      <c r="O472" s="241"/>
      <c r="P472" s="242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</row>
    <row r="473" ht="12.75" customHeight="1">
      <c r="A473" s="3"/>
      <c r="B473" s="3"/>
      <c r="C473" s="3"/>
      <c r="D473" s="3"/>
      <c r="E473" s="3"/>
      <c r="F473" s="3"/>
      <c r="G473" s="238"/>
      <c r="H473" s="3"/>
      <c r="I473" s="3"/>
      <c r="J473" s="239"/>
      <c r="K473" s="239"/>
      <c r="L473" s="3"/>
      <c r="M473" s="3"/>
      <c r="N473" s="240"/>
      <c r="O473" s="241"/>
      <c r="P473" s="242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</row>
    <row r="474" ht="12.75" customHeight="1">
      <c r="A474" s="3"/>
      <c r="B474" s="3"/>
      <c r="C474" s="3"/>
      <c r="D474" s="3"/>
      <c r="E474" s="3"/>
      <c r="F474" s="3"/>
      <c r="G474" s="238"/>
      <c r="H474" s="3"/>
      <c r="I474" s="3"/>
      <c r="J474" s="239"/>
      <c r="K474" s="239"/>
      <c r="L474" s="3"/>
      <c r="M474" s="3"/>
      <c r="N474" s="240"/>
      <c r="O474" s="241"/>
      <c r="P474" s="242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</row>
    <row r="475" ht="12.75" customHeight="1">
      <c r="A475" s="3"/>
      <c r="B475" s="3"/>
      <c r="C475" s="3"/>
      <c r="D475" s="3"/>
      <c r="E475" s="3"/>
      <c r="F475" s="3"/>
      <c r="G475" s="238"/>
      <c r="H475" s="3"/>
      <c r="I475" s="3"/>
      <c r="J475" s="239"/>
      <c r="K475" s="239"/>
      <c r="L475" s="3"/>
      <c r="M475" s="3"/>
      <c r="N475" s="240"/>
      <c r="O475" s="241"/>
      <c r="P475" s="242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</row>
    <row r="476" ht="12.75" customHeight="1">
      <c r="A476" s="3"/>
      <c r="B476" s="3"/>
      <c r="C476" s="3"/>
      <c r="D476" s="3"/>
      <c r="E476" s="3"/>
      <c r="F476" s="3"/>
      <c r="G476" s="238"/>
      <c r="H476" s="3"/>
      <c r="I476" s="3"/>
      <c r="J476" s="239"/>
      <c r="K476" s="239"/>
      <c r="L476" s="3"/>
      <c r="M476" s="3"/>
      <c r="N476" s="240"/>
      <c r="O476" s="241"/>
      <c r="P476" s="242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</row>
    <row r="477" ht="12.75" customHeight="1">
      <c r="A477" s="3"/>
      <c r="B477" s="3"/>
      <c r="C477" s="3"/>
      <c r="D477" s="3"/>
      <c r="E477" s="3"/>
      <c r="F477" s="3"/>
      <c r="G477" s="238"/>
      <c r="H477" s="3"/>
      <c r="I477" s="3"/>
      <c r="J477" s="239"/>
      <c r="K477" s="239"/>
      <c r="L477" s="3"/>
      <c r="M477" s="3"/>
      <c r="N477" s="240"/>
      <c r="O477" s="241"/>
      <c r="P477" s="242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</row>
    <row r="478" ht="12.75" customHeight="1">
      <c r="A478" s="3"/>
      <c r="B478" s="3"/>
      <c r="C478" s="3"/>
      <c r="D478" s="3"/>
      <c r="E478" s="3"/>
      <c r="F478" s="3"/>
      <c r="G478" s="238"/>
      <c r="H478" s="3"/>
      <c r="I478" s="3"/>
      <c r="J478" s="239"/>
      <c r="K478" s="239"/>
      <c r="L478" s="3"/>
      <c r="M478" s="3"/>
      <c r="N478" s="240"/>
      <c r="O478" s="241"/>
      <c r="P478" s="242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</row>
    <row r="479" ht="12.75" customHeight="1">
      <c r="A479" s="3"/>
      <c r="B479" s="3"/>
      <c r="C479" s="3"/>
      <c r="D479" s="3"/>
      <c r="E479" s="3"/>
      <c r="F479" s="3"/>
      <c r="G479" s="238"/>
      <c r="H479" s="3"/>
      <c r="I479" s="3"/>
      <c r="J479" s="239"/>
      <c r="K479" s="239"/>
      <c r="L479" s="3"/>
      <c r="M479" s="3"/>
      <c r="N479" s="240"/>
      <c r="O479" s="241"/>
      <c r="P479" s="242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</row>
    <row r="480" ht="12.75" customHeight="1">
      <c r="A480" s="3"/>
      <c r="B480" s="3"/>
      <c r="C480" s="3"/>
      <c r="D480" s="3"/>
      <c r="E480" s="3"/>
      <c r="F480" s="3"/>
      <c r="G480" s="238"/>
      <c r="H480" s="3"/>
      <c r="I480" s="3"/>
      <c r="J480" s="239"/>
      <c r="K480" s="239"/>
      <c r="L480" s="3"/>
      <c r="M480" s="3"/>
      <c r="N480" s="240"/>
      <c r="O480" s="241"/>
      <c r="P480" s="242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</row>
    <row r="481" ht="12.75" customHeight="1">
      <c r="A481" s="3"/>
      <c r="B481" s="3"/>
      <c r="C481" s="3"/>
      <c r="D481" s="3"/>
      <c r="E481" s="3"/>
      <c r="F481" s="3"/>
      <c r="G481" s="238"/>
      <c r="H481" s="3"/>
      <c r="I481" s="3"/>
      <c r="J481" s="239"/>
      <c r="K481" s="239"/>
      <c r="L481" s="3"/>
      <c r="M481" s="3"/>
      <c r="N481" s="240"/>
      <c r="O481" s="241"/>
      <c r="P481" s="242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</row>
    <row r="482" ht="12.75" customHeight="1">
      <c r="A482" s="3"/>
      <c r="B482" s="3"/>
      <c r="C482" s="3"/>
      <c r="D482" s="3"/>
      <c r="E482" s="3"/>
      <c r="F482" s="3"/>
      <c r="G482" s="238"/>
      <c r="H482" s="3"/>
      <c r="I482" s="3"/>
      <c r="J482" s="239"/>
      <c r="K482" s="239"/>
      <c r="L482" s="3"/>
      <c r="M482" s="3"/>
      <c r="N482" s="240"/>
      <c r="O482" s="241"/>
      <c r="P482" s="242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</row>
    <row r="483" ht="12.75" customHeight="1">
      <c r="A483" s="3"/>
      <c r="B483" s="3"/>
      <c r="C483" s="3"/>
      <c r="D483" s="3"/>
      <c r="E483" s="3"/>
      <c r="F483" s="3"/>
      <c r="G483" s="238"/>
      <c r="H483" s="3"/>
      <c r="I483" s="3"/>
      <c r="J483" s="239"/>
      <c r="K483" s="239"/>
      <c r="L483" s="3"/>
      <c r="M483" s="3"/>
      <c r="N483" s="240"/>
      <c r="O483" s="241"/>
      <c r="P483" s="242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</row>
    <row r="484" ht="12.75" customHeight="1">
      <c r="A484" s="3"/>
      <c r="B484" s="3"/>
      <c r="C484" s="3"/>
      <c r="D484" s="3"/>
      <c r="E484" s="3"/>
      <c r="F484" s="3"/>
      <c r="G484" s="238"/>
      <c r="H484" s="3"/>
      <c r="I484" s="3"/>
      <c r="J484" s="239"/>
      <c r="K484" s="239"/>
      <c r="L484" s="3"/>
      <c r="M484" s="3"/>
      <c r="N484" s="240"/>
      <c r="O484" s="241"/>
      <c r="P484" s="242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</row>
    <row r="485" ht="12.75" customHeight="1">
      <c r="A485" s="3"/>
      <c r="B485" s="3"/>
      <c r="C485" s="3"/>
      <c r="D485" s="3"/>
      <c r="E485" s="3"/>
      <c r="F485" s="3"/>
      <c r="G485" s="238"/>
      <c r="H485" s="3"/>
      <c r="I485" s="3"/>
      <c r="J485" s="239"/>
      <c r="K485" s="239"/>
      <c r="L485" s="3"/>
      <c r="M485" s="3"/>
      <c r="N485" s="240"/>
      <c r="O485" s="241"/>
      <c r="P485" s="242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</row>
    <row r="486" ht="12.75" customHeight="1">
      <c r="A486" s="3"/>
      <c r="B486" s="3"/>
      <c r="C486" s="3"/>
      <c r="D486" s="3"/>
      <c r="E486" s="3"/>
      <c r="F486" s="3"/>
      <c r="G486" s="238"/>
      <c r="H486" s="3"/>
      <c r="I486" s="3"/>
      <c r="J486" s="239"/>
      <c r="K486" s="239"/>
      <c r="L486" s="3"/>
      <c r="M486" s="3"/>
      <c r="N486" s="240"/>
      <c r="O486" s="241"/>
      <c r="P486" s="242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</row>
    <row r="487" ht="12.75" customHeight="1">
      <c r="A487" s="3"/>
      <c r="B487" s="3"/>
      <c r="C487" s="3"/>
      <c r="D487" s="3"/>
      <c r="E487" s="3"/>
      <c r="F487" s="3"/>
      <c r="G487" s="238"/>
      <c r="H487" s="3"/>
      <c r="I487" s="3"/>
      <c r="J487" s="239"/>
      <c r="K487" s="239"/>
      <c r="L487" s="3"/>
      <c r="M487" s="3"/>
      <c r="N487" s="240"/>
      <c r="O487" s="241"/>
      <c r="P487" s="242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</row>
    <row r="488" ht="12.75" customHeight="1">
      <c r="A488" s="3"/>
      <c r="B488" s="3"/>
      <c r="C488" s="3"/>
      <c r="D488" s="3"/>
      <c r="E488" s="3"/>
      <c r="F488" s="3"/>
      <c r="G488" s="238"/>
      <c r="H488" s="3"/>
      <c r="I488" s="3"/>
      <c r="J488" s="239"/>
      <c r="K488" s="239"/>
      <c r="L488" s="3"/>
      <c r="M488" s="3"/>
      <c r="N488" s="240"/>
      <c r="O488" s="241"/>
      <c r="P488" s="242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</row>
    <row r="489" ht="12.75" customHeight="1">
      <c r="A489" s="3"/>
      <c r="B489" s="3"/>
      <c r="C489" s="3"/>
      <c r="D489" s="3"/>
      <c r="E489" s="3"/>
      <c r="F489" s="3"/>
      <c r="G489" s="238"/>
      <c r="H489" s="3"/>
      <c r="I489" s="3"/>
      <c r="J489" s="239"/>
      <c r="K489" s="239"/>
      <c r="L489" s="3"/>
      <c r="M489" s="3"/>
      <c r="N489" s="240"/>
      <c r="O489" s="241"/>
      <c r="P489" s="242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</row>
    <row r="490" ht="12.75" customHeight="1">
      <c r="A490" s="3"/>
      <c r="B490" s="3"/>
      <c r="C490" s="3"/>
      <c r="D490" s="3"/>
      <c r="E490" s="3"/>
      <c r="F490" s="3"/>
      <c r="G490" s="238"/>
      <c r="H490" s="3"/>
      <c r="I490" s="3"/>
      <c r="J490" s="239"/>
      <c r="K490" s="239"/>
      <c r="L490" s="3"/>
      <c r="M490" s="3"/>
      <c r="N490" s="240"/>
      <c r="O490" s="241"/>
      <c r="P490" s="242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</row>
    <row r="491" ht="12.75" customHeight="1">
      <c r="A491" s="3"/>
      <c r="B491" s="3"/>
      <c r="C491" s="3"/>
      <c r="D491" s="3"/>
      <c r="E491" s="3"/>
      <c r="F491" s="3"/>
      <c r="G491" s="238"/>
      <c r="H491" s="3"/>
      <c r="I491" s="3"/>
      <c r="J491" s="239"/>
      <c r="K491" s="239"/>
      <c r="L491" s="3"/>
      <c r="M491" s="3"/>
      <c r="N491" s="240"/>
      <c r="O491" s="241"/>
      <c r="P491" s="242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</row>
    <row r="492" ht="12.75" customHeight="1">
      <c r="A492" s="3"/>
      <c r="B492" s="3"/>
      <c r="C492" s="3"/>
      <c r="D492" s="3"/>
      <c r="E492" s="3"/>
      <c r="F492" s="3"/>
      <c r="G492" s="238"/>
      <c r="H492" s="3"/>
      <c r="I492" s="3"/>
      <c r="J492" s="239"/>
      <c r="K492" s="239"/>
      <c r="L492" s="3"/>
      <c r="M492" s="3"/>
      <c r="N492" s="240"/>
      <c r="O492" s="241"/>
      <c r="P492" s="242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</row>
    <row r="493" ht="12.75" customHeight="1">
      <c r="A493" s="3"/>
      <c r="B493" s="3"/>
      <c r="C493" s="3"/>
      <c r="D493" s="3"/>
      <c r="E493" s="3"/>
      <c r="F493" s="3"/>
      <c r="G493" s="238"/>
      <c r="H493" s="3"/>
      <c r="I493" s="3"/>
      <c r="J493" s="239"/>
      <c r="K493" s="239"/>
      <c r="L493" s="3"/>
      <c r="M493" s="3"/>
      <c r="N493" s="240"/>
      <c r="O493" s="241"/>
      <c r="P493" s="242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</row>
    <row r="494" ht="12.75" customHeight="1">
      <c r="A494" s="3"/>
      <c r="B494" s="3"/>
      <c r="C494" s="3"/>
      <c r="D494" s="3"/>
      <c r="E494" s="3"/>
      <c r="F494" s="3"/>
      <c r="G494" s="238"/>
      <c r="H494" s="3"/>
      <c r="I494" s="3"/>
      <c r="J494" s="239"/>
      <c r="K494" s="239"/>
      <c r="L494" s="3"/>
      <c r="M494" s="3"/>
      <c r="N494" s="240"/>
      <c r="O494" s="241"/>
      <c r="P494" s="242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</row>
    <row r="495" ht="12.75" customHeight="1">
      <c r="A495" s="3"/>
      <c r="B495" s="3"/>
      <c r="C495" s="3"/>
      <c r="D495" s="3"/>
      <c r="E495" s="3"/>
      <c r="F495" s="3"/>
      <c r="G495" s="238"/>
      <c r="H495" s="3"/>
      <c r="I495" s="3"/>
      <c r="J495" s="239"/>
      <c r="K495" s="239"/>
      <c r="L495" s="3"/>
      <c r="M495" s="3"/>
      <c r="N495" s="240"/>
      <c r="O495" s="241"/>
      <c r="P495" s="242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</row>
    <row r="496" ht="12.75" customHeight="1">
      <c r="A496" s="3"/>
      <c r="B496" s="3"/>
      <c r="C496" s="3"/>
      <c r="D496" s="3"/>
      <c r="E496" s="3"/>
      <c r="F496" s="3"/>
      <c r="G496" s="238"/>
      <c r="H496" s="3"/>
      <c r="I496" s="3"/>
      <c r="J496" s="239"/>
      <c r="K496" s="239"/>
      <c r="L496" s="3"/>
      <c r="M496" s="3"/>
      <c r="N496" s="240"/>
      <c r="O496" s="241"/>
      <c r="P496" s="242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</row>
    <row r="497" ht="12.75" customHeight="1">
      <c r="A497" s="3"/>
      <c r="B497" s="3"/>
      <c r="C497" s="3"/>
      <c r="D497" s="3"/>
      <c r="E497" s="3"/>
      <c r="F497" s="3"/>
      <c r="G497" s="238"/>
      <c r="H497" s="3"/>
      <c r="I497" s="3"/>
      <c r="J497" s="239"/>
      <c r="K497" s="239"/>
      <c r="L497" s="3"/>
      <c r="M497" s="3"/>
      <c r="N497" s="240"/>
      <c r="O497" s="241"/>
      <c r="P497" s="242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</row>
    <row r="498" ht="12.75" customHeight="1">
      <c r="A498" s="3"/>
      <c r="B498" s="3"/>
      <c r="C498" s="3"/>
      <c r="D498" s="3"/>
      <c r="E498" s="3"/>
      <c r="F498" s="3"/>
      <c r="G498" s="238"/>
      <c r="H498" s="3"/>
      <c r="I498" s="3"/>
      <c r="J498" s="239"/>
      <c r="K498" s="239"/>
      <c r="L498" s="3"/>
      <c r="M498" s="3"/>
      <c r="N498" s="240"/>
      <c r="O498" s="241"/>
      <c r="P498" s="242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</row>
    <row r="499" ht="12.75" customHeight="1">
      <c r="A499" s="3"/>
      <c r="B499" s="3"/>
      <c r="C499" s="3"/>
      <c r="D499" s="3"/>
      <c r="E499" s="3"/>
      <c r="F499" s="3"/>
      <c r="G499" s="238"/>
      <c r="H499" s="3"/>
      <c r="I499" s="3"/>
      <c r="J499" s="239"/>
      <c r="K499" s="239"/>
      <c r="L499" s="3"/>
      <c r="M499" s="3"/>
      <c r="N499" s="240"/>
      <c r="O499" s="241"/>
      <c r="P499" s="242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</row>
    <row r="500" ht="12.75" customHeight="1">
      <c r="A500" s="3"/>
      <c r="B500" s="3"/>
      <c r="C500" s="3"/>
      <c r="D500" s="3"/>
      <c r="E500" s="3"/>
      <c r="F500" s="3"/>
      <c r="G500" s="238"/>
      <c r="H500" s="3"/>
      <c r="I500" s="3"/>
      <c r="J500" s="239"/>
      <c r="K500" s="239"/>
      <c r="L500" s="3"/>
      <c r="M500" s="3"/>
      <c r="N500" s="240"/>
      <c r="O500" s="241"/>
      <c r="P500" s="242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</row>
    <row r="501" ht="12.75" customHeight="1">
      <c r="A501" s="3"/>
      <c r="B501" s="3"/>
      <c r="C501" s="3"/>
      <c r="D501" s="3"/>
      <c r="E501" s="3"/>
      <c r="F501" s="3"/>
      <c r="G501" s="238"/>
      <c r="H501" s="3"/>
      <c r="I501" s="3"/>
      <c r="J501" s="239"/>
      <c r="K501" s="239"/>
      <c r="L501" s="3"/>
      <c r="M501" s="3"/>
      <c r="N501" s="240"/>
      <c r="O501" s="241"/>
      <c r="P501" s="242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</row>
    <row r="502" ht="12.75" customHeight="1">
      <c r="A502" s="3"/>
      <c r="B502" s="3"/>
      <c r="C502" s="3"/>
      <c r="D502" s="3"/>
      <c r="E502" s="3"/>
      <c r="F502" s="3"/>
      <c r="G502" s="238"/>
      <c r="H502" s="3"/>
      <c r="I502" s="3"/>
      <c r="J502" s="239"/>
      <c r="K502" s="239"/>
      <c r="L502" s="3"/>
      <c r="M502" s="3"/>
      <c r="N502" s="240"/>
      <c r="O502" s="241"/>
      <c r="P502" s="242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</row>
    <row r="503" ht="12.75" customHeight="1">
      <c r="A503" s="3"/>
      <c r="B503" s="3"/>
      <c r="C503" s="3"/>
      <c r="D503" s="3"/>
      <c r="E503" s="3"/>
      <c r="F503" s="3"/>
      <c r="G503" s="238"/>
      <c r="H503" s="3"/>
      <c r="I503" s="3"/>
      <c r="J503" s="239"/>
      <c r="K503" s="239"/>
      <c r="L503" s="3"/>
      <c r="M503" s="3"/>
      <c r="N503" s="240"/>
      <c r="O503" s="241"/>
      <c r="P503" s="242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</row>
    <row r="504" ht="12.75" customHeight="1">
      <c r="A504" s="3"/>
      <c r="B504" s="3"/>
      <c r="C504" s="3"/>
      <c r="D504" s="3"/>
      <c r="E504" s="3"/>
      <c r="F504" s="3"/>
      <c r="G504" s="238"/>
      <c r="H504" s="3"/>
      <c r="I504" s="3"/>
      <c r="J504" s="239"/>
      <c r="K504" s="239"/>
      <c r="L504" s="3"/>
      <c r="M504" s="3"/>
      <c r="N504" s="240"/>
      <c r="O504" s="241"/>
      <c r="P504" s="242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</row>
    <row r="505" ht="12.75" customHeight="1">
      <c r="A505" s="3"/>
      <c r="B505" s="3"/>
      <c r="C505" s="3"/>
      <c r="D505" s="3"/>
      <c r="E505" s="3"/>
      <c r="F505" s="3"/>
      <c r="G505" s="238"/>
      <c r="H505" s="3"/>
      <c r="I505" s="3"/>
      <c r="J505" s="239"/>
      <c r="K505" s="239"/>
      <c r="L505" s="3"/>
      <c r="M505" s="3"/>
      <c r="N505" s="240"/>
      <c r="O505" s="241"/>
      <c r="P505" s="242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</row>
    <row r="506" ht="12.75" customHeight="1">
      <c r="A506" s="3"/>
      <c r="B506" s="3"/>
      <c r="C506" s="3"/>
      <c r="D506" s="3"/>
      <c r="E506" s="3"/>
      <c r="F506" s="3"/>
      <c r="G506" s="238"/>
      <c r="H506" s="3"/>
      <c r="I506" s="3"/>
      <c r="J506" s="239"/>
      <c r="K506" s="239"/>
      <c r="L506" s="3"/>
      <c r="M506" s="3"/>
      <c r="N506" s="240"/>
      <c r="O506" s="241"/>
      <c r="P506" s="242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</row>
    <row r="507" ht="12.75" customHeight="1">
      <c r="A507" s="3"/>
      <c r="B507" s="3"/>
      <c r="C507" s="3"/>
      <c r="D507" s="3"/>
      <c r="E507" s="3"/>
      <c r="F507" s="3"/>
      <c r="G507" s="238"/>
      <c r="H507" s="3"/>
      <c r="I507" s="3"/>
      <c r="J507" s="239"/>
      <c r="K507" s="239"/>
      <c r="L507" s="3"/>
      <c r="M507" s="3"/>
      <c r="N507" s="240"/>
      <c r="O507" s="241"/>
      <c r="P507" s="242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</row>
    <row r="508" ht="12.75" customHeight="1">
      <c r="A508" s="3"/>
      <c r="B508" s="3"/>
      <c r="C508" s="3"/>
      <c r="D508" s="3"/>
      <c r="E508" s="3"/>
      <c r="F508" s="3"/>
      <c r="G508" s="238"/>
      <c r="H508" s="3"/>
      <c r="I508" s="3"/>
      <c r="J508" s="239"/>
      <c r="K508" s="239"/>
      <c r="L508" s="3"/>
      <c r="M508" s="3"/>
      <c r="N508" s="240"/>
      <c r="O508" s="241"/>
      <c r="P508" s="242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</row>
    <row r="509" ht="12.75" customHeight="1">
      <c r="A509" s="3"/>
      <c r="B509" s="3"/>
      <c r="C509" s="3"/>
      <c r="D509" s="3"/>
      <c r="E509" s="3"/>
      <c r="F509" s="3"/>
      <c r="G509" s="238"/>
      <c r="H509" s="3"/>
      <c r="I509" s="3"/>
      <c r="J509" s="239"/>
      <c r="K509" s="239"/>
      <c r="L509" s="3"/>
      <c r="M509" s="3"/>
      <c r="N509" s="240"/>
      <c r="O509" s="241"/>
      <c r="P509" s="242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</row>
    <row r="510" ht="12.75" customHeight="1">
      <c r="A510" s="3"/>
      <c r="B510" s="3"/>
      <c r="C510" s="3"/>
      <c r="D510" s="3"/>
      <c r="E510" s="3"/>
      <c r="F510" s="3"/>
      <c r="G510" s="238"/>
      <c r="H510" s="3"/>
      <c r="I510" s="3"/>
      <c r="J510" s="239"/>
      <c r="K510" s="239"/>
      <c r="L510" s="3"/>
      <c r="M510" s="3"/>
      <c r="N510" s="240"/>
      <c r="O510" s="241"/>
      <c r="P510" s="242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</row>
    <row r="511" ht="12.75" customHeight="1">
      <c r="A511" s="3"/>
      <c r="B511" s="3"/>
      <c r="C511" s="3"/>
      <c r="D511" s="3"/>
      <c r="E511" s="3"/>
      <c r="F511" s="3"/>
      <c r="G511" s="238"/>
      <c r="H511" s="3"/>
      <c r="I511" s="3"/>
      <c r="J511" s="239"/>
      <c r="K511" s="239"/>
      <c r="L511" s="3"/>
      <c r="M511" s="3"/>
      <c r="N511" s="240"/>
      <c r="O511" s="241"/>
      <c r="P511" s="242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</row>
    <row r="512" ht="12.75" customHeight="1">
      <c r="A512" s="3"/>
      <c r="B512" s="3"/>
      <c r="C512" s="3"/>
      <c r="D512" s="3"/>
      <c r="E512" s="3"/>
      <c r="F512" s="3"/>
      <c r="G512" s="238"/>
      <c r="H512" s="3"/>
      <c r="I512" s="3"/>
      <c r="J512" s="239"/>
      <c r="K512" s="239"/>
      <c r="L512" s="3"/>
      <c r="M512" s="3"/>
      <c r="N512" s="240"/>
      <c r="O512" s="241"/>
      <c r="P512" s="242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</row>
    <row r="513" ht="12.75" customHeight="1">
      <c r="A513" s="3"/>
      <c r="B513" s="3"/>
      <c r="C513" s="3"/>
      <c r="D513" s="3"/>
      <c r="E513" s="3"/>
      <c r="F513" s="3"/>
      <c r="G513" s="238"/>
      <c r="H513" s="3"/>
      <c r="I513" s="3"/>
      <c r="J513" s="239"/>
      <c r="K513" s="239"/>
      <c r="L513" s="3"/>
      <c r="M513" s="3"/>
      <c r="N513" s="240"/>
      <c r="O513" s="241"/>
      <c r="P513" s="242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</row>
    <row r="514" ht="12.75" customHeight="1">
      <c r="A514" s="3"/>
      <c r="B514" s="3"/>
      <c r="C514" s="3"/>
      <c r="D514" s="3"/>
      <c r="E514" s="3"/>
      <c r="F514" s="3"/>
      <c r="G514" s="238"/>
      <c r="H514" s="3"/>
      <c r="I514" s="3"/>
      <c r="J514" s="239"/>
      <c r="K514" s="239"/>
      <c r="L514" s="3"/>
      <c r="M514" s="3"/>
      <c r="N514" s="240"/>
      <c r="O514" s="241"/>
      <c r="P514" s="242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</row>
    <row r="515" ht="12.75" customHeight="1">
      <c r="A515" s="3"/>
      <c r="B515" s="3"/>
      <c r="C515" s="3"/>
      <c r="D515" s="3"/>
      <c r="E515" s="3"/>
      <c r="F515" s="3"/>
      <c r="G515" s="238"/>
      <c r="H515" s="3"/>
      <c r="I515" s="3"/>
      <c r="J515" s="239"/>
      <c r="K515" s="239"/>
      <c r="L515" s="3"/>
      <c r="M515" s="3"/>
      <c r="N515" s="240"/>
      <c r="O515" s="241"/>
      <c r="P515" s="242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</row>
    <row r="516" ht="12.75" customHeight="1">
      <c r="A516" s="3"/>
      <c r="B516" s="3"/>
      <c r="C516" s="3"/>
      <c r="D516" s="3"/>
      <c r="E516" s="3"/>
      <c r="F516" s="3"/>
      <c r="G516" s="238"/>
      <c r="H516" s="3"/>
      <c r="I516" s="3"/>
      <c r="J516" s="239"/>
      <c r="K516" s="239"/>
      <c r="L516" s="3"/>
      <c r="M516" s="3"/>
      <c r="N516" s="240"/>
      <c r="O516" s="241"/>
      <c r="P516" s="242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</row>
    <row r="517" ht="12.75" customHeight="1">
      <c r="A517" s="3"/>
      <c r="B517" s="3"/>
      <c r="C517" s="3"/>
      <c r="D517" s="3"/>
      <c r="E517" s="3"/>
      <c r="F517" s="3"/>
      <c r="G517" s="238"/>
      <c r="H517" s="3"/>
      <c r="I517" s="3"/>
      <c r="J517" s="239"/>
      <c r="K517" s="239"/>
      <c r="L517" s="3"/>
      <c r="M517" s="3"/>
      <c r="N517" s="240"/>
      <c r="O517" s="241"/>
      <c r="P517" s="242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</row>
    <row r="518" ht="12.75" customHeight="1">
      <c r="A518" s="3"/>
      <c r="B518" s="3"/>
      <c r="C518" s="3"/>
      <c r="D518" s="3"/>
      <c r="E518" s="3"/>
      <c r="F518" s="3"/>
      <c r="G518" s="238"/>
      <c r="H518" s="3"/>
      <c r="I518" s="3"/>
      <c r="J518" s="239"/>
      <c r="K518" s="239"/>
      <c r="L518" s="3"/>
      <c r="M518" s="3"/>
      <c r="N518" s="240"/>
      <c r="O518" s="241"/>
      <c r="P518" s="242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</row>
    <row r="519" ht="12.75" customHeight="1">
      <c r="A519" s="3"/>
      <c r="B519" s="3"/>
      <c r="C519" s="3"/>
      <c r="D519" s="3"/>
      <c r="E519" s="3"/>
      <c r="F519" s="3"/>
      <c r="G519" s="238"/>
      <c r="H519" s="3"/>
      <c r="I519" s="3"/>
      <c r="J519" s="239"/>
      <c r="K519" s="239"/>
      <c r="L519" s="3"/>
      <c r="M519" s="3"/>
      <c r="N519" s="240"/>
      <c r="O519" s="241"/>
      <c r="P519" s="242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</row>
    <row r="520" ht="12.75" customHeight="1">
      <c r="A520" s="3"/>
      <c r="B520" s="3"/>
      <c r="C520" s="3"/>
      <c r="D520" s="3"/>
      <c r="E520" s="3"/>
      <c r="F520" s="3"/>
      <c r="G520" s="238"/>
      <c r="H520" s="3"/>
      <c r="I520" s="3"/>
      <c r="J520" s="239"/>
      <c r="K520" s="239"/>
      <c r="L520" s="3"/>
      <c r="M520" s="3"/>
      <c r="N520" s="240"/>
      <c r="O520" s="241"/>
      <c r="P520" s="242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</row>
    <row r="521" ht="12.75" customHeight="1">
      <c r="A521" s="3"/>
      <c r="B521" s="3"/>
      <c r="C521" s="3"/>
      <c r="D521" s="3"/>
      <c r="E521" s="3"/>
      <c r="F521" s="3"/>
      <c r="G521" s="238"/>
      <c r="H521" s="3"/>
      <c r="I521" s="3"/>
      <c r="J521" s="239"/>
      <c r="K521" s="239"/>
      <c r="L521" s="3"/>
      <c r="M521" s="3"/>
      <c r="N521" s="240"/>
      <c r="O521" s="241"/>
      <c r="P521" s="242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</row>
    <row r="522" ht="12.75" customHeight="1">
      <c r="A522" s="3"/>
      <c r="B522" s="3"/>
      <c r="C522" s="3"/>
      <c r="D522" s="3"/>
      <c r="E522" s="3"/>
      <c r="F522" s="3"/>
      <c r="G522" s="238"/>
      <c r="H522" s="3"/>
      <c r="I522" s="3"/>
      <c r="J522" s="239"/>
      <c r="K522" s="239"/>
      <c r="L522" s="3"/>
      <c r="M522" s="3"/>
      <c r="N522" s="240"/>
      <c r="O522" s="241"/>
      <c r="P522" s="242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</row>
    <row r="523" ht="12.75" customHeight="1">
      <c r="A523" s="3"/>
      <c r="B523" s="3"/>
      <c r="C523" s="3"/>
      <c r="D523" s="3"/>
      <c r="E523" s="3"/>
      <c r="F523" s="3"/>
      <c r="G523" s="238"/>
      <c r="H523" s="3"/>
      <c r="I523" s="3"/>
      <c r="J523" s="239"/>
      <c r="K523" s="239"/>
      <c r="L523" s="3"/>
      <c r="M523" s="3"/>
      <c r="N523" s="240"/>
      <c r="O523" s="241"/>
      <c r="P523" s="242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</row>
    <row r="524" ht="12.75" customHeight="1">
      <c r="A524" s="3"/>
      <c r="B524" s="3"/>
      <c r="C524" s="3"/>
      <c r="D524" s="3"/>
      <c r="E524" s="3"/>
      <c r="F524" s="3"/>
      <c r="G524" s="238"/>
      <c r="H524" s="3"/>
      <c r="I524" s="3"/>
      <c r="J524" s="239"/>
      <c r="K524" s="239"/>
      <c r="L524" s="3"/>
      <c r="M524" s="3"/>
      <c r="N524" s="240"/>
      <c r="O524" s="241"/>
      <c r="P524" s="242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</row>
    <row r="525" ht="12.75" customHeight="1">
      <c r="A525" s="3"/>
      <c r="B525" s="3"/>
      <c r="C525" s="3"/>
      <c r="D525" s="3"/>
      <c r="E525" s="3"/>
      <c r="F525" s="3"/>
      <c r="G525" s="238"/>
      <c r="H525" s="3"/>
      <c r="I525" s="3"/>
      <c r="J525" s="239"/>
      <c r="K525" s="239"/>
      <c r="L525" s="3"/>
      <c r="M525" s="3"/>
      <c r="N525" s="240"/>
      <c r="O525" s="241"/>
      <c r="P525" s="242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</row>
    <row r="526" ht="12.75" customHeight="1">
      <c r="A526" s="3"/>
      <c r="B526" s="3"/>
      <c r="C526" s="3"/>
      <c r="D526" s="3"/>
      <c r="E526" s="3"/>
      <c r="F526" s="3"/>
      <c r="G526" s="238"/>
      <c r="H526" s="3"/>
      <c r="I526" s="3"/>
      <c r="J526" s="239"/>
      <c r="K526" s="239"/>
      <c r="L526" s="3"/>
      <c r="M526" s="3"/>
      <c r="N526" s="240"/>
      <c r="O526" s="241"/>
      <c r="P526" s="242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</row>
    <row r="527" ht="12.75" customHeight="1">
      <c r="A527" s="3"/>
      <c r="B527" s="3"/>
      <c r="C527" s="3"/>
      <c r="D527" s="3"/>
      <c r="E527" s="3"/>
      <c r="F527" s="3"/>
      <c r="G527" s="238"/>
      <c r="H527" s="3"/>
      <c r="I527" s="3"/>
      <c r="J527" s="239"/>
      <c r="K527" s="239"/>
      <c r="L527" s="3"/>
      <c r="M527" s="3"/>
      <c r="N527" s="240"/>
      <c r="O527" s="241"/>
      <c r="P527" s="242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</row>
    <row r="528" ht="12.75" customHeight="1">
      <c r="A528" s="3"/>
      <c r="B528" s="3"/>
      <c r="C528" s="3"/>
      <c r="D528" s="3"/>
      <c r="E528" s="3"/>
      <c r="F528" s="3"/>
      <c r="G528" s="238"/>
      <c r="H528" s="3"/>
      <c r="I528" s="3"/>
      <c r="J528" s="239"/>
      <c r="K528" s="239"/>
      <c r="L528" s="3"/>
      <c r="M528" s="3"/>
      <c r="N528" s="240"/>
      <c r="O528" s="241"/>
      <c r="P528" s="242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</row>
    <row r="529" ht="12.75" customHeight="1">
      <c r="A529" s="3"/>
      <c r="B529" s="3"/>
      <c r="C529" s="3"/>
      <c r="D529" s="3"/>
      <c r="E529" s="3"/>
      <c r="F529" s="3"/>
      <c r="G529" s="238"/>
      <c r="H529" s="3"/>
      <c r="I529" s="3"/>
      <c r="J529" s="239"/>
      <c r="K529" s="239"/>
      <c r="L529" s="3"/>
      <c r="M529" s="3"/>
      <c r="N529" s="240"/>
      <c r="O529" s="241"/>
      <c r="P529" s="242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</row>
    <row r="530" ht="12.75" customHeight="1">
      <c r="A530" s="3"/>
      <c r="B530" s="3"/>
      <c r="C530" s="3"/>
      <c r="D530" s="3"/>
      <c r="E530" s="3"/>
      <c r="F530" s="3"/>
      <c r="G530" s="238"/>
      <c r="H530" s="3"/>
      <c r="I530" s="3"/>
      <c r="J530" s="239"/>
      <c r="K530" s="239"/>
      <c r="L530" s="3"/>
      <c r="M530" s="3"/>
      <c r="N530" s="240"/>
      <c r="O530" s="241"/>
      <c r="P530" s="242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</row>
    <row r="531" ht="12.75" customHeight="1">
      <c r="A531" s="3"/>
      <c r="B531" s="3"/>
      <c r="C531" s="3"/>
      <c r="D531" s="3"/>
      <c r="E531" s="3"/>
      <c r="F531" s="3"/>
      <c r="G531" s="238"/>
      <c r="H531" s="3"/>
      <c r="I531" s="3"/>
      <c r="J531" s="239"/>
      <c r="K531" s="239"/>
      <c r="L531" s="3"/>
      <c r="M531" s="3"/>
      <c r="N531" s="240"/>
      <c r="O531" s="241"/>
      <c r="P531" s="242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</row>
    <row r="532" ht="12.75" customHeight="1">
      <c r="A532" s="3"/>
      <c r="B532" s="3"/>
      <c r="C532" s="3"/>
      <c r="D532" s="3"/>
      <c r="E532" s="3"/>
      <c r="F532" s="3"/>
      <c r="G532" s="238"/>
      <c r="H532" s="3"/>
      <c r="I532" s="3"/>
      <c r="J532" s="239"/>
      <c r="K532" s="239"/>
      <c r="L532" s="3"/>
      <c r="M532" s="3"/>
      <c r="N532" s="240"/>
      <c r="O532" s="241"/>
      <c r="P532" s="242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</row>
    <row r="533" ht="12.75" customHeight="1">
      <c r="A533" s="3"/>
      <c r="B533" s="3"/>
      <c r="C533" s="3"/>
      <c r="D533" s="3"/>
      <c r="E533" s="3"/>
      <c r="F533" s="3"/>
      <c r="G533" s="238"/>
      <c r="H533" s="3"/>
      <c r="I533" s="3"/>
      <c r="J533" s="239"/>
      <c r="K533" s="239"/>
      <c r="L533" s="3"/>
      <c r="M533" s="3"/>
      <c r="N533" s="240"/>
      <c r="O533" s="241"/>
      <c r="P533" s="242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</row>
    <row r="534" ht="12.75" customHeight="1">
      <c r="A534" s="3"/>
      <c r="B534" s="3"/>
      <c r="C534" s="3"/>
      <c r="D534" s="3"/>
      <c r="E534" s="3"/>
      <c r="F534" s="3"/>
      <c r="G534" s="238"/>
      <c r="H534" s="3"/>
      <c r="I534" s="3"/>
      <c r="J534" s="239"/>
      <c r="K534" s="239"/>
      <c r="L534" s="3"/>
      <c r="M534" s="3"/>
      <c r="N534" s="240"/>
      <c r="O534" s="241"/>
      <c r="P534" s="242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</row>
    <row r="535" ht="12.75" customHeight="1">
      <c r="A535" s="3"/>
      <c r="B535" s="3"/>
      <c r="C535" s="3"/>
      <c r="D535" s="3"/>
      <c r="E535" s="3"/>
      <c r="F535" s="3"/>
      <c r="G535" s="238"/>
      <c r="H535" s="3"/>
      <c r="I535" s="3"/>
      <c r="J535" s="239"/>
      <c r="K535" s="239"/>
      <c r="L535" s="3"/>
      <c r="M535" s="3"/>
      <c r="N535" s="240"/>
      <c r="O535" s="241"/>
      <c r="P535" s="242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</row>
    <row r="536" ht="12.75" customHeight="1">
      <c r="A536" s="3"/>
      <c r="B536" s="3"/>
      <c r="C536" s="3"/>
      <c r="D536" s="3"/>
      <c r="E536" s="3"/>
      <c r="F536" s="3"/>
      <c r="G536" s="238"/>
      <c r="H536" s="3"/>
      <c r="I536" s="3"/>
      <c r="J536" s="239"/>
      <c r="K536" s="239"/>
      <c r="L536" s="3"/>
      <c r="M536" s="3"/>
      <c r="N536" s="240"/>
      <c r="O536" s="241"/>
      <c r="P536" s="242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</row>
    <row r="537" ht="12.75" customHeight="1">
      <c r="A537" s="3"/>
      <c r="B537" s="3"/>
      <c r="C537" s="3"/>
      <c r="D537" s="3"/>
      <c r="E537" s="3"/>
      <c r="F537" s="3"/>
      <c r="G537" s="238"/>
      <c r="H537" s="3"/>
      <c r="I537" s="3"/>
      <c r="J537" s="239"/>
      <c r="K537" s="239"/>
      <c r="L537" s="3"/>
      <c r="M537" s="3"/>
      <c r="N537" s="240"/>
      <c r="O537" s="241"/>
      <c r="P537" s="242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</row>
    <row r="538" ht="12.75" customHeight="1">
      <c r="A538" s="3"/>
      <c r="B538" s="3"/>
      <c r="C538" s="3"/>
      <c r="D538" s="3"/>
      <c r="E538" s="3"/>
      <c r="F538" s="3"/>
      <c r="G538" s="238"/>
      <c r="H538" s="3"/>
      <c r="I538" s="3"/>
      <c r="J538" s="239"/>
      <c r="K538" s="239"/>
      <c r="L538" s="3"/>
      <c r="M538" s="3"/>
      <c r="N538" s="240"/>
      <c r="O538" s="241"/>
      <c r="P538" s="242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</row>
    <row r="539" ht="12.75" customHeight="1">
      <c r="A539" s="3"/>
      <c r="B539" s="3"/>
      <c r="C539" s="3"/>
      <c r="D539" s="3"/>
      <c r="E539" s="3"/>
      <c r="F539" s="3"/>
      <c r="G539" s="238"/>
      <c r="H539" s="3"/>
      <c r="I539" s="3"/>
      <c r="J539" s="239"/>
      <c r="K539" s="239"/>
      <c r="L539" s="3"/>
      <c r="M539" s="3"/>
      <c r="N539" s="240"/>
      <c r="O539" s="241"/>
      <c r="P539" s="242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</row>
    <row r="540" ht="12.75" customHeight="1">
      <c r="A540" s="3"/>
      <c r="B540" s="3"/>
      <c r="C540" s="3"/>
      <c r="D540" s="3"/>
      <c r="E540" s="3"/>
      <c r="F540" s="3"/>
      <c r="G540" s="238"/>
      <c r="H540" s="3"/>
      <c r="I540" s="3"/>
      <c r="J540" s="239"/>
      <c r="K540" s="239"/>
      <c r="L540" s="3"/>
      <c r="M540" s="3"/>
      <c r="N540" s="240"/>
      <c r="O540" s="241"/>
      <c r="P540" s="242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</row>
    <row r="541" ht="12.75" customHeight="1">
      <c r="A541" s="3"/>
      <c r="B541" s="3"/>
      <c r="C541" s="3"/>
      <c r="D541" s="3"/>
      <c r="E541" s="3"/>
      <c r="F541" s="3"/>
      <c r="G541" s="238"/>
      <c r="H541" s="3"/>
      <c r="I541" s="3"/>
      <c r="J541" s="239"/>
      <c r="K541" s="239"/>
      <c r="L541" s="3"/>
      <c r="M541" s="3"/>
      <c r="N541" s="240"/>
      <c r="O541" s="241"/>
      <c r="P541" s="242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</row>
    <row r="542" ht="12.75" customHeight="1">
      <c r="A542" s="3"/>
      <c r="B542" s="3"/>
      <c r="C542" s="3"/>
      <c r="D542" s="3"/>
      <c r="E542" s="3"/>
      <c r="F542" s="3"/>
      <c r="G542" s="238"/>
      <c r="H542" s="3"/>
      <c r="I542" s="3"/>
      <c r="J542" s="239"/>
      <c r="K542" s="239"/>
      <c r="L542" s="3"/>
      <c r="M542" s="3"/>
      <c r="N542" s="240"/>
      <c r="O542" s="241"/>
      <c r="P542" s="242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</row>
    <row r="543" ht="12.75" customHeight="1">
      <c r="A543" s="3"/>
      <c r="B543" s="3"/>
      <c r="C543" s="3"/>
      <c r="D543" s="3"/>
      <c r="E543" s="3"/>
      <c r="F543" s="3"/>
      <c r="G543" s="238"/>
      <c r="H543" s="3"/>
      <c r="I543" s="3"/>
      <c r="J543" s="239"/>
      <c r="K543" s="239"/>
      <c r="L543" s="3"/>
      <c r="M543" s="3"/>
      <c r="N543" s="240"/>
      <c r="O543" s="241"/>
      <c r="P543" s="242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</row>
    <row r="544" ht="12.75" customHeight="1">
      <c r="A544" s="3"/>
      <c r="B544" s="3"/>
      <c r="C544" s="3"/>
      <c r="D544" s="3"/>
      <c r="E544" s="3"/>
      <c r="F544" s="3"/>
      <c r="G544" s="238"/>
      <c r="H544" s="3"/>
      <c r="I544" s="3"/>
      <c r="J544" s="239"/>
      <c r="K544" s="239"/>
      <c r="L544" s="3"/>
      <c r="M544" s="3"/>
      <c r="N544" s="240"/>
      <c r="O544" s="241"/>
      <c r="P544" s="242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</row>
    <row r="545" ht="12.75" customHeight="1">
      <c r="A545" s="3"/>
      <c r="B545" s="3"/>
      <c r="C545" s="3"/>
      <c r="D545" s="3"/>
      <c r="E545" s="3"/>
      <c r="F545" s="3"/>
      <c r="G545" s="238"/>
      <c r="H545" s="3"/>
      <c r="I545" s="3"/>
      <c r="J545" s="239"/>
      <c r="K545" s="239"/>
      <c r="L545" s="3"/>
      <c r="M545" s="3"/>
      <c r="N545" s="240"/>
      <c r="O545" s="241"/>
      <c r="P545" s="242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</row>
    <row r="546" ht="12.75" customHeight="1">
      <c r="A546" s="3"/>
      <c r="B546" s="3"/>
      <c r="C546" s="3"/>
      <c r="D546" s="3"/>
      <c r="E546" s="3"/>
      <c r="F546" s="3"/>
      <c r="G546" s="238"/>
      <c r="H546" s="3"/>
      <c r="I546" s="3"/>
      <c r="J546" s="239"/>
      <c r="K546" s="239"/>
      <c r="L546" s="3"/>
      <c r="M546" s="3"/>
      <c r="N546" s="240"/>
      <c r="O546" s="241"/>
      <c r="P546" s="242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</row>
    <row r="547" ht="12.75" customHeight="1">
      <c r="A547" s="3"/>
      <c r="B547" s="3"/>
      <c r="C547" s="3"/>
      <c r="D547" s="3"/>
      <c r="E547" s="3"/>
      <c r="F547" s="3"/>
      <c r="G547" s="238"/>
      <c r="H547" s="3"/>
      <c r="I547" s="3"/>
      <c r="J547" s="239"/>
      <c r="K547" s="239"/>
      <c r="L547" s="3"/>
      <c r="M547" s="3"/>
      <c r="N547" s="240"/>
      <c r="O547" s="241"/>
      <c r="P547" s="242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</row>
    <row r="548" ht="12.75" customHeight="1">
      <c r="A548" s="3"/>
      <c r="B548" s="3"/>
      <c r="C548" s="3"/>
      <c r="D548" s="3"/>
      <c r="E548" s="3"/>
      <c r="F548" s="3"/>
      <c r="G548" s="238"/>
      <c r="H548" s="3"/>
      <c r="I548" s="3"/>
      <c r="J548" s="239"/>
      <c r="K548" s="239"/>
      <c r="L548" s="3"/>
      <c r="M548" s="3"/>
      <c r="N548" s="240"/>
      <c r="O548" s="241"/>
      <c r="P548" s="242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</row>
    <row r="549" ht="12.75" customHeight="1">
      <c r="A549" s="3"/>
      <c r="B549" s="3"/>
      <c r="C549" s="3"/>
      <c r="D549" s="3"/>
      <c r="E549" s="3"/>
      <c r="F549" s="3"/>
      <c r="G549" s="238"/>
      <c r="H549" s="3"/>
      <c r="I549" s="3"/>
      <c r="J549" s="239"/>
      <c r="K549" s="239"/>
      <c r="L549" s="3"/>
      <c r="M549" s="3"/>
      <c r="N549" s="240"/>
      <c r="O549" s="241"/>
      <c r="P549" s="242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</row>
    <row r="550" ht="12.75" customHeight="1">
      <c r="A550" s="3"/>
      <c r="B550" s="3"/>
      <c r="C550" s="3"/>
      <c r="D550" s="3"/>
      <c r="E550" s="3"/>
      <c r="F550" s="3"/>
      <c r="G550" s="238"/>
      <c r="H550" s="3"/>
      <c r="I550" s="3"/>
      <c r="J550" s="239"/>
      <c r="K550" s="239"/>
      <c r="L550" s="3"/>
      <c r="M550" s="3"/>
      <c r="N550" s="240"/>
      <c r="O550" s="241"/>
      <c r="P550" s="242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</row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:$P$90"/>
  <mergeCells count="6">
    <mergeCell ref="R1:S1"/>
    <mergeCell ref="T1:U1"/>
    <mergeCell ref="V1:W1"/>
    <mergeCell ref="X1:Y1"/>
    <mergeCell ref="Z1:AA1"/>
    <mergeCell ref="AB1:AC1"/>
  </mergeCells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ySplit="2.0" topLeftCell="C3" activePane="bottomRight" state="frozen"/>
      <selection activeCell="C1" sqref="C1" pane="topRight"/>
      <selection activeCell="A3" sqref="A3" pane="bottomLeft"/>
      <selection activeCell="C3" sqref="C3" pane="bottomRight"/>
    </sheetView>
  </sheetViews>
  <sheetFormatPr customHeight="1" defaultColWidth="12.63" defaultRowHeight="15.0"/>
  <cols>
    <col customWidth="1" min="1" max="1" width="5.38"/>
    <col customWidth="1" min="2" max="2" width="62.38"/>
    <col customWidth="1" min="3" max="4" width="14.75"/>
    <col customWidth="1" min="5" max="5" width="18.75"/>
    <col customWidth="1" min="6" max="6" width="16.75"/>
    <col customWidth="1" min="7" max="7" width="18.75"/>
    <col customWidth="1" min="8" max="9" width="14.75"/>
    <col customWidth="1" min="10" max="10" width="16.75"/>
    <col customWidth="1" min="11" max="11" width="15.63"/>
    <col customWidth="1" min="12" max="12" width="92.75"/>
    <col customWidth="1" min="13" max="26" width="11.38"/>
  </cols>
  <sheetData>
    <row r="1" ht="36.0" customHeight="1">
      <c r="A1" s="243" t="s">
        <v>23</v>
      </c>
      <c r="B1" s="243" t="s">
        <v>788</v>
      </c>
      <c r="C1" s="243" t="s">
        <v>848</v>
      </c>
      <c r="D1" s="243" t="s">
        <v>849</v>
      </c>
      <c r="E1" s="243" t="s">
        <v>850</v>
      </c>
      <c r="F1" s="244" t="s">
        <v>794</v>
      </c>
      <c r="G1" s="243" t="s">
        <v>851</v>
      </c>
      <c r="H1" s="245" t="s">
        <v>852</v>
      </c>
      <c r="K1" s="246"/>
      <c r="L1" s="243" t="s">
        <v>458</v>
      </c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ht="71.25" customHeight="1">
      <c r="A2" s="41"/>
      <c r="B2" s="41"/>
      <c r="C2" s="41"/>
      <c r="D2" s="41"/>
      <c r="E2" s="41"/>
      <c r="F2" s="41"/>
      <c r="G2" s="41"/>
      <c r="H2" s="29" t="s">
        <v>853</v>
      </c>
      <c r="I2" s="29" t="s">
        <v>854</v>
      </c>
      <c r="J2" s="29" t="s">
        <v>855</v>
      </c>
      <c r="K2" s="29" t="s">
        <v>856</v>
      </c>
      <c r="L2" s="4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ht="39.75" customHeight="1">
      <c r="A3" s="247">
        <v>1.0</v>
      </c>
      <c r="B3" s="248" t="str">
        <f>VLOOKUP($A3,Cierre!$A:$E,2,FALSE)</f>
        <v>BULLISH CONSTRUCCIONES E INGENIERÍA SAS</v>
      </c>
      <c r="C3" s="247" t="str">
        <f>VLOOKUP($A3,'Capacidad Juridica'!$A:$AR,43,FALSE)</f>
        <v/>
      </c>
      <c r="D3" s="249" t="str">
        <f>VLOOKUP($A3,'Capacidad Financiera CONTRATO  '!$A:$U,18,FALSE)</f>
        <v>HÁBIL</v>
      </c>
      <c r="E3" s="249" t="str">
        <f>VLOOKUP($A3,'Capacidad Financiera CONTRATO  '!$A:$U,19,FALSE)</f>
        <v>HÁBIL</v>
      </c>
      <c r="F3" s="249" t="str">
        <f>VLOOKUP($A3,'Capacidad Financiera CONTRATO  '!$A:$U,20,FALSE)</f>
        <v>HÁBIL</v>
      </c>
      <c r="G3" s="247" t="str">
        <f>IF(COUNTIF(Experiencia!$N:$N,A3)&lt;2,IF(SUMIF(Experiencia!$A:$A,A3,Experiencia!$N:$N)&gt;'Información'!$B$20*0.75,"HÁBIL","NO HÁBIL"),IF(OR(COUNTIF(Experiencia!$N:$N,A3)=3,COUNTIF(Experiencia!$N:$N,A3)=4)=TRUE,IF(SUMIF(Experiencia!$A:$A,A3,Experiencia!$N:$N)&gt;'Información'!$B$20*1.2,"HÁBIL","NO HÁBIL"),IF(SUMIF(Experiencia!$A:$A,A3,Experiencia!$N:$N)&gt;'Información'!$B$20*1.5,"HÁBIL","NO HÁBIL")))</f>
        <v>#REF!</v>
      </c>
      <c r="H3" s="250"/>
      <c r="I3" s="250">
        <v>0.19</v>
      </c>
      <c r="J3" s="250">
        <v>0.01</v>
      </c>
      <c r="K3" s="247"/>
      <c r="L3" s="144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ht="39.75" customHeight="1">
      <c r="A4" s="247">
        <v>2.0</v>
      </c>
      <c r="B4" s="248" t="str">
        <f>VLOOKUP($A4,Cierre!$A:$E,2,FALSE)</f>
        <v>UNIÓN TEMPORAL MANIZALES 2021</v>
      </c>
      <c r="C4" s="247" t="str">
        <f>VLOOKUP($A4,'Capacidad Juridica'!$A:$AR,43,FALSE)</f>
        <v/>
      </c>
      <c r="D4" s="249" t="str">
        <f>VLOOKUP($A4,'Capacidad Financiera CONTRATO  '!$A:$U,18,FALSE)</f>
        <v>HÁBIL</v>
      </c>
      <c r="E4" s="249" t="str">
        <f>VLOOKUP($A4,'Capacidad Financiera CONTRATO  '!$A:$U,19,FALSE)</f>
        <v>HÁBIL</v>
      </c>
      <c r="F4" s="249" t="str">
        <f>VLOOKUP($A4,'Capacidad Financiera CONTRATO  '!$A:$U,20,FALSE)</f>
        <v>HÁBIL</v>
      </c>
      <c r="G4" s="247" t="str">
        <f>IF(COUNTIF(Experiencia!$N:$N,A4)&lt;2,IF(SUMIF(Experiencia!$A:$A,A4,Experiencia!$N:$N)&gt;'Información'!$B$20*0.75,"HÁBIL","NO HÁBIL"),IF(OR(COUNTIF(Experiencia!$N:$N,A4)=3,COUNTIF(Experiencia!$N:$N,A4)=4)=TRUE,IF(SUMIF(Experiencia!$A:$A,A4,Experiencia!$N:$N)&gt;'Información'!$B$20*1.2,"HÁBIL","NO HÁBIL"),IF(SUMIF(Experiencia!$A:$A,A4,Experiencia!$N:$N)&gt;'Información'!$B$20*1.5,"HÁBIL","NO HÁBIL")))</f>
        <v>NO HÁBIL</v>
      </c>
      <c r="H4" s="250"/>
      <c r="I4" s="250"/>
      <c r="J4" s="250"/>
      <c r="K4" s="247"/>
      <c r="L4" s="144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ht="39.75" customHeight="1">
      <c r="A5" s="247">
        <v>3.0</v>
      </c>
      <c r="B5" s="248" t="str">
        <f>VLOOKUP($A5,Cierre!$A:$E,2,FALSE)</f>
        <v>CONSORCIO IP MANIZALES</v>
      </c>
      <c r="C5" s="247" t="str">
        <f>VLOOKUP($A5,'Capacidad Juridica'!$A:$AR,43,FALSE)</f>
        <v/>
      </c>
      <c r="D5" s="249" t="str">
        <f>VLOOKUP($A5,'Capacidad Financiera CONTRATO  '!$A:$U,18,FALSE)</f>
        <v>HÁBIL</v>
      </c>
      <c r="E5" s="249" t="str">
        <f>VLOOKUP($A5,'Capacidad Financiera CONTRATO  '!$A:$U,19,FALSE)</f>
        <v>HÁBIL</v>
      </c>
      <c r="F5" s="249" t="str">
        <f>VLOOKUP($A5,'Capacidad Financiera CONTRATO  '!$A:$U,20,FALSE)</f>
        <v>HÁBIL</v>
      </c>
      <c r="G5" s="247" t="str">
        <f>IF(COUNTIF(Experiencia!$N:$N,A5)&lt;2,IF(SUMIF(Experiencia!$A:$A,A5,Experiencia!$N:$N)&gt;'Información'!$B$20*0.75,"HÁBIL","NO HÁBIL"),IF(OR(COUNTIF(Experiencia!$N:$N,A5)=3,COUNTIF(Experiencia!$N:$N,A5)=4)=TRUE,IF(SUMIF(Experiencia!$A:$A,A5,Experiencia!$N:$N)&gt;'Información'!$B$20*1.2,"HÁBIL","NO HÁBIL"),IF(SUMIF(Experiencia!$A:$A,A5,Experiencia!$N:$N)&gt;'Información'!$B$20*1.5,"HÁBIL","NO HÁBIL")))</f>
        <v>NO HÁBIL</v>
      </c>
      <c r="H5" s="250"/>
      <c r="I5" s="250"/>
      <c r="J5" s="250"/>
      <c r="K5" s="247"/>
      <c r="L5" s="144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ht="39.75" customHeight="1">
      <c r="A6" s="247">
        <v>4.0</v>
      </c>
      <c r="B6" s="248" t="str">
        <f>VLOOKUP($A6,Cierre!$A:$E,2,FALSE)</f>
        <v>UT MANIZALES 2021</v>
      </c>
      <c r="C6" s="247" t="str">
        <f>VLOOKUP($A6,'Capacidad Juridica'!$A:$AR,43,FALSE)</f>
        <v/>
      </c>
      <c r="D6" s="249" t="str">
        <f>VLOOKUP($A6,'Capacidad Financiera CONTRATO  '!$A:$U,18,FALSE)</f>
        <v>HÁBIL</v>
      </c>
      <c r="E6" s="249" t="str">
        <f>VLOOKUP($A6,'Capacidad Financiera CONTRATO  '!$A:$U,19,FALSE)</f>
        <v>HÁBIL</v>
      </c>
      <c r="F6" s="249" t="str">
        <f>VLOOKUP($A6,'Capacidad Financiera CONTRATO  '!$A:$U,20,FALSE)</f>
        <v>HÁBIL</v>
      </c>
      <c r="G6" s="247" t="str">
        <f>IF(COUNTIF(Experiencia!$N:$N,A6)&lt;2,IF(SUMIF(Experiencia!$A:$A,A6,Experiencia!$N:$N)&gt;'Información'!$B$20*0.75,"HÁBIL","NO HÁBIL"),IF(OR(COUNTIF(Experiencia!$N:$N,A6)=3,COUNTIF(Experiencia!$N:$N,A6)=4)=TRUE,IF(SUMIF(Experiencia!$A:$A,A6,Experiencia!$N:$N)&gt;'Información'!$B$20*1.2,"HÁBIL","NO HÁBIL"),IF(SUMIF(Experiencia!$A:$A,A6,Experiencia!$N:$N)&gt;'Información'!$B$20*1.5,"HÁBIL","NO HÁBIL")))</f>
        <v>NO HÁBIL</v>
      </c>
      <c r="H6" s="250"/>
      <c r="I6" s="250"/>
      <c r="J6" s="250"/>
      <c r="K6" s="247"/>
      <c r="L6" s="144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ht="39.75" customHeight="1">
      <c r="A7" s="247">
        <v>5.0</v>
      </c>
      <c r="B7" s="248" t="str">
        <f>VLOOKUP($A7,Cierre!$A:$E,2,FALSE)</f>
        <v>INGENIERIA VOLQUETAS Y CONSTRUCCIONES - INGEVOLCO SAS</v>
      </c>
      <c r="C7" s="247" t="str">
        <f>VLOOKUP($A7,'Capacidad Juridica'!$A:$AR,43,FALSE)</f>
        <v/>
      </c>
      <c r="D7" s="249" t="str">
        <f>VLOOKUP($A7,'Capacidad Financiera CONTRATO  '!$A:$U,18,FALSE)</f>
        <v>#N/A</v>
      </c>
      <c r="E7" s="249" t="str">
        <f>VLOOKUP($A7,'Capacidad Financiera CONTRATO  '!$A:$U,19,FALSE)</f>
        <v>#N/A</v>
      </c>
      <c r="F7" s="249" t="str">
        <f>VLOOKUP($A7,'Capacidad Financiera CONTRATO  '!$A:$U,20,FALSE)</f>
        <v>#N/A</v>
      </c>
      <c r="G7" s="247" t="str">
        <f>IF(COUNTIF(Experiencia!$N:$N,A7)&lt;2,IF(SUMIF(Experiencia!$A:$A,A7,Experiencia!$N:$N)&gt;'Información'!$B$20*0.75,"HÁBIL","NO HÁBIL"),IF(OR(COUNTIF(Experiencia!$N:$N,A7)=3,COUNTIF(Experiencia!$N:$N,A7)=4)=TRUE,IF(SUMIF(Experiencia!$A:$A,A7,Experiencia!$N:$N)&gt;'Información'!$B$20*1.2,"HÁBIL","NO HÁBIL"),IF(SUMIF(Experiencia!$A:$A,A7,Experiencia!$N:$N)&gt;'Información'!$B$20*1.5,"HÁBIL","NO HÁBIL")))</f>
        <v>NO HÁBIL</v>
      </c>
      <c r="H7" s="250"/>
      <c r="I7" s="250"/>
      <c r="J7" s="250"/>
      <c r="K7" s="247"/>
      <c r="L7" s="144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ht="39.75" customHeight="1">
      <c r="A8" s="247">
        <v>6.0</v>
      </c>
      <c r="B8" s="248" t="str">
        <f>VLOOKUP($A8,Cierre!$A:$E,2,FALSE)</f>
        <v>CESAR AUGUSTO GIRALDO ATEHORTUA</v>
      </c>
      <c r="C8" s="247" t="str">
        <f>VLOOKUP($A8,'Capacidad Juridica'!$A:$AR,43,FALSE)</f>
        <v/>
      </c>
      <c r="D8" s="249" t="str">
        <f>VLOOKUP($A8,'Capacidad Financiera CONTRATO  '!$A:$U,18,FALSE)</f>
        <v>#N/A</v>
      </c>
      <c r="E8" s="249" t="str">
        <f>VLOOKUP($A8,'Capacidad Financiera CONTRATO  '!$A:$U,19,FALSE)</f>
        <v>#N/A</v>
      </c>
      <c r="F8" s="249" t="str">
        <f>VLOOKUP($A8,'Capacidad Financiera CONTRATO  '!$A:$U,20,FALSE)</f>
        <v>#N/A</v>
      </c>
      <c r="G8" s="247" t="str">
        <f>IF(COUNTIF(Experiencia!$N:$N,A8)&lt;2,IF(SUMIF(Experiencia!$A:$A,A8,Experiencia!$N:$N)&gt;'Información'!$B$20*0.75,"HÁBIL","NO HÁBIL"),IF(OR(COUNTIF(Experiencia!$N:$N,A8)=3,COUNTIF(Experiencia!$N:$N,A8)=4)=TRUE,IF(SUMIF(Experiencia!$A:$A,A8,Experiencia!$N:$N)&gt;'Información'!$B$20*1.2,"HÁBIL","NO HÁBIL"),IF(SUMIF(Experiencia!$A:$A,A8,Experiencia!$N:$N)&gt;'Información'!$B$20*1.5,"HÁBIL","NO HÁBIL")))</f>
        <v>NO HÁBIL</v>
      </c>
      <c r="H8" s="250"/>
      <c r="I8" s="250"/>
      <c r="J8" s="250"/>
      <c r="K8" s="247"/>
      <c r="L8" s="144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ht="39.75" customHeight="1">
      <c r="A9" s="247">
        <v>7.0</v>
      </c>
      <c r="B9" s="248" t="str">
        <f>VLOOKUP($A9,Cierre!$A:$E,2,FALSE)</f>
        <v>CONSORCIO LM MANIZALES</v>
      </c>
      <c r="C9" s="247" t="str">
        <f>VLOOKUP($A9,'Capacidad Juridica'!$A:$AR,43,FALSE)</f>
        <v/>
      </c>
      <c r="D9" s="249" t="str">
        <f>VLOOKUP($A9,'Capacidad Financiera CONTRATO  '!$A:$U,18,FALSE)</f>
        <v>HÁBIL</v>
      </c>
      <c r="E9" s="249" t="str">
        <f>VLOOKUP($A9,'Capacidad Financiera CONTRATO  '!$A:$U,19,FALSE)</f>
        <v>HÁBIL</v>
      </c>
      <c r="F9" s="249" t="str">
        <f>VLOOKUP($A9,'Capacidad Financiera CONTRATO  '!$A:$U,20,FALSE)</f>
        <v>HÁBIL</v>
      </c>
      <c r="G9" s="247" t="str">
        <f>IF(COUNTIF(Experiencia!$N:$N,A9)&lt;2,IF(SUMIF(Experiencia!$A:$A,A9,Experiencia!$N:$N)&gt;'Información'!$B$20*0.75,"HÁBIL","NO HÁBIL"),IF(OR(COUNTIF(Experiencia!$N:$N,A9)=3,COUNTIF(Experiencia!$N:$N,A9)=4)=TRUE,IF(SUMIF(Experiencia!$A:$A,A9,Experiencia!$N:$N)&gt;'Información'!$B$20*1.2,"HÁBIL","NO HÁBIL"),IF(SUMIF(Experiencia!$A:$A,A9,Experiencia!$N:$N)&gt;'Información'!$B$20*1.5,"HÁBIL","NO HÁBIL")))</f>
        <v>NO HÁBIL</v>
      </c>
      <c r="H9" s="250"/>
      <c r="I9" s="250"/>
      <c r="J9" s="250"/>
      <c r="K9" s="247"/>
      <c r="L9" s="144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ht="39.75" customHeight="1">
      <c r="A10" s="247">
        <v>8.0</v>
      </c>
      <c r="B10" s="248" t="str">
        <f>VLOOKUP($A10,Cierre!$A:$E,2,FALSE)</f>
        <v>SYC – S.A.S.</v>
      </c>
      <c r="C10" s="247" t="str">
        <f>VLOOKUP($A10,'Capacidad Juridica'!$A:$AR,43,FALSE)</f>
        <v/>
      </c>
      <c r="D10" s="247" t="str">
        <f>VLOOKUP($A10,'Capacidad Financiera CONTRATO  '!$A:$U,18,FALSE)</f>
        <v>#N/A</v>
      </c>
      <c r="E10" s="247" t="str">
        <f>VLOOKUP($A10,'Capacidad Financiera CONTRATO  '!$A:$U,19,FALSE)</f>
        <v>#N/A</v>
      </c>
      <c r="F10" s="247" t="str">
        <f>VLOOKUP($A10,'Capacidad Financiera CONTRATO  '!$A:$U,20,FALSE)</f>
        <v>#N/A</v>
      </c>
      <c r="G10" s="247" t="str">
        <f>IF(COUNTIF(Experiencia!$N:$N,A10)&lt;2,IF(SUMIF(Experiencia!$A:$A,A10,Experiencia!$N:$N)&gt;'Información'!$B$20*0.75,"HÁBIL","NO HÁBIL"),IF(OR(COUNTIF(Experiencia!$N:$N,A10)=3,COUNTIF(Experiencia!$N:$N,A10)=4)=TRUE,IF(SUMIF(Experiencia!$A:$A,A10,Experiencia!$N:$N)&gt;'Información'!$B$20*1.2,"HÁBIL","NO HÁBIL"),IF(SUMIF(Experiencia!$A:$A,A10,Experiencia!$N:$N)&gt;'Información'!$B$20*1.5,"HÁBIL","NO HÁBIL")))</f>
        <v>NO HÁBIL</v>
      </c>
      <c r="H10" s="250"/>
      <c r="I10" s="250"/>
      <c r="J10" s="250"/>
      <c r="K10" s="247"/>
      <c r="L10" s="144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ht="39.75" customHeight="1">
      <c r="A11" s="247">
        <v>9.0</v>
      </c>
      <c r="B11" s="248" t="str">
        <f>VLOOKUP($A11,Cierre!$A:$E,2,FALSE)</f>
        <v>CONCRE ACERO SAS</v>
      </c>
      <c r="C11" s="247" t="str">
        <f>VLOOKUP($A11,'Capacidad Juridica'!$A:$AR,43,FALSE)</f>
        <v/>
      </c>
      <c r="D11" s="247" t="str">
        <f>VLOOKUP($A11,'Capacidad Financiera CONTRATO  '!$A:$U,18,FALSE)</f>
        <v>#N/A</v>
      </c>
      <c r="E11" s="247" t="str">
        <f>VLOOKUP($A11,'Capacidad Financiera CONTRATO  '!$A:$U,19,FALSE)</f>
        <v>#N/A</v>
      </c>
      <c r="F11" s="247" t="str">
        <f>VLOOKUP($A11,'Capacidad Financiera CONTRATO  '!$A:$U,20,FALSE)</f>
        <v>#N/A</v>
      </c>
      <c r="G11" s="247" t="str">
        <f>IF(COUNTIF(Experiencia!$N:$N,A11)&lt;2,IF(SUMIF(Experiencia!$A:$A,A11,Experiencia!$N:$N)&gt;'Información'!$B$20*0.75,"HÁBIL","NO HÁBIL"),IF(OR(COUNTIF(Experiencia!$N:$N,A11)=3,COUNTIF(Experiencia!$N:$N,A11)=4)=TRUE,IF(SUMIF(Experiencia!$A:$A,A11,Experiencia!$N:$N)&gt;'Información'!$B$20*1.2,"HÁBIL","NO HÁBIL"),IF(SUMIF(Experiencia!$A:$A,A11,Experiencia!$N:$N)&gt;'Información'!$B$20*1.5,"HÁBIL","NO HÁBIL")))</f>
        <v>NO HÁBIL</v>
      </c>
      <c r="H11" s="250"/>
      <c r="I11" s="250"/>
      <c r="J11" s="250"/>
      <c r="K11" s="247"/>
      <c r="L11" s="144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ht="39.75" customHeight="1">
      <c r="A12" s="247">
        <v>10.0</v>
      </c>
      <c r="B12" s="251" t="str">
        <f>VLOOKUP($A12,Cierre!$A:$E,2,FALSE)</f>
        <v>JAIME ALBERTO OSORIO</v>
      </c>
      <c r="C12" s="247" t="str">
        <f>VLOOKUP($A12,'Capacidad Juridica'!$A:$AR,43,FALSE)</f>
        <v/>
      </c>
      <c r="D12" s="247" t="str">
        <f>VLOOKUP($A12,'Capacidad Financiera CONTRATO  '!$A:$U,18,FALSE)</f>
        <v>#N/A</v>
      </c>
      <c r="E12" s="247" t="str">
        <f>VLOOKUP($A12,'Capacidad Financiera CONTRATO  '!$A:$U,19,FALSE)</f>
        <v>#N/A</v>
      </c>
      <c r="F12" s="247" t="str">
        <f>VLOOKUP($A12,'Capacidad Financiera CONTRATO  '!$A:$U,20,FALSE)</f>
        <v>#N/A</v>
      </c>
      <c r="G12" s="247" t="str">
        <f>IF(COUNTIF(Experiencia!$N:$N,A12)&lt;2,IF(SUMIF(Experiencia!$A:$A,A12,Experiencia!$N:$N)&gt;'Información'!$B$20*0.75,"HÁBIL","NO HÁBIL"),IF(OR(COUNTIF(Experiencia!$N:$N,A12)=3,COUNTIF(Experiencia!$N:$N,A12)=4)=TRUE,IF(SUMIF(Experiencia!$A:$A,A12,Experiencia!$N:$N)&gt;'Información'!$B$20*1.2,"HÁBIL","NO HÁBIL"),IF(SUMIF(Experiencia!$A:$A,A12,Experiencia!$N:$N)&gt;'Información'!$B$20*1.5,"HÁBIL","NO HÁBIL")))</f>
        <v>NO HÁBIL</v>
      </c>
      <c r="H12" s="250"/>
      <c r="I12" s="250"/>
      <c r="J12" s="250"/>
      <c r="K12" s="247"/>
      <c r="L12" s="144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ht="39.75" customHeight="1">
      <c r="A13" s="247">
        <v>11.0</v>
      </c>
      <c r="B13" s="251" t="str">
        <f>VLOOKUP($A13,Cierre!$A:$E,2,FALSE)</f>
        <v>SOCOCIL S.A.S.</v>
      </c>
      <c r="C13" s="247" t="str">
        <f>VLOOKUP($A13,'Capacidad Juridica'!$A:$AR,43,FALSE)</f>
        <v/>
      </c>
      <c r="D13" s="247" t="str">
        <f>VLOOKUP($A13,'Capacidad Financiera CONTRATO  '!$A:$U,18,FALSE)</f>
        <v>#N/A</v>
      </c>
      <c r="E13" s="247" t="str">
        <f>VLOOKUP($A13,'Capacidad Financiera CONTRATO  '!$A:$U,19,FALSE)</f>
        <v>#N/A</v>
      </c>
      <c r="F13" s="247" t="str">
        <f>VLOOKUP($A13,'Capacidad Financiera CONTRATO  '!$A:$U,20,FALSE)</f>
        <v>#N/A</v>
      </c>
      <c r="G13" s="247" t="str">
        <f>IF(COUNTIF(Experiencia!$N:$N,A13)&lt;2,IF(SUMIF(Experiencia!$A:$A,A13,Experiencia!$N:$N)&gt;'Información'!$B$20*0.75,"HÁBIL","NO HÁBIL"),IF(OR(COUNTIF(Experiencia!$N:$N,A13)=3,COUNTIF(Experiencia!$N:$N,A13)=4)=TRUE,IF(SUMIF(Experiencia!$A:$A,A13,Experiencia!$N:$N)&gt;'Información'!$B$20*1.2,"HÁBIL","NO HÁBIL"),IF(SUMIF(Experiencia!$A:$A,A13,Experiencia!$N:$N)&gt;'Información'!$B$20*1.5,"HÁBIL","NO HÁBIL")))</f>
        <v>NO HÁBIL</v>
      </c>
      <c r="H13" s="250"/>
      <c r="I13" s="250"/>
      <c r="J13" s="250"/>
      <c r="K13" s="247"/>
      <c r="L13" s="144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ht="39.75" customHeight="1">
      <c r="A14" s="247">
        <v>12.0</v>
      </c>
      <c r="B14" s="251" t="str">
        <f>VLOOKUP($A14,Cierre!$A:$E,2,FALSE)</f>
        <v>MONTAJES DE MARCA S.A.</v>
      </c>
      <c r="C14" s="247" t="str">
        <f>VLOOKUP($A14,'Capacidad Juridica'!$A:$AR,43,FALSE)</f>
        <v/>
      </c>
      <c r="D14" s="247" t="str">
        <f>VLOOKUP($A14,'Capacidad Financiera CONTRATO  '!$A:$U,18,FALSE)</f>
        <v>#N/A</v>
      </c>
      <c r="E14" s="247" t="str">
        <f>VLOOKUP($A14,'Capacidad Financiera CONTRATO  '!$A:$U,19,FALSE)</f>
        <v>#N/A</v>
      </c>
      <c r="F14" s="247" t="str">
        <f>VLOOKUP($A14,'Capacidad Financiera CONTRATO  '!$A:$U,20,FALSE)</f>
        <v>#N/A</v>
      </c>
      <c r="G14" s="247" t="str">
        <f>IF(COUNTIF(Experiencia!$N:$N,A14)&lt;2,IF(SUMIF(Experiencia!$A:$A,A14,Experiencia!$N:$N)&gt;'Información'!$B$20*0.75,"HÁBIL","NO HÁBIL"),IF(OR(COUNTIF(Experiencia!$N:$N,A14)=3,COUNTIF(Experiencia!$N:$N,A14)=4)=TRUE,IF(SUMIF(Experiencia!$A:$A,A14,Experiencia!$N:$N)&gt;'Información'!$B$20*1.2,"HÁBIL","NO HÁBIL"),IF(SUMIF(Experiencia!$A:$A,A14,Experiencia!$N:$N)&gt;'Información'!$B$20*1.5,"HÁBIL","NO HÁBIL")))</f>
        <v>NO HÁBIL</v>
      </c>
      <c r="H14" s="250"/>
      <c r="I14" s="250"/>
      <c r="J14" s="250"/>
      <c r="K14" s="247"/>
      <c r="L14" s="144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ht="39.75" customHeight="1">
      <c r="A15" s="247">
        <v>13.0</v>
      </c>
      <c r="B15" s="251" t="str">
        <f>VLOOKUP($A15,Cierre!$A:$E,2,FALSE)</f>
        <v>CONSORCIO ARES</v>
      </c>
      <c r="C15" s="247" t="str">
        <f>VLOOKUP($A15,'Capacidad Juridica'!$A:$AR,43,FALSE)</f>
        <v/>
      </c>
      <c r="D15" s="247" t="str">
        <f>VLOOKUP($A15,'Capacidad Financiera CONTRATO  '!$A:$U,18,FALSE)</f>
        <v>#N/A</v>
      </c>
      <c r="E15" s="247" t="str">
        <f>VLOOKUP($A15,'Capacidad Financiera CONTRATO  '!$A:$U,19,FALSE)</f>
        <v>#N/A</v>
      </c>
      <c r="F15" s="247" t="str">
        <f>VLOOKUP($A15,'Capacidad Financiera CONTRATO  '!$A:$U,20,FALSE)</f>
        <v>#N/A</v>
      </c>
      <c r="G15" s="247" t="str">
        <f>IF(COUNTIF(Experiencia!$N:$N,A15)&lt;2,IF(SUMIF(Experiencia!$A:$A,A15,Experiencia!$N:$N)&gt;'Información'!$B$20*0.75,"HÁBIL","NO HÁBIL"),IF(OR(COUNTIF(Experiencia!$N:$N,A15)=3,COUNTIF(Experiencia!$N:$N,A15)=4)=TRUE,IF(SUMIF(Experiencia!$A:$A,A15,Experiencia!$N:$N)&gt;'Información'!$B$20*1.2,"HÁBIL","NO HÁBIL"),IF(SUMIF(Experiencia!$A:$A,A15,Experiencia!$N:$N)&gt;'Información'!$B$20*1.5,"HÁBIL","NO HÁBIL")))</f>
        <v>NO HÁBIL</v>
      </c>
      <c r="H15" s="250"/>
      <c r="I15" s="250"/>
      <c r="J15" s="250"/>
      <c r="K15" s="247"/>
      <c r="L15" s="144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ht="39.75" customHeight="1">
      <c r="A16" s="247">
        <v>14.0</v>
      </c>
      <c r="B16" s="251" t="str">
        <f>VLOOKUP($A16,Cierre!$A:$E,2,FALSE)</f>
        <v>CONSORCIO COING</v>
      </c>
      <c r="C16" s="247" t="str">
        <f>VLOOKUP($A16,'Capacidad Juridica'!$A:$AR,43,FALSE)</f>
        <v/>
      </c>
      <c r="D16" s="247" t="str">
        <f>VLOOKUP($A16,'Capacidad Financiera CONTRATO  '!$A:$U,18,FALSE)</f>
        <v>#N/A</v>
      </c>
      <c r="E16" s="247" t="str">
        <f>VLOOKUP($A16,'Capacidad Financiera CONTRATO  '!$A:$U,19,FALSE)</f>
        <v>#N/A</v>
      </c>
      <c r="F16" s="247" t="str">
        <f>VLOOKUP($A16,'Capacidad Financiera CONTRATO  '!$A:$U,20,FALSE)</f>
        <v>#N/A</v>
      </c>
      <c r="G16" s="247" t="str">
        <f>IF(COUNTIF(Experiencia!$N:$N,A16)&lt;2,IF(SUMIF(Experiencia!$A:$A,A16,Experiencia!$N:$N)&gt;'Información'!$B$20*0.75,"HÁBIL","NO HÁBIL"),IF(OR(COUNTIF(Experiencia!$N:$N,A16)=3,COUNTIF(Experiencia!$N:$N,A16)=4)=TRUE,IF(SUMIF(Experiencia!$A:$A,A16,Experiencia!$N:$N)&gt;'Información'!$B$20*1.2,"HÁBIL","NO HÁBIL"),IF(SUMIF(Experiencia!$A:$A,A16,Experiencia!$N:$N)&gt;'Información'!$B$20*1.5,"HÁBIL","NO HÁBIL")))</f>
        <v>NO HÁBIL</v>
      </c>
      <c r="H16" s="250"/>
      <c r="I16" s="250"/>
      <c r="J16" s="250"/>
      <c r="K16" s="247"/>
      <c r="L16" s="144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ht="39.75" customHeight="1">
      <c r="A17" s="247">
        <v>15.0</v>
      </c>
      <c r="B17" s="251" t="str">
        <f>VLOOKUP($A17,Cierre!$A:$E,2,FALSE)</f>
        <v>DIEGO LEON MARTINEZ GOMEZ</v>
      </c>
      <c r="C17" s="247" t="str">
        <f>VLOOKUP($A17,'Capacidad Juridica'!$A:$AR,43,FALSE)</f>
        <v/>
      </c>
      <c r="D17" s="247" t="str">
        <f>VLOOKUP($A17,'Capacidad Financiera CONTRATO  '!$A:$U,18,FALSE)</f>
        <v>#N/A</v>
      </c>
      <c r="E17" s="247" t="str">
        <f>VLOOKUP($A17,'Capacidad Financiera CONTRATO  '!$A:$U,19,FALSE)</f>
        <v>#N/A</v>
      </c>
      <c r="F17" s="247" t="str">
        <f>VLOOKUP($A17,'Capacidad Financiera CONTRATO  '!$A:$U,20,FALSE)</f>
        <v>#N/A</v>
      </c>
      <c r="G17" s="247" t="str">
        <f>IF(COUNTIF(Experiencia!$N:$N,A17)&lt;2,IF(SUMIF(Experiencia!$A:$A,A17,Experiencia!$N:$N)&gt;'Información'!$B$20*0.75,"HÁBIL","NO HÁBIL"),IF(OR(COUNTIF(Experiencia!$N:$N,A17)=3,COUNTIF(Experiencia!$N:$N,A17)=4)=TRUE,IF(SUMIF(Experiencia!$A:$A,A17,Experiencia!$N:$N)&gt;'Información'!$B$20*1.2,"HÁBIL","NO HÁBIL"),IF(SUMIF(Experiencia!$A:$A,A17,Experiencia!$N:$N)&gt;'Información'!$B$20*1.5,"HÁBIL","NO HÁBIL")))</f>
        <v>NO HÁBIL</v>
      </c>
      <c r="H17" s="250"/>
      <c r="I17" s="250"/>
      <c r="J17" s="250"/>
      <c r="K17" s="247"/>
      <c r="L17" s="144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ht="39.75" customHeight="1">
      <c r="A18" s="247">
        <v>16.0</v>
      </c>
      <c r="B18" s="248" t="str">
        <f>VLOOKUP($A18,Cierre!$A:$E,2,FALSE)</f>
        <v>CONSTRUCTORA POLIOBRAS</v>
      </c>
      <c r="C18" s="247" t="str">
        <f>VLOOKUP($A18,'Capacidad Juridica'!$A:$AR,43,FALSE)</f>
        <v/>
      </c>
      <c r="D18" s="247" t="str">
        <f>VLOOKUP($A18,'Capacidad Financiera CONTRATO  '!$A:$U,18,FALSE)</f>
        <v>#N/A</v>
      </c>
      <c r="E18" s="247" t="str">
        <f>VLOOKUP($A18,'Capacidad Financiera CONTRATO  '!$A:$U,19,FALSE)</f>
        <v>#N/A</v>
      </c>
      <c r="F18" s="247" t="str">
        <f>VLOOKUP($A18,'Capacidad Financiera CONTRATO  '!$A:$U,20,FALSE)</f>
        <v>#N/A</v>
      </c>
      <c r="G18" s="247" t="str">
        <f>IF(COUNTIF(Experiencia!$N:$N,A18)&lt;2,IF(SUMIF(Experiencia!$A:$A,A18,Experiencia!$N:$N)&gt;'Información'!$B$20*0.75,"HÁBIL","NO HÁBIL"),IF(OR(COUNTIF(Experiencia!$N:$N,A18)=3,COUNTIF(Experiencia!$N:$N,A18)=4)=TRUE,IF(SUMIF(Experiencia!$A:$A,A18,Experiencia!$N:$N)&gt;'Información'!$B$20*1.2,"HÁBIL","NO HÁBIL"),IF(SUMIF(Experiencia!$A:$A,A18,Experiencia!$N:$N)&gt;'Información'!$B$20*1.5,"HÁBIL","NO HÁBIL")))</f>
        <v>NO HÁBIL</v>
      </c>
      <c r="H18" s="250"/>
      <c r="I18" s="250"/>
      <c r="J18" s="250"/>
      <c r="K18" s="247"/>
      <c r="L18" s="144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ht="39.75" customHeight="1">
      <c r="A19" s="247">
        <v>17.0</v>
      </c>
      <c r="B19" s="248" t="str">
        <f>VLOOKUP($A19,Cierre!$A:$E,2,FALSE)</f>
        <v>CONSORCIO VN</v>
      </c>
      <c r="C19" s="247" t="str">
        <f>VLOOKUP($A19,'Capacidad Juridica'!$A:$AR,43,FALSE)</f>
        <v/>
      </c>
      <c r="D19" s="247" t="str">
        <f>VLOOKUP($A19,'Capacidad Financiera CONTRATO  '!$A:$U,18,FALSE)</f>
        <v>#N/A</v>
      </c>
      <c r="E19" s="247" t="str">
        <f>VLOOKUP($A19,'Capacidad Financiera CONTRATO  '!$A:$U,19,FALSE)</f>
        <v>#N/A</v>
      </c>
      <c r="F19" s="247" t="str">
        <f>VLOOKUP($A19,'Capacidad Financiera CONTRATO  '!$A:$U,20,FALSE)</f>
        <v>#N/A</v>
      </c>
      <c r="G19" s="247" t="str">
        <f>IF(COUNTIF(Experiencia!$N:$N,A19)&lt;2,IF(SUMIF(Experiencia!$A:$A,A19,Experiencia!$N:$N)&gt;'Información'!$B$20*0.75,"HÁBIL","NO HÁBIL"),IF(OR(COUNTIF(Experiencia!$N:$N,A19)=3,COUNTIF(Experiencia!$N:$N,A19)=4)=TRUE,IF(SUMIF(Experiencia!$A:$A,A19,Experiencia!$N:$N)&gt;'Información'!$B$20*1.2,"HÁBIL","NO HÁBIL"),IF(SUMIF(Experiencia!$A:$A,A19,Experiencia!$N:$N)&gt;'Información'!$B$20*1.5,"HÁBIL","NO HÁBIL")))</f>
        <v>NO HÁBIL</v>
      </c>
      <c r="H19" s="250"/>
      <c r="I19" s="250"/>
      <c r="J19" s="250"/>
      <c r="K19" s="247"/>
      <c r="L19" s="144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ht="39.75" customHeight="1">
      <c r="A20" s="247">
        <v>18.0</v>
      </c>
      <c r="B20" s="248" t="str">
        <f>VLOOKUP($A20,Cierre!$A:$E,2,FALSE)</f>
        <v>CONSORCIO OMEGA</v>
      </c>
      <c r="C20" s="247" t="str">
        <f>VLOOKUP($A20,'Capacidad Juridica'!$A:$AR,43,FALSE)</f>
        <v/>
      </c>
      <c r="D20" s="247" t="str">
        <f>VLOOKUP($A20,'Capacidad Financiera CONTRATO  '!$A:$U,18,FALSE)</f>
        <v>#N/A</v>
      </c>
      <c r="E20" s="247" t="str">
        <f>VLOOKUP($A20,'Capacidad Financiera CONTRATO  '!$A:$U,19,FALSE)</f>
        <v>#N/A</v>
      </c>
      <c r="F20" s="247" t="str">
        <f>VLOOKUP($A20,'Capacidad Financiera CONTRATO  '!$A:$U,20,FALSE)</f>
        <v>#N/A</v>
      </c>
      <c r="G20" s="247" t="str">
        <f>IF(COUNTIF(Experiencia!$N:$N,A20)&lt;2,IF(SUMIF(Experiencia!$A:$A,A20,Experiencia!$N:$N)&gt;'Información'!$B$20*0.75,"HÁBIL","NO HÁBIL"),IF(OR(COUNTIF(Experiencia!$N:$N,A20)=3,COUNTIF(Experiencia!$N:$N,A20)=4)=TRUE,IF(SUMIF(Experiencia!$A:$A,A20,Experiencia!$N:$N)&gt;'Información'!$B$20*1.2,"HÁBIL","NO HÁBIL"),IF(SUMIF(Experiencia!$A:$A,A20,Experiencia!$N:$N)&gt;'Información'!$B$20*1.5,"HÁBIL","NO HÁBIL")))</f>
        <v>NO HÁBIL</v>
      </c>
      <c r="H20" s="250"/>
      <c r="I20" s="250"/>
      <c r="J20" s="250"/>
      <c r="K20" s="247"/>
      <c r="L20" s="144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ht="39.75" customHeight="1">
      <c r="A21" s="247">
        <v>19.0</v>
      </c>
      <c r="B21" s="248" t="str">
        <f>VLOOKUP($A21,Cierre!$A:$E,2,FALSE)</f>
        <v>ALVARO AGUIRRE MARIN</v>
      </c>
      <c r="C21" s="247" t="str">
        <f>VLOOKUP($A21,'Capacidad Juridica'!$A:$AR,43,FALSE)</f>
        <v/>
      </c>
      <c r="D21" s="247" t="str">
        <f>VLOOKUP($A21,'Capacidad Financiera CONTRATO  '!$A:$U,18,FALSE)</f>
        <v>#N/A</v>
      </c>
      <c r="E21" s="247" t="str">
        <f>VLOOKUP($A21,'Capacidad Financiera CONTRATO  '!$A:$U,19,FALSE)</f>
        <v>#N/A</v>
      </c>
      <c r="F21" s="247" t="str">
        <f>VLOOKUP($A21,'Capacidad Financiera CONTRATO  '!$A:$U,20,FALSE)</f>
        <v>#N/A</v>
      </c>
      <c r="G21" s="247" t="str">
        <f>IF(COUNTIF(Experiencia!$N:$N,A21)&lt;2,IF(SUMIF(Experiencia!$A:$A,A21,Experiencia!$N:$N)&gt;'Información'!$B$20*0.75,"HÁBIL","NO HÁBIL"),IF(OR(COUNTIF(Experiencia!$N:$N,A21)=3,COUNTIF(Experiencia!$N:$N,A21)=4)=TRUE,IF(SUMIF(Experiencia!$A:$A,A21,Experiencia!$N:$N)&gt;'Información'!$B$20*1.2,"HÁBIL","NO HÁBIL"),IF(SUMIF(Experiencia!$A:$A,A21,Experiencia!$N:$N)&gt;'Información'!$B$20*1.5,"HÁBIL","NO HÁBIL")))</f>
        <v>NO HÁBIL</v>
      </c>
      <c r="H21" s="250"/>
      <c r="I21" s="250"/>
      <c r="J21" s="250"/>
      <c r="K21" s="247"/>
      <c r="L21" s="144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ht="39.75" customHeight="1">
      <c r="A22" s="247">
        <v>20.0</v>
      </c>
      <c r="B22" s="248" t="str">
        <f>VLOOKUP($A22,Cierre!$A:$E,2,FALSE)</f>
        <v>CONSORCIO ESTADIO 21</v>
      </c>
      <c r="C22" s="247" t="str">
        <f>VLOOKUP($A22,'Capacidad Juridica'!$A:$AR,43,FALSE)</f>
        <v/>
      </c>
      <c r="D22" s="247" t="str">
        <f>VLOOKUP($A22,'Capacidad Financiera CONTRATO  '!$A:$U,18,FALSE)</f>
        <v>#N/A</v>
      </c>
      <c r="E22" s="247" t="str">
        <f>VLOOKUP($A22,'Capacidad Financiera CONTRATO  '!$A:$U,19,FALSE)</f>
        <v>#N/A</v>
      </c>
      <c r="F22" s="247" t="str">
        <f>VLOOKUP($A22,'Capacidad Financiera CONTRATO  '!$A:$U,20,FALSE)</f>
        <v>#N/A</v>
      </c>
      <c r="G22" s="247" t="str">
        <f>IF(COUNTIF(Experiencia!$N:$N,A22)&lt;2,IF(SUMIF(Experiencia!$A:$A,A22,Experiencia!$N:$N)&gt;'Información'!$B$20*0.75,"HÁBIL","NO HÁBIL"),IF(OR(COUNTIF(Experiencia!$N:$N,A22)=3,COUNTIF(Experiencia!$N:$N,A22)=4)=TRUE,IF(SUMIF(Experiencia!$A:$A,A22,Experiencia!$N:$N)&gt;'Información'!$B$20*1.2,"HÁBIL","NO HÁBIL"),IF(SUMIF(Experiencia!$A:$A,A22,Experiencia!$N:$N)&gt;'Información'!$B$20*1.5,"HÁBIL","NO HÁBIL")))</f>
        <v>NO HÁBIL</v>
      </c>
      <c r="H22" s="250"/>
      <c r="I22" s="250"/>
      <c r="J22" s="250"/>
      <c r="K22" s="247"/>
      <c r="L22" s="144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ht="39.75" customHeight="1">
      <c r="A23" s="247">
        <v>21.0</v>
      </c>
      <c r="B23" s="248" t="str">
        <f>VLOOKUP($A23,Cierre!$A:$E,2,FALSE)</f>
        <v>GERMÁN SALAZAR MEJÍA</v>
      </c>
      <c r="C23" s="247" t="str">
        <f>VLOOKUP($A23,'Capacidad Juridica'!$A:$AR,43,FALSE)</f>
        <v/>
      </c>
      <c r="D23" s="247" t="str">
        <f>VLOOKUP($A23,'Capacidad Financiera CONTRATO  '!$A:$U,18,FALSE)</f>
        <v>#N/A</v>
      </c>
      <c r="E23" s="247" t="str">
        <f>VLOOKUP($A23,'Capacidad Financiera CONTRATO  '!$A:$U,19,FALSE)</f>
        <v>#N/A</v>
      </c>
      <c r="F23" s="247" t="str">
        <f>VLOOKUP($A23,'Capacidad Financiera CONTRATO  '!$A:$U,20,FALSE)</f>
        <v>#N/A</v>
      </c>
      <c r="G23" s="247" t="str">
        <f>IF(COUNTIF(Experiencia!$N:$N,A23)&lt;2,IF(SUMIF(Experiencia!$A:$A,A23,Experiencia!$N:$N)&gt;'Información'!$B$20*0.75,"HÁBIL","NO HÁBIL"),IF(OR(COUNTIF(Experiencia!$N:$N,A23)=3,COUNTIF(Experiencia!$N:$N,A23)=4)=TRUE,IF(SUMIF(Experiencia!$A:$A,A23,Experiencia!$N:$N)&gt;'Información'!$B$20*1.2,"HÁBIL","NO HÁBIL"),IF(SUMIF(Experiencia!$A:$A,A23,Experiencia!$N:$N)&gt;'Información'!$B$20*1.5,"HÁBIL","NO HÁBIL")))</f>
        <v>NO HÁBIL</v>
      </c>
      <c r="H23" s="250"/>
      <c r="I23" s="250"/>
      <c r="J23" s="250"/>
      <c r="K23" s="247"/>
      <c r="L23" s="144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ht="39.75" customHeight="1">
      <c r="A24" s="247">
        <v>22.0</v>
      </c>
      <c r="B24" s="248" t="str">
        <f>VLOOKUP($A24,Cierre!$A:$E,2,FALSE)</f>
        <v>CONSORCIO MANIZALES GP1</v>
      </c>
      <c r="C24" s="247" t="str">
        <f>VLOOKUP($A24,'Capacidad Juridica'!$A:$AR,43,FALSE)</f>
        <v/>
      </c>
      <c r="D24" s="247" t="str">
        <f>VLOOKUP($A24,'Capacidad Financiera CONTRATO  '!$A:$U,18,FALSE)</f>
        <v>#N/A</v>
      </c>
      <c r="E24" s="247" t="str">
        <f>VLOOKUP($A24,'Capacidad Financiera CONTRATO  '!$A:$U,19,FALSE)</f>
        <v>#N/A</v>
      </c>
      <c r="F24" s="247" t="str">
        <f>VLOOKUP($A24,'Capacidad Financiera CONTRATO  '!$A:$U,20,FALSE)</f>
        <v>#N/A</v>
      </c>
      <c r="G24" s="247" t="str">
        <f>IF(COUNTIF(Experiencia!$N:$N,A24)&lt;2,IF(SUMIF(Experiencia!$A:$A,A24,Experiencia!$N:$N)&gt;'Información'!$B$20*0.75,"HÁBIL","NO HÁBIL"),IF(OR(COUNTIF(Experiencia!$N:$N,A24)=3,COUNTIF(Experiencia!$N:$N,A24)=4)=TRUE,IF(SUMIF(Experiencia!$A:$A,A24,Experiencia!$N:$N)&gt;'Información'!$B$20*1.2,"HÁBIL","NO HÁBIL"),IF(SUMIF(Experiencia!$A:$A,A24,Experiencia!$N:$N)&gt;'Información'!$B$20*1.5,"HÁBIL","NO HÁBIL")))</f>
        <v>NO HÁBIL</v>
      </c>
      <c r="H24" s="250"/>
      <c r="I24" s="250"/>
      <c r="J24" s="250"/>
      <c r="K24" s="247"/>
      <c r="L24" s="144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ht="39.75" customHeight="1">
      <c r="A25" s="247">
        <v>23.0</v>
      </c>
      <c r="B25" s="248" t="str">
        <f>VLOOKUP($A25,Cierre!$A:$E,2,FALSE)</f>
        <v>LUIS MITON ORTIZ VERGEL</v>
      </c>
      <c r="C25" s="247" t="str">
        <f>VLOOKUP($A25,'Capacidad Juridica'!$A:$AR,43,FALSE)</f>
        <v/>
      </c>
      <c r="D25" s="247" t="str">
        <f>VLOOKUP($A25,'Capacidad Financiera CONTRATO  '!$A:$U,18,FALSE)</f>
        <v>#N/A</v>
      </c>
      <c r="E25" s="247" t="str">
        <f>VLOOKUP($A25,'Capacidad Financiera CONTRATO  '!$A:$U,19,FALSE)</f>
        <v>#N/A</v>
      </c>
      <c r="F25" s="247" t="str">
        <f>VLOOKUP($A25,'Capacidad Financiera CONTRATO  '!$A:$U,20,FALSE)</f>
        <v>#N/A</v>
      </c>
      <c r="G25" s="247" t="str">
        <f>IF(COUNTIF(Experiencia!$N:$N,A25)&lt;2,IF(SUMIF(Experiencia!$A:$A,A25,Experiencia!$N:$N)&gt;'Información'!$B$20*0.75,"HÁBIL","NO HÁBIL"),IF(OR(COUNTIF(Experiencia!$N:$N,A25)=3,COUNTIF(Experiencia!$N:$N,A25)=4)=TRUE,IF(SUMIF(Experiencia!$A:$A,A25,Experiencia!$N:$N)&gt;'Información'!$B$20*1.2,"HÁBIL","NO HÁBIL"),IF(SUMIF(Experiencia!$A:$A,A25,Experiencia!$N:$N)&gt;'Información'!$B$20*1.5,"HÁBIL","NO HÁBIL")))</f>
        <v>NO HÁBIL</v>
      </c>
      <c r="H25" s="250"/>
      <c r="I25" s="250"/>
      <c r="J25" s="250"/>
      <c r="K25" s="247"/>
      <c r="L25" s="144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ht="39.75" customHeight="1">
      <c r="A26" s="247">
        <v>24.0</v>
      </c>
      <c r="B26" s="248" t="str">
        <f>VLOOKUP($A26,Cierre!$A:$E,2,FALSE)</f>
        <v>INGENIERIA CIVIL Y GEODESIA SAS – INCIGE SAS</v>
      </c>
      <c r="C26" s="247" t="str">
        <f>VLOOKUP($A26,'Capacidad Juridica'!$A:$AR,43,FALSE)</f>
        <v/>
      </c>
      <c r="D26" s="247" t="str">
        <f>VLOOKUP($A26,'Capacidad Financiera CONTRATO  '!$A:$U,18,FALSE)</f>
        <v>#N/A</v>
      </c>
      <c r="E26" s="247" t="str">
        <f>VLOOKUP($A26,'Capacidad Financiera CONTRATO  '!$A:$U,19,FALSE)</f>
        <v>#N/A</v>
      </c>
      <c r="F26" s="247" t="str">
        <f>VLOOKUP($A26,'Capacidad Financiera CONTRATO  '!$A:$U,20,FALSE)</f>
        <v>#N/A</v>
      </c>
      <c r="G26" s="247" t="str">
        <f>IF(COUNTIF(Experiencia!$N:$N,A26)&lt;2,IF(SUMIF(Experiencia!$A:$A,A26,Experiencia!$N:$N)&gt;'Información'!$B$20*0.75,"HÁBIL","NO HÁBIL"),IF(OR(COUNTIF(Experiencia!$N:$N,A26)=3,COUNTIF(Experiencia!$N:$N,A26)=4)=TRUE,IF(SUMIF(Experiencia!$A:$A,A26,Experiencia!$N:$N)&gt;'Información'!$B$20*1.2,"HÁBIL","NO HÁBIL"),IF(SUMIF(Experiencia!$A:$A,A26,Experiencia!$N:$N)&gt;'Información'!$B$20*1.5,"HÁBIL","NO HÁBIL")))</f>
        <v>NO HÁBIL</v>
      </c>
      <c r="H26" s="250"/>
      <c r="I26" s="250"/>
      <c r="J26" s="250"/>
      <c r="K26" s="247"/>
      <c r="L26" s="144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ht="39.75" customHeight="1">
      <c r="A27" s="247">
        <v>25.0</v>
      </c>
      <c r="B27" s="248" t="str">
        <f>VLOOKUP($A27,Cierre!$A:$E,2,FALSE)</f>
        <v>JULIO CESAR SALGADO GALEANO</v>
      </c>
      <c r="C27" s="247" t="str">
        <f>VLOOKUP($A27,'Capacidad Juridica'!$A:$AR,43,FALSE)</f>
        <v/>
      </c>
      <c r="D27" s="247" t="str">
        <f>VLOOKUP($A27,'Capacidad Financiera CONTRATO  '!$A:$U,18,FALSE)</f>
        <v>#N/A</v>
      </c>
      <c r="E27" s="247" t="str">
        <f>VLOOKUP($A27,'Capacidad Financiera CONTRATO  '!$A:$U,19,FALSE)</f>
        <v>#N/A</v>
      </c>
      <c r="F27" s="247" t="str">
        <f>VLOOKUP($A27,'Capacidad Financiera CONTRATO  '!$A:$U,20,FALSE)</f>
        <v>#N/A</v>
      </c>
      <c r="G27" s="247" t="str">
        <f>IF(COUNTIF(Experiencia!$N:$N,A27)&lt;2,IF(SUMIF(Experiencia!$A:$A,A27,Experiencia!$N:$N)&gt;'Información'!$B$20*0.75,"HÁBIL","NO HÁBIL"),IF(OR(COUNTIF(Experiencia!$N:$N,A27)=3,COUNTIF(Experiencia!$N:$N,A27)=4)=TRUE,IF(SUMIF(Experiencia!$A:$A,A27,Experiencia!$N:$N)&gt;'Información'!$B$20*1.2,"HÁBIL","NO HÁBIL"),IF(SUMIF(Experiencia!$A:$A,A27,Experiencia!$N:$N)&gt;'Información'!$B$20*1.5,"HÁBIL","NO HÁBIL")))</f>
        <v>NO HÁBIL</v>
      </c>
      <c r="H27" s="250"/>
      <c r="I27" s="250"/>
      <c r="J27" s="250"/>
      <c r="K27" s="247"/>
      <c r="L27" s="144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ht="39.75" customHeight="1">
      <c r="A28" s="247">
        <v>26.0</v>
      </c>
      <c r="B28" s="248" t="str">
        <f>VLOOKUP($A28,Cierre!$A:$E,2,FALSE)</f>
        <v>CONSORCIO J-INGENIEROS PROSPERIDAD</v>
      </c>
      <c r="C28" s="247" t="str">
        <f>VLOOKUP($A28,'Capacidad Juridica'!$A:$AR,43,FALSE)</f>
        <v/>
      </c>
      <c r="D28" s="247" t="str">
        <f>VLOOKUP($A28,'Capacidad Financiera CONTRATO  '!$A:$U,18,FALSE)</f>
        <v>#N/A</v>
      </c>
      <c r="E28" s="247" t="str">
        <f>VLOOKUP($A28,'Capacidad Financiera CONTRATO  '!$A:$U,19,FALSE)</f>
        <v>#N/A</v>
      </c>
      <c r="F28" s="247" t="str">
        <f>VLOOKUP($A28,'Capacidad Financiera CONTRATO  '!$A:$U,20,FALSE)</f>
        <v>#N/A</v>
      </c>
      <c r="G28" s="247" t="str">
        <f>IF(COUNTIF(Experiencia!$N:$N,A28)&lt;2,IF(SUMIF(Experiencia!$A:$A,A28,Experiencia!$N:$N)&gt;'Información'!$B$20*0.75,"HÁBIL","NO HÁBIL"),IF(OR(COUNTIF(Experiencia!$N:$N,A28)=3,COUNTIF(Experiencia!$N:$N,A28)=4)=TRUE,IF(SUMIF(Experiencia!$A:$A,A28,Experiencia!$N:$N)&gt;'Información'!$B$20*1.2,"HÁBIL","NO HÁBIL"),IF(SUMIF(Experiencia!$A:$A,A28,Experiencia!$N:$N)&gt;'Información'!$B$20*1.5,"HÁBIL","NO HÁBIL")))</f>
        <v>NO HÁBIL</v>
      </c>
      <c r="H28" s="250"/>
      <c r="I28" s="250"/>
      <c r="J28" s="250"/>
      <c r="K28" s="247"/>
      <c r="L28" s="144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ht="39.75" customHeight="1">
      <c r="A29" s="247">
        <v>27.0</v>
      </c>
      <c r="B29" s="248" t="str">
        <f>VLOOKUP($A29,Cierre!$A:$E,2,FALSE)</f>
        <v>COINOC S.A.S.</v>
      </c>
      <c r="C29" s="247" t="str">
        <f>VLOOKUP($A29,'Capacidad Juridica'!$A:$AR,43,FALSE)</f>
        <v/>
      </c>
      <c r="D29" s="247" t="str">
        <f>VLOOKUP($A29,'Capacidad Financiera CONTRATO  '!$A:$U,18,FALSE)</f>
        <v>#N/A</v>
      </c>
      <c r="E29" s="247" t="str">
        <f>VLOOKUP($A29,'Capacidad Financiera CONTRATO  '!$A:$U,19,FALSE)</f>
        <v>#N/A</v>
      </c>
      <c r="F29" s="247" t="str">
        <f>VLOOKUP($A29,'Capacidad Financiera CONTRATO  '!$A:$U,20,FALSE)</f>
        <v>#N/A</v>
      </c>
      <c r="G29" s="247" t="str">
        <f>IF(COUNTIF(Experiencia!$N:$N,A29)&lt;2,IF(SUMIF(Experiencia!$A:$A,A29,Experiencia!$N:$N)&gt;'Información'!$B$20*0.75,"HÁBIL","NO HÁBIL"),IF(OR(COUNTIF(Experiencia!$N:$N,A29)=3,COUNTIF(Experiencia!$N:$N,A29)=4)=TRUE,IF(SUMIF(Experiencia!$A:$A,A29,Experiencia!$N:$N)&gt;'Información'!$B$20*1.2,"HÁBIL","NO HÁBIL"),IF(SUMIF(Experiencia!$A:$A,A29,Experiencia!$N:$N)&gt;'Información'!$B$20*1.5,"HÁBIL","NO HÁBIL")))</f>
        <v>NO HÁBIL</v>
      </c>
      <c r="H29" s="250"/>
      <c r="I29" s="250"/>
      <c r="J29" s="250"/>
      <c r="K29" s="247"/>
      <c r="L29" s="144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ht="39.75" customHeight="1">
      <c r="A30" s="247">
        <v>28.0</v>
      </c>
      <c r="B30" s="248" t="str">
        <f>VLOOKUP($A30,Cierre!$A:$E,2,FALSE)</f>
        <v>CONSORCIO EP MANIZALES</v>
      </c>
      <c r="C30" s="247" t="str">
        <f>VLOOKUP($A30,'Capacidad Juridica'!$A:$AR,43,FALSE)</f>
        <v/>
      </c>
      <c r="D30" s="247" t="str">
        <f>VLOOKUP($A30,'Capacidad Financiera CONTRATO  '!$A:$U,18,FALSE)</f>
        <v>#N/A</v>
      </c>
      <c r="E30" s="247" t="str">
        <f>VLOOKUP($A30,'Capacidad Financiera CONTRATO  '!$A:$U,19,FALSE)</f>
        <v>#N/A</v>
      </c>
      <c r="F30" s="247" t="str">
        <f>VLOOKUP($A30,'Capacidad Financiera CONTRATO  '!$A:$U,20,FALSE)</f>
        <v>#N/A</v>
      </c>
      <c r="G30" s="247" t="str">
        <f>IF(COUNTIF(Experiencia!$N:$N,A30)&lt;2,IF(SUMIF(Experiencia!$A:$A,A30,Experiencia!$N:$N)&gt;'Información'!$B$20*0.75,"HÁBIL","NO HÁBIL"),IF(OR(COUNTIF(Experiencia!$N:$N,A30)=3,COUNTIF(Experiencia!$N:$N,A30)=4)=TRUE,IF(SUMIF(Experiencia!$A:$A,A30,Experiencia!$N:$N)&gt;'Información'!$B$20*1.2,"HÁBIL","NO HÁBIL"),IF(SUMIF(Experiencia!$A:$A,A30,Experiencia!$N:$N)&gt;'Información'!$B$20*1.5,"HÁBIL","NO HÁBIL")))</f>
        <v>NO HÁBIL</v>
      </c>
      <c r="H30" s="250"/>
      <c r="I30" s="250"/>
      <c r="J30" s="250"/>
      <c r="K30" s="247"/>
      <c r="L30" s="144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ht="39.75" customHeight="1">
      <c r="A31" s="247">
        <v>29.0</v>
      </c>
      <c r="B31" s="248" t="str">
        <f>VLOOKUP($A31,Cierre!$A:$E,2,FALSE)</f>
        <v>NILDO PEDRAZA PEDRAZA</v>
      </c>
      <c r="C31" s="247" t="str">
        <f>VLOOKUP($A31,'Capacidad Juridica'!$A:$AR,43,FALSE)</f>
        <v/>
      </c>
      <c r="D31" s="247" t="str">
        <f>VLOOKUP($A31,'Capacidad Financiera CONTRATO  '!$A:$U,18,FALSE)</f>
        <v>#N/A</v>
      </c>
      <c r="E31" s="247" t="str">
        <f>VLOOKUP($A31,'Capacidad Financiera CONTRATO  '!$A:$U,19,FALSE)</f>
        <v>#N/A</v>
      </c>
      <c r="F31" s="247" t="str">
        <f>VLOOKUP($A31,'Capacidad Financiera CONTRATO  '!$A:$U,20,FALSE)</f>
        <v>#N/A</v>
      </c>
      <c r="G31" s="247" t="str">
        <f>IF(COUNTIF(Experiencia!$N:$N,A31)&lt;2,IF(SUMIF(Experiencia!$A:$A,A31,Experiencia!$N:$N)&gt;'Información'!$B$20*0.75,"HÁBIL","NO HÁBIL"),IF(OR(COUNTIF(Experiencia!$N:$N,A31)=3,COUNTIF(Experiencia!$N:$N,A31)=4)=TRUE,IF(SUMIF(Experiencia!$A:$A,A31,Experiencia!$N:$N)&gt;'Información'!$B$20*1.2,"HÁBIL","NO HÁBIL"),IF(SUMIF(Experiencia!$A:$A,A31,Experiencia!$N:$N)&gt;'Información'!$B$20*1.5,"HÁBIL","NO HÁBIL")))</f>
        <v>NO HÁBIL</v>
      </c>
      <c r="H31" s="250"/>
      <c r="I31" s="250"/>
      <c r="J31" s="250"/>
      <c r="K31" s="247"/>
      <c r="L31" s="144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ht="39.75" customHeight="1">
      <c r="A32" s="247">
        <v>30.0</v>
      </c>
      <c r="B32" s="248" t="str">
        <f>VLOOKUP($A32,Cierre!$A:$E,2,FALSE)</f>
        <v>FEDERICO ESTRADA JARAMILLO</v>
      </c>
      <c r="C32" s="247" t="str">
        <f>VLOOKUP($A32,'Capacidad Juridica'!$A:$AR,43,FALSE)</f>
        <v/>
      </c>
      <c r="D32" s="247" t="str">
        <f>VLOOKUP($A32,'Capacidad Financiera CONTRATO  '!$A:$U,18,FALSE)</f>
        <v>#N/A</v>
      </c>
      <c r="E32" s="247" t="str">
        <f>VLOOKUP($A32,'Capacidad Financiera CONTRATO  '!$A:$U,19,FALSE)</f>
        <v>#N/A</v>
      </c>
      <c r="F32" s="247" t="str">
        <f>VLOOKUP($A32,'Capacidad Financiera CONTRATO  '!$A:$U,20,FALSE)</f>
        <v>#N/A</v>
      </c>
      <c r="G32" s="247" t="str">
        <f>IF(COUNTIF(Experiencia!$N:$N,A32)&lt;2,IF(SUMIF(Experiencia!$A:$A,A32,Experiencia!$N:$N)&gt;'Información'!$B$20*0.75,"HÁBIL","NO HÁBIL"),IF(OR(COUNTIF(Experiencia!$N:$N,A32)=3,COUNTIF(Experiencia!$N:$N,A32)=4)=TRUE,IF(SUMIF(Experiencia!$A:$A,A32,Experiencia!$N:$N)&gt;'Información'!$B$20*1.2,"HÁBIL","NO HÁBIL"),IF(SUMIF(Experiencia!$A:$A,A32,Experiencia!$N:$N)&gt;'Información'!$B$20*1.5,"HÁBIL","NO HÁBIL")))</f>
        <v>NO HÁBIL</v>
      </c>
      <c r="H32" s="250"/>
      <c r="I32" s="250"/>
      <c r="J32" s="250"/>
      <c r="K32" s="247"/>
      <c r="L32" s="144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ht="39.75" customHeight="1">
      <c r="A33" s="247">
        <v>31.0</v>
      </c>
      <c r="B33" s="248" t="str">
        <f>VLOOKUP($A33,Cierre!$A:$E,2,FALSE)</f>
        <v>RICAURTE VALENCIA GÓMEZ</v>
      </c>
      <c r="C33" s="247" t="str">
        <f>VLOOKUP($A33,'Capacidad Juridica'!$A:$AR,43,FALSE)</f>
        <v/>
      </c>
      <c r="D33" s="247" t="str">
        <f>VLOOKUP($A33,'Capacidad Financiera CONTRATO  '!$A:$U,18,FALSE)</f>
        <v>#N/A</v>
      </c>
      <c r="E33" s="247" t="str">
        <f>VLOOKUP($A33,'Capacidad Financiera CONTRATO  '!$A:$U,19,FALSE)</f>
        <v>#N/A</v>
      </c>
      <c r="F33" s="247" t="str">
        <f>VLOOKUP($A33,'Capacidad Financiera CONTRATO  '!$A:$U,20,FALSE)</f>
        <v>#N/A</v>
      </c>
      <c r="G33" s="247" t="str">
        <f>IF(COUNTIF(Experiencia!$N:$N,A33)&lt;2,IF(SUMIF(Experiencia!$A:$A,A33,Experiencia!$N:$N)&gt;'Información'!$B$20*0.75,"HÁBIL","NO HÁBIL"),IF(OR(COUNTIF(Experiencia!$N:$N,A33)=3,COUNTIF(Experiencia!$N:$N,A33)=4)=TRUE,IF(SUMIF(Experiencia!$A:$A,A33,Experiencia!$N:$N)&gt;'Información'!$B$20*1.2,"HÁBIL","NO HÁBIL"),IF(SUMIF(Experiencia!$A:$A,A33,Experiencia!$N:$N)&gt;'Información'!$B$20*1.5,"HÁBIL","NO HÁBIL")))</f>
        <v>NO HÁBIL</v>
      </c>
      <c r="H33" s="250"/>
      <c r="I33" s="250"/>
      <c r="J33" s="250"/>
      <c r="K33" s="247"/>
      <c r="L33" s="144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ht="39.75" customHeight="1">
      <c r="A34" s="247">
        <v>32.0</v>
      </c>
      <c r="B34" s="248" t="str">
        <f>VLOOKUP($A34,Cierre!$A:$E,2,FALSE)</f>
        <v>JAIRO ANTONIO OSSA LOPEZ</v>
      </c>
      <c r="C34" s="247" t="str">
        <f>VLOOKUP($A34,'Capacidad Juridica'!$A:$AR,43,FALSE)</f>
        <v/>
      </c>
      <c r="D34" s="247" t="str">
        <f>VLOOKUP($A34,'Capacidad Financiera CONTRATO  '!$A:$U,18,FALSE)</f>
        <v>#N/A</v>
      </c>
      <c r="E34" s="247" t="str">
        <f>VLOOKUP($A34,'Capacidad Financiera CONTRATO  '!$A:$U,19,FALSE)</f>
        <v>#N/A</v>
      </c>
      <c r="F34" s="247" t="str">
        <f>VLOOKUP($A34,'Capacidad Financiera CONTRATO  '!$A:$U,20,FALSE)</f>
        <v>#N/A</v>
      </c>
      <c r="G34" s="247" t="str">
        <f>IF(COUNTIF(Experiencia!$N:$N,A34)&lt;2,IF(SUMIF(Experiencia!$A:$A,A34,Experiencia!$N:$N)&gt;'Información'!$B$20*0.75,"HÁBIL","NO HÁBIL"),IF(OR(COUNTIF(Experiencia!$N:$N,A34)=3,COUNTIF(Experiencia!$N:$N,A34)=4)=TRUE,IF(SUMIF(Experiencia!$A:$A,A34,Experiencia!$N:$N)&gt;'Información'!$B$20*1.2,"HÁBIL","NO HÁBIL"),IF(SUMIF(Experiencia!$A:$A,A34,Experiencia!$N:$N)&gt;'Información'!$B$20*1.5,"HÁBIL","NO HÁBIL")))</f>
        <v>NO HÁBIL</v>
      </c>
      <c r="H34" s="250"/>
      <c r="I34" s="250"/>
      <c r="J34" s="250"/>
      <c r="K34" s="247"/>
      <c r="L34" s="144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ht="39.75" customHeight="1">
      <c r="A35" s="247">
        <v>33.0</v>
      </c>
      <c r="B35" s="248" t="str">
        <f>VLOOKUP($A35,Cierre!$A:$E,2,FALSE)</f>
        <v>GENERADORA DE PROYECTOS DE PUERTOS ARQUITECTURA Y VIAS SAS</v>
      </c>
      <c r="C35" s="247" t="str">
        <f>VLOOKUP($A35,'Capacidad Juridica'!$A:$AR,43,FALSE)</f>
        <v/>
      </c>
      <c r="D35" s="247" t="str">
        <f>VLOOKUP($A35,'Capacidad Financiera CONTRATO  '!$A:$U,18,FALSE)</f>
        <v>#N/A</v>
      </c>
      <c r="E35" s="247" t="str">
        <f>VLOOKUP($A35,'Capacidad Financiera CONTRATO  '!$A:$U,19,FALSE)</f>
        <v>#N/A</v>
      </c>
      <c r="F35" s="247" t="str">
        <f>VLOOKUP($A35,'Capacidad Financiera CONTRATO  '!$A:$U,20,FALSE)</f>
        <v>#N/A</v>
      </c>
      <c r="G35" s="247" t="str">
        <f>IF(COUNTIF(Experiencia!$N:$N,A35)&lt;2,IF(SUMIF(Experiencia!$A:$A,A35,Experiencia!$N:$N)&gt;'Información'!$B$20*0.75,"HÁBIL","NO HÁBIL"),IF(OR(COUNTIF(Experiencia!$N:$N,A35)=3,COUNTIF(Experiencia!$N:$N,A35)=4)=TRUE,IF(SUMIF(Experiencia!$A:$A,A35,Experiencia!$N:$N)&gt;'Información'!$B$20*1.2,"HÁBIL","NO HÁBIL"),IF(SUMIF(Experiencia!$A:$A,A35,Experiencia!$N:$N)&gt;'Información'!$B$20*1.5,"HÁBIL","NO HÁBIL")))</f>
        <v>NO HÁBIL</v>
      </c>
      <c r="H35" s="250"/>
      <c r="I35" s="250"/>
      <c r="J35" s="250"/>
      <c r="K35" s="247"/>
      <c r="L35" s="144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ht="39.75" customHeight="1">
      <c r="A36" s="247">
        <v>34.0</v>
      </c>
      <c r="B36" s="248" t="str">
        <f>VLOOKUP($A36,Cierre!$A:$E,2,FALSE)</f>
        <v>CONSORCIO EJE CAFETERO</v>
      </c>
      <c r="C36" s="247" t="str">
        <f>VLOOKUP($A36,'Capacidad Juridica'!$A:$AR,43,FALSE)</f>
        <v/>
      </c>
      <c r="D36" s="247" t="str">
        <f>VLOOKUP($A36,'Capacidad Financiera CONTRATO  '!$A:$U,18,FALSE)</f>
        <v>#N/A</v>
      </c>
      <c r="E36" s="247" t="str">
        <f>VLOOKUP($A36,'Capacidad Financiera CONTRATO  '!$A:$U,19,FALSE)</f>
        <v>#N/A</v>
      </c>
      <c r="F36" s="247" t="str">
        <f>VLOOKUP($A36,'Capacidad Financiera CONTRATO  '!$A:$U,20,FALSE)</f>
        <v>#N/A</v>
      </c>
      <c r="G36" s="247" t="str">
        <f>IF(COUNTIF(Experiencia!$N:$N,A36)&lt;2,IF(SUMIF(Experiencia!$A:$A,A36,Experiencia!$N:$N)&gt;'Información'!$B$20*0.75,"HÁBIL","NO HÁBIL"),IF(OR(COUNTIF(Experiencia!$N:$N,A36)=3,COUNTIF(Experiencia!$N:$N,A36)=4)=TRUE,IF(SUMIF(Experiencia!$A:$A,A36,Experiencia!$N:$N)&gt;'Información'!$B$20*1.2,"HÁBIL","NO HÁBIL"),IF(SUMIF(Experiencia!$A:$A,A36,Experiencia!$N:$N)&gt;'Información'!$B$20*1.5,"HÁBIL","NO HÁBIL")))</f>
        <v>NO HÁBIL</v>
      </c>
      <c r="H36" s="250"/>
      <c r="I36" s="250"/>
      <c r="J36" s="250"/>
      <c r="K36" s="247"/>
      <c r="L36" s="144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ht="39.75" customHeight="1">
      <c r="A37" s="247">
        <v>35.0</v>
      </c>
      <c r="B37" s="248" t="str">
        <f>VLOOKUP($A37,Cierre!$A:$E,2,FALSE)</f>
        <v>CONSORCIO INGEPROYECT MANIZALES</v>
      </c>
      <c r="C37" s="247" t="str">
        <f>VLOOKUP($A37,'Capacidad Juridica'!$A:$AR,43,FALSE)</f>
        <v/>
      </c>
      <c r="D37" s="247" t="str">
        <f>VLOOKUP($A37,'Capacidad Financiera CONTRATO  '!$A:$U,18,FALSE)</f>
        <v>#N/A</v>
      </c>
      <c r="E37" s="247" t="str">
        <f>VLOOKUP($A37,'Capacidad Financiera CONTRATO  '!$A:$U,19,FALSE)</f>
        <v>#N/A</v>
      </c>
      <c r="F37" s="247" t="str">
        <f>VLOOKUP($A37,'Capacidad Financiera CONTRATO  '!$A:$U,20,FALSE)</f>
        <v>#N/A</v>
      </c>
      <c r="G37" s="247" t="str">
        <f>IF(COUNTIF(Experiencia!$N:$N,A37)&lt;2,IF(SUMIF(Experiencia!$A:$A,A37,Experiencia!$N:$N)&gt;'Información'!$B$20*0.75,"HÁBIL","NO HÁBIL"),IF(OR(COUNTIF(Experiencia!$N:$N,A37)=3,COUNTIF(Experiencia!$N:$N,A37)=4)=TRUE,IF(SUMIF(Experiencia!$A:$A,A37,Experiencia!$N:$N)&gt;'Información'!$B$20*1.2,"HÁBIL","NO HÁBIL"),IF(SUMIF(Experiencia!$A:$A,A37,Experiencia!$N:$N)&gt;'Información'!$B$20*1.5,"HÁBIL","NO HÁBIL")))</f>
        <v>NO HÁBIL</v>
      </c>
      <c r="H37" s="250"/>
      <c r="I37" s="250"/>
      <c r="J37" s="250"/>
      <c r="K37" s="247"/>
      <c r="L37" s="144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ht="39.75" customHeight="1">
      <c r="A38" s="247">
        <v>36.0</v>
      </c>
      <c r="B38" s="248" t="str">
        <f>VLOOKUP($A38,Cierre!$A:$E,2,FALSE)</f>
        <v>JOHN ESNEIDER CARDONA GUTIERREZ</v>
      </c>
      <c r="C38" s="247" t="str">
        <f>VLOOKUP($A38,'Capacidad Juridica'!$A:$AR,43,FALSE)</f>
        <v/>
      </c>
      <c r="D38" s="247" t="str">
        <f>VLOOKUP($A38,'Capacidad Financiera CONTRATO  '!$A:$U,18,FALSE)</f>
        <v>#N/A</v>
      </c>
      <c r="E38" s="247" t="str">
        <f>VLOOKUP($A38,'Capacidad Financiera CONTRATO  '!$A:$U,19,FALSE)</f>
        <v>#N/A</v>
      </c>
      <c r="F38" s="247" t="str">
        <f>VLOOKUP($A38,'Capacidad Financiera CONTRATO  '!$A:$U,20,FALSE)</f>
        <v>#N/A</v>
      </c>
      <c r="G38" s="247" t="str">
        <f>IF(COUNTIF(Experiencia!$N:$N,A38)&lt;2,IF(SUMIF(Experiencia!$A:$A,A38,Experiencia!$N:$N)&gt;'Información'!$B$20*0.75,"HÁBIL","NO HÁBIL"),IF(OR(COUNTIF(Experiencia!$N:$N,A38)=3,COUNTIF(Experiencia!$N:$N,A38)=4)=TRUE,IF(SUMIF(Experiencia!$A:$A,A38,Experiencia!$N:$N)&gt;'Información'!$B$20*1.2,"HÁBIL","NO HÁBIL"),IF(SUMIF(Experiencia!$A:$A,A38,Experiencia!$N:$N)&gt;'Información'!$B$20*1.5,"HÁBIL","NO HÁBIL")))</f>
        <v>NO HÁBIL</v>
      </c>
      <c r="H38" s="250"/>
      <c r="I38" s="250"/>
      <c r="J38" s="250"/>
      <c r="K38" s="247"/>
      <c r="L38" s="144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</row>
    <row r="39" ht="39.75" customHeight="1">
      <c r="A39" s="247">
        <v>37.0</v>
      </c>
      <c r="B39" s="248" t="str">
        <f>VLOOKUP($A39,Cierre!$A:$E,2,FALSE)</f>
        <v>CONSORCIO ZAINCO BULEVAR MANIZALES</v>
      </c>
      <c r="C39" s="247" t="str">
        <f>VLOOKUP($A39,'Capacidad Juridica'!$A:$AR,43,FALSE)</f>
        <v/>
      </c>
      <c r="D39" s="247" t="str">
        <f>VLOOKUP($A39,'Capacidad Financiera CONTRATO  '!$A:$U,18,FALSE)</f>
        <v>#N/A</v>
      </c>
      <c r="E39" s="247" t="str">
        <f>VLOOKUP($A39,'Capacidad Financiera CONTRATO  '!$A:$U,19,FALSE)</f>
        <v>#N/A</v>
      </c>
      <c r="F39" s="247" t="str">
        <f>VLOOKUP($A39,'Capacidad Financiera CONTRATO  '!$A:$U,20,FALSE)</f>
        <v>#N/A</v>
      </c>
      <c r="G39" s="247" t="str">
        <f>IF(COUNTIF(Experiencia!$N:$N,A39)&lt;2,IF(SUMIF(Experiencia!$A:$A,A39,Experiencia!$N:$N)&gt;'Información'!$B$20*0.75,"HÁBIL","NO HÁBIL"),IF(OR(COUNTIF(Experiencia!$N:$N,A39)=3,COUNTIF(Experiencia!$N:$N,A39)=4)=TRUE,IF(SUMIF(Experiencia!$A:$A,A39,Experiencia!$N:$N)&gt;'Información'!$B$20*1.2,"HÁBIL","NO HÁBIL"),IF(SUMIF(Experiencia!$A:$A,A39,Experiencia!$N:$N)&gt;'Información'!$B$20*1.5,"HÁBIL","NO HÁBIL")))</f>
        <v>NO HÁBIL</v>
      </c>
      <c r="H39" s="250"/>
      <c r="I39" s="250"/>
      <c r="J39" s="250"/>
      <c r="K39" s="247"/>
      <c r="L39" s="144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ht="39.75" customHeight="1">
      <c r="A40" s="247">
        <v>38.0</v>
      </c>
      <c r="B40" s="248" t="str">
        <f>VLOOKUP($A40,Cierre!$A:$E,2,FALSE)</f>
        <v>CONSTRUCCIONES DEL ESTADO INGENIERIA S.A.S</v>
      </c>
      <c r="C40" s="247" t="str">
        <f>VLOOKUP($A40,'Capacidad Juridica'!$A:$AR,43,FALSE)</f>
        <v/>
      </c>
      <c r="D40" s="247" t="str">
        <f>VLOOKUP($A40,'Capacidad Financiera CONTRATO  '!$A:$U,18,FALSE)</f>
        <v>#N/A</v>
      </c>
      <c r="E40" s="247" t="str">
        <f>VLOOKUP($A40,'Capacidad Financiera CONTRATO  '!$A:$U,19,FALSE)</f>
        <v>#N/A</v>
      </c>
      <c r="F40" s="247" t="str">
        <f>VLOOKUP($A40,'Capacidad Financiera CONTRATO  '!$A:$U,20,FALSE)</f>
        <v>#N/A</v>
      </c>
      <c r="G40" s="247" t="str">
        <f>IF(COUNTIF(Experiencia!$N:$N,A40)&lt;2,IF(SUMIF(Experiencia!$A:$A,A40,Experiencia!$N:$N)&gt;'Información'!$B$20*0.75,"HÁBIL","NO HÁBIL"),IF(OR(COUNTIF(Experiencia!$N:$N,A40)=3,COUNTIF(Experiencia!$N:$N,A40)=4)=TRUE,IF(SUMIF(Experiencia!$A:$A,A40,Experiencia!$N:$N)&gt;'Información'!$B$20*1.2,"HÁBIL","NO HÁBIL"),IF(SUMIF(Experiencia!$A:$A,A40,Experiencia!$N:$N)&gt;'Información'!$B$20*1.5,"HÁBIL","NO HÁBIL")))</f>
        <v>NO HÁBIL</v>
      </c>
      <c r="H40" s="250"/>
      <c r="I40" s="250"/>
      <c r="J40" s="250"/>
      <c r="K40" s="247"/>
      <c r="L40" s="252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39.75" customHeight="1">
      <c r="A41" s="247">
        <v>39.0</v>
      </c>
      <c r="B41" s="248" t="str">
        <f>VLOOKUP($A41,Cierre!$A:$E,2,FALSE)</f>
        <v>AC2R INGENIERIA Y PROYECTOS S.A.S</v>
      </c>
      <c r="C41" s="247" t="str">
        <f>VLOOKUP($A41,'Capacidad Juridica'!$A:$AR,43,FALSE)</f>
        <v/>
      </c>
      <c r="D41" s="247" t="str">
        <f>VLOOKUP($A41,'Capacidad Financiera CONTRATO  '!$A:$U,18,FALSE)</f>
        <v>#N/A</v>
      </c>
      <c r="E41" s="247" t="str">
        <f>VLOOKUP($A41,'Capacidad Financiera CONTRATO  '!$A:$U,19,FALSE)</f>
        <v>#N/A</v>
      </c>
      <c r="F41" s="247" t="str">
        <f>VLOOKUP($A41,'Capacidad Financiera CONTRATO  '!$A:$U,20,FALSE)</f>
        <v>#N/A</v>
      </c>
      <c r="G41" s="247" t="str">
        <f>IF(COUNTIF(Experiencia!$N:$N,A41)&lt;2,IF(SUMIF(Experiencia!$A:$A,A41,Experiencia!$N:$N)&gt;'Información'!$B$20*0.75,"HÁBIL","NO HÁBIL"),IF(OR(COUNTIF(Experiencia!$N:$N,A41)=3,COUNTIF(Experiencia!$N:$N,A41)=4)=TRUE,IF(SUMIF(Experiencia!$A:$A,A41,Experiencia!$N:$N)&gt;'Información'!$B$20*1.2,"HÁBIL","NO HÁBIL"),IF(SUMIF(Experiencia!$A:$A,A41,Experiencia!$N:$N)&gt;'Información'!$B$20*1.5,"HÁBIL","NO HÁBIL")))</f>
        <v>NO HÁBIL</v>
      </c>
      <c r="H41" s="250"/>
      <c r="I41" s="250"/>
      <c r="J41" s="250"/>
      <c r="K41" s="247"/>
      <c r="L41" s="144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39.75" customHeight="1">
      <c r="A42" s="247">
        <v>40.0</v>
      </c>
      <c r="B42" s="248" t="str">
        <f>VLOOKUP($A42,Cierre!$A:$E,2,FALSE)</f>
        <v>CONSORCIO BULEVAR MANIZALES 2021</v>
      </c>
      <c r="C42" s="247" t="str">
        <f>VLOOKUP($A42,'Capacidad Juridica'!$A:$AR,43,FALSE)</f>
        <v/>
      </c>
      <c r="D42" s="247" t="str">
        <f>VLOOKUP($A42,'Capacidad Financiera CONTRATO  '!$A:$U,18,FALSE)</f>
        <v>#N/A</v>
      </c>
      <c r="E42" s="247" t="str">
        <f>VLOOKUP($A42,'Capacidad Financiera CONTRATO  '!$A:$U,19,FALSE)</f>
        <v>#N/A</v>
      </c>
      <c r="F42" s="247" t="str">
        <f>VLOOKUP($A42,'Capacidad Financiera CONTRATO  '!$A:$U,20,FALSE)</f>
        <v>#N/A</v>
      </c>
      <c r="G42" s="247" t="str">
        <f>IF(COUNTIF(Experiencia!$N:$N,A42)&lt;2,IF(SUMIF(Experiencia!$A:$A,A42,Experiencia!$N:$N)&gt;'Información'!$B$20*0.75,"HÁBIL","NO HÁBIL"),IF(OR(COUNTIF(Experiencia!$N:$N,A42)=3,COUNTIF(Experiencia!$N:$N,A42)=4)=TRUE,IF(SUMIF(Experiencia!$A:$A,A42,Experiencia!$N:$N)&gt;'Información'!$B$20*1.2,"HÁBIL","NO HÁBIL"),IF(SUMIF(Experiencia!$A:$A,A42,Experiencia!$N:$N)&gt;'Información'!$B$20*1.5,"HÁBIL","NO HÁBIL")))</f>
        <v>NO HÁBIL</v>
      </c>
      <c r="H42" s="250"/>
      <c r="I42" s="250"/>
      <c r="J42" s="250"/>
      <c r="K42" s="247"/>
      <c r="L42" s="144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ht="39.75" customHeight="1">
      <c r="A43" s="247">
        <v>41.0</v>
      </c>
      <c r="B43" s="248" t="str">
        <f>VLOOKUP($A43,Cierre!$A:$E,2,FALSE)</f>
        <v>CONSORCIO AG3 - CALDAS</v>
      </c>
      <c r="C43" s="247" t="str">
        <f>VLOOKUP($A43,'Capacidad Juridica'!$A:$AR,43,FALSE)</f>
        <v/>
      </c>
      <c r="D43" s="247" t="str">
        <f>VLOOKUP($A43,'Capacidad Financiera CONTRATO  '!$A:$U,18,FALSE)</f>
        <v>#N/A</v>
      </c>
      <c r="E43" s="247" t="str">
        <f>VLOOKUP($A43,'Capacidad Financiera CONTRATO  '!$A:$U,19,FALSE)</f>
        <v>#N/A</v>
      </c>
      <c r="F43" s="247" t="str">
        <f>VLOOKUP($A43,'Capacidad Financiera CONTRATO  '!$A:$U,20,FALSE)</f>
        <v>#N/A</v>
      </c>
      <c r="G43" s="247" t="str">
        <f>IF(COUNTIF(Experiencia!$N:$N,A43)&lt;2,IF(SUMIF(Experiencia!$A:$A,A43,Experiencia!$N:$N)&gt;'Información'!$B$20*0.75,"HÁBIL","NO HÁBIL"),IF(OR(COUNTIF(Experiencia!$N:$N,A43)=3,COUNTIF(Experiencia!$N:$N,A43)=4)=TRUE,IF(SUMIF(Experiencia!$A:$A,A43,Experiencia!$N:$N)&gt;'Información'!$B$20*1.2,"HÁBIL","NO HÁBIL"),IF(SUMIF(Experiencia!$A:$A,A43,Experiencia!$N:$N)&gt;'Información'!$B$20*1.5,"HÁBIL","NO HÁBIL")))</f>
        <v>NO HÁBIL</v>
      </c>
      <c r="H43" s="250"/>
      <c r="I43" s="250"/>
      <c r="J43" s="250"/>
      <c r="K43" s="247"/>
      <c r="L43" s="144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ht="39.75" customHeight="1">
      <c r="A44" s="247">
        <v>42.0</v>
      </c>
      <c r="B44" s="248" t="str">
        <f>VLOOKUP($A44,Cierre!$A:$E,2,FALSE)</f>
        <v>IVÁN ECHEVERRI OSORIO</v>
      </c>
      <c r="C44" s="247" t="str">
        <f>VLOOKUP($A44,'Capacidad Juridica'!$A:$AR,43,FALSE)</f>
        <v/>
      </c>
      <c r="D44" s="247" t="str">
        <f>VLOOKUP($A44,'Capacidad Financiera CONTRATO  '!$A:$U,18,FALSE)</f>
        <v>#N/A</v>
      </c>
      <c r="E44" s="247" t="str">
        <f>VLOOKUP($A44,'Capacidad Financiera CONTRATO  '!$A:$U,19,FALSE)</f>
        <v>#N/A</v>
      </c>
      <c r="F44" s="247" t="str">
        <f>VLOOKUP($A44,'Capacidad Financiera CONTRATO  '!$A:$U,20,FALSE)</f>
        <v>#N/A</v>
      </c>
      <c r="G44" s="247" t="str">
        <f>IF(COUNTIF(Experiencia!$N:$N,A44)&lt;2,IF(SUMIF(Experiencia!$A:$A,A44,Experiencia!$N:$N)&gt;'Información'!$B$20*0.75,"HÁBIL","NO HÁBIL"),IF(OR(COUNTIF(Experiencia!$N:$N,A44)=3,COUNTIF(Experiencia!$N:$N,A44)=4)=TRUE,IF(SUMIF(Experiencia!$A:$A,A44,Experiencia!$N:$N)&gt;'Información'!$B$20*1.2,"HÁBIL","NO HÁBIL"),IF(SUMIF(Experiencia!$A:$A,A44,Experiencia!$N:$N)&gt;'Información'!$B$20*1.5,"HÁBIL","NO HÁBIL")))</f>
        <v>NO HÁBIL</v>
      </c>
      <c r="H44" s="250"/>
      <c r="I44" s="250"/>
      <c r="J44" s="250"/>
      <c r="K44" s="247"/>
      <c r="L44" s="252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ht="39.75" customHeight="1">
      <c r="A45" s="247">
        <v>43.0</v>
      </c>
      <c r="B45" s="248" t="str">
        <f>VLOOKUP($A45,Cierre!$A:$E,2,FALSE)</f>
        <v>URIBE ARQUITECTOS CONSTRUCTORES UAC SAS</v>
      </c>
      <c r="C45" s="247" t="str">
        <f>VLOOKUP($A45,'Capacidad Juridica'!$A:$AR,43,FALSE)</f>
        <v/>
      </c>
      <c r="D45" s="247" t="str">
        <f>VLOOKUP($A45,'Capacidad Financiera CONTRATO  '!$A:$U,18,FALSE)</f>
        <v>#N/A</v>
      </c>
      <c r="E45" s="247" t="str">
        <f>VLOOKUP($A45,'Capacidad Financiera CONTRATO  '!$A:$U,19,FALSE)</f>
        <v>#N/A</v>
      </c>
      <c r="F45" s="247" t="str">
        <f>VLOOKUP($A45,'Capacidad Financiera CONTRATO  '!$A:$U,20,FALSE)</f>
        <v>#N/A</v>
      </c>
      <c r="G45" s="247" t="str">
        <f>IF(COUNTIF(Experiencia!$N:$N,A45)&lt;2,IF(SUMIF(Experiencia!$A:$A,A45,Experiencia!$N:$N)&gt;'Información'!$B$20*0.75,"HÁBIL","NO HÁBIL"),IF(OR(COUNTIF(Experiencia!$N:$N,A45)=3,COUNTIF(Experiencia!$N:$N,A45)=4)=TRUE,IF(SUMIF(Experiencia!$A:$A,A45,Experiencia!$N:$N)&gt;'Información'!$B$20*1.2,"HÁBIL","NO HÁBIL"),IF(SUMIF(Experiencia!$A:$A,A45,Experiencia!$N:$N)&gt;'Información'!$B$20*1.5,"HÁBIL","NO HÁBIL")))</f>
        <v>NO HÁBIL</v>
      </c>
      <c r="H45" s="250"/>
      <c r="I45" s="250"/>
      <c r="J45" s="250"/>
      <c r="K45" s="247"/>
      <c r="L45" s="144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 ht="39.75" customHeight="1">
      <c r="A46" s="247">
        <v>44.0</v>
      </c>
      <c r="B46" s="248" t="str">
        <f>VLOOKUP($A46,Cierre!$A:$E,2,FALSE)</f>
        <v>LR AMBIENTAL S.A.S,</v>
      </c>
      <c r="C46" s="247" t="str">
        <f>VLOOKUP($A46,'Capacidad Juridica'!$A:$AR,43,FALSE)</f>
        <v/>
      </c>
      <c r="D46" s="247" t="str">
        <f>VLOOKUP($A46,'Capacidad Financiera CONTRATO  '!$A:$U,18,FALSE)</f>
        <v>#N/A</v>
      </c>
      <c r="E46" s="247" t="str">
        <f>VLOOKUP($A46,'Capacidad Financiera CONTRATO  '!$A:$U,19,FALSE)</f>
        <v>#N/A</v>
      </c>
      <c r="F46" s="247" t="str">
        <f>VLOOKUP($A46,'Capacidad Financiera CONTRATO  '!$A:$U,20,FALSE)</f>
        <v>#N/A</v>
      </c>
      <c r="G46" s="247" t="str">
        <f>IF(COUNTIF(Experiencia!$N:$N,A46)&lt;2,IF(SUMIF(Experiencia!$A:$A,A46,Experiencia!$N:$N)&gt;'Información'!$B$20*0.75,"HÁBIL","NO HÁBIL"),IF(OR(COUNTIF(Experiencia!$N:$N,A46)=3,COUNTIF(Experiencia!$N:$N,A46)=4)=TRUE,IF(SUMIF(Experiencia!$A:$A,A46,Experiencia!$N:$N)&gt;'Información'!$B$20*1.2,"HÁBIL","NO HÁBIL"),IF(SUMIF(Experiencia!$A:$A,A46,Experiencia!$N:$N)&gt;'Información'!$B$20*1.5,"HÁBIL","NO HÁBIL")))</f>
        <v>NO HÁBIL</v>
      </c>
      <c r="H46" s="250"/>
      <c r="I46" s="250"/>
      <c r="J46" s="250"/>
      <c r="K46" s="247"/>
      <c r="L46" s="144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ht="39.75" customHeight="1">
      <c r="A47" s="247">
        <v>45.0</v>
      </c>
      <c r="B47" s="248" t="str">
        <f>VLOOKUP($A47,Cierre!$A:$E,2,FALSE)</f>
        <v>VIACOL INGENIEROS CONTRATISTAS SAS</v>
      </c>
      <c r="C47" s="247" t="str">
        <f>VLOOKUP($A47,'Capacidad Juridica'!$A:$AR,43,FALSE)</f>
        <v/>
      </c>
      <c r="D47" s="247" t="str">
        <f>VLOOKUP($A47,'Capacidad Financiera CONTRATO  '!$A:$U,18,FALSE)</f>
        <v>#N/A</v>
      </c>
      <c r="E47" s="247" t="str">
        <f>VLOOKUP($A47,'Capacidad Financiera CONTRATO  '!$A:$U,19,FALSE)</f>
        <v>#N/A</v>
      </c>
      <c r="F47" s="247" t="str">
        <f>VLOOKUP($A47,'Capacidad Financiera CONTRATO  '!$A:$U,20,FALSE)</f>
        <v>#N/A</v>
      </c>
      <c r="G47" s="247" t="str">
        <f>IF(COUNTIF(Experiencia!$N:$N,A47)&lt;2,IF(SUMIF(Experiencia!$A:$A,A47,Experiencia!$N:$N)&gt;'Información'!$B$20*0.75,"HÁBIL","NO HÁBIL"),IF(OR(COUNTIF(Experiencia!$N:$N,A47)=3,COUNTIF(Experiencia!$N:$N,A47)=4)=TRUE,IF(SUMIF(Experiencia!$A:$A,A47,Experiencia!$N:$N)&gt;'Información'!$B$20*1.2,"HÁBIL","NO HÁBIL"),IF(SUMIF(Experiencia!$A:$A,A47,Experiencia!$N:$N)&gt;'Información'!$B$20*1.5,"HÁBIL","NO HÁBIL")))</f>
        <v>NO HÁBIL</v>
      </c>
      <c r="H47" s="250"/>
      <c r="I47" s="250"/>
      <c r="J47" s="250"/>
      <c r="K47" s="247"/>
      <c r="L47" s="144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ht="39.75" customHeight="1">
      <c r="A48" s="247">
        <v>46.0</v>
      </c>
      <c r="B48" s="248" t="str">
        <f>VLOOKUP($A48,Cierre!$A:$E,2,FALSE)</f>
        <v>JAVIER DE JESUS GARCIA PAREJA</v>
      </c>
      <c r="C48" s="247" t="str">
        <f>VLOOKUP($A48,'Capacidad Juridica'!$A:$AR,43,FALSE)</f>
        <v/>
      </c>
      <c r="D48" s="247" t="str">
        <f>VLOOKUP($A48,'Capacidad Financiera CONTRATO  '!$A:$U,18,FALSE)</f>
        <v>#N/A</v>
      </c>
      <c r="E48" s="247" t="str">
        <f>VLOOKUP($A48,'Capacidad Financiera CONTRATO  '!$A:$U,19,FALSE)</f>
        <v>#N/A</v>
      </c>
      <c r="F48" s="247" t="str">
        <f>VLOOKUP($A48,'Capacidad Financiera CONTRATO  '!$A:$U,20,FALSE)</f>
        <v>#N/A</v>
      </c>
      <c r="G48" s="247" t="str">
        <f>IF(COUNTIF(Experiencia!$N:$N,A48)&lt;2,IF(SUMIF(Experiencia!$A:$A,A48,Experiencia!$N:$N)&gt;'Información'!$B$20*0.75,"HÁBIL","NO HÁBIL"),IF(OR(COUNTIF(Experiencia!$N:$N,A48)=3,COUNTIF(Experiencia!$N:$N,A48)=4)=TRUE,IF(SUMIF(Experiencia!$A:$A,A48,Experiencia!$N:$N)&gt;'Información'!$B$20*1.2,"HÁBIL","NO HÁBIL"),IF(SUMIF(Experiencia!$A:$A,A48,Experiencia!$N:$N)&gt;'Información'!$B$20*1.5,"HÁBIL","NO HÁBIL")))</f>
        <v>NO HÁBIL</v>
      </c>
      <c r="H48" s="250"/>
      <c r="I48" s="250"/>
      <c r="J48" s="250"/>
      <c r="K48" s="247"/>
      <c r="L48" s="144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ht="39.75" customHeight="1">
      <c r="A49" s="247">
        <v>47.0</v>
      </c>
      <c r="B49" s="248" t="str">
        <f>VLOOKUP($A49,Cierre!$A:$E,2,FALSE)</f>
        <v>VÍAS Y CANALES S.A.S</v>
      </c>
      <c r="C49" s="247" t="str">
        <f>VLOOKUP($A49,'Capacidad Juridica'!$A:$AR,43,FALSE)</f>
        <v/>
      </c>
      <c r="D49" s="247" t="str">
        <f>VLOOKUP($A49,'Capacidad Financiera CONTRATO  '!$A:$U,18,FALSE)</f>
        <v>#N/A</v>
      </c>
      <c r="E49" s="247" t="str">
        <f>VLOOKUP($A49,'Capacidad Financiera CONTRATO  '!$A:$U,19,FALSE)</f>
        <v>#N/A</v>
      </c>
      <c r="F49" s="247" t="str">
        <f>VLOOKUP($A49,'Capacidad Financiera CONTRATO  '!$A:$U,20,FALSE)</f>
        <v>#N/A</v>
      </c>
      <c r="G49" s="247" t="str">
        <f>IF(COUNTIF(Experiencia!$N:$N,A49)&lt;2,IF(SUMIF(Experiencia!$A:$A,A49,Experiencia!$N:$N)&gt;'Información'!$B$20*0.75,"HÁBIL","NO HÁBIL"),IF(OR(COUNTIF(Experiencia!$N:$N,A49)=3,COUNTIF(Experiencia!$N:$N,A49)=4)=TRUE,IF(SUMIF(Experiencia!$A:$A,A49,Experiencia!$N:$N)&gt;'Información'!$B$20*1.2,"HÁBIL","NO HÁBIL"),IF(SUMIF(Experiencia!$A:$A,A49,Experiencia!$N:$N)&gt;'Información'!$B$20*1.5,"HÁBIL","NO HÁBIL")))</f>
        <v>NO HÁBIL</v>
      </c>
      <c r="H49" s="250"/>
      <c r="I49" s="250"/>
      <c r="J49" s="250"/>
      <c r="K49" s="247"/>
      <c r="L49" s="144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ht="39.75" customHeight="1">
      <c r="A50" s="247">
        <v>48.0</v>
      </c>
      <c r="B50" s="248" t="str">
        <f>VLOOKUP($A50,Cierre!$A:$E,2,FALSE)</f>
        <v>PROFESIONALES ASOCIADOS LTDA</v>
      </c>
      <c r="C50" s="247" t="str">
        <f>VLOOKUP($A50,'Capacidad Juridica'!$A:$AR,43,FALSE)</f>
        <v/>
      </c>
      <c r="D50" s="247" t="str">
        <f>VLOOKUP($A50,'Capacidad Financiera CONTRATO  '!$A:$U,18,FALSE)</f>
        <v>#N/A</v>
      </c>
      <c r="E50" s="247" t="str">
        <f>VLOOKUP($A50,'Capacidad Financiera CONTRATO  '!$A:$U,19,FALSE)</f>
        <v>#N/A</v>
      </c>
      <c r="F50" s="247" t="str">
        <f>VLOOKUP($A50,'Capacidad Financiera CONTRATO  '!$A:$U,20,FALSE)</f>
        <v>#N/A</v>
      </c>
      <c r="G50" s="247" t="str">
        <f>IF(COUNTIF(Experiencia!$N:$N,A50)&lt;2,IF(SUMIF(Experiencia!$A:$A,A50,Experiencia!$N:$N)&gt;'Información'!$B$20*0.75,"HÁBIL","NO HÁBIL"),IF(OR(COUNTIF(Experiencia!$N:$N,A50)=3,COUNTIF(Experiencia!$N:$N,A50)=4)=TRUE,IF(SUMIF(Experiencia!$A:$A,A50,Experiencia!$N:$N)&gt;'Información'!$B$20*1.2,"HÁBIL","NO HÁBIL"),IF(SUMIF(Experiencia!$A:$A,A50,Experiencia!$N:$N)&gt;'Información'!$B$20*1.5,"HÁBIL","NO HÁBIL")))</f>
        <v>NO HÁBIL</v>
      </c>
      <c r="H50" s="250"/>
      <c r="I50" s="250"/>
      <c r="J50" s="250"/>
      <c r="K50" s="247"/>
      <c r="L50" s="144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ht="39.75" customHeight="1">
      <c r="A51" s="247">
        <v>49.0</v>
      </c>
      <c r="B51" s="248" t="str">
        <f>VLOOKUP($A51,Cierre!$A:$E,2,FALSE)</f>
        <v>LUIS GUILLERMO CARDENAS SANDOVAL</v>
      </c>
      <c r="C51" s="247" t="str">
        <f>VLOOKUP($A51,'Capacidad Juridica'!$A:$AR,43,FALSE)</f>
        <v/>
      </c>
      <c r="D51" s="247" t="str">
        <f>VLOOKUP($A51,'Capacidad Financiera CONTRATO  '!$A:$U,18,FALSE)</f>
        <v>#N/A</v>
      </c>
      <c r="E51" s="247" t="str">
        <f>VLOOKUP($A51,'Capacidad Financiera CONTRATO  '!$A:$U,19,FALSE)</f>
        <v>#N/A</v>
      </c>
      <c r="F51" s="247" t="str">
        <f>VLOOKUP($A51,'Capacidad Financiera CONTRATO  '!$A:$U,20,FALSE)</f>
        <v>#N/A</v>
      </c>
      <c r="G51" s="247" t="str">
        <f>IF(COUNTIF(Experiencia!$N:$N,A51)&lt;2,IF(SUMIF(Experiencia!$A:$A,A51,Experiencia!$N:$N)&gt;'Información'!$B$20*0.75,"HÁBIL","NO HÁBIL"),IF(OR(COUNTIF(Experiencia!$N:$N,A51)=3,COUNTIF(Experiencia!$N:$N,A51)=4)=TRUE,IF(SUMIF(Experiencia!$A:$A,A51,Experiencia!$N:$N)&gt;'Información'!$B$20*1.2,"HÁBIL","NO HÁBIL"),IF(SUMIF(Experiencia!$A:$A,A51,Experiencia!$N:$N)&gt;'Información'!$B$20*1.5,"HÁBIL","NO HÁBIL")))</f>
        <v>NO HÁBIL</v>
      </c>
      <c r="H51" s="250"/>
      <c r="I51" s="250"/>
      <c r="J51" s="250"/>
      <c r="K51" s="247"/>
      <c r="L51" s="144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ht="39.75" customHeight="1">
      <c r="A52" s="247">
        <v>50.0</v>
      </c>
      <c r="B52" s="248" t="str">
        <f>VLOOKUP($A52,Cierre!$A:$E,2,FALSE)</f>
        <v>GRANCONSTRUCTORA SAS</v>
      </c>
      <c r="C52" s="247" t="str">
        <f>VLOOKUP($A52,'Capacidad Juridica'!$A:$AR,43,FALSE)</f>
        <v/>
      </c>
      <c r="D52" s="247" t="str">
        <f>VLOOKUP($A52,'Capacidad Financiera CONTRATO  '!$A:$U,18,FALSE)</f>
        <v>#N/A</v>
      </c>
      <c r="E52" s="247" t="str">
        <f>VLOOKUP($A52,'Capacidad Financiera CONTRATO  '!$A:$U,19,FALSE)</f>
        <v>#N/A</v>
      </c>
      <c r="F52" s="247" t="str">
        <f>VLOOKUP($A52,'Capacidad Financiera CONTRATO  '!$A:$U,20,FALSE)</f>
        <v>#N/A</v>
      </c>
      <c r="G52" s="247" t="str">
        <f>IF(COUNTIF(Experiencia!$N:$N,A52)&lt;2,IF(SUMIF(Experiencia!$A:$A,A52,Experiencia!$N:$N)&gt;'Información'!$B$20*0.75,"HÁBIL","NO HÁBIL"),IF(OR(COUNTIF(Experiencia!$N:$N,A52)=3,COUNTIF(Experiencia!$N:$N,A52)=4)=TRUE,IF(SUMIF(Experiencia!$A:$A,A52,Experiencia!$N:$N)&gt;'Información'!$B$20*1.2,"HÁBIL","NO HÁBIL"),IF(SUMIF(Experiencia!$A:$A,A52,Experiencia!$N:$N)&gt;'Información'!$B$20*1.5,"HÁBIL","NO HÁBIL")))</f>
        <v>NO HÁBIL</v>
      </c>
      <c r="H52" s="250"/>
      <c r="I52" s="250"/>
      <c r="J52" s="250"/>
      <c r="K52" s="247"/>
      <c r="L52" s="144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ht="39.75" customHeight="1">
      <c r="A53" s="247">
        <v>51.0</v>
      </c>
      <c r="B53" s="248" t="str">
        <f>VLOOKUP($A53,Cierre!$A:$E,2,FALSE)</f>
        <v>CONSORCIO GIRALDO ASOCIADOS</v>
      </c>
      <c r="C53" s="247" t="str">
        <f>VLOOKUP($A53,'Capacidad Juridica'!$A:$AR,43,FALSE)</f>
        <v/>
      </c>
      <c r="D53" s="247" t="str">
        <f>VLOOKUP($A53,'Capacidad Financiera CONTRATO  '!$A:$U,18,FALSE)</f>
        <v>#N/A</v>
      </c>
      <c r="E53" s="247" t="str">
        <f>VLOOKUP($A53,'Capacidad Financiera CONTRATO  '!$A:$U,19,FALSE)</f>
        <v>#N/A</v>
      </c>
      <c r="F53" s="247" t="str">
        <f>VLOOKUP($A53,'Capacidad Financiera CONTRATO  '!$A:$U,20,FALSE)</f>
        <v>#N/A</v>
      </c>
      <c r="G53" s="247" t="str">
        <f>IF(COUNTIF(Experiencia!$N:$N,A53)&lt;2,IF(SUMIF(Experiencia!$A:$A,A53,Experiencia!$N:$N)&gt;'Información'!$B$20*0.75,"HÁBIL","NO HÁBIL"),IF(OR(COUNTIF(Experiencia!$N:$N,A53)=3,COUNTIF(Experiencia!$N:$N,A53)=4)=TRUE,IF(SUMIF(Experiencia!$A:$A,A53,Experiencia!$N:$N)&gt;'Información'!$B$20*1.2,"HÁBIL","NO HÁBIL"),IF(SUMIF(Experiencia!$A:$A,A53,Experiencia!$N:$N)&gt;'Información'!$B$20*1.5,"HÁBIL","NO HÁBIL")))</f>
        <v>NO HÁBIL</v>
      </c>
      <c r="H53" s="250"/>
      <c r="I53" s="250"/>
      <c r="J53" s="250"/>
      <c r="K53" s="247"/>
      <c r="L53" s="144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ht="39.75" customHeight="1">
      <c r="A54" s="247">
        <v>52.0</v>
      </c>
      <c r="B54" s="248" t="str">
        <f>VLOOKUP($A54,Cierre!$A:$E,2,FALSE)</f>
        <v>BROKA CONSTRUCCIONES E INTERVENTORIAS S.A.S</v>
      </c>
      <c r="C54" s="247" t="str">
        <f>VLOOKUP($A54,'Capacidad Juridica'!$A:$AR,43,FALSE)</f>
        <v/>
      </c>
      <c r="D54" s="247" t="str">
        <f>VLOOKUP($A54,'Capacidad Financiera CONTRATO  '!$A:$U,18,FALSE)</f>
        <v>#N/A</v>
      </c>
      <c r="E54" s="247" t="str">
        <f>VLOOKUP($A54,'Capacidad Financiera CONTRATO  '!$A:$U,19,FALSE)</f>
        <v>#N/A</v>
      </c>
      <c r="F54" s="247" t="str">
        <f>VLOOKUP($A54,'Capacidad Financiera CONTRATO  '!$A:$U,20,FALSE)</f>
        <v>#N/A</v>
      </c>
      <c r="G54" s="247" t="str">
        <f>IF(COUNTIF(Experiencia!$N:$N,A54)&lt;2,IF(SUMIF(Experiencia!$A:$A,A54,Experiencia!$N:$N)&gt;'Información'!$B$20*0.75,"HÁBIL","NO HÁBIL"),IF(OR(COUNTIF(Experiencia!$N:$N,A54)=3,COUNTIF(Experiencia!$N:$N,A54)=4)=TRUE,IF(SUMIF(Experiencia!$A:$A,A54,Experiencia!$N:$N)&gt;'Información'!$B$20*1.2,"HÁBIL","NO HÁBIL"),IF(SUMIF(Experiencia!$A:$A,A54,Experiencia!$N:$N)&gt;'Información'!$B$20*1.5,"HÁBIL","NO HÁBIL")))</f>
        <v>NO HÁBIL</v>
      </c>
      <c r="H54" s="250"/>
      <c r="I54" s="250"/>
      <c r="J54" s="250"/>
      <c r="K54" s="247"/>
      <c r="L54" s="144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ht="39.75" customHeight="1">
      <c r="A55" s="247">
        <v>53.0</v>
      </c>
      <c r="B55" s="248" t="str">
        <f>VLOOKUP($A55,Cierre!$A:$E,2,FALSE)</f>
        <v>MAURICIO ANTONIO CORTES REINA</v>
      </c>
      <c r="C55" s="247" t="str">
        <f>VLOOKUP($A55,'Capacidad Juridica'!$A:$AR,43,FALSE)</f>
        <v/>
      </c>
      <c r="D55" s="247" t="str">
        <f>VLOOKUP($A55,'Capacidad Financiera CONTRATO  '!$A:$U,18,FALSE)</f>
        <v>#N/A</v>
      </c>
      <c r="E55" s="247" t="str">
        <f>VLOOKUP($A55,'Capacidad Financiera CONTRATO  '!$A:$U,19,FALSE)</f>
        <v>#N/A</v>
      </c>
      <c r="F55" s="247" t="str">
        <f>VLOOKUP($A55,'Capacidad Financiera CONTRATO  '!$A:$U,20,FALSE)</f>
        <v>#N/A</v>
      </c>
      <c r="G55" s="247" t="str">
        <f>IF(COUNTIF(Experiencia!$N:$N,A55)&lt;2,IF(SUMIF(Experiencia!$A:$A,A55,Experiencia!$N:$N)&gt;'Información'!$B$20*0.75,"HÁBIL","NO HÁBIL"),IF(OR(COUNTIF(Experiencia!$N:$N,A55)=3,COUNTIF(Experiencia!$N:$N,A55)=4)=TRUE,IF(SUMIF(Experiencia!$A:$A,A55,Experiencia!$N:$N)&gt;'Información'!$B$20*1.2,"HÁBIL","NO HÁBIL"),IF(SUMIF(Experiencia!$A:$A,A55,Experiencia!$N:$N)&gt;'Información'!$B$20*1.5,"HÁBIL","NO HÁBIL")))</f>
        <v>NO HÁBIL</v>
      </c>
      <c r="H55" s="250"/>
      <c r="I55" s="250"/>
      <c r="J55" s="250"/>
      <c r="K55" s="247"/>
      <c r="L55" s="144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ht="39.75" customHeight="1">
      <c r="A56" s="247">
        <v>54.0</v>
      </c>
      <c r="B56" s="248" t="str">
        <f>VLOOKUP($A56,Cierre!$A:$E,2,FALSE)</f>
        <v>JORGE HERNAN GUTIERREZ RIVERA</v>
      </c>
      <c r="C56" s="247" t="str">
        <f>VLOOKUP($A56,'Capacidad Juridica'!$A:$AR,43,FALSE)</f>
        <v/>
      </c>
      <c r="D56" s="247" t="str">
        <f>VLOOKUP($A56,'Capacidad Financiera CONTRATO  '!$A:$U,18,FALSE)</f>
        <v>#N/A</v>
      </c>
      <c r="E56" s="247" t="str">
        <f>VLOOKUP($A56,'Capacidad Financiera CONTRATO  '!$A:$U,19,FALSE)</f>
        <v>#N/A</v>
      </c>
      <c r="F56" s="247" t="str">
        <f>VLOOKUP($A56,'Capacidad Financiera CONTRATO  '!$A:$U,20,FALSE)</f>
        <v>#N/A</v>
      </c>
      <c r="G56" s="247" t="str">
        <f>IF(COUNTIF(Experiencia!$N:$N,A56)&lt;2,IF(SUMIF(Experiencia!$A:$A,A56,Experiencia!$N:$N)&gt;'Información'!$B$20*0.75,"HÁBIL","NO HÁBIL"),IF(OR(COUNTIF(Experiencia!$N:$N,A56)=3,COUNTIF(Experiencia!$N:$N,A56)=4)=TRUE,IF(SUMIF(Experiencia!$A:$A,A56,Experiencia!$N:$N)&gt;'Información'!$B$20*1.2,"HÁBIL","NO HÁBIL"),IF(SUMIF(Experiencia!$A:$A,A56,Experiencia!$N:$N)&gt;'Información'!$B$20*1.5,"HÁBIL","NO HÁBIL")))</f>
        <v>NO HÁBIL</v>
      </c>
      <c r="H56" s="250"/>
      <c r="I56" s="250"/>
      <c r="J56" s="250"/>
      <c r="K56" s="247"/>
      <c r="L56" s="144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ht="39.75" customHeight="1">
      <c r="A57" s="247">
        <v>55.0</v>
      </c>
      <c r="B57" s="248" t="str">
        <f>VLOOKUP($A57,Cierre!$A:$E,2,FALSE)</f>
        <v>GV GARCÍA VILLA INGENIEROS S.A.S.</v>
      </c>
      <c r="C57" s="247" t="str">
        <f>VLOOKUP($A57,'Capacidad Juridica'!$A:$AR,43,FALSE)</f>
        <v/>
      </c>
      <c r="D57" s="247" t="str">
        <f>VLOOKUP($A57,'Capacidad Financiera CONTRATO  '!$A:$U,18,FALSE)</f>
        <v>#N/A</v>
      </c>
      <c r="E57" s="247" t="str">
        <f>VLOOKUP($A57,'Capacidad Financiera CONTRATO  '!$A:$U,19,FALSE)</f>
        <v>#N/A</v>
      </c>
      <c r="F57" s="247" t="str">
        <f>VLOOKUP($A57,'Capacidad Financiera CONTRATO  '!$A:$U,20,FALSE)</f>
        <v>#N/A</v>
      </c>
      <c r="G57" s="247" t="str">
        <f>IF(COUNTIF(Experiencia!$N:$N,A57)&lt;2,IF(SUMIF(Experiencia!$A:$A,A57,Experiencia!$N:$N)&gt;'Información'!$B$20*0.75,"HÁBIL","NO HÁBIL"),IF(OR(COUNTIF(Experiencia!$N:$N,A57)=3,COUNTIF(Experiencia!$N:$N,A57)=4)=TRUE,IF(SUMIF(Experiencia!$A:$A,A57,Experiencia!$N:$N)&gt;'Información'!$B$20*1.2,"HÁBIL","NO HÁBIL"),IF(SUMIF(Experiencia!$A:$A,A57,Experiencia!$N:$N)&gt;'Información'!$B$20*1.5,"HÁBIL","NO HÁBIL")))</f>
        <v>NO HÁBIL</v>
      </c>
      <c r="H57" s="250"/>
      <c r="I57" s="250"/>
      <c r="J57" s="250"/>
      <c r="K57" s="247"/>
      <c r="L57" s="144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ht="39.75" customHeight="1">
      <c r="A58" s="247">
        <v>56.0</v>
      </c>
      <c r="B58" s="248" t="str">
        <f>VLOOKUP($A58,Cierre!$A:$E,2,FALSE)</f>
        <v>CONSORCIO MILGUI</v>
      </c>
      <c r="C58" s="247" t="str">
        <f>VLOOKUP($A58,'Capacidad Juridica'!$A:$AR,43,FALSE)</f>
        <v/>
      </c>
      <c r="D58" s="247" t="str">
        <f>VLOOKUP($A58,'Capacidad Financiera CONTRATO  '!$A:$U,18,FALSE)</f>
        <v>#N/A</v>
      </c>
      <c r="E58" s="247" t="str">
        <f>VLOOKUP($A58,'Capacidad Financiera CONTRATO  '!$A:$U,19,FALSE)</f>
        <v>#N/A</v>
      </c>
      <c r="F58" s="247" t="str">
        <f>VLOOKUP($A58,'Capacidad Financiera CONTRATO  '!$A:$U,20,FALSE)</f>
        <v>#N/A</v>
      </c>
      <c r="G58" s="247" t="str">
        <f>IF(COUNTIF(Experiencia!$N:$N,A58)&lt;2,IF(SUMIF(Experiencia!$A:$A,A58,Experiencia!$N:$N)&gt;'Información'!$B$20*0.75,"HÁBIL","NO HÁBIL"),IF(OR(COUNTIF(Experiencia!$N:$N,A58)=3,COUNTIF(Experiencia!$N:$N,A58)=4)=TRUE,IF(SUMIF(Experiencia!$A:$A,A58,Experiencia!$N:$N)&gt;'Información'!$B$20*1.2,"HÁBIL","NO HÁBIL"),IF(SUMIF(Experiencia!$A:$A,A58,Experiencia!$N:$N)&gt;'Información'!$B$20*1.5,"HÁBIL","NO HÁBIL")))</f>
        <v>NO HÁBIL</v>
      </c>
      <c r="H58" s="250"/>
      <c r="I58" s="250"/>
      <c r="J58" s="250"/>
      <c r="K58" s="247"/>
      <c r="L58" s="144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ht="39.75" customHeight="1">
      <c r="A59" s="247">
        <v>57.0</v>
      </c>
      <c r="B59" s="248" t="str">
        <f>VLOOKUP($A59,Cierre!$A:$E,2,FALSE)</f>
        <v>CONSORCIO BULEVAR MANIZALES</v>
      </c>
      <c r="C59" s="247" t="str">
        <f>VLOOKUP($A59,'Capacidad Juridica'!$A:$AR,43,FALSE)</f>
        <v/>
      </c>
      <c r="D59" s="247" t="str">
        <f>VLOOKUP($A59,'Capacidad Financiera CONTRATO  '!$A:$U,18,FALSE)</f>
        <v>#N/A</v>
      </c>
      <c r="E59" s="247" t="str">
        <f>VLOOKUP($A59,'Capacidad Financiera CONTRATO  '!$A:$U,19,FALSE)</f>
        <v>#N/A</v>
      </c>
      <c r="F59" s="247" t="str">
        <f>VLOOKUP($A59,'Capacidad Financiera CONTRATO  '!$A:$U,20,FALSE)</f>
        <v>#N/A</v>
      </c>
      <c r="G59" s="247" t="str">
        <f>IF(COUNTIF(Experiencia!$N:$N,A59)&lt;2,IF(SUMIF(Experiencia!$A:$A,A59,Experiencia!$N:$N)&gt;'Información'!$B$20*0.75,"HÁBIL","NO HÁBIL"),IF(OR(COUNTIF(Experiencia!$N:$N,A59)=3,COUNTIF(Experiencia!$N:$N,A59)=4)=TRUE,IF(SUMIF(Experiencia!$A:$A,A59,Experiencia!$N:$N)&gt;'Información'!$B$20*1.2,"HÁBIL","NO HÁBIL"),IF(SUMIF(Experiencia!$A:$A,A59,Experiencia!$N:$N)&gt;'Información'!$B$20*1.5,"HÁBIL","NO HÁBIL")))</f>
        <v>NO HÁBIL</v>
      </c>
      <c r="H59" s="250"/>
      <c r="I59" s="250"/>
      <c r="J59" s="250"/>
      <c r="K59" s="247"/>
      <c r="L59" s="144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ht="39.75" customHeight="1">
      <c r="A60" s="247">
        <v>58.0</v>
      </c>
      <c r="B60" s="248" t="str">
        <f>VLOOKUP($A60,Cierre!$A:$E,2,FALSE)</f>
        <v>CONSORCIO BULEVAR RG</v>
      </c>
      <c r="C60" s="247" t="str">
        <f>VLOOKUP($A60,'Capacidad Juridica'!$A:$AR,43,FALSE)</f>
        <v/>
      </c>
      <c r="D60" s="247" t="str">
        <f>VLOOKUP($A60,'Capacidad Financiera CONTRATO  '!$A:$U,18,FALSE)</f>
        <v>#N/A</v>
      </c>
      <c r="E60" s="247" t="str">
        <f>VLOOKUP($A60,'Capacidad Financiera CONTRATO  '!$A:$U,19,FALSE)</f>
        <v>#N/A</v>
      </c>
      <c r="F60" s="247" t="str">
        <f>VLOOKUP($A60,'Capacidad Financiera CONTRATO  '!$A:$U,20,FALSE)</f>
        <v>#N/A</v>
      </c>
      <c r="G60" s="247" t="str">
        <f>IF(COUNTIF(Experiencia!$N:$N,A60)&lt;2,IF(SUMIF(Experiencia!$A:$A,A60,Experiencia!$N:$N)&gt;'Información'!$B$20*0.75,"HÁBIL","NO HÁBIL"),IF(OR(COUNTIF(Experiencia!$N:$N,A60)=3,COUNTIF(Experiencia!$N:$N,A60)=4)=TRUE,IF(SUMIF(Experiencia!$A:$A,A60,Experiencia!$N:$N)&gt;'Información'!$B$20*1.2,"HÁBIL","NO HÁBIL"),IF(SUMIF(Experiencia!$A:$A,A60,Experiencia!$N:$N)&gt;'Información'!$B$20*1.5,"HÁBIL","NO HÁBIL")))</f>
        <v>NO HÁBIL</v>
      </c>
      <c r="H60" s="250"/>
      <c r="I60" s="250"/>
      <c r="J60" s="250"/>
      <c r="K60" s="247"/>
      <c r="L60" s="35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ht="39.75" customHeight="1">
      <c r="A61" s="247">
        <v>59.0</v>
      </c>
      <c r="B61" s="248" t="str">
        <f>VLOOKUP($A61,Cierre!$A:$E,2,FALSE)</f>
        <v>CONSORCIO SANTA MARTA 21</v>
      </c>
      <c r="C61" s="247" t="str">
        <f>VLOOKUP($A61,'Capacidad Juridica'!$A:$AR,43,FALSE)</f>
        <v/>
      </c>
      <c r="D61" s="247" t="str">
        <f>VLOOKUP($A61,'Capacidad Financiera CONTRATO  '!$A:$U,18,FALSE)</f>
        <v>#N/A</v>
      </c>
      <c r="E61" s="247" t="str">
        <f>VLOOKUP($A61,'Capacidad Financiera CONTRATO  '!$A:$U,19,FALSE)</f>
        <v>#N/A</v>
      </c>
      <c r="F61" s="247" t="str">
        <f>VLOOKUP($A61,'Capacidad Financiera CONTRATO  '!$A:$U,20,FALSE)</f>
        <v>#N/A</v>
      </c>
      <c r="G61" s="247" t="str">
        <f>IF(COUNTIF(Experiencia!$N:$N,A61)&lt;2,IF(SUMIF(Experiencia!$A:$A,A61,Experiencia!$N:$N)&gt;'Información'!$B$20*0.75,"HÁBIL","NO HÁBIL"),IF(OR(COUNTIF(Experiencia!$N:$N,A61)=3,COUNTIF(Experiencia!$N:$N,A61)=4)=TRUE,IF(SUMIF(Experiencia!$A:$A,A61,Experiencia!$N:$N)&gt;'Información'!$B$20*1.2,"HÁBIL","NO HÁBIL"),IF(SUMIF(Experiencia!$A:$A,A61,Experiencia!$N:$N)&gt;'Información'!$B$20*1.5,"HÁBIL","NO HÁBIL")))</f>
        <v>NO HÁBIL</v>
      </c>
      <c r="H61" s="250"/>
      <c r="I61" s="250"/>
      <c r="J61" s="250"/>
      <c r="K61" s="247"/>
      <c r="L61" s="144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ht="39.75" customHeight="1">
      <c r="A62" s="247">
        <v>60.0</v>
      </c>
      <c r="B62" s="248" t="str">
        <f>VLOOKUP($A62,Cierre!$A:$E,2,FALSE)</f>
        <v>ALFONSO PARRA DE LOS RIOS</v>
      </c>
      <c r="C62" s="247" t="str">
        <f>VLOOKUP($A62,'Capacidad Juridica'!$A:$AR,43,FALSE)</f>
        <v/>
      </c>
      <c r="D62" s="247" t="str">
        <f>VLOOKUP($A62,'Capacidad Financiera CONTRATO  '!$A:$U,18,FALSE)</f>
        <v>#N/A</v>
      </c>
      <c r="E62" s="247" t="str">
        <f>VLOOKUP($A62,'Capacidad Financiera CONTRATO  '!$A:$U,19,FALSE)</f>
        <v>#N/A</v>
      </c>
      <c r="F62" s="247" t="str">
        <f>VLOOKUP($A62,'Capacidad Financiera CONTRATO  '!$A:$U,20,FALSE)</f>
        <v>#N/A</v>
      </c>
      <c r="G62" s="247" t="str">
        <f>IF(COUNTIF(Experiencia!$N:$N,A62)&lt;2,IF(SUMIF(Experiencia!$A:$A,A62,Experiencia!$N:$N)&gt;'Información'!$B$20*0.75,"HÁBIL","NO HÁBIL"),IF(OR(COUNTIF(Experiencia!$N:$N,A62)=3,COUNTIF(Experiencia!$N:$N,A62)=4)=TRUE,IF(SUMIF(Experiencia!$A:$A,A62,Experiencia!$N:$N)&gt;'Información'!$B$20*1.2,"HÁBIL","NO HÁBIL"),IF(SUMIF(Experiencia!$A:$A,A62,Experiencia!$N:$N)&gt;'Información'!$B$20*1.5,"HÁBIL","NO HÁBIL")))</f>
        <v>NO HÁBIL</v>
      </c>
      <c r="H62" s="250"/>
      <c r="I62" s="250"/>
      <c r="J62" s="250"/>
      <c r="K62" s="247"/>
      <c r="L62" s="144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ht="39.75" customHeight="1">
      <c r="A63" s="247">
        <v>61.0</v>
      </c>
      <c r="B63" s="248" t="str">
        <f>VLOOKUP($A63,Cierre!$A:$E,2,FALSE)</f>
        <v>CONSORCIO CALDAS</v>
      </c>
      <c r="C63" s="247" t="str">
        <f>VLOOKUP($A63,'Capacidad Juridica'!$A:$AR,43,FALSE)</f>
        <v/>
      </c>
      <c r="D63" s="247" t="str">
        <f>VLOOKUP($A63,'Capacidad Financiera CONTRATO  '!$A:$U,18,FALSE)</f>
        <v>#N/A</v>
      </c>
      <c r="E63" s="247" t="str">
        <f>VLOOKUP($A63,'Capacidad Financiera CONTRATO  '!$A:$U,19,FALSE)</f>
        <v>#N/A</v>
      </c>
      <c r="F63" s="247" t="str">
        <f>VLOOKUP($A63,'Capacidad Financiera CONTRATO  '!$A:$U,20,FALSE)</f>
        <v>#N/A</v>
      </c>
      <c r="G63" s="247" t="str">
        <f>IF(COUNTIF(Experiencia!$N:$N,A63)&lt;2,IF(SUMIF(Experiencia!$A:$A,A63,Experiencia!$N:$N)&gt;'Información'!$B$20*0.75,"HÁBIL","NO HÁBIL"),IF(OR(COUNTIF(Experiencia!$N:$N,A63)=3,COUNTIF(Experiencia!$N:$N,A63)=4)=TRUE,IF(SUMIF(Experiencia!$A:$A,A63,Experiencia!$N:$N)&gt;'Información'!$B$20*1.2,"HÁBIL","NO HÁBIL"),IF(SUMIF(Experiencia!$A:$A,A63,Experiencia!$N:$N)&gt;'Información'!$B$20*1.5,"HÁBIL","NO HÁBIL")))</f>
        <v>NO HÁBIL</v>
      </c>
      <c r="H63" s="250"/>
      <c r="I63" s="250"/>
      <c r="J63" s="250"/>
      <c r="K63" s="247"/>
      <c r="L63" s="144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ht="39.75" customHeight="1">
      <c r="A64" s="247">
        <v>62.0</v>
      </c>
      <c r="B64" s="248" t="str">
        <f>VLOOKUP($A64,Cierre!$A:$E,2,FALSE)</f>
        <v>CONSORCIO BULEVAR CONDICO</v>
      </c>
      <c r="C64" s="247" t="str">
        <f>VLOOKUP($A64,'Capacidad Juridica'!$A:$AR,43,FALSE)</f>
        <v/>
      </c>
      <c r="D64" s="247" t="str">
        <f>VLOOKUP($A64,'Capacidad Financiera CONTRATO  '!$A:$U,18,FALSE)</f>
        <v>#N/A</v>
      </c>
      <c r="E64" s="247" t="str">
        <f>VLOOKUP($A64,'Capacidad Financiera CONTRATO  '!$A:$U,19,FALSE)</f>
        <v>#N/A</v>
      </c>
      <c r="F64" s="247" t="str">
        <f>VLOOKUP($A64,'Capacidad Financiera CONTRATO  '!$A:$U,20,FALSE)</f>
        <v>#N/A</v>
      </c>
      <c r="G64" s="247" t="str">
        <f>IF(COUNTIF(Experiencia!$N:$N,A64)&lt;2,IF(SUMIF(Experiencia!$A:$A,A64,Experiencia!$N:$N)&gt;'Información'!$B$20*0.75,"HÁBIL","NO HÁBIL"),IF(OR(COUNTIF(Experiencia!$N:$N,A64)=3,COUNTIF(Experiencia!$N:$N,A64)=4)=TRUE,IF(SUMIF(Experiencia!$A:$A,A64,Experiencia!$N:$N)&gt;'Información'!$B$20*1.2,"HÁBIL","NO HÁBIL"),IF(SUMIF(Experiencia!$A:$A,A64,Experiencia!$N:$N)&gt;'Información'!$B$20*1.5,"HÁBIL","NO HÁBIL")))</f>
        <v>NO HÁBIL</v>
      </c>
      <c r="H64" s="250"/>
      <c r="I64" s="250"/>
      <c r="J64" s="250"/>
      <c r="K64" s="247"/>
      <c r="L64" s="144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ht="39.75" customHeight="1">
      <c r="A65" s="247">
        <v>63.0</v>
      </c>
      <c r="B65" s="248" t="str">
        <f>VLOOKUP($A65,Cierre!$A:$E,2,FALSE)</f>
        <v>OBRAS Y PROYECTOS MJ SAS</v>
      </c>
      <c r="C65" s="247" t="str">
        <f>VLOOKUP($A65,'Capacidad Juridica'!$A:$AR,43,FALSE)</f>
        <v/>
      </c>
      <c r="D65" s="247" t="str">
        <f>VLOOKUP($A65,'Capacidad Financiera CONTRATO  '!$A:$U,18,FALSE)</f>
        <v>#N/A</v>
      </c>
      <c r="E65" s="247" t="str">
        <f>VLOOKUP($A65,'Capacidad Financiera CONTRATO  '!$A:$U,19,FALSE)</f>
        <v>#N/A</v>
      </c>
      <c r="F65" s="247" t="str">
        <f>VLOOKUP($A65,'Capacidad Financiera CONTRATO  '!$A:$U,20,FALSE)</f>
        <v>#N/A</v>
      </c>
      <c r="G65" s="247" t="str">
        <f>IF(COUNTIF(Experiencia!$N:$N,A65)&lt;2,IF(SUMIF(Experiencia!$A:$A,A65,Experiencia!$N:$N)&gt;'Información'!$B$20*0.75,"HÁBIL","NO HÁBIL"),IF(OR(COUNTIF(Experiencia!$N:$N,A65)=3,COUNTIF(Experiencia!$N:$N,A65)=4)=TRUE,IF(SUMIF(Experiencia!$A:$A,A65,Experiencia!$N:$N)&gt;'Información'!$B$20*1.2,"HÁBIL","NO HÁBIL"),IF(SUMIF(Experiencia!$A:$A,A65,Experiencia!$N:$N)&gt;'Información'!$B$20*1.5,"HÁBIL","NO HÁBIL")))</f>
        <v>NO HÁBIL</v>
      </c>
      <c r="H65" s="250"/>
      <c r="I65" s="250"/>
      <c r="J65" s="250"/>
      <c r="K65" s="247"/>
      <c r="L65" s="144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ht="39.75" customHeight="1">
      <c r="A66" s="247">
        <v>64.0</v>
      </c>
      <c r="B66" s="248" t="str">
        <f>VLOOKUP($A66,Cierre!$A:$E,2,FALSE)</f>
        <v>CONCRECIVIL S.A.</v>
      </c>
      <c r="C66" s="247" t="str">
        <f>VLOOKUP($A66,'Capacidad Juridica'!$A:$AR,43,FALSE)</f>
        <v/>
      </c>
      <c r="D66" s="247" t="str">
        <f>VLOOKUP($A66,'Capacidad Financiera CONTRATO  '!$A:$U,18,FALSE)</f>
        <v>#N/A</v>
      </c>
      <c r="E66" s="247" t="str">
        <f>VLOOKUP($A66,'Capacidad Financiera CONTRATO  '!$A:$U,19,FALSE)</f>
        <v>#N/A</v>
      </c>
      <c r="F66" s="247" t="str">
        <f>VLOOKUP($A66,'Capacidad Financiera CONTRATO  '!$A:$U,20,FALSE)</f>
        <v>#N/A</v>
      </c>
      <c r="G66" s="247" t="str">
        <f>IF(COUNTIF(Experiencia!$N:$N,A66)&lt;2,IF(SUMIF(Experiencia!$A:$A,A66,Experiencia!$N:$N)&gt;'Información'!$B$20*0.75,"HÁBIL","NO HÁBIL"),IF(OR(COUNTIF(Experiencia!$N:$N,A66)=3,COUNTIF(Experiencia!$N:$N,A66)=4)=TRUE,IF(SUMIF(Experiencia!$A:$A,A66,Experiencia!$N:$N)&gt;'Información'!$B$20*1.2,"HÁBIL","NO HÁBIL"),IF(SUMIF(Experiencia!$A:$A,A66,Experiencia!$N:$N)&gt;'Información'!$B$20*1.5,"HÁBIL","NO HÁBIL")))</f>
        <v>NO HÁBIL</v>
      </c>
      <c r="H66" s="250"/>
      <c r="I66" s="250"/>
      <c r="J66" s="250"/>
      <c r="K66" s="247"/>
      <c r="L66" s="144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ht="39.75" customHeight="1">
      <c r="A67" s="247">
        <v>65.0</v>
      </c>
      <c r="B67" s="248" t="str">
        <f>VLOOKUP($A67,Cierre!$A:$E,2,FALSE)</f>
        <v>IES INGENIEROS S A S</v>
      </c>
      <c r="C67" s="247" t="str">
        <f>VLOOKUP($A67,'Capacidad Juridica'!$A:$AR,43,FALSE)</f>
        <v/>
      </c>
      <c r="D67" s="247" t="str">
        <f>VLOOKUP($A67,'Capacidad Financiera CONTRATO  '!$A:$U,18,FALSE)</f>
        <v>#N/A</v>
      </c>
      <c r="E67" s="247" t="str">
        <f>VLOOKUP($A67,'Capacidad Financiera CONTRATO  '!$A:$U,19,FALSE)</f>
        <v>#N/A</v>
      </c>
      <c r="F67" s="247" t="str">
        <f>VLOOKUP($A67,'Capacidad Financiera CONTRATO  '!$A:$U,20,FALSE)</f>
        <v>#N/A</v>
      </c>
      <c r="G67" s="247" t="str">
        <f>IF(COUNTIF(Experiencia!$N:$N,A67)&lt;2,IF(SUMIF(Experiencia!$A:$A,A67,Experiencia!$N:$N)&gt;'Información'!$B$20*0.75,"HÁBIL","NO HÁBIL"),IF(OR(COUNTIF(Experiencia!$N:$N,A67)=3,COUNTIF(Experiencia!$N:$N,A67)=4)=TRUE,IF(SUMIF(Experiencia!$A:$A,A67,Experiencia!$N:$N)&gt;'Información'!$B$20*1.2,"HÁBIL","NO HÁBIL"),IF(SUMIF(Experiencia!$A:$A,A67,Experiencia!$N:$N)&gt;'Información'!$B$20*1.5,"HÁBIL","NO HÁBIL")))</f>
        <v>NO HÁBIL</v>
      </c>
      <c r="H67" s="250"/>
      <c r="I67" s="250"/>
      <c r="J67" s="250"/>
      <c r="K67" s="247"/>
      <c r="L67" s="144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ht="39.75" customHeight="1">
      <c r="A68" s="247">
        <v>66.0</v>
      </c>
      <c r="B68" s="248" t="str">
        <f>VLOOKUP($A68,Cierre!$A:$E,2,FALSE)</f>
        <v>CONSORCIO IPC MANIZALES 2021</v>
      </c>
      <c r="C68" s="247" t="str">
        <f>VLOOKUP($A68,'Capacidad Juridica'!$A:$AR,43,FALSE)</f>
        <v/>
      </c>
      <c r="D68" s="247" t="str">
        <f>VLOOKUP($A68,'Capacidad Financiera CONTRATO  '!$A:$U,18,FALSE)</f>
        <v>#N/A</v>
      </c>
      <c r="E68" s="247" t="str">
        <f>VLOOKUP($A68,'Capacidad Financiera CONTRATO  '!$A:$U,19,FALSE)</f>
        <v>#N/A</v>
      </c>
      <c r="F68" s="247" t="str">
        <f>VLOOKUP($A68,'Capacidad Financiera CONTRATO  '!$A:$U,20,FALSE)</f>
        <v>#N/A</v>
      </c>
      <c r="G68" s="247" t="str">
        <f>IF(COUNTIF(Experiencia!$N:$N,A68)&lt;2,IF(SUMIF(Experiencia!$A:$A,A68,Experiencia!$N:$N)&gt;'Información'!$B$20*0.75,"HÁBIL","NO HÁBIL"),IF(OR(COUNTIF(Experiencia!$N:$N,A68)=3,COUNTIF(Experiencia!$N:$N,A68)=4)=TRUE,IF(SUMIF(Experiencia!$A:$A,A68,Experiencia!$N:$N)&gt;'Información'!$B$20*1.2,"HÁBIL","NO HÁBIL"),IF(SUMIF(Experiencia!$A:$A,A68,Experiencia!$N:$N)&gt;'Información'!$B$20*1.5,"HÁBIL","NO HÁBIL")))</f>
        <v>NO HÁBIL</v>
      </c>
      <c r="H68" s="250"/>
      <c r="I68" s="250"/>
      <c r="J68" s="250"/>
      <c r="K68" s="247"/>
      <c r="L68" s="35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ht="39.75" customHeight="1">
      <c r="A69" s="247">
        <v>67.0</v>
      </c>
      <c r="B69" s="248" t="str">
        <f>VLOOKUP($A69,Cierre!$A:$E,2,FALSE)</f>
        <v>JUAN CARLOS BRICEÑO CHAVES</v>
      </c>
      <c r="C69" s="247" t="str">
        <f>VLOOKUP($A69,'Capacidad Juridica'!$A:$AR,43,FALSE)</f>
        <v/>
      </c>
      <c r="D69" s="247" t="str">
        <f>VLOOKUP($A69,'Capacidad Financiera CONTRATO  '!$A:$U,18,FALSE)</f>
        <v>#N/A</v>
      </c>
      <c r="E69" s="247" t="str">
        <f>VLOOKUP($A69,'Capacidad Financiera CONTRATO  '!$A:$U,19,FALSE)</f>
        <v>#N/A</v>
      </c>
      <c r="F69" s="247" t="str">
        <f>VLOOKUP($A69,'Capacidad Financiera CONTRATO  '!$A:$U,20,FALSE)</f>
        <v>#N/A</v>
      </c>
      <c r="G69" s="247" t="str">
        <f>IF(COUNTIF(Experiencia!$N:$N,A69)&lt;2,IF(SUMIF(Experiencia!$A:$A,A69,Experiencia!$N:$N)&gt;'Información'!$B$20*0.75,"HÁBIL","NO HÁBIL"),IF(OR(COUNTIF(Experiencia!$N:$N,A69)=3,COUNTIF(Experiencia!$N:$N,A69)=4)=TRUE,IF(SUMIF(Experiencia!$A:$A,A69,Experiencia!$N:$N)&gt;'Información'!$B$20*1.2,"HÁBIL","NO HÁBIL"),IF(SUMIF(Experiencia!$A:$A,A69,Experiencia!$N:$N)&gt;'Información'!$B$20*1.5,"HÁBIL","NO HÁBIL")))</f>
        <v>NO HÁBIL</v>
      </c>
      <c r="H69" s="250"/>
      <c r="I69" s="250"/>
      <c r="J69" s="250"/>
      <c r="K69" s="247"/>
      <c r="L69" s="144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ht="39.75" customHeight="1">
      <c r="A70" s="247">
        <v>68.0</v>
      </c>
      <c r="B70" s="248" t="str">
        <f>VLOOKUP($A70,Cierre!$A:$E,2,FALSE)</f>
        <v>CONSORCIO RJ8 2</v>
      </c>
      <c r="C70" s="247" t="str">
        <f>VLOOKUP($A70,'Capacidad Juridica'!$A:$AR,43,FALSE)</f>
        <v/>
      </c>
      <c r="D70" s="247" t="str">
        <f>VLOOKUP($A70,'Capacidad Financiera CONTRATO  '!$A:$U,18,FALSE)</f>
        <v>#N/A</v>
      </c>
      <c r="E70" s="247" t="str">
        <f>VLOOKUP($A70,'Capacidad Financiera CONTRATO  '!$A:$U,19,FALSE)</f>
        <v>#N/A</v>
      </c>
      <c r="F70" s="247" t="str">
        <f>VLOOKUP($A70,'Capacidad Financiera CONTRATO  '!$A:$U,20,FALSE)</f>
        <v>#N/A</v>
      </c>
      <c r="G70" s="247" t="str">
        <f>IF(COUNTIF(Experiencia!$N:$N,A70)&lt;2,IF(SUMIF(Experiencia!$A:$A,A70,Experiencia!$N:$N)&gt;'Información'!$B$20*0.75,"HÁBIL","NO HÁBIL"),IF(OR(COUNTIF(Experiencia!$N:$N,A70)=3,COUNTIF(Experiencia!$N:$N,A70)=4)=TRUE,IF(SUMIF(Experiencia!$A:$A,A70,Experiencia!$N:$N)&gt;'Información'!$B$20*1.2,"HÁBIL","NO HÁBIL"),IF(SUMIF(Experiencia!$A:$A,A70,Experiencia!$N:$N)&gt;'Información'!$B$20*1.5,"HÁBIL","NO HÁBIL")))</f>
        <v>NO HÁBIL</v>
      </c>
      <c r="H70" s="250"/>
      <c r="I70" s="250"/>
      <c r="J70" s="250"/>
      <c r="K70" s="247"/>
      <c r="L70" s="144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ht="39.75" customHeight="1">
      <c r="A71" s="247">
        <v>69.0</v>
      </c>
      <c r="B71" s="248" t="str">
        <f>VLOOKUP($A71,Cierre!$A:$E,2,FALSE)</f>
        <v>CONSORCIO LA LEYENDA</v>
      </c>
      <c r="C71" s="247" t="str">
        <f>VLOOKUP($A71,'Capacidad Juridica'!$A:$AR,43,FALSE)</f>
        <v/>
      </c>
      <c r="D71" s="247" t="str">
        <f>VLOOKUP($A71,'Capacidad Financiera CONTRATO  '!$A:$U,18,FALSE)</f>
        <v>#N/A</v>
      </c>
      <c r="E71" s="247" t="str">
        <f>VLOOKUP($A71,'Capacidad Financiera CONTRATO  '!$A:$U,19,FALSE)</f>
        <v>#N/A</v>
      </c>
      <c r="F71" s="247" t="str">
        <f>VLOOKUP($A71,'Capacidad Financiera CONTRATO  '!$A:$U,20,FALSE)</f>
        <v>#N/A</v>
      </c>
      <c r="G71" s="247" t="str">
        <f>IF(COUNTIF(Experiencia!$N:$N,A71)&lt;2,IF(SUMIF(Experiencia!$A:$A,A71,Experiencia!$N:$N)&gt;'Información'!$B$20*0.75,"HÁBIL","NO HÁBIL"),IF(OR(COUNTIF(Experiencia!$N:$N,A71)=3,COUNTIF(Experiencia!$N:$N,A71)=4)=TRUE,IF(SUMIF(Experiencia!$A:$A,A71,Experiencia!$N:$N)&gt;'Información'!$B$20*1.2,"HÁBIL","NO HÁBIL"),IF(SUMIF(Experiencia!$A:$A,A71,Experiencia!$N:$N)&gt;'Información'!$B$20*1.5,"HÁBIL","NO HÁBIL")))</f>
        <v>NO HÁBIL</v>
      </c>
      <c r="H71" s="250"/>
      <c r="I71" s="250"/>
      <c r="J71" s="250"/>
      <c r="K71" s="247"/>
      <c r="L71" s="144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ht="39.75" customHeight="1">
      <c r="A72" s="247">
        <v>70.0</v>
      </c>
      <c r="B72" s="248" t="str">
        <f>VLOOKUP($A72,Cierre!$A:$E,2,FALSE)</f>
        <v>CONSORCIO OBRAS MYRLA</v>
      </c>
      <c r="C72" s="247" t="str">
        <f>VLOOKUP($A72,'Capacidad Juridica'!$A:$AR,43,FALSE)</f>
        <v/>
      </c>
      <c r="D72" s="247" t="str">
        <f>VLOOKUP($A72,'Capacidad Financiera CONTRATO  '!$A:$U,18,FALSE)</f>
        <v>#N/A</v>
      </c>
      <c r="E72" s="247" t="str">
        <f>VLOOKUP($A72,'Capacidad Financiera CONTRATO  '!$A:$U,19,FALSE)</f>
        <v>#N/A</v>
      </c>
      <c r="F72" s="247" t="str">
        <f>VLOOKUP($A72,'Capacidad Financiera CONTRATO  '!$A:$U,20,FALSE)</f>
        <v>#N/A</v>
      </c>
      <c r="G72" s="247" t="str">
        <f>IF(COUNTIF(Experiencia!$N:$N,A72)&lt;2,IF(SUMIF(Experiencia!$A:$A,A72,Experiencia!$N:$N)&gt;'Información'!$B$20*0.75,"HÁBIL","NO HÁBIL"),IF(OR(COUNTIF(Experiencia!$N:$N,A72)=3,COUNTIF(Experiencia!$N:$N,A72)=4)=TRUE,IF(SUMIF(Experiencia!$A:$A,A72,Experiencia!$N:$N)&gt;'Información'!$B$20*1.2,"HÁBIL","NO HÁBIL"),IF(SUMIF(Experiencia!$A:$A,A72,Experiencia!$N:$N)&gt;'Información'!$B$20*1.5,"HÁBIL","NO HÁBIL")))</f>
        <v>NO HÁBIL</v>
      </c>
      <c r="H72" s="250"/>
      <c r="I72" s="250"/>
      <c r="J72" s="250"/>
      <c r="K72" s="247"/>
      <c r="L72" s="144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ht="39.75" customHeight="1">
      <c r="A73" s="247">
        <v>71.0</v>
      </c>
      <c r="B73" s="248" t="str">
        <f>VLOOKUP($A73,Cierre!$A:$E,2,FALSE)</f>
        <v>JORGE JULIO CARMONA GIRALDO</v>
      </c>
      <c r="C73" s="247" t="str">
        <f>VLOOKUP($A73,'Capacidad Juridica'!$A:$AR,43,FALSE)</f>
        <v/>
      </c>
      <c r="D73" s="247" t="str">
        <f>VLOOKUP($A73,'Capacidad Financiera CONTRATO  '!$A:$U,18,FALSE)</f>
        <v>#N/A</v>
      </c>
      <c r="E73" s="247" t="str">
        <f>VLOOKUP($A73,'Capacidad Financiera CONTRATO  '!$A:$U,19,FALSE)</f>
        <v>#N/A</v>
      </c>
      <c r="F73" s="247" t="str">
        <f>VLOOKUP($A73,'Capacidad Financiera CONTRATO  '!$A:$U,20,FALSE)</f>
        <v>#N/A</v>
      </c>
      <c r="G73" s="247" t="str">
        <f>IF(COUNTIF(Experiencia!$N:$N,A73)&lt;2,IF(SUMIF(Experiencia!$A:$A,A73,Experiencia!$N:$N)&gt;'Información'!$B$20*0.75,"HÁBIL","NO HÁBIL"),IF(OR(COUNTIF(Experiencia!$N:$N,A73)=3,COUNTIF(Experiencia!$N:$N,A73)=4)=TRUE,IF(SUMIF(Experiencia!$A:$A,A73,Experiencia!$N:$N)&gt;'Información'!$B$20*1.2,"HÁBIL","NO HÁBIL"),IF(SUMIF(Experiencia!$A:$A,A73,Experiencia!$N:$N)&gt;'Información'!$B$20*1.5,"HÁBIL","NO HÁBIL")))</f>
        <v>NO HÁBIL</v>
      </c>
      <c r="H73" s="250"/>
      <c r="I73" s="250"/>
      <c r="J73" s="250"/>
      <c r="K73" s="247"/>
      <c r="L73" s="144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</row>
    <row r="74" ht="39.75" customHeight="1">
      <c r="A74" s="247">
        <v>72.0</v>
      </c>
      <c r="B74" s="248" t="str">
        <f>VLOOKUP($A74,Cierre!$A:$E,2,FALSE)</f>
        <v>CONSORCIO MANIZALES AI</v>
      </c>
      <c r="C74" s="247" t="str">
        <f>VLOOKUP($A74,'Capacidad Juridica'!$A:$AR,43,FALSE)</f>
        <v/>
      </c>
      <c r="D74" s="247" t="str">
        <f>VLOOKUP($A74,'Capacidad Financiera CONTRATO  '!$A:$U,18,FALSE)</f>
        <v>#N/A</v>
      </c>
      <c r="E74" s="247" t="str">
        <f>VLOOKUP($A74,'Capacidad Financiera CONTRATO  '!$A:$U,19,FALSE)</f>
        <v>#N/A</v>
      </c>
      <c r="F74" s="247" t="str">
        <f>VLOOKUP($A74,'Capacidad Financiera CONTRATO  '!$A:$U,20,FALSE)</f>
        <v>#N/A</v>
      </c>
      <c r="G74" s="247" t="str">
        <f>IF(COUNTIF(Experiencia!$N:$N,A74)&lt;2,IF(SUMIF(Experiencia!$A:$A,A74,Experiencia!$N:$N)&gt;'Información'!$B$20*0.75,"HÁBIL","NO HÁBIL"),IF(OR(COUNTIF(Experiencia!$N:$N,A74)=3,COUNTIF(Experiencia!$N:$N,A74)=4)=TRUE,IF(SUMIF(Experiencia!$A:$A,A74,Experiencia!$N:$N)&gt;'Información'!$B$20*1.2,"HÁBIL","NO HÁBIL"),IF(SUMIF(Experiencia!$A:$A,A74,Experiencia!$N:$N)&gt;'Información'!$B$20*1.5,"HÁBIL","NO HÁBIL")))</f>
        <v>NO HÁBIL</v>
      </c>
      <c r="H74" s="250"/>
      <c r="I74" s="250"/>
      <c r="J74" s="250"/>
      <c r="K74" s="247"/>
      <c r="L74" s="144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ht="39.75" customHeight="1">
      <c r="A75" s="247">
        <v>73.0</v>
      </c>
      <c r="B75" s="248" t="str">
        <f>VLOOKUP($A75,Cierre!$A:$E,2,FALSE)</f>
        <v>CONSORCIO LMDARLEV</v>
      </c>
      <c r="C75" s="247" t="str">
        <f>VLOOKUP($A75,'Capacidad Juridica'!$A:$AR,43,FALSE)</f>
        <v/>
      </c>
      <c r="D75" s="247" t="str">
        <f>VLOOKUP($A75,'Capacidad Financiera CONTRATO  '!$A:$U,18,FALSE)</f>
        <v>#N/A</v>
      </c>
      <c r="E75" s="247" t="str">
        <f>VLOOKUP($A75,'Capacidad Financiera CONTRATO  '!$A:$U,19,FALSE)</f>
        <v>#N/A</v>
      </c>
      <c r="F75" s="247" t="str">
        <f>VLOOKUP($A75,'Capacidad Financiera CONTRATO  '!$A:$U,20,FALSE)</f>
        <v>#N/A</v>
      </c>
      <c r="G75" s="247" t="str">
        <f>IF(COUNTIF(Experiencia!$N:$N,A75)&lt;2,IF(SUMIF(Experiencia!$A:$A,A75,Experiencia!$N:$N)&gt;'Información'!$B$20*0.75,"HÁBIL","NO HÁBIL"),IF(OR(COUNTIF(Experiencia!$N:$N,A75)=3,COUNTIF(Experiencia!$N:$N,A75)=4)=TRUE,IF(SUMIF(Experiencia!$A:$A,A75,Experiencia!$N:$N)&gt;'Información'!$B$20*1.2,"HÁBIL","NO HÁBIL"),IF(SUMIF(Experiencia!$A:$A,A75,Experiencia!$N:$N)&gt;'Información'!$B$20*1.5,"HÁBIL","NO HÁBIL")))</f>
        <v>NO HÁBIL</v>
      </c>
      <c r="H75" s="250"/>
      <c r="I75" s="250"/>
      <c r="J75" s="250"/>
      <c r="K75" s="247"/>
      <c r="L75" s="144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ht="39.75" customHeight="1">
      <c r="A76" s="247">
        <v>74.0</v>
      </c>
      <c r="B76" s="248" t="str">
        <f>VLOOKUP($A76,Cierre!$A:$E,2,FALSE)</f>
        <v>CONSORCIO TER-NE</v>
      </c>
      <c r="C76" s="247" t="str">
        <f>VLOOKUP($A76,'Capacidad Juridica'!$A:$AR,43,FALSE)</f>
        <v/>
      </c>
      <c r="D76" s="247" t="str">
        <f>VLOOKUP($A76,'Capacidad Financiera CONTRATO  '!$A:$U,18,FALSE)</f>
        <v>#N/A</v>
      </c>
      <c r="E76" s="247" t="str">
        <f>VLOOKUP($A76,'Capacidad Financiera CONTRATO  '!$A:$U,19,FALSE)</f>
        <v>#N/A</v>
      </c>
      <c r="F76" s="247" t="str">
        <f>VLOOKUP($A76,'Capacidad Financiera CONTRATO  '!$A:$U,20,FALSE)</f>
        <v>#N/A</v>
      </c>
      <c r="G76" s="247" t="str">
        <f>IF(COUNTIF(Experiencia!$N:$N,A76)&lt;2,IF(SUMIF(Experiencia!$A:$A,A76,Experiencia!$N:$N)&gt;'Información'!$B$20*0.75,"HÁBIL","NO HÁBIL"),IF(OR(COUNTIF(Experiencia!$N:$N,A76)=3,COUNTIF(Experiencia!$N:$N,A76)=4)=TRUE,IF(SUMIF(Experiencia!$A:$A,A76,Experiencia!$N:$N)&gt;'Información'!$B$20*1.2,"HÁBIL","NO HÁBIL"),IF(SUMIF(Experiencia!$A:$A,A76,Experiencia!$N:$N)&gt;'Información'!$B$20*1.5,"HÁBIL","NO HÁBIL")))</f>
        <v>NO HÁBIL</v>
      </c>
      <c r="H76" s="250"/>
      <c r="I76" s="250"/>
      <c r="J76" s="250"/>
      <c r="K76" s="247"/>
      <c r="L76" s="144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ht="39.75" customHeight="1">
      <c r="A77" s="247">
        <v>75.0</v>
      </c>
      <c r="B77" s="248" t="str">
        <f>VLOOKUP($A77,Cierre!$A:$E,2,FALSE)</f>
        <v>CONSORCIO OBRAS MANIZALES - GN</v>
      </c>
      <c r="C77" s="247" t="str">
        <f>VLOOKUP($A77,'Capacidad Juridica'!$A:$AR,43,FALSE)</f>
        <v/>
      </c>
      <c r="D77" s="247" t="str">
        <f>VLOOKUP($A77,'Capacidad Financiera CONTRATO  '!$A:$U,18,FALSE)</f>
        <v>#N/A</v>
      </c>
      <c r="E77" s="247" t="str">
        <f>VLOOKUP($A77,'Capacidad Financiera CONTRATO  '!$A:$U,19,FALSE)</f>
        <v>#N/A</v>
      </c>
      <c r="F77" s="247" t="str">
        <f>VLOOKUP($A77,'Capacidad Financiera CONTRATO  '!$A:$U,20,FALSE)</f>
        <v>#N/A</v>
      </c>
      <c r="G77" s="247" t="str">
        <f>IF(COUNTIF(Experiencia!$N:$N,A77)&lt;2,IF(SUMIF(Experiencia!$A:$A,A77,Experiencia!$N:$N)&gt;'Información'!$B$20*0.75,"HÁBIL","NO HÁBIL"),IF(OR(COUNTIF(Experiencia!$N:$N,A77)=3,COUNTIF(Experiencia!$N:$N,A77)=4)=TRUE,IF(SUMIF(Experiencia!$A:$A,A77,Experiencia!$N:$N)&gt;'Información'!$B$20*1.2,"HÁBIL","NO HÁBIL"),IF(SUMIF(Experiencia!$A:$A,A77,Experiencia!$N:$N)&gt;'Información'!$B$20*1.5,"HÁBIL","NO HÁBIL")))</f>
        <v>NO HÁBIL</v>
      </c>
      <c r="H77" s="250"/>
      <c r="I77" s="250"/>
      <c r="J77" s="250"/>
      <c r="K77" s="247"/>
      <c r="L77" s="144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</row>
    <row r="78" ht="39.75" customHeight="1">
      <c r="A78" s="247">
        <v>76.0</v>
      </c>
      <c r="B78" s="248" t="str">
        <f>VLOOKUP($A78,Cierre!$A:$E,2,FALSE)</f>
        <v>CONSORCIO CARRETERAS DE COLOMBIA MANIZALES</v>
      </c>
      <c r="C78" s="247" t="str">
        <f>VLOOKUP($A78,'Capacidad Juridica'!$A:$AR,43,FALSE)</f>
        <v/>
      </c>
      <c r="D78" s="247" t="str">
        <f>VLOOKUP($A78,'Capacidad Financiera CONTRATO  '!$A:$U,18,FALSE)</f>
        <v>#N/A</v>
      </c>
      <c r="E78" s="247" t="str">
        <f>VLOOKUP($A78,'Capacidad Financiera CONTRATO  '!$A:$U,19,FALSE)</f>
        <v>#N/A</v>
      </c>
      <c r="F78" s="247" t="str">
        <f>VLOOKUP($A78,'Capacidad Financiera CONTRATO  '!$A:$U,20,FALSE)</f>
        <v>#N/A</v>
      </c>
      <c r="G78" s="247" t="str">
        <f>IF(COUNTIF(Experiencia!$N:$N,A78)&lt;2,IF(SUMIF(Experiencia!$A:$A,A78,Experiencia!$N:$N)&gt;'Información'!$B$20*0.75,"HÁBIL","NO HÁBIL"),IF(OR(COUNTIF(Experiencia!$N:$N,A78)=3,COUNTIF(Experiencia!$N:$N,A78)=4)=TRUE,IF(SUMIF(Experiencia!$A:$A,A78,Experiencia!$N:$N)&gt;'Información'!$B$20*1.2,"HÁBIL","NO HÁBIL"),IF(SUMIF(Experiencia!$A:$A,A78,Experiencia!$N:$N)&gt;'Información'!$B$20*1.5,"HÁBIL","NO HÁBIL")))</f>
        <v>NO HÁBIL</v>
      </c>
      <c r="H78" s="250"/>
      <c r="I78" s="250"/>
      <c r="J78" s="250"/>
      <c r="K78" s="247"/>
      <c r="L78" s="144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</row>
    <row r="79" ht="39.75" customHeight="1">
      <c r="A79" s="247">
        <v>77.0</v>
      </c>
      <c r="B79" s="248" t="str">
        <f>VLOOKUP($A79,Cierre!$A:$E,2,FALSE)</f>
        <v>CONSORCIO AZIMUT INGENIEROS 2021</v>
      </c>
      <c r="C79" s="247" t="str">
        <f>VLOOKUP($A79,'Capacidad Juridica'!$A:$AR,43,FALSE)</f>
        <v/>
      </c>
      <c r="D79" s="247" t="str">
        <f>VLOOKUP($A79,'Capacidad Financiera CONTRATO  '!$A:$U,18,FALSE)</f>
        <v>#N/A</v>
      </c>
      <c r="E79" s="247" t="str">
        <f>VLOOKUP($A79,'Capacidad Financiera CONTRATO  '!$A:$U,19,FALSE)</f>
        <v>#N/A</v>
      </c>
      <c r="F79" s="247" t="str">
        <f>VLOOKUP($A79,'Capacidad Financiera CONTRATO  '!$A:$U,20,FALSE)</f>
        <v>#N/A</v>
      </c>
      <c r="G79" s="247" t="str">
        <f>IF(COUNTIF(Experiencia!$N:$N,A79)&lt;2,IF(SUMIF(Experiencia!$A:$A,A79,Experiencia!$N:$N)&gt;'Información'!$B$20*0.75,"HÁBIL","NO HÁBIL"),IF(OR(COUNTIF(Experiencia!$N:$N,A79)=3,COUNTIF(Experiencia!$N:$N,A79)=4)=TRUE,IF(SUMIF(Experiencia!$A:$A,A79,Experiencia!$N:$N)&gt;'Información'!$B$20*1.2,"HÁBIL","NO HÁBIL"),IF(SUMIF(Experiencia!$A:$A,A79,Experiencia!$N:$N)&gt;'Información'!$B$20*1.5,"HÁBIL","NO HÁBIL")))</f>
        <v>NO HÁBIL</v>
      </c>
      <c r="H79" s="250"/>
      <c r="I79" s="250"/>
      <c r="J79" s="250"/>
      <c r="K79" s="247"/>
      <c r="L79" s="144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</row>
    <row r="80" ht="39.75" customHeight="1">
      <c r="A80" s="247">
        <v>78.0</v>
      </c>
      <c r="B80" s="248" t="str">
        <f>VLOOKUP($A80,Cierre!$A:$E,2,FALSE)</f>
        <v>A.S.S CONSTRUCTORA SAS</v>
      </c>
      <c r="C80" s="247" t="str">
        <f>VLOOKUP($A80,'Capacidad Juridica'!$A:$AR,43,FALSE)</f>
        <v/>
      </c>
      <c r="D80" s="247" t="str">
        <f>VLOOKUP($A80,'Capacidad Financiera CONTRATO  '!$A:$U,18,FALSE)</f>
        <v>#N/A</v>
      </c>
      <c r="E80" s="247" t="str">
        <f>VLOOKUP($A80,'Capacidad Financiera CONTRATO  '!$A:$U,19,FALSE)</f>
        <v>#N/A</v>
      </c>
      <c r="F80" s="247" t="str">
        <f>VLOOKUP($A80,'Capacidad Financiera CONTRATO  '!$A:$U,20,FALSE)</f>
        <v>#N/A</v>
      </c>
      <c r="G80" s="247" t="str">
        <f>IF(COUNTIF(Experiencia!$N:$N,A80)&lt;2,IF(SUMIF(Experiencia!$A:$A,A80,Experiencia!$N:$N)&gt;'Información'!$B$20*0.75,"HÁBIL","NO HÁBIL"),IF(OR(COUNTIF(Experiencia!$N:$N,A80)=3,COUNTIF(Experiencia!$N:$N,A80)=4)=TRUE,IF(SUMIF(Experiencia!$A:$A,A80,Experiencia!$N:$N)&gt;'Información'!$B$20*1.2,"HÁBIL","NO HÁBIL"),IF(SUMIF(Experiencia!$A:$A,A80,Experiencia!$N:$N)&gt;'Información'!$B$20*1.5,"HÁBIL","NO HÁBIL")))</f>
        <v>NO HÁBIL</v>
      </c>
      <c r="H80" s="250"/>
      <c r="I80" s="250"/>
      <c r="J80" s="250"/>
      <c r="K80" s="247"/>
      <c r="L80" s="144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</row>
    <row r="81" ht="39.75" customHeight="1">
      <c r="A81" s="247">
        <v>79.0</v>
      </c>
      <c r="B81" s="248" t="str">
        <f>VLOOKUP($A81,Cierre!$A:$E,2,FALSE)</f>
        <v>INCIVILES ASOCIADOS S.A.S</v>
      </c>
      <c r="C81" s="247" t="str">
        <f>VLOOKUP($A81,'Capacidad Juridica'!$A:$AR,43,FALSE)</f>
        <v/>
      </c>
      <c r="D81" s="247" t="str">
        <f>VLOOKUP($A81,'Capacidad Financiera CONTRATO  '!$A:$U,18,FALSE)</f>
        <v>#N/A</v>
      </c>
      <c r="E81" s="247" t="str">
        <f>VLOOKUP($A81,'Capacidad Financiera CONTRATO  '!$A:$U,19,FALSE)</f>
        <v>#N/A</v>
      </c>
      <c r="F81" s="247" t="str">
        <f>VLOOKUP($A81,'Capacidad Financiera CONTRATO  '!$A:$U,20,FALSE)</f>
        <v>#N/A</v>
      </c>
      <c r="G81" s="247" t="str">
        <f>IF(COUNTIF(Experiencia!$N:$N,A81)&lt;2,IF(SUMIF(Experiencia!$A:$A,A81,Experiencia!$N:$N)&gt;'Información'!$B$20*0.75,"HÁBIL","NO HÁBIL"),IF(OR(COUNTIF(Experiencia!$N:$N,A81)=3,COUNTIF(Experiencia!$N:$N,A81)=4)=TRUE,IF(SUMIF(Experiencia!$A:$A,A81,Experiencia!$N:$N)&gt;'Información'!$B$20*1.2,"HÁBIL","NO HÁBIL"),IF(SUMIF(Experiencia!$A:$A,A81,Experiencia!$N:$N)&gt;'Información'!$B$20*1.5,"HÁBIL","NO HÁBIL")))</f>
        <v>NO HÁBIL</v>
      </c>
      <c r="H81" s="250"/>
      <c r="I81" s="250"/>
      <c r="J81" s="250"/>
      <c r="K81" s="247"/>
      <c r="L81" s="144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ht="39.75" customHeight="1">
      <c r="A82" s="247">
        <v>80.0</v>
      </c>
      <c r="B82" s="248" t="str">
        <f>VLOOKUP($A82,Cierre!$A:$E,2,FALSE)</f>
        <v>CONSORCIO MANIZALES-2021</v>
      </c>
      <c r="C82" s="247" t="str">
        <f>VLOOKUP($A82,'Capacidad Juridica'!$A:$AR,43,FALSE)</f>
        <v/>
      </c>
      <c r="D82" s="247" t="str">
        <f>VLOOKUP($A82,'Capacidad Financiera CONTRATO  '!$A:$U,18,FALSE)</f>
        <v>#N/A</v>
      </c>
      <c r="E82" s="247" t="str">
        <f>VLOOKUP($A82,'Capacidad Financiera CONTRATO  '!$A:$U,19,FALSE)</f>
        <v>#N/A</v>
      </c>
      <c r="F82" s="247" t="str">
        <f>VLOOKUP($A82,'Capacidad Financiera CONTRATO  '!$A:$U,20,FALSE)</f>
        <v>#N/A</v>
      </c>
      <c r="G82" s="247" t="str">
        <f>IF(COUNTIF(Experiencia!$N:$N,A82)&lt;2,IF(SUMIF(Experiencia!$A:$A,A82,Experiencia!$N:$N)&gt;'Información'!$B$20*0.75,"HÁBIL","NO HÁBIL"),IF(OR(COUNTIF(Experiencia!$N:$N,A82)=3,COUNTIF(Experiencia!$N:$N,A82)=4)=TRUE,IF(SUMIF(Experiencia!$A:$A,A82,Experiencia!$N:$N)&gt;'Información'!$B$20*1.2,"HÁBIL","NO HÁBIL"),IF(SUMIF(Experiencia!$A:$A,A82,Experiencia!$N:$N)&gt;'Información'!$B$20*1.5,"HÁBIL","NO HÁBIL")))</f>
        <v>NO HÁBIL</v>
      </c>
      <c r="H82" s="250"/>
      <c r="I82" s="250"/>
      <c r="J82" s="250"/>
      <c r="K82" s="247"/>
      <c r="L82" s="144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</row>
    <row r="83" ht="39.75" customHeight="1">
      <c r="A83" s="247">
        <v>81.0</v>
      </c>
      <c r="B83" s="248" t="str">
        <f>VLOOKUP($A83,Cierre!$A:$E,2,FALSE)</f>
        <v>APIA PROYECTOS Y SOLUCIONES SAS</v>
      </c>
      <c r="C83" s="247" t="str">
        <f>VLOOKUP($A83,'Capacidad Juridica'!$A:$AR,43,FALSE)</f>
        <v/>
      </c>
      <c r="D83" s="247" t="str">
        <f>VLOOKUP($A83,'Capacidad Financiera CONTRATO  '!$A:$U,18,FALSE)</f>
        <v>#N/A</v>
      </c>
      <c r="E83" s="247" t="str">
        <f>VLOOKUP($A83,'Capacidad Financiera CONTRATO  '!$A:$U,19,FALSE)</f>
        <v>#N/A</v>
      </c>
      <c r="F83" s="247" t="str">
        <f>VLOOKUP($A83,'Capacidad Financiera CONTRATO  '!$A:$U,20,FALSE)</f>
        <v>#N/A</v>
      </c>
      <c r="G83" s="247" t="str">
        <f>IF(COUNTIF(Experiencia!$N:$N,A83)&lt;2,IF(SUMIF(Experiencia!$A:$A,A83,Experiencia!$N:$N)&gt;'Información'!$B$20*0.75,"HÁBIL","NO HÁBIL"),IF(OR(COUNTIF(Experiencia!$N:$N,A83)=3,COUNTIF(Experiencia!$N:$N,A83)=4)=TRUE,IF(SUMIF(Experiencia!$A:$A,A83,Experiencia!$N:$N)&gt;'Información'!$B$20*1.2,"HÁBIL","NO HÁBIL"),IF(SUMIF(Experiencia!$A:$A,A83,Experiencia!$N:$N)&gt;'Información'!$B$20*1.5,"HÁBIL","NO HÁBIL")))</f>
        <v>NO HÁBIL</v>
      </c>
      <c r="H83" s="250"/>
      <c r="I83" s="250"/>
      <c r="J83" s="250"/>
      <c r="K83" s="247"/>
      <c r="L83" s="144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ht="39.75" customHeight="1">
      <c r="A84" s="247">
        <v>82.0</v>
      </c>
      <c r="B84" s="248" t="str">
        <f>VLOOKUP($A84,Cierre!$A:$E,2,FALSE)</f>
        <v>LIZETTE CHARLOT GARCIA GONZALEZ</v>
      </c>
      <c r="C84" s="247" t="str">
        <f>VLOOKUP($A84,'Capacidad Juridica'!$A:$AR,43,FALSE)</f>
        <v/>
      </c>
      <c r="D84" s="247" t="str">
        <f>VLOOKUP($A84,'Capacidad Financiera CONTRATO  '!$A:$U,18,FALSE)</f>
        <v>#N/A</v>
      </c>
      <c r="E84" s="247" t="str">
        <f>VLOOKUP($A84,'Capacidad Financiera CONTRATO  '!$A:$U,19,FALSE)</f>
        <v>#N/A</v>
      </c>
      <c r="F84" s="247" t="str">
        <f>VLOOKUP($A84,'Capacidad Financiera CONTRATO  '!$A:$U,20,FALSE)</f>
        <v>#N/A</v>
      </c>
      <c r="G84" s="247" t="str">
        <f>IF(COUNTIF(Experiencia!$N:$N,A84)&lt;2,IF(SUMIF(Experiencia!$A:$A,A84,Experiencia!$N:$N)&gt;'Información'!$B$20*0.75,"HÁBIL","NO HÁBIL"),IF(OR(COUNTIF(Experiencia!$N:$N,A84)=3,COUNTIF(Experiencia!$N:$N,A84)=4)=TRUE,IF(SUMIF(Experiencia!$A:$A,A84,Experiencia!$N:$N)&gt;'Información'!$B$20*1.2,"HÁBIL","NO HÁBIL"),IF(SUMIF(Experiencia!$A:$A,A84,Experiencia!$N:$N)&gt;'Información'!$B$20*1.5,"HÁBIL","NO HÁBIL")))</f>
        <v>NO HÁBIL</v>
      </c>
      <c r="H84" s="250"/>
      <c r="I84" s="250"/>
      <c r="J84" s="250"/>
      <c r="K84" s="247"/>
      <c r="L84" s="144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</row>
    <row r="85" ht="39.75" customHeight="1">
      <c r="A85" s="247">
        <v>83.0</v>
      </c>
      <c r="B85" s="248" t="str">
        <f>VLOOKUP($A85,Cierre!$A:$E,2,FALSE)</f>
        <v>CARLOS ALBERTO ROJAS PINEDA</v>
      </c>
      <c r="C85" s="247" t="str">
        <f>VLOOKUP($A85,'Capacidad Juridica'!$A:$AR,43,FALSE)</f>
        <v/>
      </c>
      <c r="D85" s="247" t="str">
        <f>VLOOKUP($A85,'Capacidad Financiera CONTRATO  '!$A:$U,18,FALSE)</f>
        <v>#N/A</v>
      </c>
      <c r="E85" s="247" t="str">
        <f>VLOOKUP($A85,'Capacidad Financiera CONTRATO  '!$A:$U,19,FALSE)</f>
        <v>#N/A</v>
      </c>
      <c r="F85" s="247" t="str">
        <f>VLOOKUP($A85,'Capacidad Financiera CONTRATO  '!$A:$U,20,FALSE)</f>
        <v>#N/A</v>
      </c>
      <c r="G85" s="247" t="str">
        <f>IF(COUNTIF(Experiencia!$N:$N,A85)&lt;2,IF(SUMIF(Experiencia!$A:$A,A85,Experiencia!$N:$N)&gt;'Información'!$B$20*0.75,"HÁBIL","NO HÁBIL"),IF(OR(COUNTIF(Experiencia!$N:$N,A85)=3,COUNTIF(Experiencia!$N:$N,A85)=4)=TRUE,IF(SUMIF(Experiencia!$A:$A,A85,Experiencia!$N:$N)&gt;'Información'!$B$20*1.2,"HÁBIL","NO HÁBIL"),IF(SUMIF(Experiencia!$A:$A,A85,Experiencia!$N:$N)&gt;'Información'!$B$20*1.5,"HÁBIL","NO HÁBIL")))</f>
        <v>NO HÁBIL</v>
      </c>
      <c r="H85" s="250"/>
      <c r="I85" s="250"/>
      <c r="J85" s="250"/>
      <c r="K85" s="247"/>
      <c r="L85" s="144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</row>
    <row r="86" ht="39.75" customHeight="1">
      <c r="A86" s="247">
        <v>84.0</v>
      </c>
      <c r="B86" s="248" t="str">
        <f>VLOOKUP($A86,Cierre!$A:$E,2,FALSE)</f>
        <v>CLAUDIA PILAR CALDERÒN ACUÑA</v>
      </c>
      <c r="C86" s="247" t="str">
        <f>VLOOKUP($A86,'Capacidad Juridica'!$A:$AR,43,FALSE)</f>
        <v/>
      </c>
      <c r="D86" s="247" t="str">
        <f>VLOOKUP($A86,'Capacidad Financiera CONTRATO  '!$A:$U,18,FALSE)</f>
        <v>#N/A</v>
      </c>
      <c r="E86" s="247" t="str">
        <f>VLOOKUP($A86,'Capacidad Financiera CONTRATO  '!$A:$U,19,FALSE)</f>
        <v>#N/A</v>
      </c>
      <c r="F86" s="247" t="str">
        <f>VLOOKUP($A86,'Capacidad Financiera CONTRATO  '!$A:$U,20,FALSE)</f>
        <v>#N/A</v>
      </c>
      <c r="G86" s="247" t="str">
        <f>IF(COUNTIF(Experiencia!$N:$N,A86)&lt;2,IF(SUMIF(Experiencia!$A:$A,A86,Experiencia!$N:$N)&gt;'Información'!$B$20*0.75,"HÁBIL","NO HÁBIL"),IF(OR(COUNTIF(Experiencia!$N:$N,A86)=3,COUNTIF(Experiencia!$N:$N,A86)=4)=TRUE,IF(SUMIF(Experiencia!$A:$A,A86,Experiencia!$N:$N)&gt;'Información'!$B$20*1.2,"HÁBIL","NO HÁBIL"),IF(SUMIF(Experiencia!$A:$A,A86,Experiencia!$N:$N)&gt;'Información'!$B$20*1.5,"HÁBIL","NO HÁBIL")))</f>
        <v>NO HÁBIL</v>
      </c>
      <c r="H86" s="250"/>
      <c r="I86" s="250"/>
      <c r="J86" s="250"/>
      <c r="K86" s="247"/>
      <c r="L86" s="144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</row>
    <row r="87" ht="39.75" customHeight="1">
      <c r="A87" s="247">
        <v>85.0</v>
      </c>
      <c r="B87" s="248" t="str">
        <f>VLOOKUP($A87,Cierre!$A:$E,2,FALSE)</f>
        <v>CAMPO ELIAS ALOMIA</v>
      </c>
      <c r="C87" s="247" t="str">
        <f>VLOOKUP($A87,'Capacidad Juridica'!$A:$AR,43,FALSE)</f>
        <v/>
      </c>
      <c r="D87" s="247" t="str">
        <f>VLOOKUP($A87,'Capacidad Financiera CONTRATO  '!$A:$U,18,FALSE)</f>
        <v>#N/A</v>
      </c>
      <c r="E87" s="247" t="str">
        <f>VLOOKUP($A87,'Capacidad Financiera CONTRATO  '!$A:$U,19,FALSE)</f>
        <v>#N/A</v>
      </c>
      <c r="F87" s="247" t="str">
        <f>VLOOKUP($A87,'Capacidad Financiera CONTRATO  '!$A:$U,20,FALSE)</f>
        <v>#N/A</v>
      </c>
      <c r="G87" s="247" t="str">
        <f>IF(COUNTIF(Experiencia!$N:$N,A87)&lt;2,IF(SUMIF(Experiencia!$A:$A,A87,Experiencia!$N:$N)&gt;'Información'!$B$20*0.75,"HÁBIL","NO HÁBIL"),IF(OR(COUNTIF(Experiencia!$N:$N,A87)=3,COUNTIF(Experiencia!$N:$N,A87)=4)=TRUE,IF(SUMIF(Experiencia!$A:$A,A87,Experiencia!$N:$N)&gt;'Información'!$B$20*1.2,"HÁBIL","NO HÁBIL"),IF(SUMIF(Experiencia!$A:$A,A87,Experiencia!$N:$N)&gt;'Información'!$B$20*1.5,"HÁBIL","NO HÁBIL")))</f>
        <v>NO HÁBIL</v>
      </c>
      <c r="H87" s="250"/>
      <c r="I87" s="250"/>
      <c r="J87" s="250"/>
      <c r="K87" s="247"/>
      <c r="L87" s="144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ht="39.75" customHeight="1">
      <c r="A88" s="247">
        <v>86.0</v>
      </c>
      <c r="B88" s="248" t="str">
        <f>VLOOKUP($A88,Cierre!$A:$E,2,FALSE)</f>
        <v>CONSORCIO ESPACIO PUBLICO</v>
      </c>
      <c r="C88" s="247" t="str">
        <f>VLOOKUP($A88,'Capacidad Juridica'!$A:$AR,43,FALSE)</f>
        <v/>
      </c>
      <c r="D88" s="247" t="str">
        <f>VLOOKUP($A88,'Capacidad Financiera CONTRATO  '!$A:$U,18,FALSE)</f>
        <v>#N/A</v>
      </c>
      <c r="E88" s="247" t="str">
        <f>VLOOKUP($A88,'Capacidad Financiera CONTRATO  '!$A:$U,19,FALSE)</f>
        <v>#N/A</v>
      </c>
      <c r="F88" s="247" t="str">
        <f>VLOOKUP($A88,'Capacidad Financiera CONTRATO  '!$A:$U,20,FALSE)</f>
        <v>#N/A</v>
      </c>
      <c r="G88" s="247" t="str">
        <f>IF(COUNTIF(Experiencia!$N:$N,A88)&lt;2,IF(SUMIF(Experiencia!$A:$A,A88,Experiencia!$N:$N)&gt;'Información'!$B$20*0.75,"HÁBIL","NO HÁBIL"),IF(OR(COUNTIF(Experiencia!$N:$N,A88)=3,COUNTIF(Experiencia!$N:$N,A88)=4)=TRUE,IF(SUMIF(Experiencia!$A:$A,A88,Experiencia!$N:$N)&gt;'Información'!$B$20*1.2,"HÁBIL","NO HÁBIL"),IF(SUMIF(Experiencia!$A:$A,A88,Experiencia!$N:$N)&gt;'Información'!$B$20*1.5,"HÁBIL","NO HÁBIL")))</f>
        <v>NO HÁBIL</v>
      </c>
      <c r="H88" s="250"/>
      <c r="I88" s="250"/>
      <c r="J88" s="253"/>
      <c r="K88" s="254"/>
      <c r="L88" s="144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</row>
    <row r="89" ht="39.75" customHeight="1">
      <c r="A89" s="247">
        <v>87.0</v>
      </c>
      <c r="B89" s="248" t="str">
        <f>VLOOKUP($A89,Cierre!$A:$E,2,FALSE)</f>
        <v>IRMA SERNA LONDOÑO</v>
      </c>
      <c r="C89" s="247" t="str">
        <f>VLOOKUP($A89,'Capacidad Juridica'!$A:$AR,43,FALSE)</f>
        <v/>
      </c>
      <c r="D89" s="247" t="str">
        <f>VLOOKUP($A89,'Capacidad Financiera CONTRATO  '!$A:$U,18,FALSE)</f>
        <v>#N/A</v>
      </c>
      <c r="E89" s="247" t="str">
        <f>VLOOKUP($A89,'Capacidad Financiera CONTRATO  '!$A:$U,19,FALSE)</f>
        <v>#N/A</v>
      </c>
      <c r="F89" s="247" t="str">
        <f>VLOOKUP($A89,'Capacidad Financiera CONTRATO  '!$A:$U,20,FALSE)</f>
        <v>#N/A</v>
      </c>
      <c r="G89" s="247" t="str">
        <f>IF(COUNTIF(Experiencia!$N:$N,A89)&lt;2,IF(SUMIF(Experiencia!$A:$A,A89,Experiencia!$N:$N)&gt;'Información'!$B$20*0.75,"HÁBIL","NO HÁBIL"),IF(OR(COUNTIF(Experiencia!$N:$N,A89)=3,COUNTIF(Experiencia!$N:$N,A89)=4)=TRUE,IF(SUMIF(Experiencia!$A:$A,A89,Experiencia!$N:$N)&gt;'Información'!$B$20*1.2,"HÁBIL","NO HÁBIL"),IF(SUMIF(Experiencia!$A:$A,A89,Experiencia!$N:$N)&gt;'Información'!$B$20*1.5,"HÁBIL","NO HÁBIL")))</f>
        <v>NO HÁBIL</v>
      </c>
      <c r="H89" s="253"/>
      <c r="I89" s="250"/>
      <c r="J89" s="253"/>
      <c r="K89" s="254"/>
      <c r="L89" s="144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  <row r="90" ht="39.75" customHeight="1">
      <c r="A90" s="247">
        <v>88.0</v>
      </c>
      <c r="B90" s="248" t="str">
        <f>VLOOKUP($A90,Cierre!$A:$E,2,FALSE)</f>
        <v>CONSORCIO 2R VIAL</v>
      </c>
      <c r="C90" s="247" t="str">
        <f>VLOOKUP($A90,'Capacidad Juridica'!$A:$AR,43,FALSE)</f>
        <v/>
      </c>
      <c r="D90" s="247" t="str">
        <f>VLOOKUP($A90,'Capacidad Financiera CONTRATO  '!$A:$U,18,FALSE)</f>
        <v>#N/A</v>
      </c>
      <c r="E90" s="247" t="str">
        <f>VLOOKUP($A90,'Capacidad Financiera CONTRATO  '!$A:$U,19,FALSE)</f>
        <v>#N/A</v>
      </c>
      <c r="F90" s="247" t="str">
        <f>VLOOKUP($A90,'Capacidad Financiera CONTRATO  '!$A:$U,20,FALSE)</f>
        <v>#N/A</v>
      </c>
      <c r="G90" s="247" t="str">
        <f>IF(COUNTIF(Experiencia!$N:$N,A90)&lt;2,IF(SUMIF(Experiencia!$A:$A,A90,Experiencia!$N:$N)&gt;'Información'!$B$20*0.75,"HÁBIL","NO HÁBIL"),IF(OR(COUNTIF(Experiencia!$N:$N,A90)=3,COUNTIF(Experiencia!$N:$N,A90)=4)=TRUE,IF(SUMIF(Experiencia!$A:$A,A90,Experiencia!$N:$N)&gt;'Información'!$B$20*1.2,"HÁBIL","NO HÁBIL"),IF(SUMIF(Experiencia!$A:$A,A90,Experiencia!$N:$N)&gt;'Información'!$B$20*1.5,"HÁBIL","NO HÁBIL")))</f>
        <v>NO HÁBIL</v>
      </c>
      <c r="H90" s="250"/>
      <c r="I90" s="250"/>
      <c r="J90" s="253"/>
      <c r="K90" s="254"/>
      <c r="L90" s="144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</row>
    <row r="91" ht="39.75" customHeight="1">
      <c r="A91" s="247">
        <v>89.0</v>
      </c>
      <c r="B91" s="248" t="str">
        <f>VLOOKUP($A91,Cierre!$A:$E,2,FALSE)</f>
        <v>JAIRO IVAN CASTILLO CASTILLO</v>
      </c>
      <c r="C91" s="247" t="str">
        <f>VLOOKUP($A91,'Capacidad Juridica'!$A:$AR,43,FALSE)</f>
        <v/>
      </c>
      <c r="D91" s="247" t="str">
        <f>VLOOKUP($A91,'Capacidad Financiera CONTRATO  '!$A:$U,18,FALSE)</f>
        <v>#N/A</v>
      </c>
      <c r="E91" s="247" t="str">
        <f>VLOOKUP($A91,'Capacidad Financiera CONTRATO  '!$A:$U,19,FALSE)</f>
        <v>#N/A</v>
      </c>
      <c r="F91" s="247" t="str">
        <f>VLOOKUP($A91,'Capacidad Financiera CONTRATO  '!$A:$U,20,FALSE)</f>
        <v>#N/A</v>
      </c>
      <c r="G91" s="247" t="str">
        <f>IF(COUNTIF(Experiencia!$N:$N,A91)&lt;2,IF(SUMIF(Experiencia!$A:$A,A91,Experiencia!$N:$N)&gt;'Información'!$B$20*0.75,"HÁBIL","NO HÁBIL"),IF(OR(COUNTIF(Experiencia!$N:$N,A91)=3,COUNTIF(Experiencia!$N:$N,A91)=4)=TRUE,IF(SUMIF(Experiencia!$A:$A,A91,Experiencia!$N:$N)&gt;'Información'!$B$20*1.2,"HÁBIL","NO HÁBIL"),IF(SUMIF(Experiencia!$A:$A,A91,Experiencia!$N:$N)&gt;'Información'!$B$20*1.5,"HÁBIL","NO HÁBIL")))</f>
        <v>NO HÁBIL</v>
      </c>
      <c r="H91" s="250"/>
      <c r="I91" s="250"/>
      <c r="J91" s="253"/>
      <c r="K91" s="254"/>
      <c r="L91" s="144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</row>
    <row r="92" ht="39.75" customHeight="1">
      <c r="A92" s="247">
        <v>90.0</v>
      </c>
      <c r="B92" s="248" t="str">
        <f>VLOOKUP($A92,Cierre!$A:$E,2,FALSE)</f>
        <v>CONSORCIO OBRAR GO</v>
      </c>
      <c r="C92" s="247" t="str">
        <f>VLOOKUP($A92,'Capacidad Juridica'!$A:$AR,43,FALSE)</f>
        <v/>
      </c>
      <c r="D92" s="247" t="str">
        <f>VLOOKUP($A92,'Capacidad Financiera CONTRATO  '!$A:$U,18,FALSE)</f>
        <v>#N/A</v>
      </c>
      <c r="E92" s="247" t="str">
        <f>VLOOKUP($A92,'Capacidad Financiera CONTRATO  '!$A:$U,19,FALSE)</f>
        <v>#N/A</v>
      </c>
      <c r="F92" s="247" t="str">
        <f>VLOOKUP($A92,'Capacidad Financiera CONTRATO  '!$A:$U,20,FALSE)</f>
        <v>#N/A</v>
      </c>
      <c r="G92" s="247" t="str">
        <f>IF(COUNTIF(Experiencia!$N:$N,A92)&lt;2,IF(SUMIF(Experiencia!$A:$A,A92,Experiencia!$N:$N)&gt;'Información'!$B$20*0.75,"HÁBIL","NO HÁBIL"),IF(OR(COUNTIF(Experiencia!$N:$N,A92)=3,COUNTIF(Experiencia!$N:$N,A92)=4)=TRUE,IF(SUMIF(Experiencia!$A:$A,A92,Experiencia!$N:$N)&gt;'Información'!$B$20*1.2,"HÁBIL","NO HÁBIL"),IF(SUMIF(Experiencia!$A:$A,A92,Experiencia!$N:$N)&gt;'Información'!$B$20*1.5,"HÁBIL","NO HÁBIL")))</f>
        <v>NO HÁBIL</v>
      </c>
      <c r="H92" s="250"/>
      <c r="I92" s="250"/>
      <c r="J92" s="253"/>
      <c r="K92" s="254"/>
      <c r="L92" s="144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ht="39.75" customHeight="1">
      <c r="A93" s="247">
        <v>91.0</v>
      </c>
      <c r="B93" s="248" t="str">
        <f>VLOOKUP($A93,Cierre!$A:$E,2,FALSE)</f>
        <v>CONSORCIO BULEVAR ANDISIMARQ</v>
      </c>
      <c r="C93" s="247" t="str">
        <f>VLOOKUP($A93,'Capacidad Juridica'!$A:$AR,43,FALSE)</f>
        <v/>
      </c>
      <c r="D93" s="247" t="str">
        <f>VLOOKUP($A93,'Capacidad Financiera CONTRATO  '!$A:$U,18,FALSE)</f>
        <v>#N/A</v>
      </c>
      <c r="E93" s="247" t="str">
        <f>VLOOKUP($A93,'Capacidad Financiera CONTRATO  '!$A:$U,19,FALSE)</f>
        <v>#N/A</v>
      </c>
      <c r="F93" s="247" t="str">
        <f>VLOOKUP($A93,'Capacidad Financiera CONTRATO  '!$A:$U,20,FALSE)</f>
        <v>#N/A</v>
      </c>
      <c r="G93" s="247" t="str">
        <f>IF(COUNTIF(Experiencia!$N:$N,A93)&lt;2,IF(SUMIF(Experiencia!$A:$A,A93,Experiencia!$N:$N)&gt;'Información'!$B$20*0.75,"HÁBIL","NO HÁBIL"),IF(OR(COUNTIF(Experiencia!$N:$N,A93)=3,COUNTIF(Experiencia!$N:$N,A93)=4)=TRUE,IF(SUMIF(Experiencia!$A:$A,A93,Experiencia!$N:$N)&gt;'Información'!$B$20*1.2,"HÁBIL","NO HÁBIL"),IF(SUMIF(Experiencia!$A:$A,A93,Experiencia!$N:$N)&gt;'Información'!$B$20*1.5,"HÁBIL","NO HÁBIL")))</f>
        <v>NO HÁBIL</v>
      </c>
      <c r="H93" s="250"/>
      <c r="I93" s="250"/>
      <c r="J93" s="253"/>
      <c r="K93" s="254"/>
      <c r="L93" s="144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ht="39.75" customHeight="1">
      <c r="A94" s="247">
        <v>92.0</v>
      </c>
      <c r="B94" s="248" t="str">
        <f>VLOOKUP($A94,Cierre!$A:$E,2,FALSE)</f>
        <v>CONSTRUCTORA VMJ S.A.S</v>
      </c>
      <c r="C94" s="247" t="str">
        <f>VLOOKUP($A94,'Capacidad Juridica'!$A:$AR,43,FALSE)</f>
        <v/>
      </c>
      <c r="D94" s="247" t="str">
        <f>VLOOKUP($A94,'Capacidad Financiera CONTRATO  '!$A:$U,18,FALSE)</f>
        <v>#N/A</v>
      </c>
      <c r="E94" s="247" t="str">
        <f>VLOOKUP($A94,'Capacidad Financiera CONTRATO  '!$A:$U,19,FALSE)</f>
        <v>#N/A</v>
      </c>
      <c r="F94" s="247" t="str">
        <f>VLOOKUP($A94,'Capacidad Financiera CONTRATO  '!$A:$U,20,FALSE)</f>
        <v>#N/A</v>
      </c>
      <c r="G94" s="247" t="str">
        <f>IF(COUNTIF(Experiencia!$N:$N,A94)&lt;2,IF(SUMIF(Experiencia!$A:$A,A94,Experiencia!$N:$N)&gt;'Información'!$B$20*0.75,"HÁBIL","NO HÁBIL"),IF(OR(COUNTIF(Experiencia!$N:$N,A94)=3,COUNTIF(Experiencia!$N:$N,A94)=4)=TRUE,IF(SUMIF(Experiencia!$A:$A,A94,Experiencia!$N:$N)&gt;'Información'!$B$20*1.2,"HÁBIL","NO HÁBIL"),IF(SUMIF(Experiencia!$A:$A,A94,Experiencia!$N:$N)&gt;'Información'!$B$20*1.5,"HÁBIL","NO HÁBIL")))</f>
        <v>NO HÁBIL</v>
      </c>
      <c r="H94" s="250"/>
      <c r="I94" s="250"/>
      <c r="J94" s="253"/>
      <c r="K94" s="254"/>
      <c r="L94" s="144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ht="39.75" customHeight="1">
      <c r="A95" s="247">
        <v>93.0</v>
      </c>
      <c r="B95" s="248" t="str">
        <f>VLOOKUP($A95,Cierre!$A:$E,2,FALSE)</f>
        <v>CONSORCIO LA ENEA S&amp;C</v>
      </c>
      <c r="C95" s="247" t="str">
        <f>VLOOKUP($A95,'Capacidad Juridica'!$A:$AR,43,FALSE)</f>
        <v/>
      </c>
      <c r="D95" s="247" t="str">
        <f>VLOOKUP($A95,'Capacidad Financiera CONTRATO  '!$A:$U,18,FALSE)</f>
        <v>#N/A</v>
      </c>
      <c r="E95" s="247" t="str">
        <f>VLOOKUP($A95,'Capacidad Financiera CONTRATO  '!$A:$U,19,FALSE)</f>
        <v>#N/A</v>
      </c>
      <c r="F95" s="247" t="str">
        <f>VLOOKUP($A95,'Capacidad Financiera CONTRATO  '!$A:$U,20,FALSE)</f>
        <v>#N/A</v>
      </c>
      <c r="G95" s="247" t="str">
        <f>IF(COUNTIF(Experiencia!$N:$N,A95)&lt;2,IF(SUMIF(Experiencia!$A:$A,A95,Experiencia!$N:$N)&gt;'Información'!$B$20*0.75,"HÁBIL","NO HÁBIL"),IF(OR(COUNTIF(Experiencia!$N:$N,A95)=3,COUNTIF(Experiencia!$N:$N,A95)=4)=TRUE,IF(SUMIF(Experiencia!$A:$A,A95,Experiencia!$N:$N)&gt;'Información'!$B$20*1.2,"HÁBIL","NO HÁBIL"),IF(SUMIF(Experiencia!$A:$A,A95,Experiencia!$N:$N)&gt;'Información'!$B$20*1.5,"HÁBIL","NO HÁBIL")))</f>
        <v>NO HÁBIL</v>
      </c>
      <c r="H95" s="250"/>
      <c r="I95" s="250"/>
      <c r="J95" s="253"/>
      <c r="K95" s="254"/>
      <c r="L95" s="144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ht="39.75" customHeight="1">
      <c r="A96" s="247">
        <v>94.0</v>
      </c>
      <c r="B96" s="248" t="str">
        <f>VLOOKUP($A96,Cierre!$A:$E,2,FALSE)</f>
        <v>JHON ALEXANDER CARDONA PEÑARREDONDA</v>
      </c>
      <c r="C96" s="247" t="str">
        <f>VLOOKUP($A96,'Capacidad Juridica'!$A:$AR,43,FALSE)</f>
        <v/>
      </c>
      <c r="D96" s="247" t="str">
        <f>VLOOKUP($A96,'Capacidad Financiera CONTRATO  '!$A:$U,18,FALSE)</f>
        <v>#N/A</v>
      </c>
      <c r="E96" s="247" t="str">
        <f>VLOOKUP($A96,'Capacidad Financiera CONTRATO  '!$A:$U,19,FALSE)</f>
        <v>#N/A</v>
      </c>
      <c r="F96" s="247" t="str">
        <f>VLOOKUP($A96,'Capacidad Financiera CONTRATO  '!$A:$U,20,FALSE)</f>
        <v>#N/A</v>
      </c>
      <c r="G96" s="247" t="str">
        <f>IF(COUNTIF(Experiencia!$N:$N,A96)&lt;2,IF(SUMIF(Experiencia!$A:$A,A96,Experiencia!$N:$N)&gt;'Información'!$B$20*0.75,"HÁBIL","NO HÁBIL"),IF(OR(COUNTIF(Experiencia!$N:$N,A96)=3,COUNTIF(Experiencia!$N:$N,A96)=4)=TRUE,IF(SUMIF(Experiencia!$A:$A,A96,Experiencia!$N:$N)&gt;'Información'!$B$20*1.2,"HÁBIL","NO HÁBIL"),IF(SUMIF(Experiencia!$A:$A,A96,Experiencia!$N:$N)&gt;'Información'!$B$20*1.5,"HÁBIL","NO HÁBIL")))</f>
        <v>NO HÁBIL</v>
      </c>
      <c r="H96" s="250"/>
      <c r="I96" s="250"/>
      <c r="J96" s="253"/>
      <c r="K96" s="254"/>
      <c r="L96" s="144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ht="39.75" customHeight="1">
      <c r="A97" s="247">
        <v>95.0</v>
      </c>
      <c r="B97" s="248" t="str">
        <f>VLOOKUP($A97,Cierre!$A:$E,2,FALSE)</f>
        <v>CONSORCIO BULEVAR</v>
      </c>
      <c r="C97" s="247" t="str">
        <f>VLOOKUP($A97,'Capacidad Juridica'!$A:$AR,43,FALSE)</f>
        <v/>
      </c>
      <c r="D97" s="247" t="str">
        <f>VLOOKUP($A97,'Capacidad Financiera CONTRATO  '!$A:$U,18,FALSE)</f>
        <v>#N/A</v>
      </c>
      <c r="E97" s="247" t="str">
        <f>VLOOKUP($A97,'Capacidad Financiera CONTRATO  '!$A:$U,19,FALSE)</f>
        <v>#N/A</v>
      </c>
      <c r="F97" s="247" t="str">
        <f>VLOOKUP($A97,'Capacidad Financiera CONTRATO  '!$A:$U,20,FALSE)</f>
        <v>#N/A</v>
      </c>
      <c r="G97" s="247" t="str">
        <f>IF(COUNTIF(Experiencia!$N:$N,A97)&lt;2,IF(SUMIF(Experiencia!$A:$A,A97,Experiencia!$N:$N)&gt;'Información'!$B$20*0.75,"HÁBIL","NO HÁBIL"),IF(OR(COUNTIF(Experiencia!$N:$N,A97)=3,COUNTIF(Experiencia!$N:$N,A97)=4)=TRUE,IF(SUMIF(Experiencia!$A:$A,A97,Experiencia!$N:$N)&gt;'Información'!$B$20*1.2,"HÁBIL","NO HÁBIL"),IF(SUMIF(Experiencia!$A:$A,A97,Experiencia!$N:$N)&gt;'Información'!$B$20*1.5,"HÁBIL","NO HÁBIL")))</f>
        <v>NO HÁBIL</v>
      </c>
      <c r="H97" s="250"/>
      <c r="I97" s="250"/>
      <c r="J97" s="253"/>
      <c r="K97" s="254"/>
      <c r="L97" s="144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ht="39.75" customHeight="1">
      <c r="A98" s="247">
        <v>96.0</v>
      </c>
      <c r="B98" s="248" t="str">
        <f>VLOOKUP($A98,Cierre!$A:$E,2,FALSE)</f>
        <v>CONSORCIO AMAYA-RESTREPO</v>
      </c>
      <c r="C98" s="247" t="str">
        <f>VLOOKUP($A98,'Capacidad Juridica'!$A:$AR,43,FALSE)</f>
        <v/>
      </c>
      <c r="D98" s="247" t="str">
        <f>VLOOKUP($A98,'Capacidad Financiera CONTRATO  '!$A:$U,18,FALSE)</f>
        <v>#N/A</v>
      </c>
      <c r="E98" s="247" t="str">
        <f>VLOOKUP($A98,'Capacidad Financiera CONTRATO  '!$A:$U,19,FALSE)</f>
        <v>#N/A</v>
      </c>
      <c r="F98" s="247" t="str">
        <f>VLOOKUP($A98,'Capacidad Financiera CONTRATO  '!$A:$U,20,FALSE)</f>
        <v>#N/A</v>
      </c>
      <c r="G98" s="247" t="str">
        <f>IF(COUNTIF(Experiencia!$N:$N,A98)&lt;2,IF(SUMIF(Experiencia!$A:$A,A98,Experiencia!$N:$N)&gt;'Información'!$B$20*0.75,"HÁBIL","NO HÁBIL"),IF(OR(COUNTIF(Experiencia!$N:$N,A98)=3,COUNTIF(Experiencia!$N:$N,A98)=4)=TRUE,IF(SUMIF(Experiencia!$A:$A,A98,Experiencia!$N:$N)&gt;'Información'!$B$20*1.2,"HÁBIL","NO HÁBIL"),IF(SUMIF(Experiencia!$A:$A,A98,Experiencia!$N:$N)&gt;'Información'!$B$20*1.5,"HÁBIL","NO HÁBIL")))</f>
        <v>NO HÁBIL</v>
      </c>
      <c r="H98" s="250"/>
      <c r="I98" s="250"/>
      <c r="J98" s="253"/>
      <c r="K98" s="254"/>
      <c r="L98" s="144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ht="39.75" customHeight="1">
      <c r="A99" s="247">
        <v>97.0</v>
      </c>
      <c r="B99" s="248" t="str">
        <f>VLOOKUP($A99,Cierre!$A:$E,2,FALSE)</f>
        <v>GUSTAVO ADOLFO AGUDELO LOPEZ</v>
      </c>
      <c r="C99" s="247" t="str">
        <f>VLOOKUP($A99,'Capacidad Juridica'!$A:$AR,43,FALSE)</f>
        <v/>
      </c>
      <c r="D99" s="247" t="str">
        <f>VLOOKUP($A99,'Capacidad Financiera CONTRATO  '!$A:$U,18,FALSE)</f>
        <v>#N/A</v>
      </c>
      <c r="E99" s="247" t="str">
        <f>VLOOKUP($A99,'Capacidad Financiera CONTRATO  '!$A:$U,19,FALSE)</f>
        <v>#N/A</v>
      </c>
      <c r="F99" s="247" t="str">
        <f>VLOOKUP($A99,'Capacidad Financiera CONTRATO  '!$A:$U,20,FALSE)</f>
        <v>#N/A</v>
      </c>
      <c r="G99" s="247" t="str">
        <f>IF(COUNTIF(Experiencia!$N:$N,A99)&lt;2,IF(SUMIF(Experiencia!$A:$A,A99,Experiencia!$N:$N)&gt;'Información'!$B$20*0.75,"HÁBIL","NO HÁBIL"),IF(OR(COUNTIF(Experiencia!$N:$N,A99)=3,COUNTIF(Experiencia!$N:$N,A99)=4)=TRUE,IF(SUMIF(Experiencia!$A:$A,A99,Experiencia!$N:$N)&gt;'Información'!$B$20*1.2,"HÁBIL","NO HÁBIL"),IF(SUMIF(Experiencia!$A:$A,A99,Experiencia!$N:$N)&gt;'Información'!$B$20*1.5,"HÁBIL","NO HÁBIL")))</f>
        <v>NO HÁBIL</v>
      </c>
      <c r="H99" s="250"/>
      <c r="I99" s="250"/>
      <c r="J99" s="253"/>
      <c r="K99" s="254"/>
      <c r="L99" s="144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</row>
    <row r="100" ht="39.75" customHeight="1">
      <c r="A100" s="247">
        <v>98.0</v>
      </c>
      <c r="B100" s="248" t="str">
        <f>VLOOKUP($A100,Cierre!$A:$E,2,FALSE)</f>
        <v>CONSORCIO ACTIVA GALLEGO 2021</v>
      </c>
      <c r="C100" s="247" t="str">
        <f>VLOOKUP($A100,'Capacidad Juridica'!$A:$AR,43,FALSE)</f>
        <v/>
      </c>
      <c r="D100" s="247" t="str">
        <f>VLOOKUP($A100,'Capacidad Financiera CONTRATO  '!$A:$U,18,FALSE)</f>
        <v>#N/A</v>
      </c>
      <c r="E100" s="247" t="str">
        <f>VLOOKUP($A100,'Capacidad Financiera CONTRATO  '!$A:$U,19,FALSE)</f>
        <v>#N/A</v>
      </c>
      <c r="F100" s="247" t="str">
        <f>VLOOKUP($A100,'Capacidad Financiera CONTRATO  '!$A:$U,20,FALSE)</f>
        <v>#N/A</v>
      </c>
      <c r="G100" s="247" t="str">
        <f>IF(COUNTIF(Experiencia!$N:$N,A100)&lt;2,IF(SUMIF(Experiencia!$A:$A,A100,Experiencia!$N:$N)&gt;'Información'!$B$20*0.75,"HÁBIL","NO HÁBIL"),IF(OR(COUNTIF(Experiencia!$N:$N,A100)=3,COUNTIF(Experiencia!$N:$N,A100)=4)=TRUE,IF(SUMIF(Experiencia!$A:$A,A100,Experiencia!$N:$N)&gt;'Información'!$B$20*1.2,"HÁBIL","NO HÁBIL"),IF(SUMIF(Experiencia!$A:$A,A100,Experiencia!$N:$N)&gt;'Información'!$B$20*1.5,"HÁBIL","NO HÁBIL")))</f>
        <v>NO HÁBIL</v>
      </c>
      <c r="H100" s="253"/>
      <c r="I100" s="250"/>
      <c r="J100" s="253"/>
      <c r="K100" s="254"/>
      <c r="L100" s="144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ht="39.75" customHeight="1">
      <c r="A101" s="247">
        <v>99.0</v>
      </c>
      <c r="B101" s="248" t="str">
        <f>VLOOKUP($A101,Cierre!$A:$E,2,FALSE)</f>
        <v>CONSORCIO SAN JERONIMO</v>
      </c>
      <c r="C101" s="247" t="str">
        <f>VLOOKUP($A101,'Capacidad Juridica'!$A:$AR,43,FALSE)</f>
        <v/>
      </c>
      <c r="D101" s="247" t="str">
        <f>VLOOKUP($A101,'Capacidad Financiera CONTRATO  '!$A:$U,18,FALSE)</f>
        <v>#N/A</v>
      </c>
      <c r="E101" s="247" t="str">
        <f>VLOOKUP($A101,'Capacidad Financiera CONTRATO  '!$A:$U,19,FALSE)</f>
        <v>#N/A</v>
      </c>
      <c r="F101" s="247" t="str">
        <f>VLOOKUP($A101,'Capacidad Financiera CONTRATO  '!$A:$U,20,FALSE)</f>
        <v>#N/A</v>
      </c>
      <c r="G101" s="247" t="str">
        <f>IF(COUNTIF(Experiencia!$N:$N,A101)&lt;2,IF(SUMIF(Experiencia!$A:$A,A101,Experiencia!$N:$N)&gt;'Información'!$B$20*0.75,"HÁBIL","NO HÁBIL"),IF(OR(COUNTIF(Experiencia!$N:$N,A101)=3,COUNTIF(Experiencia!$N:$N,A101)=4)=TRUE,IF(SUMIF(Experiencia!$A:$A,A101,Experiencia!$N:$N)&gt;'Información'!$B$20*1.2,"HÁBIL","NO HÁBIL"),IF(SUMIF(Experiencia!$A:$A,A101,Experiencia!$N:$N)&gt;'Información'!$B$20*1.5,"HÁBIL","NO HÁBIL")))</f>
        <v>NO HÁBIL</v>
      </c>
      <c r="H101" s="250"/>
      <c r="I101" s="250"/>
      <c r="J101" s="253"/>
      <c r="K101" s="254"/>
      <c r="L101" s="144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</row>
    <row r="102" ht="39.75" customHeight="1">
      <c r="A102" s="247">
        <v>100.0</v>
      </c>
      <c r="B102" s="248" t="str">
        <f>VLOOKUP($A102,Cierre!$A:$E,2,FALSE)</f>
        <v>CARLOS ALBERTO ZULUAGA</v>
      </c>
      <c r="C102" s="247" t="str">
        <f>VLOOKUP($A102,'Capacidad Juridica'!$A:$AR,43,FALSE)</f>
        <v/>
      </c>
      <c r="D102" s="247" t="str">
        <f>VLOOKUP($A102,'Capacidad Financiera CONTRATO  '!$A:$U,18,FALSE)</f>
        <v>#N/A</v>
      </c>
      <c r="E102" s="247" t="str">
        <f>VLOOKUP($A102,'Capacidad Financiera CONTRATO  '!$A:$U,19,FALSE)</f>
        <v>#N/A</v>
      </c>
      <c r="F102" s="247" t="str">
        <f>VLOOKUP($A102,'Capacidad Financiera CONTRATO  '!$A:$U,20,FALSE)</f>
        <v>#N/A</v>
      </c>
      <c r="G102" s="247" t="str">
        <f>IF(COUNTIF(Experiencia!$N:$N,A102)&lt;2,IF(SUMIF(Experiencia!$A:$A,A102,Experiencia!$N:$N)&gt;'Información'!$B$20*0.75,"HÁBIL","NO HÁBIL"),IF(OR(COUNTIF(Experiencia!$N:$N,A102)=3,COUNTIF(Experiencia!$N:$N,A102)=4)=TRUE,IF(SUMIF(Experiencia!$A:$A,A102,Experiencia!$N:$N)&gt;'Información'!$B$20*1.2,"HÁBIL","NO HÁBIL"),IF(SUMIF(Experiencia!$A:$A,A102,Experiencia!$N:$N)&gt;'Información'!$B$20*1.5,"HÁBIL","NO HÁBIL")))</f>
        <v>NO HÁBIL</v>
      </c>
      <c r="H102" s="250"/>
      <c r="I102" s="250"/>
      <c r="J102" s="253"/>
      <c r="K102" s="254"/>
      <c r="L102" s="144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</row>
    <row r="103" ht="39.75" customHeight="1">
      <c r="A103" s="247">
        <v>101.0</v>
      </c>
      <c r="B103" s="248" t="str">
        <f>VLOOKUP($A103,Cierre!$A:$E,2,FALSE)</f>
        <v>CONSORCIO BULEVAR CC 2021</v>
      </c>
      <c r="C103" s="247" t="str">
        <f>VLOOKUP($A103,'Capacidad Juridica'!$A:$AR,43,FALSE)</f>
        <v/>
      </c>
      <c r="D103" s="247" t="str">
        <f>VLOOKUP($A103,'Capacidad Financiera CONTRATO  '!$A:$U,18,FALSE)</f>
        <v>#N/A</v>
      </c>
      <c r="E103" s="247" t="str">
        <f>VLOOKUP($A103,'Capacidad Financiera CONTRATO  '!$A:$U,19,FALSE)</f>
        <v>#N/A</v>
      </c>
      <c r="F103" s="247" t="str">
        <f>VLOOKUP($A103,'Capacidad Financiera CONTRATO  '!$A:$U,20,FALSE)</f>
        <v>#N/A</v>
      </c>
      <c r="G103" s="247" t="str">
        <f>IF(COUNTIF(Experiencia!$N:$N,A103)&lt;2,IF(SUMIF(Experiencia!$A:$A,A103,Experiencia!$N:$N)&gt;'Información'!$B$20*0.75,"HÁBIL","NO HÁBIL"),IF(OR(COUNTIF(Experiencia!$N:$N,A103)=3,COUNTIF(Experiencia!$N:$N,A103)=4)=TRUE,IF(SUMIF(Experiencia!$A:$A,A103,Experiencia!$N:$N)&gt;'Información'!$B$20*1.2,"HÁBIL","NO HÁBIL"),IF(SUMIF(Experiencia!$A:$A,A103,Experiencia!$N:$N)&gt;'Información'!$B$20*1.5,"HÁBIL","NO HÁBIL")))</f>
        <v>NO HÁBIL</v>
      </c>
      <c r="H103" s="250"/>
      <c r="I103" s="250"/>
      <c r="J103" s="253"/>
      <c r="K103" s="254"/>
      <c r="L103" s="144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ht="39.75" customHeight="1">
      <c r="A104" s="247">
        <v>102.0</v>
      </c>
      <c r="B104" s="248" t="str">
        <f>VLOOKUP($A104,Cierre!$A:$E,2,FALSE)</f>
        <v> CONSORCIO AMOBLAMIENTO MANIZALES 2021
INCORET LTDA</v>
      </c>
      <c r="C104" s="247" t="str">
        <f>VLOOKUP($A104,'Capacidad Juridica'!$A:$AR,43,FALSE)</f>
        <v/>
      </c>
      <c r="D104" s="247" t="str">
        <f>VLOOKUP($A104,'Capacidad Financiera CONTRATO  '!$A:$U,18,FALSE)</f>
        <v>#N/A</v>
      </c>
      <c r="E104" s="247" t="str">
        <f>VLOOKUP($A104,'Capacidad Financiera CONTRATO  '!$A:$U,19,FALSE)</f>
        <v>#N/A</v>
      </c>
      <c r="F104" s="247" t="str">
        <f>VLOOKUP($A104,'Capacidad Financiera CONTRATO  '!$A:$U,20,FALSE)</f>
        <v>#N/A</v>
      </c>
      <c r="G104" s="247" t="str">
        <f>IF(COUNTIF(Experiencia!$N:$N,A104)&lt;2,IF(SUMIF(Experiencia!$A:$A,A104,Experiencia!$N:$N)&gt;'Información'!$B$20*0.75,"HÁBIL","NO HÁBIL"),IF(OR(COUNTIF(Experiencia!$N:$N,A104)=3,COUNTIF(Experiencia!$N:$N,A104)=4)=TRUE,IF(SUMIF(Experiencia!$A:$A,A104,Experiencia!$N:$N)&gt;'Información'!$B$20*1.2,"HÁBIL","NO HÁBIL"),IF(SUMIF(Experiencia!$A:$A,A104,Experiencia!$N:$N)&gt;'Información'!$B$20*1.5,"HÁBIL","NO HÁBIL")))</f>
        <v>NO HÁBIL</v>
      </c>
      <c r="H104" s="250"/>
      <c r="I104" s="250"/>
      <c r="J104" s="253"/>
      <c r="K104" s="254"/>
      <c r="L104" s="144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</row>
    <row r="105" ht="39.75" customHeight="1">
      <c r="A105" s="247">
        <v>103.0</v>
      </c>
      <c r="B105" s="248" t="str">
        <f>VLOOKUP($A105,Cierre!$A:$E,2,FALSE)</f>
        <v>CONSORCIO PANAMERICANA 35</v>
      </c>
      <c r="C105" s="247" t="str">
        <f>VLOOKUP($A105,'Capacidad Juridica'!$A:$AR,43,FALSE)</f>
        <v/>
      </c>
      <c r="D105" s="247" t="str">
        <f>VLOOKUP($A105,'Capacidad Financiera CONTRATO  '!$A:$U,18,FALSE)</f>
        <v>#N/A</v>
      </c>
      <c r="E105" s="247" t="str">
        <f>VLOOKUP($A105,'Capacidad Financiera CONTRATO  '!$A:$U,19,FALSE)</f>
        <v>#N/A</v>
      </c>
      <c r="F105" s="247" t="str">
        <f>VLOOKUP($A105,'Capacidad Financiera CONTRATO  '!$A:$U,20,FALSE)</f>
        <v>#N/A</v>
      </c>
      <c r="G105" s="247" t="str">
        <f>IF(COUNTIF(Experiencia!$N:$N,A105)&lt;2,IF(SUMIF(Experiencia!$A:$A,A105,Experiencia!$N:$N)&gt;'Información'!$B$20*0.75,"HÁBIL","NO HÁBIL"),IF(OR(COUNTIF(Experiencia!$N:$N,A105)=3,COUNTIF(Experiencia!$N:$N,A105)=4)=TRUE,IF(SUMIF(Experiencia!$A:$A,A105,Experiencia!$N:$N)&gt;'Información'!$B$20*1.2,"HÁBIL","NO HÁBIL"),IF(SUMIF(Experiencia!$A:$A,A105,Experiencia!$N:$N)&gt;'Información'!$B$20*1.5,"HÁBIL","NO HÁBIL")))</f>
        <v>NO HÁBIL</v>
      </c>
      <c r="H105" s="250"/>
      <c r="I105" s="250"/>
      <c r="J105" s="253"/>
      <c r="K105" s="254"/>
      <c r="L105" s="144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</row>
    <row r="106" ht="39.75" customHeight="1">
      <c r="A106" s="247">
        <v>104.0</v>
      </c>
      <c r="B106" s="248" t="str">
        <f>VLOOKUP($A106,Cierre!$A:$E,2,FALSE)</f>
        <v>CONSORCIO GALACTICO</v>
      </c>
      <c r="C106" s="247" t="str">
        <f>VLOOKUP($A106,'Capacidad Juridica'!$A:$AR,43,FALSE)</f>
        <v/>
      </c>
      <c r="D106" s="247" t="str">
        <f>VLOOKUP($A106,'Capacidad Financiera CONTRATO  '!$A:$U,18,FALSE)</f>
        <v>#N/A</v>
      </c>
      <c r="E106" s="247" t="str">
        <f>VLOOKUP($A106,'Capacidad Financiera CONTRATO  '!$A:$U,19,FALSE)</f>
        <v>#N/A</v>
      </c>
      <c r="F106" s="247" t="str">
        <f>VLOOKUP($A106,'Capacidad Financiera CONTRATO  '!$A:$U,20,FALSE)</f>
        <v>#N/A</v>
      </c>
      <c r="G106" s="247" t="str">
        <f>IF(COUNTIF(Experiencia!$N:$N,A106)&lt;2,IF(SUMIF(Experiencia!$A:$A,A106,Experiencia!$N:$N)&gt;'Información'!$B$20*0.75,"HÁBIL","NO HÁBIL"),IF(OR(COUNTIF(Experiencia!$N:$N,A106)=3,COUNTIF(Experiencia!$N:$N,A106)=4)=TRUE,IF(SUMIF(Experiencia!$A:$A,A106,Experiencia!$N:$N)&gt;'Información'!$B$20*1.2,"HÁBIL","NO HÁBIL"),IF(SUMIF(Experiencia!$A:$A,A106,Experiencia!$N:$N)&gt;'Información'!$B$20*1.5,"HÁBIL","NO HÁBIL")))</f>
        <v>NO HÁBIL</v>
      </c>
      <c r="H106" s="250"/>
      <c r="I106" s="250"/>
      <c r="J106" s="253"/>
      <c r="K106" s="254"/>
      <c r="L106" s="144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</row>
    <row r="107" ht="39.75" customHeight="1">
      <c r="A107" s="247">
        <v>105.0</v>
      </c>
      <c r="B107" s="248" t="str">
        <f>VLOOKUP($A107,Cierre!$A:$E,2,FALSE)</f>
        <v>CONSORCIO JC</v>
      </c>
      <c r="C107" s="247" t="str">
        <f>VLOOKUP($A107,'Capacidad Juridica'!$A:$AR,43,FALSE)</f>
        <v/>
      </c>
      <c r="D107" s="247" t="str">
        <f>VLOOKUP($A107,'Capacidad Financiera CONTRATO  '!$A:$U,18,FALSE)</f>
        <v>#N/A</v>
      </c>
      <c r="E107" s="247" t="str">
        <f>VLOOKUP($A107,'Capacidad Financiera CONTRATO  '!$A:$U,19,FALSE)</f>
        <v>#N/A</v>
      </c>
      <c r="F107" s="247" t="str">
        <f>VLOOKUP($A107,'Capacidad Financiera CONTRATO  '!$A:$U,20,FALSE)</f>
        <v>#N/A</v>
      </c>
      <c r="G107" s="247" t="str">
        <f>IF(COUNTIF(Experiencia!$N:$N,A107)&lt;2,IF(SUMIF(Experiencia!$A:$A,A107,Experiencia!$N:$N)&gt;'Información'!$B$20*0.75,"HÁBIL","NO HÁBIL"),IF(OR(COUNTIF(Experiencia!$N:$N,A107)=3,COUNTIF(Experiencia!$N:$N,A107)=4)=TRUE,IF(SUMIF(Experiencia!$A:$A,A107,Experiencia!$N:$N)&gt;'Información'!$B$20*1.2,"HÁBIL","NO HÁBIL"),IF(SUMIF(Experiencia!$A:$A,A107,Experiencia!$N:$N)&gt;'Información'!$B$20*1.5,"HÁBIL","NO HÁBIL")))</f>
        <v>NO HÁBIL</v>
      </c>
      <c r="H107" s="250"/>
      <c r="I107" s="250"/>
      <c r="J107" s="253"/>
      <c r="K107" s="254"/>
      <c r="L107" s="144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</row>
    <row r="108" ht="39.75" customHeight="1">
      <c r="A108" s="247">
        <v>106.0</v>
      </c>
      <c r="B108" s="248" t="str">
        <f>VLOOKUP($A108,Cierre!$A:$E,2,FALSE)</f>
        <v> CONSORCIO SONERCONS</v>
      </c>
      <c r="C108" s="247" t="str">
        <f>VLOOKUP($A108,'Capacidad Juridica'!$A:$AR,43,FALSE)</f>
        <v/>
      </c>
      <c r="D108" s="247" t="str">
        <f>VLOOKUP($A108,'Capacidad Financiera CONTRATO  '!$A:$U,18,FALSE)</f>
        <v>#N/A</v>
      </c>
      <c r="E108" s="247" t="str">
        <f>VLOOKUP($A108,'Capacidad Financiera CONTRATO  '!$A:$U,19,FALSE)</f>
        <v>#N/A</v>
      </c>
      <c r="F108" s="247" t="str">
        <f>VLOOKUP($A108,'Capacidad Financiera CONTRATO  '!$A:$U,20,FALSE)</f>
        <v>#N/A</v>
      </c>
      <c r="G108" s="247" t="str">
        <f>IF(COUNTIF(Experiencia!$N:$N,A108)&lt;2,IF(SUMIF(Experiencia!$A:$A,A108,Experiencia!$N:$N)&gt;'Información'!$B$20*0.75,"HÁBIL","NO HÁBIL"),IF(OR(COUNTIF(Experiencia!$N:$N,A108)=3,COUNTIF(Experiencia!$N:$N,A108)=4)=TRUE,IF(SUMIF(Experiencia!$A:$A,A108,Experiencia!$N:$N)&gt;'Información'!$B$20*1.2,"HÁBIL","NO HÁBIL"),IF(SUMIF(Experiencia!$A:$A,A108,Experiencia!$N:$N)&gt;'Información'!$B$20*1.5,"HÁBIL","NO HÁBIL")))</f>
        <v>NO HÁBIL</v>
      </c>
      <c r="H108" s="250"/>
      <c r="I108" s="250"/>
      <c r="J108" s="253"/>
      <c r="K108" s="254"/>
      <c r="L108" s="144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ht="39.75" customHeight="1">
      <c r="A109" s="247">
        <v>107.0</v>
      </c>
      <c r="B109" s="248" t="str">
        <f>VLOOKUP($A109,Cierre!$A:$E,2,FALSE)</f>
        <v>OBECATL SAS</v>
      </c>
      <c r="C109" s="247" t="str">
        <f>VLOOKUP($A109,'Capacidad Juridica'!$A:$AR,43,FALSE)</f>
        <v/>
      </c>
      <c r="D109" s="247" t="str">
        <f>VLOOKUP($A109,'Capacidad Financiera CONTRATO  '!$A:$U,18,FALSE)</f>
        <v>#N/A</v>
      </c>
      <c r="E109" s="247" t="str">
        <f>VLOOKUP($A109,'Capacidad Financiera CONTRATO  '!$A:$U,19,FALSE)</f>
        <v>#N/A</v>
      </c>
      <c r="F109" s="247" t="str">
        <f>VLOOKUP($A109,'Capacidad Financiera CONTRATO  '!$A:$U,20,FALSE)</f>
        <v>#N/A</v>
      </c>
      <c r="G109" s="247" t="str">
        <f>IF(COUNTIF(Experiencia!$N:$N,A109)&lt;2,IF(SUMIF(Experiencia!$A:$A,A109,Experiencia!$N:$N)&gt;'Información'!$B$20*0.75,"HÁBIL","NO HÁBIL"),IF(OR(COUNTIF(Experiencia!$N:$N,A109)=3,COUNTIF(Experiencia!$N:$N,A109)=4)=TRUE,IF(SUMIF(Experiencia!$A:$A,A109,Experiencia!$N:$N)&gt;'Información'!$B$20*1.2,"HÁBIL","NO HÁBIL"),IF(SUMIF(Experiencia!$A:$A,A109,Experiencia!$N:$N)&gt;'Información'!$B$20*1.5,"HÁBIL","NO HÁBIL")))</f>
        <v>NO HÁBIL</v>
      </c>
      <c r="H109" s="250"/>
      <c r="I109" s="250"/>
      <c r="J109" s="250"/>
      <c r="K109" s="247"/>
      <c r="L109" s="144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ht="39.75" customHeight="1">
      <c r="A110" s="247">
        <v>108.0</v>
      </c>
      <c r="B110" s="248" t="str">
        <f>VLOOKUP($A110,Cierre!$A:$E,2,FALSE)</f>
        <v>CONSORCIO SIKER</v>
      </c>
      <c r="C110" s="247" t="str">
        <f>VLOOKUP($A110,'Capacidad Juridica'!$A:$AR,43,FALSE)</f>
        <v/>
      </c>
      <c r="D110" s="247" t="str">
        <f>VLOOKUP($A110,'Capacidad Financiera CONTRATO  '!$A:$U,18,FALSE)</f>
        <v>#N/A</v>
      </c>
      <c r="E110" s="247" t="str">
        <f>VLOOKUP($A110,'Capacidad Financiera CONTRATO  '!$A:$U,19,FALSE)</f>
        <v>#N/A</v>
      </c>
      <c r="F110" s="247" t="str">
        <f>VLOOKUP($A110,'Capacidad Financiera CONTRATO  '!$A:$U,20,FALSE)</f>
        <v>#N/A</v>
      </c>
      <c r="G110" s="247" t="str">
        <f>IF(COUNTIF(Experiencia!$N:$N,A110)&lt;2,IF(SUMIF(Experiencia!$A:$A,A110,Experiencia!$N:$N)&gt;'Información'!$B$20*0.75,"HÁBIL","NO HÁBIL"),IF(OR(COUNTIF(Experiencia!$N:$N,A110)=3,COUNTIF(Experiencia!$N:$N,A110)=4)=TRUE,IF(SUMIF(Experiencia!$A:$A,A110,Experiencia!$N:$N)&gt;'Información'!$B$20*1.2,"HÁBIL","NO HÁBIL"),IF(SUMIF(Experiencia!$A:$A,A110,Experiencia!$N:$N)&gt;'Información'!$B$20*1.5,"HÁBIL","NO HÁBIL")))</f>
        <v>NO HÁBIL</v>
      </c>
      <c r="H110" s="250"/>
      <c r="I110" s="250"/>
      <c r="J110" s="250"/>
      <c r="K110" s="247"/>
      <c r="L110" s="144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ht="39.75" customHeight="1">
      <c r="A111" s="247">
        <v>109.0</v>
      </c>
      <c r="B111" s="248" t="str">
        <f>VLOOKUP($A111,Cierre!$A:$E,2,FALSE)</f>
        <v>COOTRAGUACAL CTA</v>
      </c>
      <c r="C111" s="247" t="str">
        <f>VLOOKUP($A111,'Capacidad Juridica'!$A:$AR,43,FALSE)</f>
        <v/>
      </c>
      <c r="D111" s="247" t="str">
        <f>VLOOKUP($A111,'Capacidad Financiera CONTRATO  '!$A:$U,18,FALSE)</f>
        <v>#N/A</v>
      </c>
      <c r="E111" s="247" t="str">
        <f>VLOOKUP($A111,'Capacidad Financiera CONTRATO  '!$A:$U,19,FALSE)</f>
        <v>#N/A</v>
      </c>
      <c r="F111" s="247" t="str">
        <f>VLOOKUP($A111,'Capacidad Financiera CONTRATO  '!$A:$U,20,FALSE)</f>
        <v>#N/A</v>
      </c>
      <c r="G111" s="247" t="str">
        <f>IF(COUNTIF(Experiencia!$N:$N,A111)&lt;2,IF(SUMIF(Experiencia!$A:$A,A111,Experiencia!$N:$N)&gt;'Información'!$B$20*0.75,"HÁBIL","NO HÁBIL"),IF(OR(COUNTIF(Experiencia!$N:$N,A111)=3,COUNTIF(Experiencia!$N:$N,A111)=4)=TRUE,IF(SUMIF(Experiencia!$A:$A,A111,Experiencia!$N:$N)&gt;'Información'!$B$20*1.2,"HÁBIL","NO HÁBIL"),IF(SUMIF(Experiencia!$A:$A,A111,Experiencia!$N:$N)&gt;'Información'!$B$20*1.5,"HÁBIL","NO HÁBIL")))</f>
        <v>NO HÁBIL</v>
      </c>
      <c r="H111" s="250"/>
      <c r="I111" s="250"/>
      <c r="J111" s="250"/>
      <c r="K111" s="247"/>
      <c r="L111" s="144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</row>
    <row r="112" ht="39.75" customHeight="1">
      <c r="A112" s="247">
        <v>110.0</v>
      </c>
      <c r="B112" s="248" t="str">
        <f>VLOOKUP($A112,Cierre!$A:$E,2,FALSE)</f>
        <v>3S INGENIERÍA ESPECIALIZADA S.A.S.</v>
      </c>
      <c r="C112" s="247" t="str">
        <f>VLOOKUP($A112,'Capacidad Juridica'!$A:$AR,43,FALSE)</f>
        <v/>
      </c>
      <c r="D112" s="247" t="str">
        <f>VLOOKUP($A112,'Capacidad Financiera CONTRATO  '!$A:$U,18,FALSE)</f>
        <v>#N/A</v>
      </c>
      <c r="E112" s="247" t="str">
        <f>VLOOKUP($A112,'Capacidad Financiera CONTRATO  '!$A:$U,19,FALSE)</f>
        <v>#N/A</v>
      </c>
      <c r="F112" s="247" t="str">
        <f>VLOOKUP($A112,'Capacidad Financiera CONTRATO  '!$A:$U,20,FALSE)</f>
        <v>#N/A</v>
      </c>
      <c r="G112" s="247" t="str">
        <f>IF(COUNTIF(Experiencia!$N:$N,A112)&lt;2,IF(SUMIF(Experiencia!$A:$A,A112,Experiencia!$N:$N)&gt;'Información'!$B$20*0.75,"HÁBIL","NO HÁBIL"),IF(OR(COUNTIF(Experiencia!$N:$N,A112)=3,COUNTIF(Experiencia!$N:$N,A112)=4)=TRUE,IF(SUMIF(Experiencia!$A:$A,A112,Experiencia!$N:$N)&gt;'Información'!$B$20*1.2,"HÁBIL","NO HÁBIL"),IF(SUMIF(Experiencia!$A:$A,A112,Experiencia!$N:$N)&gt;'Información'!$B$20*1.5,"HÁBIL","NO HÁBIL")))</f>
        <v>NO HÁBIL</v>
      </c>
      <c r="H112" s="250"/>
      <c r="I112" s="250"/>
      <c r="J112" s="250"/>
      <c r="K112" s="247"/>
      <c r="L112" s="144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</row>
    <row r="113" ht="39.75" customHeight="1">
      <c r="A113" s="247">
        <v>111.0</v>
      </c>
      <c r="B113" s="248" t="str">
        <f>VLOOKUP($A113,Cierre!$A:$E,2,FALSE)</f>
        <v>SOFIA CASTRILLON ARCE </v>
      </c>
      <c r="C113" s="247" t="str">
        <f>VLOOKUP($A113,'Capacidad Juridica'!$A:$AR,43,FALSE)</f>
        <v/>
      </c>
      <c r="D113" s="247" t="str">
        <f>VLOOKUP($A113,'Capacidad Financiera CONTRATO  '!$A:$U,18,FALSE)</f>
        <v>#N/A</v>
      </c>
      <c r="E113" s="247" t="str">
        <f>VLOOKUP($A113,'Capacidad Financiera CONTRATO  '!$A:$U,19,FALSE)</f>
        <v>#N/A</v>
      </c>
      <c r="F113" s="247" t="str">
        <f>VLOOKUP($A113,'Capacidad Financiera CONTRATO  '!$A:$U,20,FALSE)</f>
        <v>#N/A</v>
      </c>
      <c r="G113" s="247" t="str">
        <f>IF(COUNTIF(Experiencia!$N:$N,A113)&lt;2,IF(SUMIF(Experiencia!$A:$A,A113,Experiencia!$N:$N)&gt;'Información'!$B$20*0.75,"HÁBIL","NO HÁBIL"),IF(OR(COUNTIF(Experiencia!$N:$N,A113)=3,COUNTIF(Experiencia!$N:$N,A113)=4)=TRUE,IF(SUMIF(Experiencia!$A:$A,A113,Experiencia!$N:$N)&gt;'Información'!$B$20*1.2,"HÁBIL","NO HÁBIL"),IF(SUMIF(Experiencia!$A:$A,A113,Experiencia!$N:$N)&gt;'Información'!$B$20*1.5,"HÁBIL","NO HÁBIL")))</f>
        <v>NO HÁBIL</v>
      </c>
      <c r="H113" s="250"/>
      <c r="I113" s="250"/>
      <c r="J113" s="250"/>
      <c r="K113" s="247"/>
      <c r="L113" s="144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</row>
    <row r="114" ht="39.75" customHeight="1">
      <c r="A114" s="247">
        <v>112.0</v>
      </c>
      <c r="B114" s="248" t="str">
        <f>VLOOKUP($A114,Cierre!$A:$E,2,FALSE)</f>
        <v>BRAYCO SAS</v>
      </c>
      <c r="C114" s="247" t="str">
        <f>VLOOKUP($A114,'Capacidad Juridica'!$A:$AR,43,FALSE)</f>
        <v/>
      </c>
      <c r="D114" s="247" t="str">
        <f>VLOOKUP($A114,'Capacidad Financiera CONTRATO  '!$A:$U,18,FALSE)</f>
        <v>#N/A</v>
      </c>
      <c r="E114" s="247" t="str">
        <f>VLOOKUP($A114,'Capacidad Financiera CONTRATO  '!$A:$U,19,FALSE)</f>
        <v>#N/A</v>
      </c>
      <c r="F114" s="247" t="str">
        <f>VLOOKUP($A114,'Capacidad Financiera CONTRATO  '!$A:$U,20,FALSE)</f>
        <v>#N/A</v>
      </c>
      <c r="G114" s="247" t="str">
        <f>IF(COUNTIF(Experiencia!$N:$N,A114)&lt;2,IF(SUMIF(Experiencia!$A:$A,A114,Experiencia!$N:$N)&gt;'Información'!$B$20*0.75,"HÁBIL","NO HÁBIL"),IF(OR(COUNTIF(Experiencia!$N:$N,A114)=3,COUNTIF(Experiencia!$N:$N,A114)=4)=TRUE,IF(SUMIF(Experiencia!$A:$A,A114,Experiencia!$N:$N)&gt;'Información'!$B$20*1.2,"HÁBIL","NO HÁBIL"),IF(SUMIF(Experiencia!$A:$A,A114,Experiencia!$N:$N)&gt;'Información'!$B$20*1.5,"HÁBIL","NO HÁBIL")))</f>
        <v>NO HÁBIL</v>
      </c>
      <c r="H114" s="250"/>
      <c r="I114" s="250"/>
      <c r="J114" s="250"/>
      <c r="K114" s="247"/>
      <c r="L114" s="144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ht="39.75" customHeight="1">
      <c r="A115" s="247">
        <v>113.0</v>
      </c>
      <c r="B115" s="248" t="str">
        <f>VLOOKUP($A115,Cierre!$A:$E,2,FALSE)</f>
        <v>ALIANZA MUNDIAL S.A.S</v>
      </c>
      <c r="C115" s="247" t="str">
        <f>VLOOKUP($A115,'Capacidad Juridica'!$A:$AR,43,FALSE)</f>
        <v/>
      </c>
      <c r="D115" s="247" t="str">
        <f>VLOOKUP($A115,'Capacidad Financiera CONTRATO  '!$A:$U,18,FALSE)</f>
        <v>#N/A</v>
      </c>
      <c r="E115" s="247" t="str">
        <f>VLOOKUP($A115,'Capacidad Financiera CONTRATO  '!$A:$U,19,FALSE)</f>
        <v>#N/A</v>
      </c>
      <c r="F115" s="247" t="str">
        <f>VLOOKUP($A115,'Capacidad Financiera CONTRATO  '!$A:$U,20,FALSE)</f>
        <v>#N/A</v>
      </c>
      <c r="G115" s="247" t="str">
        <f>IF(COUNTIF(Experiencia!$N:$N,A115)&lt;2,IF(SUMIF(Experiencia!$A:$A,A115,Experiencia!$N:$N)&gt;'Información'!$B$20*0.75,"HÁBIL","NO HÁBIL"),IF(OR(COUNTIF(Experiencia!$N:$N,A115)=3,COUNTIF(Experiencia!$N:$N,A115)=4)=TRUE,IF(SUMIF(Experiencia!$A:$A,A115,Experiencia!$N:$N)&gt;'Información'!$B$20*1.2,"HÁBIL","NO HÁBIL"),IF(SUMIF(Experiencia!$A:$A,A115,Experiencia!$N:$N)&gt;'Información'!$B$20*1.5,"HÁBIL","NO HÁBIL")))</f>
        <v>NO HÁBIL</v>
      </c>
      <c r="H115" s="250"/>
      <c r="I115" s="250"/>
      <c r="J115" s="250"/>
      <c r="K115" s="247"/>
      <c r="L115" s="144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</row>
    <row r="116" ht="39.75" customHeight="1">
      <c r="A116" s="247">
        <v>114.0</v>
      </c>
      <c r="B116" s="248" t="str">
        <f>VLOOKUP($A116,Cierre!$A:$E,2,FALSE)</f>
        <v>HUMBERTO HURTADO NARIÑO</v>
      </c>
      <c r="C116" s="247" t="str">
        <f>VLOOKUP($A116,'Capacidad Juridica'!$A:$AR,43,FALSE)</f>
        <v/>
      </c>
      <c r="D116" s="247" t="str">
        <f>VLOOKUP($A116,'Capacidad Financiera CONTRATO  '!$A:$U,18,FALSE)</f>
        <v>#N/A</v>
      </c>
      <c r="E116" s="247" t="str">
        <f>VLOOKUP($A116,'Capacidad Financiera CONTRATO  '!$A:$U,19,FALSE)</f>
        <v>#N/A</v>
      </c>
      <c r="F116" s="247" t="str">
        <f>VLOOKUP($A116,'Capacidad Financiera CONTRATO  '!$A:$U,20,FALSE)</f>
        <v>#N/A</v>
      </c>
      <c r="G116" s="247" t="str">
        <f>IF(COUNTIF(Experiencia!$N:$N,A116)&lt;2,IF(SUMIF(Experiencia!$A:$A,A116,Experiencia!$N:$N)&gt;'Información'!$B$20*0.75,"HÁBIL","NO HÁBIL"),IF(OR(COUNTIF(Experiencia!$N:$N,A116)=3,COUNTIF(Experiencia!$N:$N,A116)=4)=TRUE,IF(SUMIF(Experiencia!$A:$A,A116,Experiencia!$N:$N)&gt;'Información'!$B$20*1.2,"HÁBIL","NO HÁBIL"),IF(SUMIF(Experiencia!$A:$A,A116,Experiencia!$N:$N)&gt;'Información'!$B$20*1.5,"HÁBIL","NO HÁBIL")))</f>
        <v>NO HÁBIL</v>
      </c>
      <c r="H116" s="250"/>
      <c r="I116" s="250"/>
      <c r="J116" s="250"/>
      <c r="K116" s="247"/>
      <c r="L116" s="144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ht="39.75" customHeight="1">
      <c r="A117" s="247">
        <v>115.0</v>
      </c>
      <c r="B117" s="248" t="str">
        <f>VLOOKUP($A117,Cierre!$A:$E,2,FALSE)</f>
        <v>CONSORCIO ST</v>
      </c>
      <c r="C117" s="247" t="str">
        <f>VLOOKUP($A117,'Capacidad Juridica'!$A:$AR,43,FALSE)</f>
        <v/>
      </c>
      <c r="D117" s="247" t="str">
        <f>VLOOKUP($A117,'Capacidad Financiera CONTRATO  '!$A:$U,18,FALSE)</f>
        <v>#N/A</v>
      </c>
      <c r="E117" s="247" t="str">
        <f>VLOOKUP($A117,'Capacidad Financiera CONTRATO  '!$A:$U,19,FALSE)</f>
        <v>#N/A</v>
      </c>
      <c r="F117" s="247" t="str">
        <f>VLOOKUP($A117,'Capacidad Financiera CONTRATO  '!$A:$U,20,FALSE)</f>
        <v>#N/A</v>
      </c>
      <c r="G117" s="247" t="str">
        <f>IF(COUNTIF(Experiencia!$N:$N,A117)&lt;2,IF(SUMIF(Experiencia!$A:$A,A117,Experiencia!$N:$N)&gt;'Información'!$B$20*0.75,"HÁBIL","NO HÁBIL"),IF(OR(COUNTIF(Experiencia!$N:$N,A117)=3,COUNTIF(Experiencia!$N:$N,A117)=4)=TRUE,IF(SUMIF(Experiencia!$A:$A,A117,Experiencia!$N:$N)&gt;'Información'!$B$20*1.2,"HÁBIL","NO HÁBIL"),IF(SUMIF(Experiencia!$A:$A,A117,Experiencia!$N:$N)&gt;'Información'!$B$20*1.5,"HÁBIL","NO HÁBIL")))</f>
        <v>NO HÁBIL</v>
      </c>
      <c r="H117" s="250"/>
      <c r="I117" s="250"/>
      <c r="J117" s="250"/>
      <c r="K117" s="247"/>
      <c r="L117" s="144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</row>
    <row r="118" ht="39.75" customHeight="1">
      <c r="A118" s="247">
        <v>116.0</v>
      </c>
      <c r="B118" s="248" t="str">
        <f>VLOOKUP($A118,Cierre!$A:$E,2,FALSE)</f>
        <v>CARLOS EDUARDO HERNÁNDEZ VALENCIA</v>
      </c>
      <c r="C118" s="247" t="str">
        <f>VLOOKUP($A118,'Capacidad Juridica'!$A:$AR,43,FALSE)</f>
        <v/>
      </c>
      <c r="D118" s="247" t="str">
        <f>VLOOKUP($A118,'Capacidad Financiera CONTRATO  '!$A:$U,18,FALSE)</f>
        <v>#N/A</v>
      </c>
      <c r="E118" s="247" t="str">
        <f>VLOOKUP($A118,'Capacidad Financiera CONTRATO  '!$A:$U,19,FALSE)</f>
        <v>#N/A</v>
      </c>
      <c r="F118" s="247" t="str">
        <f>VLOOKUP($A118,'Capacidad Financiera CONTRATO  '!$A:$U,20,FALSE)</f>
        <v>#N/A</v>
      </c>
      <c r="G118" s="247" t="str">
        <f>IF(COUNTIF(Experiencia!$N:$N,A118)&lt;2,IF(SUMIF(Experiencia!$A:$A,A118,Experiencia!$N:$N)&gt;'Información'!$B$20*0.75,"HÁBIL","NO HÁBIL"),IF(OR(COUNTIF(Experiencia!$N:$N,A118)=3,COUNTIF(Experiencia!$N:$N,A118)=4)=TRUE,IF(SUMIF(Experiencia!$A:$A,A118,Experiencia!$N:$N)&gt;'Información'!$B$20*1.2,"HÁBIL","NO HÁBIL"),IF(SUMIF(Experiencia!$A:$A,A118,Experiencia!$N:$N)&gt;'Información'!$B$20*1.5,"HÁBIL","NO HÁBIL")))</f>
        <v>NO HÁBIL</v>
      </c>
      <c r="H118" s="250"/>
      <c r="I118" s="250"/>
      <c r="J118" s="250"/>
      <c r="K118" s="247"/>
      <c r="L118" s="144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ht="39.75" customHeight="1">
      <c r="A119" s="247">
        <v>117.0</v>
      </c>
      <c r="B119" s="248" t="str">
        <f>VLOOKUP($A119,Cierre!$A:$E,2,FALSE)</f>
        <v>CONSORCIO OBRAS PROJURO</v>
      </c>
      <c r="C119" s="247" t="str">
        <f>VLOOKUP($A119,'Capacidad Juridica'!$A:$AR,43,FALSE)</f>
        <v/>
      </c>
      <c r="D119" s="247" t="str">
        <f>VLOOKUP($A119,'Capacidad Financiera CONTRATO  '!$A:$U,18,FALSE)</f>
        <v>#N/A</v>
      </c>
      <c r="E119" s="247" t="str">
        <f>VLOOKUP($A119,'Capacidad Financiera CONTRATO  '!$A:$U,19,FALSE)</f>
        <v>#N/A</v>
      </c>
      <c r="F119" s="247" t="str">
        <f>VLOOKUP($A119,'Capacidad Financiera CONTRATO  '!$A:$U,20,FALSE)</f>
        <v>#N/A</v>
      </c>
      <c r="G119" s="247" t="str">
        <f>IF(COUNTIF(Experiencia!$N:$N,A119)&lt;2,IF(SUMIF(Experiencia!$A:$A,A119,Experiencia!$N:$N)&gt;'Información'!$B$20*0.75,"HÁBIL","NO HÁBIL"),IF(OR(COUNTIF(Experiencia!$N:$N,A119)=3,COUNTIF(Experiencia!$N:$N,A119)=4)=TRUE,IF(SUMIF(Experiencia!$A:$A,A119,Experiencia!$N:$N)&gt;'Información'!$B$20*1.2,"HÁBIL","NO HÁBIL"),IF(SUMIF(Experiencia!$A:$A,A119,Experiencia!$N:$N)&gt;'Información'!$B$20*1.5,"HÁBIL","NO HÁBIL")))</f>
        <v>NO HÁBIL</v>
      </c>
      <c r="H119" s="250"/>
      <c r="I119" s="250"/>
      <c r="J119" s="250"/>
      <c r="K119" s="247"/>
      <c r="L119" s="144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ht="39.75" customHeight="1">
      <c r="A120" s="247">
        <v>118.0</v>
      </c>
      <c r="B120" s="248" t="str">
        <f>VLOOKUP($A120,Cierre!$A:$E,2,FALSE)</f>
        <v>CONSORCIO PEATONALES 2021</v>
      </c>
      <c r="C120" s="247" t="str">
        <f>VLOOKUP($A120,'Capacidad Juridica'!$A:$AR,43,FALSE)</f>
        <v/>
      </c>
      <c r="D120" s="247" t="str">
        <f>VLOOKUP($A120,'Capacidad Financiera CONTRATO  '!$A:$U,18,FALSE)</f>
        <v>#N/A</v>
      </c>
      <c r="E120" s="247" t="str">
        <f>VLOOKUP($A120,'Capacidad Financiera CONTRATO  '!$A:$U,19,FALSE)</f>
        <v>#N/A</v>
      </c>
      <c r="F120" s="247" t="str">
        <f>VLOOKUP($A120,'Capacidad Financiera CONTRATO  '!$A:$U,20,FALSE)</f>
        <v>#N/A</v>
      </c>
      <c r="G120" s="247" t="str">
        <f>IF(COUNTIF(Experiencia!$N:$N,A120)&lt;2,IF(SUMIF(Experiencia!$A:$A,A120,Experiencia!$N:$N)&gt;'Información'!$B$20*0.75,"HÁBIL","NO HÁBIL"),IF(OR(COUNTIF(Experiencia!$N:$N,A120)=3,COUNTIF(Experiencia!$N:$N,A120)=4)=TRUE,IF(SUMIF(Experiencia!$A:$A,A120,Experiencia!$N:$N)&gt;'Información'!$B$20*1.2,"HÁBIL","NO HÁBIL"),IF(SUMIF(Experiencia!$A:$A,A120,Experiencia!$N:$N)&gt;'Información'!$B$20*1.5,"HÁBIL","NO HÁBIL")))</f>
        <v>NO HÁBIL</v>
      </c>
      <c r="H120" s="250"/>
      <c r="I120" s="250"/>
      <c r="J120" s="250"/>
      <c r="K120" s="247"/>
      <c r="L120" s="144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ht="39.75" customHeight="1">
      <c r="A121" s="247">
        <v>119.0</v>
      </c>
      <c r="B121" s="248" t="str">
        <f>VLOOKUP($A121,Cierre!$A:$E,2,FALSE)</f>
        <v>CONSORCIO CALDAS 2021</v>
      </c>
      <c r="C121" s="247" t="str">
        <f>VLOOKUP($A121,'Capacidad Juridica'!$A:$AR,43,FALSE)</f>
        <v/>
      </c>
      <c r="D121" s="247" t="str">
        <f>VLOOKUP($A121,'Capacidad Financiera CONTRATO  '!$A:$U,18,FALSE)</f>
        <v>#N/A</v>
      </c>
      <c r="E121" s="247" t="str">
        <f>VLOOKUP($A121,'Capacidad Financiera CONTRATO  '!$A:$U,19,FALSE)</f>
        <v>#N/A</v>
      </c>
      <c r="F121" s="247" t="str">
        <f>VLOOKUP($A121,'Capacidad Financiera CONTRATO  '!$A:$U,20,FALSE)</f>
        <v>#N/A</v>
      </c>
      <c r="G121" s="247" t="str">
        <f>IF(COUNTIF(Experiencia!$N:$N,A121)&lt;2,IF(SUMIF(Experiencia!$A:$A,A121,Experiencia!$N:$N)&gt;'Información'!$B$20*0.75,"HÁBIL","NO HÁBIL"),IF(OR(COUNTIF(Experiencia!$N:$N,A121)=3,COUNTIF(Experiencia!$N:$N,A121)=4)=TRUE,IF(SUMIF(Experiencia!$A:$A,A121,Experiencia!$N:$N)&gt;'Información'!$B$20*1.2,"HÁBIL","NO HÁBIL"),IF(SUMIF(Experiencia!$A:$A,A121,Experiencia!$N:$N)&gt;'Información'!$B$20*1.5,"HÁBIL","NO HÁBIL")))</f>
        <v>NO HÁBIL</v>
      </c>
      <c r="H121" s="250"/>
      <c r="I121" s="250"/>
      <c r="J121" s="250"/>
      <c r="K121" s="247"/>
      <c r="L121" s="144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ht="39.75" customHeight="1">
      <c r="A122" s="247">
        <v>120.0</v>
      </c>
      <c r="B122" s="248" t="str">
        <f>VLOOKUP($A122,Cierre!$A:$E,2,FALSE)</f>
        <v>Disser Ingeniería S.A.S</v>
      </c>
      <c r="C122" s="247" t="str">
        <f>VLOOKUP($A122,'Capacidad Juridica'!$A:$AR,43,FALSE)</f>
        <v/>
      </c>
      <c r="D122" s="247" t="str">
        <f>VLOOKUP($A122,'Capacidad Financiera CONTRATO  '!$A:$U,18,FALSE)</f>
        <v>#N/A</v>
      </c>
      <c r="E122" s="247" t="str">
        <f>VLOOKUP($A122,'Capacidad Financiera CONTRATO  '!$A:$U,19,FALSE)</f>
        <v>#N/A</v>
      </c>
      <c r="F122" s="247" t="str">
        <f>VLOOKUP($A122,'Capacidad Financiera CONTRATO  '!$A:$U,20,FALSE)</f>
        <v>#N/A</v>
      </c>
      <c r="G122" s="247" t="str">
        <f>IF(COUNTIF(Experiencia!$N:$N,A122)&lt;2,IF(SUMIF(Experiencia!$A:$A,A122,Experiencia!$N:$N)&gt;'Información'!$B$20*0.75,"HÁBIL","NO HÁBIL"),IF(OR(COUNTIF(Experiencia!$N:$N,A122)=3,COUNTIF(Experiencia!$N:$N,A122)=4)=TRUE,IF(SUMIF(Experiencia!$A:$A,A122,Experiencia!$N:$N)&gt;'Información'!$B$20*1.2,"HÁBIL","NO HÁBIL"),IF(SUMIF(Experiencia!$A:$A,A122,Experiencia!$N:$N)&gt;'Información'!$B$20*1.5,"HÁBIL","NO HÁBIL")))</f>
        <v>NO HÁBIL</v>
      </c>
      <c r="H122" s="250"/>
      <c r="I122" s="250"/>
      <c r="J122" s="250"/>
      <c r="K122" s="247"/>
      <c r="L122" s="144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ht="39.75" customHeight="1">
      <c r="A123" s="247">
        <v>121.0</v>
      </c>
      <c r="B123" s="248" t="str">
        <f>VLOOKUP($A123,Cierre!$A:$E,2,FALSE)</f>
        <v>CONSORCIO VIAS DE CALDAS</v>
      </c>
      <c r="C123" s="247" t="str">
        <f>VLOOKUP($A123,'Capacidad Juridica'!$A:$AR,43,FALSE)</f>
        <v/>
      </c>
      <c r="D123" s="247" t="str">
        <f>VLOOKUP($A123,'Capacidad Financiera CONTRATO  '!$A:$U,18,FALSE)</f>
        <v>#N/A</v>
      </c>
      <c r="E123" s="247" t="str">
        <f>VLOOKUP($A123,'Capacidad Financiera CONTRATO  '!$A:$U,19,FALSE)</f>
        <v>#N/A</v>
      </c>
      <c r="F123" s="247" t="str">
        <f>VLOOKUP($A123,'Capacidad Financiera CONTRATO  '!$A:$U,20,FALSE)</f>
        <v>#N/A</v>
      </c>
      <c r="G123" s="247" t="str">
        <f>IF(COUNTIF(Experiencia!$N:$N,A123)&lt;2,IF(SUMIF(Experiencia!$A:$A,A123,Experiencia!$N:$N)&gt;'Información'!$B$20*0.75,"HÁBIL","NO HÁBIL"),IF(OR(COUNTIF(Experiencia!$N:$N,A123)=3,COUNTIF(Experiencia!$N:$N,A123)=4)=TRUE,IF(SUMIF(Experiencia!$A:$A,A123,Experiencia!$N:$N)&gt;'Información'!$B$20*1.2,"HÁBIL","NO HÁBIL"),IF(SUMIF(Experiencia!$A:$A,A123,Experiencia!$N:$N)&gt;'Información'!$B$20*1.5,"HÁBIL","NO HÁBIL")))</f>
        <v>NO HÁBIL</v>
      </c>
      <c r="H123" s="250"/>
      <c r="I123" s="250"/>
      <c r="J123" s="250"/>
      <c r="K123" s="247"/>
      <c r="L123" s="144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ht="39.75" customHeight="1">
      <c r="A124" s="247">
        <v>122.0</v>
      </c>
      <c r="B124" s="248" t="str">
        <f>VLOOKUP($A124,Cierre!$A:$E,2,FALSE)</f>
        <v>CONSTRUCTORA PAIS SAS</v>
      </c>
      <c r="C124" s="247" t="str">
        <f>VLOOKUP($A124,'Capacidad Juridica'!$A:$AR,43,FALSE)</f>
        <v/>
      </c>
      <c r="D124" s="247" t="str">
        <f>VLOOKUP($A124,'Capacidad Financiera CONTRATO  '!$A:$U,18,FALSE)</f>
        <v>#N/A</v>
      </c>
      <c r="E124" s="247" t="str">
        <f>VLOOKUP($A124,'Capacidad Financiera CONTRATO  '!$A:$U,19,FALSE)</f>
        <v>#N/A</v>
      </c>
      <c r="F124" s="247" t="str">
        <f>VLOOKUP($A124,'Capacidad Financiera CONTRATO  '!$A:$U,20,FALSE)</f>
        <v>#N/A</v>
      </c>
      <c r="G124" s="247" t="str">
        <f>IF(COUNTIF(Experiencia!$N:$N,A124)&lt;2,IF(SUMIF(Experiencia!$A:$A,A124,Experiencia!$N:$N)&gt;'Información'!$B$20*0.75,"HÁBIL","NO HÁBIL"),IF(OR(COUNTIF(Experiencia!$N:$N,A124)=3,COUNTIF(Experiencia!$N:$N,A124)=4)=TRUE,IF(SUMIF(Experiencia!$A:$A,A124,Experiencia!$N:$N)&gt;'Información'!$B$20*1.2,"HÁBIL","NO HÁBIL"),IF(SUMIF(Experiencia!$A:$A,A124,Experiencia!$N:$N)&gt;'Información'!$B$20*1.5,"HÁBIL","NO HÁBIL")))</f>
        <v>NO HÁBIL</v>
      </c>
      <c r="H124" s="250"/>
      <c r="I124" s="250"/>
      <c r="J124" s="250"/>
      <c r="K124" s="247"/>
      <c r="L124" s="144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ht="39.75" customHeight="1">
      <c r="A125" s="247">
        <v>123.0</v>
      </c>
      <c r="B125" s="248" t="str">
        <f>VLOOKUP($A125,Cierre!$A:$E,2,FALSE)</f>
        <v> CONSORCIO CLARA AURORA</v>
      </c>
      <c r="C125" s="247" t="str">
        <f>VLOOKUP($A125,'Capacidad Juridica'!$A:$AR,43,FALSE)</f>
        <v/>
      </c>
      <c r="D125" s="247" t="str">
        <f>VLOOKUP($A125,'Capacidad Financiera CONTRATO  '!$A:$U,18,FALSE)</f>
        <v>#N/A</v>
      </c>
      <c r="E125" s="247" t="str">
        <f>VLOOKUP($A125,'Capacidad Financiera CONTRATO  '!$A:$U,19,FALSE)</f>
        <v>#N/A</v>
      </c>
      <c r="F125" s="247" t="str">
        <f>VLOOKUP($A125,'Capacidad Financiera CONTRATO  '!$A:$U,20,FALSE)</f>
        <v>#N/A</v>
      </c>
      <c r="G125" s="247" t="str">
        <f>IF(COUNTIF(Experiencia!$N:$N,A125)&lt;2,IF(SUMIF(Experiencia!$A:$A,A125,Experiencia!$N:$N)&gt;'Información'!$B$20*0.75,"HÁBIL","NO HÁBIL"),IF(OR(COUNTIF(Experiencia!$N:$N,A125)=3,COUNTIF(Experiencia!$N:$N,A125)=4)=TRUE,IF(SUMIF(Experiencia!$A:$A,A125,Experiencia!$N:$N)&gt;'Información'!$B$20*1.2,"HÁBIL","NO HÁBIL"),IF(SUMIF(Experiencia!$A:$A,A125,Experiencia!$N:$N)&gt;'Información'!$B$20*1.5,"HÁBIL","NO HÁBIL")))</f>
        <v>NO HÁBIL</v>
      </c>
      <c r="H125" s="250"/>
      <c r="I125" s="250"/>
      <c r="J125" s="250"/>
      <c r="K125" s="247"/>
      <c r="L125" s="144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ht="39.75" customHeight="1">
      <c r="A126" s="247">
        <v>124.0</v>
      </c>
      <c r="B126" s="248" t="str">
        <f>VLOOKUP($A126,Cierre!$A:$E,2,FALSE)</f>
        <v>CONSORCIO VIALES BULEVAR</v>
      </c>
      <c r="C126" s="247" t="str">
        <f>VLOOKUP($A126,'Capacidad Juridica'!$A:$AR,43,FALSE)</f>
        <v/>
      </c>
      <c r="D126" s="247" t="str">
        <f>VLOOKUP($A126,'Capacidad Financiera CONTRATO  '!$A:$U,18,FALSE)</f>
        <v>#N/A</v>
      </c>
      <c r="E126" s="247" t="str">
        <f>VLOOKUP($A126,'Capacidad Financiera CONTRATO  '!$A:$U,19,FALSE)</f>
        <v>#N/A</v>
      </c>
      <c r="F126" s="247" t="str">
        <f>VLOOKUP($A126,'Capacidad Financiera CONTRATO  '!$A:$U,20,FALSE)</f>
        <v>#N/A</v>
      </c>
      <c r="G126" s="247" t="str">
        <f>IF(COUNTIF(Experiencia!$N:$N,A126)&lt;2,IF(SUMIF(Experiencia!$A:$A,A126,Experiencia!$N:$N)&gt;'Información'!$B$20*0.75,"HÁBIL","NO HÁBIL"),IF(OR(COUNTIF(Experiencia!$N:$N,A126)=3,COUNTIF(Experiencia!$N:$N,A126)=4)=TRUE,IF(SUMIF(Experiencia!$A:$A,A126,Experiencia!$N:$N)&gt;'Información'!$B$20*1.2,"HÁBIL","NO HÁBIL"),IF(SUMIF(Experiencia!$A:$A,A126,Experiencia!$N:$N)&gt;'Información'!$B$20*1.5,"HÁBIL","NO HÁBIL")))</f>
        <v>NO HÁBIL</v>
      </c>
      <c r="H126" s="250"/>
      <c r="I126" s="250"/>
      <c r="J126" s="250"/>
      <c r="K126" s="247"/>
      <c r="L126" s="144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ht="39.75" customHeight="1">
      <c r="A127" s="247">
        <v>125.0</v>
      </c>
      <c r="B127" s="248" t="str">
        <f>VLOOKUP($A127,Cierre!$A:$E,2,FALSE)</f>
        <v>CONSORCIO INGEOBRA</v>
      </c>
      <c r="C127" s="247" t="str">
        <f>VLOOKUP($A127,'Capacidad Juridica'!$A:$AR,43,FALSE)</f>
        <v/>
      </c>
      <c r="D127" s="247" t="str">
        <f>VLOOKUP($A127,'Capacidad Financiera CONTRATO  '!$A:$U,18,FALSE)</f>
        <v>#N/A</v>
      </c>
      <c r="E127" s="247" t="str">
        <f>VLOOKUP($A127,'Capacidad Financiera CONTRATO  '!$A:$U,19,FALSE)</f>
        <v>#N/A</v>
      </c>
      <c r="F127" s="247" t="str">
        <f>VLOOKUP($A127,'Capacidad Financiera CONTRATO  '!$A:$U,20,FALSE)</f>
        <v>#N/A</v>
      </c>
      <c r="G127" s="247" t="str">
        <f>IF(COUNTIF(Experiencia!$N:$N,A127)&lt;2,IF(SUMIF(Experiencia!$A:$A,A127,Experiencia!$N:$N)&gt;'Información'!$B$20*0.75,"HÁBIL","NO HÁBIL"),IF(OR(COUNTIF(Experiencia!$N:$N,A127)=3,COUNTIF(Experiencia!$N:$N,A127)=4)=TRUE,IF(SUMIF(Experiencia!$A:$A,A127,Experiencia!$N:$N)&gt;'Información'!$B$20*1.2,"HÁBIL","NO HÁBIL"),IF(SUMIF(Experiencia!$A:$A,A127,Experiencia!$N:$N)&gt;'Información'!$B$20*1.5,"HÁBIL","NO HÁBIL")))</f>
        <v>NO HÁBIL</v>
      </c>
      <c r="H127" s="250"/>
      <c r="I127" s="250"/>
      <c r="J127" s="250"/>
      <c r="K127" s="247"/>
      <c r="L127" s="144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ht="39.75" customHeight="1">
      <c r="A128" s="247">
        <v>126.0</v>
      </c>
      <c r="B128" s="248" t="str">
        <f>VLOOKUP($A128,Cierre!$A:$E,2,FALSE)</f>
        <v>CONSORCIO VIAS MANIZALES 2021</v>
      </c>
      <c r="C128" s="247" t="str">
        <f>VLOOKUP($A128,'Capacidad Juridica'!$A:$AR,43,FALSE)</f>
        <v/>
      </c>
      <c r="D128" s="247" t="str">
        <f>VLOOKUP($A128,'Capacidad Financiera CONTRATO  '!$A:$U,18,FALSE)</f>
        <v>#N/A</v>
      </c>
      <c r="E128" s="247" t="str">
        <f>VLOOKUP($A128,'Capacidad Financiera CONTRATO  '!$A:$U,19,FALSE)</f>
        <v>#N/A</v>
      </c>
      <c r="F128" s="247" t="str">
        <f>VLOOKUP($A128,'Capacidad Financiera CONTRATO  '!$A:$U,20,FALSE)</f>
        <v>#N/A</v>
      </c>
      <c r="G128" s="247" t="str">
        <f>IF(COUNTIF(Experiencia!$N:$N,A128)&lt;2,IF(SUMIF(Experiencia!$A:$A,A128,Experiencia!$N:$N)&gt;'Información'!$B$20*0.75,"HÁBIL","NO HÁBIL"),IF(OR(COUNTIF(Experiencia!$N:$N,A128)=3,COUNTIF(Experiencia!$N:$N,A128)=4)=TRUE,IF(SUMIF(Experiencia!$A:$A,A128,Experiencia!$N:$N)&gt;'Información'!$B$20*1.2,"HÁBIL","NO HÁBIL"),IF(SUMIF(Experiencia!$A:$A,A128,Experiencia!$N:$N)&gt;'Información'!$B$20*1.5,"HÁBIL","NO HÁBIL")))</f>
        <v>NO HÁBIL</v>
      </c>
      <c r="H128" s="250"/>
      <c r="I128" s="250"/>
      <c r="J128" s="250"/>
      <c r="K128" s="247"/>
      <c r="L128" s="144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ht="39.75" customHeight="1">
      <c r="A129" s="247">
        <v>127.0</v>
      </c>
      <c r="B129" s="248" t="str">
        <f>VLOOKUP($A129,Cierre!$A:$E,2,FALSE)</f>
        <v>CONSORCIO ESPACIOS ENEA AC </v>
      </c>
      <c r="C129" s="247" t="str">
        <f>VLOOKUP($A129,'Capacidad Juridica'!$A:$AR,43,FALSE)</f>
        <v/>
      </c>
      <c r="D129" s="247" t="str">
        <f>VLOOKUP($A129,'Capacidad Financiera CONTRATO  '!$A:$U,18,FALSE)</f>
        <v>#N/A</v>
      </c>
      <c r="E129" s="247" t="str">
        <f>VLOOKUP($A129,'Capacidad Financiera CONTRATO  '!$A:$U,19,FALSE)</f>
        <v>#N/A</v>
      </c>
      <c r="F129" s="247" t="str">
        <f>VLOOKUP($A129,'Capacidad Financiera CONTRATO  '!$A:$U,20,FALSE)</f>
        <v>#N/A</v>
      </c>
      <c r="G129" s="247" t="str">
        <f>IF(COUNTIF(Experiencia!$N:$N,A129)&lt;2,IF(SUMIF(Experiencia!$A:$A,A129,Experiencia!$N:$N)&gt;'Información'!$B$20*0.75,"HÁBIL","NO HÁBIL"),IF(OR(COUNTIF(Experiencia!$N:$N,A129)=3,COUNTIF(Experiencia!$N:$N,A129)=4)=TRUE,IF(SUMIF(Experiencia!$A:$A,A129,Experiencia!$N:$N)&gt;'Información'!$B$20*1.2,"HÁBIL","NO HÁBIL"),IF(SUMIF(Experiencia!$A:$A,A129,Experiencia!$N:$N)&gt;'Información'!$B$20*1.5,"HÁBIL","NO HÁBIL")))</f>
        <v>NO HÁBIL</v>
      </c>
      <c r="H129" s="250"/>
      <c r="I129" s="250"/>
      <c r="J129" s="250"/>
      <c r="K129" s="247"/>
      <c r="L129" s="144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ht="39.75" customHeight="1">
      <c r="A130" s="247">
        <v>128.0</v>
      </c>
      <c r="B130" s="248" t="str">
        <f>VLOOKUP($A130,Cierre!$A:$E,2,FALSE)</f>
        <v> CONSORCIO ESPACIO PUBLICO 402</v>
      </c>
      <c r="C130" s="247" t="str">
        <f>VLOOKUP($A130,'Capacidad Juridica'!$A:$AR,43,FALSE)</f>
        <v/>
      </c>
      <c r="D130" s="247" t="str">
        <f>VLOOKUP($A130,'Capacidad Financiera CONTRATO  '!$A:$U,18,FALSE)</f>
        <v>#N/A</v>
      </c>
      <c r="E130" s="247" t="str">
        <f>VLOOKUP($A130,'Capacidad Financiera CONTRATO  '!$A:$U,19,FALSE)</f>
        <v>#N/A</v>
      </c>
      <c r="F130" s="247" t="str">
        <f>VLOOKUP($A130,'Capacidad Financiera CONTRATO  '!$A:$U,20,FALSE)</f>
        <v>#N/A</v>
      </c>
      <c r="G130" s="247" t="str">
        <f>IF(COUNTIF(Experiencia!$N:$N,A130)&lt;2,IF(SUMIF(Experiencia!$A:$A,A130,Experiencia!$N:$N)&gt;'Información'!$B$20*0.75,"HÁBIL","NO HÁBIL"),IF(OR(COUNTIF(Experiencia!$N:$N,A130)=3,COUNTIF(Experiencia!$N:$N,A130)=4)=TRUE,IF(SUMIF(Experiencia!$A:$A,A130,Experiencia!$N:$N)&gt;'Información'!$B$20*1.2,"HÁBIL","NO HÁBIL"),IF(SUMIF(Experiencia!$A:$A,A130,Experiencia!$N:$N)&gt;'Información'!$B$20*1.5,"HÁBIL","NO HÁBIL")))</f>
        <v>NO HÁBIL</v>
      </c>
      <c r="H130" s="250"/>
      <c r="I130" s="250"/>
      <c r="J130" s="250"/>
      <c r="K130" s="247"/>
      <c r="L130" s="144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ht="39.75" customHeight="1">
      <c r="A131" s="247">
        <v>129.0</v>
      </c>
      <c r="B131" s="248" t="str">
        <f>VLOOKUP($A131,Cierre!$A:$E,2,FALSE)</f>
        <v>CONSORCIO HH1</v>
      </c>
      <c r="C131" s="247" t="str">
        <f>VLOOKUP($A131,'Capacidad Juridica'!$A:$AR,43,FALSE)</f>
        <v/>
      </c>
      <c r="D131" s="247" t="str">
        <f>VLOOKUP($A131,'Capacidad Financiera CONTRATO  '!$A:$U,18,FALSE)</f>
        <v>#N/A</v>
      </c>
      <c r="E131" s="247" t="str">
        <f>VLOOKUP($A131,'Capacidad Financiera CONTRATO  '!$A:$U,19,FALSE)</f>
        <v>#N/A</v>
      </c>
      <c r="F131" s="247" t="str">
        <f>VLOOKUP($A131,'Capacidad Financiera CONTRATO  '!$A:$U,20,FALSE)</f>
        <v>#N/A</v>
      </c>
      <c r="G131" s="247" t="str">
        <f>IF(COUNTIF(Experiencia!$N:$N,A131)&lt;2,IF(SUMIF(Experiencia!$A:$A,A131,Experiencia!$N:$N)&gt;'Información'!$B$20*0.75,"HÁBIL","NO HÁBIL"),IF(OR(COUNTIF(Experiencia!$N:$N,A131)=3,COUNTIF(Experiencia!$N:$N,A131)=4)=TRUE,IF(SUMIF(Experiencia!$A:$A,A131,Experiencia!$N:$N)&gt;'Información'!$B$20*1.2,"HÁBIL","NO HÁBIL"),IF(SUMIF(Experiencia!$A:$A,A131,Experiencia!$N:$N)&gt;'Información'!$B$20*1.5,"HÁBIL","NO HÁBIL")))</f>
        <v>NO HÁBIL</v>
      </c>
      <c r="H131" s="250"/>
      <c r="I131" s="250"/>
      <c r="J131" s="250"/>
      <c r="K131" s="247"/>
      <c r="L131" s="144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ht="39.75" customHeight="1">
      <c r="A132" s="247">
        <v>130.0</v>
      </c>
      <c r="B132" s="248" t="str">
        <f>VLOOKUP($A132,Cierre!$A:$E,2,FALSE)</f>
        <v>CONSORCIO IG VIAL</v>
      </c>
      <c r="C132" s="247" t="str">
        <f>VLOOKUP($A132,'Capacidad Juridica'!$A:$AR,43,FALSE)</f>
        <v/>
      </c>
      <c r="D132" s="247" t="str">
        <f>VLOOKUP($A132,'Capacidad Financiera CONTRATO  '!$A:$U,18,FALSE)</f>
        <v>#N/A</v>
      </c>
      <c r="E132" s="247" t="str">
        <f>VLOOKUP($A132,'Capacidad Financiera CONTRATO  '!$A:$U,19,FALSE)</f>
        <v>#N/A</v>
      </c>
      <c r="F132" s="247" t="str">
        <f>VLOOKUP($A132,'Capacidad Financiera CONTRATO  '!$A:$U,20,FALSE)</f>
        <v>#N/A</v>
      </c>
      <c r="G132" s="247" t="str">
        <f>IF(COUNTIF(Experiencia!$N:$N,A132)&lt;2,IF(SUMIF(Experiencia!$A:$A,A132,Experiencia!$N:$N)&gt;'Información'!$B$20*0.75,"HÁBIL","NO HÁBIL"),IF(OR(COUNTIF(Experiencia!$N:$N,A132)=3,COUNTIF(Experiencia!$N:$N,A132)=4)=TRUE,IF(SUMIF(Experiencia!$A:$A,A132,Experiencia!$N:$N)&gt;'Información'!$B$20*1.2,"HÁBIL","NO HÁBIL"),IF(SUMIF(Experiencia!$A:$A,A132,Experiencia!$N:$N)&gt;'Información'!$B$20*1.5,"HÁBIL","NO HÁBIL")))</f>
        <v>NO HÁBIL</v>
      </c>
      <c r="H132" s="250"/>
      <c r="I132" s="250"/>
      <c r="J132" s="250"/>
      <c r="K132" s="247"/>
      <c r="L132" s="144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ht="39.75" customHeight="1">
      <c r="A133" s="247">
        <v>131.0</v>
      </c>
      <c r="B133" s="248" t="str">
        <f>VLOOKUP($A133,Cierre!$A:$E,2,FALSE)</f>
        <v>HUGO ALBERTO ARIAS DUQUE</v>
      </c>
      <c r="C133" s="247" t="str">
        <f>VLOOKUP($A133,'Capacidad Juridica'!$A:$AR,43,FALSE)</f>
        <v/>
      </c>
      <c r="D133" s="247" t="str">
        <f>VLOOKUP($A133,'Capacidad Financiera CONTRATO  '!$A:$U,18,FALSE)</f>
        <v>#N/A</v>
      </c>
      <c r="E133" s="247" t="str">
        <f>VLOOKUP($A133,'Capacidad Financiera CONTRATO  '!$A:$U,19,FALSE)</f>
        <v>#N/A</v>
      </c>
      <c r="F133" s="247" t="str">
        <f>VLOOKUP($A133,'Capacidad Financiera CONTRATO  '!$A:$U,20,FALSE)</f>
        <v>#N/A</v>
      </c>
      <c r="G133" s="247" t="str">
        <f>IF(COUNTIF(Experiencia!$N:$N,A133)&lt;2,IF(SUMIF(Experiencia!$A:$A,A133,Experiencia!$N:$N)&gt;'Información'!$B$20*0.75,"HÁBIL","NO HÁBIL"),IF(OR(COUNTIF(Experiencia!$N:$N,A133)=3,COUNTIF(Experiencia!$N:$N,A133)=4)=TRUE,IF(SUMIF(Experiencia!$A:$A,A133,Experiencia!$N:$N)&gt;'Información'!$B$20*1.2,"HÁBIL","NO HÁBIL"),IF(SUMIF(Experiencia!$A:$A,A133,Experiencia!$N:$N)&gt;'Información'!$B$20*1.5,"HÁBIL","NO HÁBIL")))</f>
        <v>NO HÁBIL</v>
      </c>
      <c r="H133" s="250"/>
      <c r="I133" s="250"/>
      <c r="J133" s="250"/>
      <c r="K133" s="247"/>
      <c r="L133" s="144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ht="39.75" customHeight="1">
      <c r="A134" s="247">
        <v>132.0</v>
      </c>
      <c r="B134" s="248" t="str">
        <f>VLOOKUP($A134,Cierre!$A:$E,2,FALSE)</f>
        <v>CONSORCIO CONSTRUCTURA CUCUTA S.A</v>
      </c>
      <c r="C134" s="247" t="str">
        <f>VLOOKUP($A134,'Capacidad Juridica'!$A:$AR,43,FALSE)</f>
        <v/>
      </c>
      <c r="D134" s="247" t="str">
        <f>VLOOKUP($A134,'Capacidad Financiera CONTRATO  '!$A:$U,18,FALSE)</f>
        <v>#N/A</v>
      </c>
      <c r="E134" s="247" t="str">
        <f>VLOOKUP($A134,'Capacidad Financiera CONTRATO  '!$A:$U,19,FALSE)</f>
        <v>#N/A</v>
      </c>
      <c r="F134" s="247" t="str">
        <f>VLOOKUP($A134,'Capacidad Financiera CONTRATO  '!$A:$U,20,FALSE)</f>
        <v>#N/A</v>
      </c>
      <c r="G134" s="247" t="str">
        <f>IF(COUNTIF(Experiencia!$N:$N,A134)&lt;2,IF(SUMIF(Experiencia!$A:$A,A134,Experiencia!$N:$N)&gt;'Información'!$B$20*0.75,"HÁBIL","NO HÁBIL"),IF(OR(COUNTIF(Experiencia!$N:$N,A134)=3,COUNTIF(Experiencia!$N:$N,A134)=4)=TRUE,IF(SUMIF(Experiencia!$A:$A,A134,Experiencia!$N:$N)&gt;'Información'!$B$20*1.2,"HÁBIL","NO HÁBIL"),IF(SUMIF(Experiencia!$A:$A,A134,Experiencia!$N:$N)&gt;'Información'!$B$20*1.5,"HÁBIL","NO HÁBIL")))</f>
        <v>NO HÁBIL</v>
      </c>
      <c r="H134" s="250"/>
      <c r="I134" s="250"/>
      <c r="J134" s="250"/>
      <c r="K134" s="247"/>
      <c r="L134" s="144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ht="39.75" customHeight="1">
      <c r="A135" s="247">
        <v>133.0</v>
      </c>
      <c r="B135" s="248" t="str">
        <f>VLOOKUP($A135,Cierre!$A:$E,2,FALSE)</f>
        <v>CONSORCIO ENEA</v>
      </c>
      <c r="C135" s="247" t="str">
        <f>VLOOKUP($A135,'Capacidad Juridica'!$A:$AR,43,FALSE)</f>
        <v/>
      </c>
      <c r="D135" s="247" t="str">
        <f>VLOOKUP($A135,'Capacidad Financiera CONTRATO  '!$A:$U,18,FALSE)</f>
        <v>#N/A</v>
      </c>
      <c r="E135" s="247" t="str">
        <f>VLOOKUP($A135,'Capacidad Financiera CONTRATO  '!$A:$U,19,FALSE)</f>
        <v>#N/A</v>
      </c>
      <c r="F135" s="247" t="str">
        <f>VLOOKUP($A135,'Capacidad Financiera CONTRATO  '!$A:$U,20,FALSE)</f>
        <v>#N/A</v>
      </c>
      <c r="G135" s="247" t="str">
        <f>IF(COUNTIF(Experiencia!$N:$N,A135)&lt;2,IF(SUMIF(Experiencia!$A:$A,A135,Experiencia!$N:$N)&gt;'Información'!$B$20*0.75,"HÁBIL","NO HÁBIL"),IF(OR(COUNTIF(Experiencia!$N:$N,A135)=3,COUNTIF(Experiencia!$N:$N,A135)=4)=TRUE,IF(SUMIF(Experiencia!$A:$A,A135,Experiencia!$N:$N)&gt;'Información'!$B$20*1.2,"HÁBIL","NO HÁBIL"),IF(SUMIF(Experiencia!$A:$A,A135,Experiencia!$N:$N)&gt;'Información'!$B$20*1.5,"HÁBIL","NO HÁBIL")))</f>
        <v>NO HÁBIL</v>
      </c>
      <c r="H135" s="250"/>
      <c r="I135" s="250"/>
      <c r="J135" s="250"/>
      <c r="K135" s="247"/>
      <c r="L135" s="144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ht="39.75" customHeight="1">
      <c r="A136" s="247">
        <v>134.0</v>
      </c>
      <c r="B136" s="248" t="str">
        <f>VLOOKUP($A136,Cierre!$A:$E,2,FALSE)</f>
        <v>FRANCISCO JAVIER VINASCO VERGARA</v>
      </c>
      <c r="C136" s="247" t="str">
        <f>VLOOKUP($A136,'Capacidad Juridica'!$A:$AR,43,FALSE)</f>
        <v/>
      </c>
      <c r="D136" s="247" t="str">
        <f>VLOOKUP($A136,'Capacidad Financiera CONTRATO  '!$A:$U,18,FALSE)</f>
        <v>#N/A</v>
      </c>
      <c r="E136" s="247" t="str">
        <f>VLOOKUP($A136,'Capacidad Financiera CONTRATO  '!$A:$U,19,FALSE)</f>
        <v>#N/A</v>
      </c>
      <c r="F136" s="247" t="str">
        <f>VLOOKUP($A136,'Capacidad Financiera CONTRATO  '!$A:$U,20,FALSE)</f>
        <v>#N/A</v>
      </c>
      <c r="G136" s="247" t="str">
        <f>IF(COUNTIF(Experiencia!$N:$N,A136)&lt;2,IF(SUMIF(Experiencia!$A:$A,A136,Experiencia!$N:$N)&gt;'Información'!$B$20*0.75,"HÁBIL","NO HÁBIL"),IF(OR(COUNTIF(Experiencia!$N:$N,A136)=3,COUNTIF(Experiencia!$N:$N,A136)=4)=TRUE,IF(SUMIF(Experiencia!$A:$A,A136,Experiencia!$N:$N)&gt;'Información'!$B$20*1.2,"HÁBIL","NO HÁBIL"),IF(SUMIF(Experiencia!$A:$A,A136,Experiencia!$N:$N)&gt;'Información'!$B$20*1.5,"HÁBIL","NO HÁBIL")))</f>
        <v>NO HÁBIL</v>
      </c>
      <c r="H136" s="250"/>
      <c r="I136" s="250"/>
      <c r="J136" s="250"/>
      <c r="K136" s="247"/>
      <c r="L136" s="144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ht="39.75" customHeight="1">
      <c r="A137" s="247">
        <v>135.0</v>
      </c>
      <c r="B137" s="248" t="str">
        <f>VLOOKUP($A137,Cierre!$A:$E,2,FALSE)</f>
        <v>CONSORCIO CALDAS 2021</v>
      </c>
      <c r="C137" s="247" t="str">
        <f>VLOOKUP($A137,'Capacidad Juridica'!$A:$AR,43,FALSE)</f>
        <v/>
      </c>
      <c r="D137" s="247" t="str">
        <f>VLOOKUP($A137,'Capacidad Financiera CONTRATO  '!$A:$U,18,FALSE)</f>
        <v>#N/A</v>
      </c>
      <c r="E137" s="247" t="str">
        <f>VLOOKUP($A137,'Capacidad Financiera CONTRATO  '!$A:$U,19,FALSE)</f>
        <v>#N/A</v>
      </c>
      <c r="F137" s="247" t="str">
        <f>VLOOKUP($A137,'Capacidad Financiera CONTRATO  '!$A:$U,20,FALSE)</f>
        <v>#N/A</v>
      </c>
      <c r="G137" s="247" t="str">
        <f>IF(COUNTIF(Experiencia!$N:$N,A137)&lt;2,IF(SUMIF(Experiencia!$A:$A,A137,Experiencia!$N:$N)&gt;'Información'!$B$20*0.75,"HÁBIL","NO HÁBIL"),IF(OR(COUNTIF(Experiencia!$N:$N,A137)=3,COUNTIF(Experiencia!$N:$N,A137)=4)=TRUE,IF(SUMIF(Experiencia!$A:$A,A137,Experiencia!$N:$N)&gt;'Información'!$B$20*1.2,"HÁBIL","NO HÁBIL"),IF(SUMIF(Experiencia!$A:$A,A137,Experiencia!$N:$N)&gt;'Información'!$B$20*1.5,"HÁBIL","NO HÁBIL")))</f>
        <v>NO HÁBIL</v>
      </c>
      <c r="H137" s="250"/>
      <c r="I137" s="250"/>
      <c r="J137" s="250"/>
      <c r="K137" s="247"/>
      <c r="L137" s="144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ht="39.75" customHeight="1">
      <c r="A138" s="247">
        <v>136.0</v>
      </c>
      <c r="B138" s="248" t="str">
        <f>VLOOKUP($A138,Cierre!$A:$E,2,FALSE)</f>
        <v>OL INGENIERÍA DE CONSTRUCCIÓN S.A.S </v>
      </c>
      <c r="C138" s="247" t="str">
        <f>VLOOKUP($A138,'Capacidad Juridica'!$A:$AR,43,FALSE)</f>
        <v/>
      </c>
      <c r="D138" s="247" t="str">
        <f>VLOOKUP($A138,'Capacidad Financiera CONTRATO  '!$A:$U,18,FALSE)</f>
        <v>#N/A</v>
      </c>
      <c r="E138" s="247" t="str">
        <f>VLOOKUP($A138,'Capacidad Financiera CONTRATO  '!$A:$U,19,FALSE)</f>
        <v>#N/A</v>
      </c>
      <c r="F138" s="247" t="str">
        <f>VLOOKUP($A138,'Capacidad Financiera CONTRATO  '!$A:$U,20,FALSE)</f>
        <v>#N/A</v>
      </c>
      <c r="G138" s="247" t="str">
        <f>IF(COUNTIF(Experiencia!$N:$N,A138)&lt;2,IF(SUMIF(Experiencia!$A:$A,A138,Experiencia!$N:$N)&gt;'Información'!$B$20*0.75,"HÁBIL","NO HÁBIL"),IF(OR(COUNTIF(Experiencia!$N:$N,A138)=3,COUNTIF(Experiencia!$N:$N,A138)=4)=TRUE,IF(SUMIF(Experiencia!$A:$A,A138,Experiencia!$N:$N)&gt;'Información'!$B$20*1.2,"HÁBIL","NO HÁBIL"),IF(SUMIF(Experiencia!$A:$A,A138,Experiencia!$N:$N)&gt;'Información'!$B$20*1.5,"HÁBIL","NO HÁBIL")))</f>
        <v>NO HÁBIL</v>
      </c>
      <c r="H138" s="250"/>
      <c r="I138" s="250"/>
      <c r="J138" s="250"/>
      <c r="K138" s="247"/>
      <c r="L138" s="144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ht="39.75" customHeight="1">
      <c r="A139" s="247">
        <v>137.0</v>
      </c>
      <c r="B139" s="248" t="str">
        <f>VLOOKUP($A139,Cierre!$A:$E,2,FALSE)</f>
        <v>CONSORCIO ZUME ALCALDIA</v>
      </c>
      <c r="C139" s="247" t="str">
        <f>VLOOKUP($A139,'Capacidad Juridica'!$A:$AR,43,FALSE)</f>
        <v/>
      </c>
      <c r="D139" s="247" t="str">
        <f>VLOOKUP($A139,'Capacidad Financiera CONTRATO  '!$A:$U,18,FALSE)</f>
        <v>#N/A</v>
      </c>
      <c r="E139" s="247" t="str">
        <f>VLOOKUP($A139,'Capacidad Financiera CONTRATO  '!$A:$U,19,FALSE)</f>
        <v>#N/A</v>
      </c>
      <c r="F139" s="247" t="str">
        <f>VLOOKUP($A139,'Capacidad Financiera CONTRATO  '!$A:$U,20,FALSE)</f>
        <v>#N/A</v>
      </c>
      <c r="G139" s="247" t="str">
        <f>IF(COUNTIF(Experiencia!$N:$N,A139)&lt;2,IF(SUMIF(Experiencia!$A:$A,A139,Experiencia!$N:$N)&gt;'Información'!$B$20*0.75,"HÁBIL","NO HÁBIL"),IF(OR(COUNTIF(Experiencia!$N:$N,A139)=3,COUNTIF(Experiencia!$N:$N,A139)=4)=TRUE,IF(SUMIF(Experiencia!$A:$A,A139,Experiencia!$N:$N)&gt;'Información'!$B$20*1.2,"HÁBIL","NO HÁBIL"),IF(SUMIF(Experiencia!$A:$A,A139,Experiencia!$N:$N)&gt;'Información'!$B$20*1.5,"HÁBIL","NO HÁBIL")))</f>
        <v>NO HÁBIL</v>
      </c>
      <c r="H139" s="250"/>
      <c r="I139" s="250"/>
      <c r="J139" s="250"/>
      <c r="K139" s="247"/>
      <c r="L139" s="144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ht="39.75" customHeight="1">
      <c r="A140" s="247">
        <v>138.0</v>
      </c>
      <c r="B140" s="248" t="str">
        <f>VLOOKUP($A140,Cierre!$A:$E,2,FALSE)</f>
        <v>CONSORCIO CONSTRUCCIONES 2021</v>
      </c>
      <c r="C140" s="247" t="str">
        <f>VLOOKUP($A140,'Capacidad Juridica'!$A:$AR,43,FALSE)</f>
        <v/>
      </c>
      <c r="D140" s="247" t="str">
        <f>VLOOKUP($A140,'Capacidad Financiera CONTRATO  '!$A:$U,18,FALSE)</f>
        <v>#N/A</v>
      </c>
      <c r="E140" s="247" t="str">
        <f>VLOOKUP($A140,'Capacidad Financiera CONTRATO  '!$A:$U,19,FALSE)</f>
        <v>#N/A</v>
      </c>
      <c r="F140" s="247" t="str">
        <f>VLOOKUP($A140,'Capacidad Financiera CONTRATO  '!$A:$U,20,FALSE)</f>
        <v>#N/A</v>
      </c>
      <c r="G140" s="247" t="str">
        <f>IF(COUNTIF(Experiencia!$N:$N,A140)&lt;2,IF(SUMIF(Experiencia!$A:$A,A140,Experiencia!$N:$N)&gt;'Información'!$B$20*0.75,"HÁBIL","NO HÁBIL"),IF(OR(COUNTIF(Experiencia!$N:$N,A140)=3,COUNTIF(Experiencia!$N:$N,A140)=4)=TRUE,IF(SUMIF(Experiencia!$A:$A,A140,Experiencia!$N:$N)&gt;'Información'!$B$20*1.2,"HÁBIL","NO HÁBIL"),IF(SUMIF(Experiencia!$A:$A,A140,Experiencia!$N:$N)&gt;'Información'!$B$20*1.5,"HÁBIL","NO HÁBIL")))</f>
        <v>NO HÁBIL</v>
      </c>
      <c r="H140" s="250"/>
      <c r="I140" s="250"/>
      <c r="J140" s="250"/>
      <c r="K140" s="247"/>
      <c r="L140" s="144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ht="39.75" customHeight="1">
      <c r="A141" s="247">
        <v>139.0</v>
      </c>
      <c r="B141" s="248" t="str">
        <f>VLOOKUP($A141,Cierre!$A:$E,2,FALSE)</f>
        <v>CONSORCIO URBANO R&amp;R</v>
      </c>
      <c r="C141" s="247" t="str">
        <f>VLOOKUP($A141,'Capacidad Juridica'!$A:$AR,43,FALSE)</f>
        <v/>
      </c>
      <c r="D141" s="247" t="str">
        <f>VLOOKUP($A141,'Capacidad Financiera CONTRATO  '!$A:$U,18,FALSE)</f>
        <v>#N/A</v>
      </c>
      <c r="E141" s="247" t="str">
        <f>VLOOKUP($A141,'Capacidad Financiera CONTRATO  '!$A:$U,19,FALSE)</f>
        <v>#N/A</v>
      </c>
      <c r="F141" s="247" t="str">
        <f>VLOOKUP($A141,'Capacidad Financiera CONTRATO  '!$A:$U,20,FALSE)</f>
        <v>#N/A</v>
      </c>
      <c r="G141" s="247" t="str">
        <f>IF(COUNTIF(Experiencia!$N:$N,A141)&lt;2,IF(SUMIF(Experiencia!$A:$A,A141,Experiencia!$N:$N)&gt;'Información'!$B$20*0.75,"HÁBIL","NO HÁBIL"),IF(OR(COUNTIF(Experiencia!$N:$N,A141)=3,COUNTIF(Experiencia!$N:$N,A141)=4)=TRUE,IF(SUMIF(Experiencia!$A:$A,A141,Experiencia!$N:$N)&gt;'Información'!$B$20*1.2,"HÁBIL","NO HÁBIL"),IF(SUMIF(Experiencia!$A:$A,A141,Experiencia!$N:$N)&gt;'Información'!$B$20*1.5,"HÁBIL","NO HÁBIL")))</f>
        <v>NO HÁBIL</v>
      </c>
      <c r="H141" s="250"/>
      <c r="I141" s="250"/>
      <c r="J141" s="250"/>
      <c r="K141" s="247"/>
      <c r="L141" s="144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ht="39.75" customHeight="1">
      <c r="A142" s="247">
        <v>140.0</v>
      </c>
      <c r="B142" s="248" t="str">
        <f>VLOOKUP($A142,Cierre!$A:$E,2,FALSE)</f>
        <v>ISAIAS VARGAS GONZALEZ</v>
      </c>
      <c r="C142" s="247" t="str">
        <f>VLOOKUP($A142,'Capacidad Juridica'!$A:$AR,43,FALSE)</f>
        <v/>
      </c>
      <c r="D142" s="247" t="str">
        <f>VLOOKUP($A142,'Capacidad Financiera CONTRATO  '!$A:$U,18,FALSE)</f>
        <v>#N/A</v>
      </c>
      <c r="E142" s="247" t="str">
        <f>VLOOKUP($A142,'Capacidad Financiera CONTRATO  '!$A:$U,19,FALSE)</f>
        <v>#N/A</v>
      </c>
      <c r="F142" s="247" t="str">
        <f>VLOOKUP($A142,'Capacidad Financiera CONTRATO  '!$A:$U,20,FALSE)</f>
        <v>#N/A</v>
      </c>
      <c r="G142" s="247" t="str">
        <f>IF(COUNTIF(Experiencia!$N:$N,A142)&lt;2,IF(SUMIF(Experiencia!$A:$A,A142,Experiencia!$N:$N)&gt;'Información'!$B$20*0.75,"HÁBIL","NO HÁBIL"),IF(OR(COUNTIF(Experiencia!$N:$N,A142)=3,COUNTIF(Experiencia!$N:$N,A142)=4)=TRUE,IF(SUMIF(Experiencia!$A:$A,A142,Experiencia!$N:$N)&gt;'Información'!$B$20*1.2,"HÁBIL","NO HÁBIL"),IF(SUMIF(Experiencia!$A:$A,A142,Experiencia!$N:$N)&gt;'Información'!$B$20*1.5,"HÁBIL","NO HÁBIL")))</f>
        <v>NO HÁBIL</v>
      </c>
      <c r="H142" s="250"/>
      <c r="I142" s="250"/>
      <c r="J142" s="250"/>
      <c r="K142" s="247"/>
      <c r="L142" s="144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ht="39.75" customHeight="1">
      <c r="A143" s="247">
        <v>141.0</v>
      </c>
      <c r="B143" s="248" t="str">
        <f>VLOOKUP($A143,Cierre!$A:$E,2,FALSE)</f>
        <v>RIBAYCO SAS</v>
      </c>
      <c r="C143" s="247" t="str">
        <f>VLOOKUP($A143,'Capacidad Juridica'!$A:$AR,43,FALSE)</f>
        <v/>
      </c>
      <c r="D143" s="247" t="str">
        <f>VLOOKUP($A143,'Capacidad Financiera CONTRATO  '!$A:$U,18,FALSE)</f>
        <v>#N/A</v>
      </c>
      <c r="E143" s="247" t="str">
        <f>VLOOKUP($A143,'Capacidad Financiera CONTRATO  '!$A:$U,19,FALSE)</f>
        <v>#N/A</v>
      </c>
      <c r="F143" s="247" t="str">
        <f>VLOOKUP($A143,'Capacidad Financiera CONTRATO  '!$A:$U,20,FALSE)</f>
        <v>#N/A</v>
      </c>
      <c r="G143" s="247" t="str">
        <f>IF(COUNTIF(Experiencia!$N:$N,A143)&lt;2,IF(SUMIF(Experiencia!$A:$A,A143,Experiencia!$N:$N)&gt;'Información'!$B$20*0.75,"HÁBIL","NO HÁBIL"),IF(OR(COUNTIF(Experiencia!$N:$N,A143)=3,COUNTIF(Experiencia!$N:$N,A143)=4)=TRUE,IF(SUMIF(Experiencia!$A:$A,A143,Experiencia!$N:$N)&gt;'Información'!$B$20*1.2,"HÁBIL","NO HÁBIL"),IF(SUMIF(Experiencia!$A:$A,A143,Experiencia!$N:$N)&gt;'Información'!$B$20*1.5,"HÁBIL","NO HÁBIL")))</f>
        <v>NO HÁBIL</v>
      </c>
      <c r="H143" s="250"/>
      <c r="I143" s="250"/>
      <c r="J143" s="250"/>
      <c r="K143" s="247"/>
      <c r="L143" s="144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ht="39.75" customHeight="1">
      <c r="A144" s="247">
        <v>142.0</v>
      </c>
      <c r="B144" s="248" t="str">
        <f>VLOOKUP($A144,Cierre!$A:$E,2,FALSE)</f>
        <v>CONSORCIO CUMANDAY 2021</v>
      </c>
      <c r="C144" s="247" t="str">
        <f>VLOOKUP($A144,'Capacidad Juridica'!$A:$AR,43,FALSE)</f>
        <v/>
      </c>
      <c r="D144" s="247" t="str">
        <f>VLOOKUP($A144,'Capacidad Financiera CONTRATO  '!$A:$U,18,FALSE)</f>
        <v>#N/A</v>
      </c>
      <c r="E144" s="247" t="str">
        <f>VLOOKUP($A144,'Capacidad Financiera CONTRATO  '!$A:$U,19,FALSE)</f>
        <v>#N/A</v>
      </c>
      <c r="F144" s="247" t="str">
        <f>VLOOKUP($A144,'Capacidad Financiera CONTRATO  '!$A:$U,20,FALSE)</f>
        <v>#N/A</v>
      </c>
      <c r="G144" s="247" t="str">
        <f>IF(COUNTIF(Experiencia!$N:$N,A144)&lt;2,IF(SUMIF(Experiencia!$A:$A,A144,Experiencia!$N:$N)&gt;'Información'!$B$20*0.75,"HÁBIL","NO HÁBIL"),IF(OR(COUNTIF(Experiencia!$N:$N,A144)=3,COUNTIF(Experiencia!$N:$N,A144)=4)=TRUE,IF(SUMIF(Experiencia!$A:$A,A144,Experiencia!$N:$N)&gt;'Información'!$B$20*1.2,"HÁBIL","NO HÁBIL"),IF(SUMIF(Experiencia!$A:$A,A144,Experiencia!$N:$N)&gt;'Información'!$B$20*1.5,"HÁBIL","NO HÁBIL")))</f>
        <v>NO HÁBIL</v>
      </c>
      <c r="H144" s="250"/>
      <c r="I144" s="250"/>
      <c r="J144" s="250"/>
      <c r="K144" s="247"/>
      <c r="L144" s="144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ht="39.75" customHeight="1">
      <c r="A145" s="247">
        <v>143.0</v>
      </c>
      <c r="B145" s="248" t="str">
        <f>VLOOKUP($A145,Cierre!$A:$E,2,FALSE)</f>
        <v>CONSORCIO CRISTO</v>
      </c>
      <c r="C145" s="247" t="str">
        <f>VLOOKUP($A145,'Capacidad Juridica'!$A:$AR,43,FALSE)</f>
        <v/>
      </c>
      <c r="D145" s="247" t="str">
        <f>VLOOKUP($A145,'Capacidad Financiera CONTRATO  '!$A:$U,18,FALSE)</f>
        <v>#N/A</v>
      </c>
      <c r="E145" s="247" t="str">
        <f>VLOOKUP($A145,'Capacidad Financiera CONTRATO  '!$A:$U,19,FALSE)</f>
        <v>#N/A</v>
      </c>
      <c r="F145" s="247" t="str">
        <f>VLOOKUP($A145,'Capacidad Financiera CONTRATO  '!$A:$U,20,FALSE)</f>
        <v>#N/A</v>
      </c>
      <c r="G145" s="247" t="str">
        <f>IF(COUNTIF(Experiencia!$N:$N,A145)&lt;2,IF(SUMIF(Experiencia!$A:$A,A145,Experiencia!$N:$N)&gt;'Información'!$B$20*0.75,"HÁBIL","NO HÁBIL"),IF(OR(COUNTIF(Experiencia!$N:$N,A145)=3,COUNTIF(Experiencia!$N:$N,A145)=4)=TRUE,IF(SUMIF(Experiencia!$A:$A,A145,Experiencia!$N:$N)&gt;'Información'!$B$20*1.2,"HÁBIL","NO HÁBIL"),IF(SUMIF(Experiencia!$A:$A,A145,Experiencia!$N:$N)&gt;'Información'!$B$20*1.5,"HÁBIL","NO HÁBIL")))</f>
        <v>NO HÁBIL</v>
      </c>
      <c r="H145" s="250"/>
      <c r="I145" s="250"/>
      <c r="J145" s="250"/>
      <c r="K145" s="247"/>
      <c r="L145" s="144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ht="39.75" customHeight="1">
      <c r="A146" s="247">
        <v>144.0</v>
      </c>
      <c r="B146" s="248" t="str">
        <f>VLOOKUP($A146,Cierre!$A:$E,2,FALSE)</f>
        <v>OBRACOL SAS CONSTRUCTORA</v>
      </c>
      <c r="C146" s="247" t="str">
        <f>VLOOKUP($A146,'Capacidad Juridica'!$A:$AR,43,FALSE)</f>
        <v/>
      </c>
      <c r="D146" s="247" t="str">
        <f>VLOOKUP($A146,'Capacidad Financiera CONTRATO  '!$A:$U,18,FALSE)</f>
        <v>#N/A</v>
      </c>
      <c r="E146" s="247" t="str">
        <f>VLOOKUP($A146,'Capacidad Financiera CONTRATO  '!$A:$U,19,FALSE)</f>
        <v>#N/A</v>
      </c>
      <c r="F146" s="247" t="str">
        <f>VLOOKUP($A146,'Capacidad Financiera CONTRATO  '!$A:$U,20,FALSE)</f>
        <v>#N/A</v>
      </c>
      <c r="G146" s="247" t="str">
        <f>IF(COUNTIF(Experiencia!$N:$N,A146)&lt;2,IF(SUMIF(Experiencia!$A:$A,A146,Experiencia!$N:$N)&gt;'Información'!$B$20*0.75,"HÁBIL","NO HÁBIL"),IF(OR(COUNTIF(Experiencia!$N:$N,A146)=3,COUNTIF(Experiencia!$N:$N,A146)=4)=TRUE,IF(SUMIF(Experiencia!$A:$A,A146,Experiencia!$N:$N)&gt;'Información'!$B$20*1.2,"HÁBIL","NO HÁBIL"),IF(SUMIF(Experiencia!$A:$A,A146,Experiencia!$N:$N)&gt;'Información'!$B$20*1.5,"HÁBIL","NO HÁBIL")))</f>
        <v>NO HÁBIL</v>
      </c>
      <c r="H146" s="250"/>
      <c r="I146" s="250"/>
      <c r="J146" s="250"/>
      <c r="K146" s="247"/>
      <c r="L146" s="144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ht="39.75" customHeight="1">
      <c r="A147" s="247">
        <v>145.0</v>
      </c>
      <c r="B147" s="248" t="str">
        <f>VLOOKUP($A147,Cierre!$A:$E,2,FALSE)</f>
        <v>CONSORCIO DIAR</v>
      </c>
      <c r="C147" s="247" t="str">
        <f>VLOOKUP($A147,'Capacidad Juridica'!$A:$AR,43,FALSE)</f>
        <v/>
      </c>
      <c r="D147" s="247" t="str">
        <f>VLOOKUP($A147,'Capacidad Financiera CONTRATO  '!$A:$U,18,FALSE)</f>
        <v>#N/A</v>
      </c>
      <c r="E147" s="247" t="str">
        <f>VLOOKUP($A147,'Capacidad Financiera CONTRATO  '!$A:$U,19,FALSE)</f>
        <v>#N/A</v>
      </c>
      <c r="F147" s="247" t="str">
        <f>VLOOKUP($A147,'Capacidad Financiera CONTRATO  '!$A:$U,20,FALSE)</f>
        <v>#N/A</v>
      </c>
      <c r="G147" s="247" t="str">
        <f>IF(COUNTIF(Experiencia!$N:$N,A147)&lt;2,IF(SUMIF(Experiencia!$A:$A,A147,Experiencia!$N:$N)&gt;'Información'!$B$20*0.75,"HÁBIL","NO HÁBIL"),IF(OR(COUNTIF(Experiencia!$N:$N,A147)=3,COUNTIF(Experiencia!$N:$N,A147)=4)=TRUE,IF(SUMIF(Experiencia!$A:$A,A147,Experiencia!$N:$N)&gt;'Información'!$B$20*1.2,"HÁBIL","NO HÁBIL"),IF(SUMIF(Experiencia!$A:$A,A147,Experiencia!$N:$N)&gt;'Información'!$B$20*1.5,"HÁBIL","NO HÁBIL")))</f>
        <v>NO HÁBIL</v>
      </c>
      <c r="H147" s="250"/>
      <c r="I147" s="250"/>
      <c r="J147" s="250"/>
      <c r="K147" s="247"/>
      <c r="L147" s="144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ht="39.75" customHeight="1">
      <c r="A148" s="247">
        <v>146.0</v>
      </c>
      <c r="B148" s="248" t="str">
        <f>VLOOKUP($A148,Cierre!$A:$E,2,FALSE)</f>
        <v>CARLOS ALBERTO CEBALLOS CIFUENTES</v>
      </c>
      <c r="C148" s="247" t="str">
        <f>VLOOKUP($A148,'Capacidad Juridica'!$A:$AR,43,FALSE)</f>
        <v/>
      </c>
      <c r="D148" s="247" t="str">
        <f>VLOOKUP($A148,'Capacidad Financiera CONTRATO  '!$A:$U,18,FALSE)</f>
        <v>#N/A</v>
      </c>
      <c r="E148" s="247" t="str">
        <f>VLOOKUP($A148,'Capacidad Financiera CONTRATO  '!$A:$U,19,FALSE)</f>
        <v>#N/A</v>
      </c>
      <c r="F148" s="247" t="str">
        <f>VLOOKUP($A148,'Capacidad Financiera CONTRATO  '!$A:$U,20,FALSE)</f>
        <v>#N/A</v>
      </c>
      <c r="G148" s="247" t="str">
        <f>IF(COUNTIF(Experiencia!$N:$N,A148)&lt;2,IF(SUMIF(Experiencia!$A:$A,A148,Experiencia!$N:$N)&gt;'Información'!$B$20*0.75,"HÁBIL","NO HÁBIL"),IF(OR(COUNTIF(Experiencia!$N:$N,A148)=3,COUNTIF(Experiencia!$N:$N,A148)=4)=TRUE,IF(SUMIF(Experiencia!$A:$A,A148,Experiencia!$N:$N)&gt;'Información'!$B$20*1.2,"HÁBIL","NO HÁBIL"),IF(SUMIF(Experiencia!$A:$A,A148,Experiencia!$N:$N)&gt;'Información'!$B$20*1.5,"HÁBIL","NO HÁBIL")))</f>
        <v>NO HÁBIL</v>
      </c>
      <c r="H148" s="250"/>
      <c r="I148" s="250"/>
      <c r="J148" s="250"/>
      <c r="K148" s="247"/>
      <c r="L148" s="144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ht="39.75" customHeight="1">
      <c r="A149" s="247">
        <v>147.0</v>
      </c>
      <c r="B149" s="248" t="str">
        <f>VLOOKUP($A149,Cierre!$A:$E,2,FALSE)</f>
        <v>CARLOS ALBERTO MATEUS ZULUAGA</v>
      </c>
      <c r="C149" s="247" t="str">
        <f>VLOOKUP($A149,'Capacidad Juridica'!$A:$AR,43,FALSE)</f>
        <v/>
      </c>
      <c r="D149" s="247" t="str">
        <f>VLOOKUP($A149,'Capacidad Financiera CONTRATO  '!$A:$U,18,FALSE)</f>
        <v>#N/A</v>
      </c>
      <c r="E149" s="247" t="str">
        <f>VLOOKUP($A149,'Capacidad Financiera CONTRATO  '!$A:$U,19,FALSE)</f>
        <v>#N/A</v>
      </c>
      <c r="F149" s="247" t="str">
        <f>VLOOKUP($A149,'Capacidad Financiera CONTRATO  '!$A:$U,20,FALSE)</f>
        <v>#N/A</v>
      </c>
      <c r="G149" s="247" t="str">
        <f>IF(COUNTIF(Experiencia!$N:$N,A149)&lt;2,IF(SUMIF(Experiencia!$A:$A,A149,Experiencia!$N:$N)&gt;'Información'!$B$20*0.75,"HÁBIL","NO HÁBIL"),IF(OR(COUNTIF(Experiencia!$N:$N,A149)=3,COUNTIF(Experiencia!$N:$N,A149)=4)=TRUE,IF(SUMIF(Experiencia!$A:$A,A149,Experiencia!$N:$N)&gt;'Información'!$B$20*1.2,"HÁBIL","NO HÁBIL"),IF(SUMIF(Experiencia!$A:$A,A149,Experiencia!$N:$N)&gt;'Información'!$B$20*1.5,"HÁBIL","NO HÁBIL")))</f>
        <v>NO HÁBIL</v>
      </c>
      <c r="H149" s="250"/>
      <c r="I149" s="250"/>
      <c r="J149" s="250"/>
      <c r="K149" s="247"/>
      <c r="L149" s="144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ht="39.75" customHeight="1">
      <c r="A150" s="247">
        <v>148.0</v>
      </c>
      <c r="B150" s="248" t="str">
        <f>VLOOKUP($A150,Cierre!$A:$E,2,FALSE)</f>
        <v> CONSORCIO GL 2021</v>
      </c>
      <c r="C150" s="247" t="str">
        <f>VLOOKUP($A150,'Capacidad Juridica'!$A:$AR,43,FALSE)</f>
        <v/>
      </c>
      <c r="D150" s="247" t="str">
        <f>VLOOKUP($A150,'Capacidad Financiera CONTRATO  '!$A:$U,18,FALSE)</f>
        <v>#N/A</v>
      </c>
      <c r="E150" s="247" t="str">
        <f>VLOOKUP($A150,'Capacidad Financiera CONTRATO  '!$A:$U,19,FALSE)</f>
        <v>#N/A</v>
      </c>
      <c r="F150" s="247" t="str">
        <f>VLOOKUP($A150,'Capacidad Financiera CONTRATO  '!$A:$U,20,FALSE)</f>
        <v>#N/A</v>
      </c>
      <c r="G150" s="247" t="str">
        <f>IF(COUNTIF(Experiencia!$N:$N,A150)&lt;2,IF(SUMIF(Experiencia!$A:$A,A150,Experiencia!$N:$N)&gt;'Información'!$B$20*0.75,"HÁBIL","NO HÁBIL"),IF(OR(COUNTIF(Experiencia!$N:$N,A150)=3,COUNTIF(Experiencia!$N:$N,A150)=4)=TRUE,IF(SUMIF(Experiencia!$A:$A,A150,Experiencia!$N:$N)&gt;'Información'!$B$20*1.2,"HÁBIL","NO HÁBIL"),IF(SUMIF(Experiencia!$A:$A,A150,Experiencia!$N:$N)&gt;'Información'!$B$20*1.5,"HÁBIL","NO HÁBIL")))</f>
        <v>NO HÁBIL</v>
      </c>
      <c r="H150" s="250"/>
      <c r="I150" s="250"/>
      <c r="J150" s="250"/>
      <c r="K150" s="247"/>
      <c r="L150" s="144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ht="39.75" customHeight="1">
      <c r="A151" s="247">
        <v>149.0</v>
      </c>
      <c r="B151" s="248" t="str">
        <f>VLOOKUP($A151,Cierre!$A:$E,2,FALSE)</f>
        <v>UNIÓN TEMPORAL MANIZALES BP</v>
      </c>
      <c r="C151" s="247" t="str">
        <f>VLOOKUP($A151,'Capacidad Juridica'!$A:$AR,43,FALSE)</f>
        <v/>
      </c>
      <c r="D151" s="247" t="str">
        <f>VLOOKUP($A151,'Capacidad Financiera CONTRATO  '!$A:$U,18,FALSE)</f>
        <v>#N/A</v>
      </c>
      <c r="E151" s="247" t="str">
        <f>VLOOKUP($A151,'Capacidad Financiera CONTRATO  '!$A:$U,19,FALSE)</f>
        <v>#N/A</v>
      </c>
      <c r="F151" s="247" t="str">
        <f>VLOOKUP($A151,'Capacidad Financiera CONTRATO  '!$A:$U,20,FALSE)</f>
        <v>#N/A</v>
      </c>
      <c r="G151" s="247" t="str">
        <f>IF(COUNTIF(Experiencia!$N:$N,A151)&lt;2,IF(SUMIF(Experiencia!$A:$A,A151,Experiencia!$N:$N)&gt;'Información'!$B$20*0.75,"HÁBIL","NO HÁBIL"),IF(OR(COUNTIF(Experiencia!$N:$N,A151)=3,COUNTIF(Experiencia!$N:$N,A151)=4)=TRUE,IF(SUMIF(Experiencia!$A:$A,A151,Experiencia!$N:$N)&gt;'Información'!$B$20*1.2,"HÁBIL","NO HÁBIL"),IF(SUMIF(Experiencia!$A:$A,A151,Experiencia!$N:$N)&gt;'Información'!$B$20*1.5,"HÁBIL","NO HÁBIL")))</f>
        <v>NO HÁBIL</v>
      </c>
      <c r="H151" s="253"/>
      <c r="I151" s="253"/>
      <c r="J151" s="253"/>
      <c r="K151" s="254"/>
      <c r="L151" s="144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ht="39.75" customHeight="1">
      <c r="A152" s="247">
        <v>150.0</v>
      </c>
      <c r="B152" s="248" t="str">
        <f>VLOOKUP($A152,Cierre!$A:$E,2,FALSE)</f>
        <v>CONSORCIO OS</v>
      </c>
      <c r="C152" s="247" t="str">
        <f>VLOOKUP($A152,'Capacidad Juridica'!$A:$AR,43,FALSE)</f>
        <v/>
      </c>
      <c r="D152" s="247" t="str">
        <f>VLOOKUP($A152,'Capacidad Financiera CONTRATO  '!$A:$U,18,FALSE)</f>
        <v>#N/A</v>
      </c>
      <c r="E152" s="247" t="str">
        <f>VLOOKUP($A152,'Capacidad Financiera CONTRATO  '!$A:$U,19,FALSE)</f>
        <v>#N/A</v>
      </c>
      <c r="F152" s="247" t="str">
        <f>VLOOKUP($A152,'Capacidad Financiera CONTRATO  '!$A:$U,20,FALSE)</f>
        <v>#N/A</v>
      </c>
      <c r="G152" s="247" t="str">
        <f>IF(COUNTIF(Experiencia!$N:$N,A152)&lt;2,IF(SUMIF(Experiencia!$A:$A,A152,Experiencia!$N:$N)&gt;'Información'!$B$20*0.75,"HÁBIL","NO HÁBIL"),IF(OR(COUNTIF(Experiencia!$N:$N,A152)=3,COUNTIF(Experiencia!$N:$N,A152)=4)=TRUE,IF(SUMIF(Experiencia!$A:$A,A152,Experiencia!$N:$N)&gt;'Información'!$B$20*1.2,"HÁBIL","NO HÁBIL"),IF(SUMIF(Experiencia!$A:$A,A152,Experiencia!$N:$N)&gt;'Información'!$B$20*1.5,"HÁBIL","NO HÁBIL")))</f>
        <v>NO HÁBIL</v>
      </c>
      <c r="H152" s="253"/>
      <c r="I152" s="253"/>
      <c r="J152" s="253"/>
      <c r="K152" s="254"/>
      <c r="L152" s="144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ht="39.75" customHeight="1">
      <c r="A153" s="247">
        <v>151.0</v>
      </c>
      <c r="B153" s="248" t="str">
        <f>VLOOKUP($A153,Cierre!$A:$E,2,FALSE)</f>
        <v>JEMAG INGENIERIA SAS</v>
      </c>
      <c r="C153" s="247" t="str">
        <f>VLOOKUP($A153,'Capacidad Juridica'!$A:$AR,43,FALSE)</f>
        <v/>
      </c>
      <c r="D153" s="247" t="str">
        <f>VLOOKUP($A153,'Capacidad Financiera CONTRATO  '!$A:$U,18,FALSE)</f>
        <v>#N/A</v>
      </c>
      <c r="E153" s="247" t="str">
        <f>VLOOKUP($A153,'Capacidad Financiera CONTRATO  '!$A:$U,19,FALSE)</f>
        <v>#N/A</v>
      </c>
      <c r="F153" s="247" t="str">
        <f>VLOOKUP($A153,'Capacidad Financiera CONTRATO  '!$A:$U,20,FALSE)</f>
        <v>#N/A</v>
      </c>
      <c r="G153" s="247" t="str">
        <f>IF(COUNTIF(Experiencia!$N:$N,A153)&lt;2,IF(SUMIF(Experiencia!$A:$A,A153,Experiencia!$N:$N)&gt;'Información'!$B$20*0.75,"HÁBIL","NO HÁBIL"),IF(OR(COUNTIF(Experiencia!$N:$N,A153)=3,COUNTIF(Experiencia!$N:$N,A153)=4)=TRUE,IF(SUMIF(Experiencia!$A:$A,A153,Experiencia!$N:$N)&gt;'Información'!$B$20*1.2,"HÁBIL","NO HÁBIL"),IF(SUMIF(Experiencia!$A:$A,A153,Experiencia!$N:$N)&gt;'Información'!$B$20*1.5,"HÁBIL","NO HÁBIL")))</f>
        <v>NO HÁBIL</v>
      </c>
      <c r="H153" s="253"/>
      <c r="I153" s="253"/>
      <c r="J153" s="253"/>
      <c r="K153" s="254"/>
      <c r="L153" s="144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ht="39.75" customHeight="1">
      <c r="A154" s="247">
        <v>152.0</v>
      </c>
      <c r="B154" s="248" t="str">
        <f>VLOOKUP($A154,Cierre!$A:$E,2,FALSE)</f>
        <v>CONSORCIO IM ENEA</v>
      </c>
      <c r="C154" s="247" t="str">
        <f>VLOOKUP($A154,'Capacidad Juridica'!$A:$AR,43,FALSE)</f>
        <v/>
      </c>
      <c r="D154" s="247" t="str">
        <f>VLOOKUP($A154,'Capacidad Financiera CONTRATO  '!$A:$U,18,FALSE)</f>
        <v>#N/A</v>
      </c>
      <c r="E154" s="247" t="str">
        <f>VLOOKUP($A154,'Capacidad Financiera CONTRATO  '!$A:$U,19,FALSE)</f>
        <v>#N/A</v>
      </c>
      <c r="F154" s="247" t="str">
        <f>VLOOKUP($A154,'Capacidad Financiera CONTRATO  '!$A:$U,20,FALSE)</f>
        <v>#N/A</v>
      </c>
      <c r="G154" s="247" t="str">
        <f>IF(COUNTIF(Experiencia!$N:$N,A154)&lt;2,IF(SUMIF(Experiencia!$A:$A,A154,Experiencia!$N:$N)&gt;'Información'!$B$20*0.75,"HÁBIL","NO HÁBIL"),IF(OR(COUNTIF(Experiencia!$N:$N,A154)=3,COUNTIF(Experiencia!$N:$N,A154)=4)=TRUE,IF(SUMIF(Experiencia!$A:$A,A154,Experiencia!$N:$N)&gt;'Información'!$B$20*1.2,"HÁBIL","NO HÁBIL"),IF(SUMIF(Experiencia!$A:$A,A154,Experiencia!$N:$N)&gt;'Información'!$B$20*1.5,"HÁBIL","NO HÁBIL")))</f>
        <v>NO HÁBIL</v>
      </c>
      <c r="H154" s="253"/>
      <c r="I154" s="253"/>
      <c r="J154" s="253"/>
      <c r="K154" s="254"/>
      <c r="L154" s="144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ht="39.75" customHeight="1">
      <c r="A155" s="247">
        <v>153.0</v>
      </c>
      <c r="B155" s="248" t="str">
        <f>VLOOKUP($A155,Cierre!$A:$E,2,FALSE)</f>
        <v>CONSORCIO GIGA</v>
      </c>
      <c r="C155" s="247" t="str">
        <f>VLOOKUP($A155,'Capacidad Juridica'!$A:$AR,43,FALSE)</f>
        <v/>
      </c>
      <c r="D155" s="247" t="str">
        <f>VLOOKUP($A155,'Capacidad Financiera CONTRATO  '!$A:$U,18,FALSE)</f>
        <v>#N/A</v>
      </c>
      <c r="E155" s="247" t="str">
        <f>VLOOKUP($A155,'Capacidad Financiera CONTRATO  '!$A:$U,19,FALSE)</f>
        <v>#N/A</v>
      </c>
      <c r="F155" s="247" t="str">
        <f>VLOOKUP($A155,'Capacidad Financiera CONTRATO  '!$A:$U,20,FALSE)</f>
        <v>#N/A</v>
      </c>
      <c r="G155" s="247" t="str">
        <f>IF(COUNTIF(Experiencia!$N:$N,A155)&lt;2,IF(SUMIF(Experiencia!$A:$A,A155,Experiencia!$N:$N)&gt;'Información'!$B$20*0.75,"HÁBIL","NO HÁBIL"),IF(OR(COUNTIF(Experiencia!$N:$N,A155)=3,COUNTIF(Experiencia!$N:$N,A155)=4)=TRUE,IF(SUMIF(Experiencia!$A:$A,A155,Experiencia!$N:$N)&gt;'Información'!$B$20*1.2,"HÁBIL","NO HÁBIL"),IF(SUMIF(Experiencia!$A:$A,A155,Experiencia!$N:$N)&gt;'Información'!$B$20*1.5,"HÁBIL","NO HÁBIL")))</f>
        <v>NO HÁBIL</v>
      </c>
      <c r="H155" s="253"/>
      <c r="I155" s="253"/>
      <c r="J155" s="253"/>
      <c r="K155" s="254"/>
      <c r="L155" s="144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ht="39.75" customHeight="1">
      <c r="A156" s="247">
        <v>154.0</v>
      </c>
      <c r="B156" s="248" t="str">
        <f>VLOOKUP($A156,Cierre!$A:$E,2,FALSE)</f>
        <v>WORLDTEK SAS</v>
      </c>
      <c r="C156" s="247" t="str">
        <f>VLOOKUP($A156,'Capacidad Juridica'!$A:$AR,43,FALSE)</f>
        <v/>
      </c>
      <c r="D156" s="247" t="str">
        <f>VLOOKUP($A156,'Capacidad Financiera CONTRATO  '!$A:$U,18,FALSE)</f>
        <v>#N/A</v>
      </c>
      <c r="E156" s="247" t="str">
        <f>VLOOKUP($A156,'Capacidad Financiera CONTRATO  '!$A:$U,19,FALSE)</f>
        <v>#N/A</v>
      </c>
      <c r="F156" s="247" t="str">
        <f>VLOOKUP($A156,'Capacidad Financiera CONTRATO  '!$A:$U,20,FALSE)</f>
        <v>#N/A</v>
      </c>
      <c r="G156" s="247" t="str">
        <f>IF(COUNTIF(Experiencia!$N:$N,A156)&lt;2,IF(SUMIF(Experiencia!$A:$A,A156,Experiencia!$N:$N)&gt;'Información'!$B$20*0.75,"HÁBIL","NO HÁBIL"),IF(OR(COUNTIF(Experiencia!$N:$N,A156)=3,COUNTIF(Experiencia!$N:$N,A156)=4)=TRUE,IF(SUMIF(Experiencia!$A:$A,A156,Experiencia!$N:$N)&gt;'Información'!$B$20*1.2,"HÁBIL","NO HÁBIL"),IF(SUMIF(Experiencia!$A:$A,A156,Experiencia!$N:$N)&gt;'Información'!$B$20*1.5,"HÁBIL","NO HÁBIL")))</f>
        <v>NO HÁBIL</v>
      </c>
      <c r="H156" s="253"/>
      <c r="I156" s="253"/>
      <c r="J156" s="253"/>
      <c r="K156" s="254"/>
      <c r="L156" s="144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ht="39.75" customHeight="1">
      <c r="A157" s="247">
        <v>155.0</v>
      </c>
      <c r="B157" s="248" t="str">
        <f>VLOOKUP($A157,Cierre!$A:$E,2,FALSE)</f>
        <v>GILDARDO OCAMPO MONTES</v>
      </c>
      <c r="C157" s="247" t="str">
        <f>VLOOKUP($A157,'Capacidad Juridica'!$A:$AR,43,FALSE)</f>
        <v/>
      </c>
      <c r="D157" s="247" t="str">
        <f>VLOOKUP($A157,'Capacidad Financiera CONTRATO  '!$A:$U,18,FALSE)</f>
        <v>#N/A</v>
      </c>
      <c r="E157" s="247" t="str">
        <f>VLOOKUP($A157,'Capacidad Financiera CONTRATO  '!$A:$U,19,FALSE)</f>
        <v>#N/A</v>
      </c>
      <c r="F157" s="247" t="str">
        <f>VLOOKUP($A157,'Capacidad Financiera CONTRATO  '!$A:$U,20,FALSE)</f>
        <v>#N/A</v>
      </c>
      <c r="G157" s="247" t="str">
        <f>IF(COUNTIF(Experiencia!$N:$N,A157)&lt;2,IF(SUMIF(Experiencia!$A:$A,A157,Experiencia!$N:$N)&gt;'Información'!$B$20*0.75,"HÁBIL","NO HÁBIL"),IF(OR(COUNTIF(Experiencia!$N:$N,A157)=3,COUNTIF(Experiencia!$N:$N,A157)=4)=TRUE,IF(SUMIF(Experiencia!$A:$A,A157,Experiencia!$N:$N)&gt;'Información'!$B$20*1.2,"HÁBIL","NO HÁBIL"),IF(SUMIF(Experiencia!$A:$A,A157,Experiencia!$N:$N)&gt;'Información'!$B$20*1.5,"HÁBIL","NO HÁBIL")))</f>
        <v>NO HÁBIL</v>
      </c>
      <c r="H157" s="253"/>
      <c r="I157" s="253"/>
      <c r="J157" s="253"/>
      <c r="K157" s="254"/>
      <c r="L157" s="144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ht="39.75" customHeight="1">
      <c r="A158" s="247">
        <v>156.0</v>
      </c>
      <c r="B158" s="248" t="str">
        <f>VLOOKUP($A158,Cierre!$A:$E,2,FALSE)</f>
        <v>CONSORCIO OMA MANIZALES</v>
      </c>
      <c r="C158" s="247" t="str">
        <f>VLOOKUP($A158,'Capacidad Juridica'!$A:$AR,43,FALSE)</f>
        <v/>
      </c>
      <c r="D158" s="247" t="str">
        <f>VLOOKUP($A158,'Capacidad Financiera CONTRATO  '!$A:$U,18,FALSE)</f>
        <v>#N/A</v>
      </c>
      <c r="E158" s="247" t="str">
        <f>VLOOKUP($A158,'Capacidad Financiera CONTRATO  '!$A:$U,19,FALSE)</f>
        <v>#N/A</v>
      </c>
      <c r="F158" s="247" t="str">
        <f>VLOOKUP($A158,'Capacidad Financiera CONTRATO  '!$A:$U,20,FALSE)</f>
        <v>#N/A</v>
      </c>
      <c r="G158" s="247" t="str">
        <f>IF(COUNTIF(Experiencia!$N:$N,A158)&lt;2,IF(SUMIF(Experiencia!$A:$A,A158,Experiencia!$N:$N)&gt;'Información'!$B$20*0.75,"HÁBIL","NO HÁBIL"),IF(OR(COUNTIF(Experiencia!$N:$N,A158)=3,COUNTIF(Experiencia!$N:$N,A158)=4)=TRUE,IF(SUMIF(Experiencia!$A:$A,A158,Experiencia!$N:$N)&gt;'Información'!$B$20*1.2,"HÁBIL","NO HÁBIL"),IF(SUMIF(Experiencia!$A:$A,A158,Experiencia!$N:$N)&gt;'Información'!$B$20*1.5,"HÁBIL","NO HÁBIL")))</f>
        <v>NO HÁBIL</v>
      </c>
      <c r="H158" s="253"/>
      <c r="I158" s="253"/>
      <c r="J158" s="253"/>
      <c r="K158" s="254"/>
      <c r="L158" s="144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ht="39.75" customHeight="1">
      <c r="A159" s="247">
        <v>157.0</v>
      </c>
      <c r="B159" s="248" t="str">
        <f>VLOOKUP($A159,Cierre!$A:$E,2,FALSE)</f>
        <v>ICODIN S.A.S</v>
      </c>
      <c r="C159" s="247" t="str">
        <f>VLOOKUP($A159,'Capacidad Juridica'!$A:$AR,43,FALSE)</f>
        <v/>
      </c>
      <c r="D159" s="247" t="str">
        <f>VLOOKUP($A159,'Capacidad Financiera CONTRATO  '!$A:$U,18,FALSE)</f>
        <v>#N/A</v>
      </c>
      <c r="E159" s="247" t="str">
        <f>VLOOKUP($A159,'Capacidad Financiera CONTRATO  '!$A:$U,19,FALSE)</f>
        <v>#N/A</v>
      </c>
      <c r="F159" s="247" t="str">
        <f>VLOOKUP($A159,'Capacidad Financiera CONTRATO  '!$A:$U,20,FALSE)</f>
        <v>#N/A</v>
      </c>
      <c r="G159" s="247" t="str">
        <f>IF(COUNTIF(Experiencia!$N:$N,A159)&lt;2,IF(SUMIF(Experiencia!$A:$A,A159,Experiencia!$N:$N)&gt;'Información'!$B$20*0.75,"HÁBIL","NO HÁBIL"),IF(OR(COUNTIF(Experiencia!$N:$N,A159)=3,COUNTIF(Experiencia!$N:$N,A159)=4)=TRUE,IF(SUMIF(Experiencia!$A:$A,A159,Experiencia!$N:$N)&gt;'Información'!$B$20*1.2,"HÁBIL","NO HÁBIL"),IF(SUMIF(Experiencia!$A:$A,A159,Experiencia!$N:$N)&gt;'Información'!$B$20*1.5,"HÁBIL","NO HÁBIL")))</f>
        <v>NO HÁBIL</v>
      </c>
      <c r="H159" s="253"/>
      <c r="I159" s="253"/>
      <c r="J159" s="253"/>
      <c r="K159" s="254"/>
      <c r="L159" s="144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ht="39.75" customHeight="1">
      <c r="A160" s="247">
        <v>158.0</v>
      </c>
      <c r="B160" s="248" t="str">
        <f>VLOOKUP($A160,Cierre!$A:$E,2,FALSE)</f>
        <v>CONSORCIO GAMMA.</v>
      </c>
      <c r="C160" s="247" t="str">
        <f>VLOOKUP($A160,'Capacidad Juridica'!$A:$AR,43,FALSE)</f>
        <v/>
      </c>
      <c r="D160" s="247" t="str">
        <f>VLOOKUP($A160,'Capacidad Financiera CONTRATO  '!$A:$U,18,FALSE)</f>
        <v>#N/A</v>
      </c>
      <c r="E160" s="247" t="str">
        <f>VLOOKUP($A160,'Capacidad Financiera CONTRATO  '!$A:$U,19,FALSE)</f>
        <v>#N/A</v>
      </c>
      <c r="F160" s="247" t="str">
        <f>VLOOKUP($A160,'Capacidad Financiera CONTRATO  '!$A:$U,20,FALSE)</f>
        <v>#N/A</v>
      </c>
      <c r="G160" s="247" t="str">
        <f>IF(COUNTIF(Experiencia!$N:$N,A160)&lt;2,IF(SUMIF(Experiencia!$A:$A,A160,Experiencia!$N:$N)&gt;'Información'!$B$20*0.75,"HÁBIL","NO HÁBIL"),IF(OR(COUNTIF(Experiencia!$N:$N,A160)=3,COUNTIF(Experiencia!$N:$N,A160)=4)=TRUE,IF(SUMIF(Experiencia!$A:$A,A160,Experiencia!$N:$N)&gt;'Información'!$B$20*1.2,"HÁBIL","NO HÁBIL"),IF(SUMIF(Experiencia!$A:$A,A160,Experiencia!$N:$N)&gt;'Información'!$B$20*1.5,"HÁBIL","NO HÁBIL")))</f>
        <v>NO HÁBIL</v>
      </c>
      <c r="H160" s="253"/>
      <c r="I160" s="253"/>
      <c r="J160" s="253"/>
      <c r="K160" s="254"/>
      <c r="L160" s="144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ht="39.75" customHeight="1">
      <c r="A161" s="247">
        <v>159.0</v>
      </c>
      <c r="B161" s="248" t="str">
        <f>VLOOKUP($A161,Cierre!$A:$E,2,FALSE)</f>
        <v>ANFER INGENIERIA SAS</v>
      </c>
      <c r="C161" s="247" t="str">
        <f>VLOOKUP($A161,'Capacidad Juridica'!$A:$AR,43,FALSE)</f>
        <v/>
      </c>
      <c r="D161" s="247" t="str">
        <f>VLOOKUP($A161,'Capacidad Financiera CONTRATO  '!$A:$U,18,FALSE)</f>
        <v>#N/A</v>
      </c>
      <c r="E161" s="247" t="str">
        <f>VLOOKUP($A161,'Capacidad Financiera CONTRATO  '!$A:$U,19,FALSE)</f>
        <v>#N/A</v>
      </c>
      <c r="F161" s="247" t="str">
        <f>VLOOKUP($A161,'Capacidad Financiera CONTRATO  '!$A:$U,20,FALSE)</f>
        <v>#N/A</v>
      </c>
      <c r="G161" s="247" t="str">
        <f>IF(COUNTIF(Experiencia!$N:$N,A161)&lt;2,IF(SUMIF(Experiencia!$A:$A,A161,Experiencia!$N:$N)&gt;'Información'!$B$20*0.75,"HÁBIL","NO HÁBIL"),IF(OR(COUNTIF(Experiencia!$N:$N,A161)=3,COUNTIF(Experiencia!$N:$N,A161)=4)=TRUE,IF(SUMIF(Experiencia!$A:$A,A161,Experiencia!$N:$N)&gt;'Información'!$B$20*1.2,"HÁBIL","NO HÁBIL"),IF(SUMIF(Experiencia!$A:$A,A161,Experiencia!$N:$N)&gt;'Información'!$B$20*1.5,"HÁBIL","NO HÁBIL")))</f>
        <v>NO HÁBIL</v>
      </c>
      <c r="H161" s="253"/>
      <c r="I161" s="253"/>
      <c r="J161" s="253"/>
      <c r="K161" s="254"/>
      <c r="L161" s="144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ht="39.75" customHeight="1">
      <c r="A162" s="247">
        <v>160.0</v>
      </c>
      <c r="B162" s="248" t="str">
        <f>VLOOKUP($A162,Cierre!$A:$E,2,FALSE)</f>
        <v>CONSORCIO MEZA</v>
      </c>
      <c r="C162" s="247" t="str">
        <f>VLOOKUP($A162,'Capacidad Juridica'!$A:$AR,43,FALSE)</f>
        <v/>
      </c>
      <c r="D162" s="247" t="str">
        <f>VLOOKUP($A162,'Capacidad Financiera CONTRATO  '!$A:$U,18,FALSE)</f>
        <v>#N/A</v>
      </c>
      <c r="E162" s="247" t="str">
        <f>VLOOKUP($A162,'Capacidad Financiera CONTRATO  '!$A:$U,19,FALSE)</f>
        <v>#N/A</v>
      </c>
      <c r="F162" s="247" t="str">
        <f>VLOOKUP($A162,'Capacidad Financiera CONTRATO  '!$A:$U,20,FALSE)</f>
        <v>#N/A</v>
      </c>
      <c r="G162" s="247" t="str">
        <f>IF(COUNTIF(Experiencia!$N:$N,A162)&lt;2,IF(SUMIF(Experiencia!$A:$A,A162,Experiencia!$N:$N)&gt;'Información'!$B$20*0.75,"HÁBIL","NO HÁBIL"),IF(OR(COUNTIF(Experiencia!$N:$N,A162)=3,COUNTIF(Experiencia!$N:$N,A162)=4)=TRUE,IF(SUMIF(Experiencia!$A:$A,A162,Experiencia!$N:$N)&gt;'Información'!$B$20*1.2,"HÁBIL","NO HÁBIL"),IF(SUMIF(Experiencia!$A:$A,A162,Experiencia!$N:$N)&gt;'Información'!$B$20*1.5,"HÁBIL","NO HÁBIL")))</f>
        <v>NO HÁBIL</v>
      </c>
      <c r="H162" s="253"/>
      <c r="I162" s="253"/>
      <c r="J162" s="253"/>
      <c r="K162" s="254"/>
      <c r="L162" s="144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ht="39.75" customHeight="1">
      <c r="A163" s="247">
        <v>161.0</v>
      </c>
      <c r="B163" s="248" t="str">
        <f>VLOOKUP($A163,Cierre!$A:$E,2,FALSE)</f>
        <v>#N/A</v>
      </c>
      <c r="C163" s="247" t="str">
        <f>VLOOKUP($A163,'Capacidad Juridica'!$A:$AR,43,FALSE)</f>
        <v/>
      </c>
      <c r="D163" s="247" t="str">
        <f>VLOOKUP($A163,'Capacidad Financiera CONTRATO  '!$A:$U,18,FALSE)</f>
        <v>#N/A</v>
      </c>
      <c r="E163" s="247" t="str">
        <f>VLOOKUP($A163,'Capacidad Financiera CONTRATO  '!$A:$U,19,FALSE)</f>
        <v>#N/A</v>
      </c>
      <c r="F163" s="247" t="str">
        <f>VLOOKUP($A163,'Capacidad Financiera CONTRATO  '!$A:$U,20,FALSE)</f>
        <v>#N/A</v>
      </c>
      <c r="G163" s="247" t="str">
        <f>IF(COUNTIF(Experiencia!$N:$N,A163)&lt;2,IF(SUMIF(Experiencia!$A:$A,A163,Experiencia!$N:$N)&gt;'Información'!$B$20*0.75,"HÁBIL","NO HÁBIL"),IF(OR(COUNTIF(Experiencia!$N:$N,A163)=3,COUNTIF(Experiencia!$N:$N,A163)=4)=TRUE,IF(SUMIF(Experiencia!$A:$A,A163,Experiencia!$N:$N)&gt;'Información'!$B$20*1.2,"HÁBIL","NO HÁBIL"),IF(SUMIF(Experiencia!$A:$A,A163,Experiencia!$N:$N)&gt;'Información'!$B$20*1.5,"HÁBIL","NO HÁBIL")))</f>
        <v>NO HÁBIL</v>
      </c>
      <c r="H163" s="253"/>
      <c r="I163" s="253"/>
      <c r="J163" s="253"/>
      <c r="K163" s="254"/>
      <c r="L163" s="144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ht="39.75" customHeight="1">
      <c r="A164" s="247">
        <v>162.0</v>
      </c>
      <c r="B164" s="248" t="str">
        <f>VLOOKUP($A164,Cierre!$A:$E,2,FALSE)</f>
        <v>#N/A</v>
      </c>
      <c r="C164" s="247" t="str">
        <f>VLOOKUP($A164,'Capacidad Juridica'!$A:$AR,43,FALSE)</f>
        <v/>
      </c>
      <c r="D164" s="247" t="str">
        <f>VLOOKUP($A164,'Capacidad Financiera CONTRATO  '!$A:$U,18,FALSE)</f>
        <v>#N/A</v>
      </c>
      <c r="E164" s="247" t="str">
        <f>VLOOKUP($A164,'Capacidad Financiera CONTRATO  '!$A:$U,19,FALSE)</f>
        <v>#N/A</v>
      </c>
      <c r="F164" s="247" t="str">
        <f>VLOOKUP($A164,'Capacidad Financiera CONTRATO  '!$A:$U,20,FALSE)</f>
        <v>#N/A</v>
      </c>
      <c r="G164" s="247" t="str">
        <f>IF(COUNTIF(Experiencia!$N:$N,A164)&lt;2,IF(SUMIF(Experiencia!$A:$A,A164,Experiencia!$N:$N)&gt;'Información'!$B$20*0.75,"HÁBIL","NO HÁBIL"),IF(OR(COUNTIF(Experiencia!$N:$N,A164)=3,COUNTIF(Experiencia!$N:$N,A164)=4)=TRUE,IF(SUMIF(Experiencia!$A:$A,A164,Experiencia!$N:$N)&gt;'Información'!$B$20*1.2,"HÁBIL","NO HÁBIL"),IF(SUMIF(Experiencia!$A:$A,A164,Experiencia!$N:$N)&gt;'Información'!$B$20*1.5,"HÁBIL","NO HÁBIL")))</f>
        <v>NO HÁBIL</v>
      </c>
      <c r="H164" s="253"/>
      <c r="I164" s="253"/>
      <c r="J164" s="253"/>
      <c r="K164" s="254"/>
      <c r="L164" s="144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ht="39.75" customHeight="1">
      <c r="A165" s="247">
        <v>163.0</v>
      </c>
      <c r="B165" s="248" t="str">
        <f>VLOOKUP($A165,Cierre!$A:$E,2,FALSE)</f>
        <v>#N/A</v>
      </c>
      <c r="C165" s="247" t="str">
        <f>VLOOKUP($A165,'Capacidad Juridica'!$A:$AR,43,FALSE)</f>
        <v/>
      </c>
      <c r="D165" s="247" t="str">
        <f>VLOOKUP($A165,'Capacidad Financiera CONTRATO  '!$A:$U,18,FALSE)</f>
        <v>#N/A</v>
      </c>
      <c r="E165" s="247" t="str">
        <f>VLOOKUP($A165,'Capacidad Financiera CONTRATO  '!$A:$U,19,FALSE)</f>
        <v>#N/A</v>
      </c>
      <c r="F165" s="247" t="str">
        <f>VLOOKUP($A165,'Capacidad Financiera CONTRATO  '!$A:$U,20,FALSE)</f>
        <v>#N/A</v>
      </c>
      <c r="G165" s="247" t="str">
        <f>IF(COUNTIF(Experiencia!$N:$N,A165)&lt;2,IF(SUMIF(Experiencia!$A:$A,A165,Experiencia!$N:$N)&gt;'Información'!$B$20*0.75,"HÁBIL","NO HÁBIL"),IF(OR(COUNTIF(Experiencia!$N:$N,A165)=3,COUNTIF(Experiencia!$N:$N,A165)=4)=TRUE,IF(SUMIF(Experiencia!$A:$A,A165,Experiencia!$N:$N)&gt;'Información'!$B$20*1.2,"HÁBIL","NO HÁBIL"),IF(SUMIF(Experiencia!$A:$A,A165,Experiencia!$N:$N)&gt;'Información'!$B$20*1.5,"HÁBIL","NO HÁBIL")))</f>
        <v>NO HÁBIL</v>
      </c>
      <c r="H165" s="253"/>
      <c r="I165" s="253"/>
      <c r="J165" s="253"/>
      <c r="K165" s="254"/>
      <c r="L165" s="144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ht="39.75" customHeight="1">
      <c r="A166" s="247">
        <v>164.0</v>
      </c>
      <c r="B166" s="248" t="str">
        <f>VLOOKUP($A166,Cierre!$A:$E,2,FALSE)</f>
        <v>#N/A</v>
      </c>
      <c r="C166" s="247" t="str">
        <f>VLOOKUP($A166,'Capacidad Juridica'!$A:$AR,43,FALSE)</f>
        <v/>
      </c>
      <c r="D166" s="247" t="str">
        <f>VLOOKUP($A166,'Capacidad Financiera CONTRATO  '!$A:$U,18,FALSE)</f>
        <v>#N/A</v>
      </c>
      <c r="E166" s="247" t="str">
        <f>VLOOKUP($A166,'Capacidad Financiera CONTRATO  '!$A:$U,19,FALSE)</f>
        <v>#N/A</v>
      </c>
      <c r="F166" s="247" t="str">
        <f>VLOOKUP($A166,'Capacidad Financiera CONTRATO  '!$A:$U,20,FALSE)</f>
        <v>#N/A</v>
      </c>
      <c r="G166" s="247" t="str">
        <f>IF(COUNTIF(Experiencia!$N:$N,A166)&lt;2,IF(SUMIF(Experiencia!$A:$A,A166,Experiencia!$N:$N)&gt;'Información'!$B$20*0.75,"HÁBIL","NO HÁBIL"),IF(OR(COUNTIF(Experiencia!$N:$N,A166)=3,COUNTIF(Experiencia!$N:$N,A166)=4)=TRUE,IF(SUMIF(Experiencia!$A:$A,A166,Experiencia!$N:$N)&gt;'Información'!$B$20*1.2,"HÁBIL","NO HÁBIL"),IF(SUMIF(Experiencia!$A:$A,A166,Experiencia!$N:$N)&gt;'Información'!$B$20*1.5,"HÁBIL","NO HÁBIL")))</f>
        <v>NO HÁBIL</v>
      </c>
      <c r="H166" s="253"/>
      <c r="I166" s="253"/>
      <c r="J166" s="253"/>
      <c r="K166" s="254"/>
      <c r="L166" s="144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ht="39.75" customHeight="1">
      <c r="A167" s="247">
        <v>165.0</v>
      </c>
      <c r="B167" s="248" t="str">
        <f>VLOOKUP($A167,Cierre!$A:$E,2,FALSE)</f>
        <v>#N/A</v>
      </c>
      <c r="C167" s="247" t="str">
        <f>VLOOKUP($A167,'Capacidad Juridica'!$A:$AR,43,FALSE)</f>
        <v/>
      </c>
      <c r="D167" s="247" t="str">
        <f>VLOOKUP($A167,'Capacidad Financiera CONTRATO  '!$A:$U,18,FALSE)</f>
        <v>#N/A</v>
      </c>
      <c r="E167" s="247" t="str">
        <f>VLOOKUP($A167,'Capacidad Financiera CONTRATO  '!$A:$U,19,FALSE)</f>
        <v>#N/A</v>
      </c>
      <c r="F167" s="247" t="str">
        <f>VLOOKUP($A167,'Capacidad Financiera CONTRATO  '!$A:$U,20,FALSE)</f>
        <v>#N/A</v>
      </c>
      <c r="G167" s="247" t="str">
        <f>IF(COUNTIF(Experiencia!$N:$N,A167)&lt;2,IF(SUMIF(Experiencia!$A:$A,A167,Experiencia!$N:$N)&gt;'Información'!$B$20*0.75,"HÁBIL","NO HÁBIL"),IF(OR(COUNTIF(Experiencia!$N:$N,A167)=3,COUNTIF(Experiencia!$N:$N,A167)=4)=TRUE,IF(SUMIF(Experiencia!$A:$A,A167,Experiencia!$N:$N)&gt;'Información'!$B$20*1.2,"HÁBIL","NO HÁBIL"),IF(SUMIF(Experiencia!$A:$A,A167,Experiencia!$N:$N)&gt;'Información'!$B$20*1.5,"HÁBIL","NO HÁBIL")))</f>
        <v>NO HÁBIL</v>
      </c>
      <c r="H167" s="253"/>
      <c r="I167" s="253"/>
      <c r="J167" s="253"/>
      <c r="K167" s="254"/>
      <c r="L167" s="144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ht="39.75" customHeight="1">
      <c r="A168" s="247">
        <v>166.0</v>
      </c>
      <c r="B168" s="248" t="str">
        <f>VLOOKUP($A168,Cierre!$A:$E,2,FALSE)</f>
        <v>#N/A</v>
      </c>
      <c r="C168" s="247" t="str">
        <f>VLOOKUP($A168,'Capacidad Juridica'!$A:$AR,43,FALSE)</f>
        <v/>
      </c>
      <c r="D168" s="247" t="str">
        <f>VLOOKUP($A168,'Capacidad Financiera CONTRATO  '!$A:$U,18,FALSE)</f>
        <v>#N/A</v>
      </c>
      <c r="E168" s="247" t="str">
        <f>VLOOKUP($A168,'Capacidad Financiera CONTRATO  '!$A:$U,19,FALSE)</f>
        <v>#N/A</v>
      </c>
      <c r="F168" s="247" t="str">
        <f>VLOOKUP($A168,'Capacidad Financiera CONTRATO  '!$A:$U,20,FALSE)</f>
        <v>#N/A</v>
      </c>
      <c r="G168" s="247" t="str">
        <f>IF(COUNTIF(Experiencia!$N:$N,A168)&lt;2,IF(SUMIF(Experiencia!$A:$A,A168,Experiencia!$N:$N)&gt;'Información'!$B$20*0.75,"HÁBIL","NO HÁBIL"),IF(OR(COUNTIF(Experiencia!$N:$N,A168)=3,COUNTIF(Experiencia!$N:$N,A168)=4)=TRUE,IF(SUMIF(Experiencia!$A:$A,A168,Experiencia!$N:$N)&gt;'Información'!$B$20*1.2,"HÁBIL","NO HÁBIL"),IF(SUMIF(Experiencia!$A:$A,A168,Experiencia!$N:$N)&gt;'Información'!$B$20*1.5,"HÁBIL","NO HÁBIL")))</f>
        <v>NO HÁBIL</v>
      </c>
      <c r="H168" s="253"/>
      <c r="I168" s="253"/>
      <c r="J168" s="253"/>
      <c r="K168" s="254"/>
      <c r="L168" s="144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ht="39.75" customHeight="1">
      <c r="A169" s="247">
        <v>167.0</v>
      </c>
      <c r="B169" s="248" t="str">
        <f>VLOOKUP($A169,Cierre!$A:$E,2,FALSE)</f>
        <v>#N/A</v>
      </c>
      <c r="C169" s="247" t="str">
        <f>VLOOKUP($A169,'Capacidad Juridica'!$A:$AR,43,FALSE)</f>
        <v/>
      </c>
      <c r="D169" s="247" t="str">
        <f>VLOOKUP($A169,'Capacidad Financiera CONTRATO  '!$A:$U,18,FALSE)</f>
        <v>#N/A</v>
      </c>
      <c r="E169" s="247" t="str">
        <f>VLOOKUP($A169,'Capacidad Financiera CONTRATO  '!$A:$U,19,FALSE)</f>
        <v>#N/A</v>
      </c>
      <c r="F169" s="247" t="str">
        <f>VLOOKUP($A169,'Capacidad Financiera CONTRATO  '!$A:$U,20,FALSE)</f>
        <v>#N/A</v>
      </c>
      <c r="G169" s="247" t="str">
        <f>IF(COUNTIF(Experiencia!$N:$N,A169)&lt;2,IF(SUMIF(Experiencia!$A:$A,A169,Experiencia!$N:$N)&gt;'Información'!$B$20*0.75,"HÁBIL","NO HÁBIL"),IF(OR(COUNTIF(Experiencia!$N:$N,A169)=3,COUNTIF(Experiencia!$N:$N,A169)=4)=TRUE,IF(SUMIF(Experiencia!$A:$A,A169,Experiencia!$N:$N)&gt;'Información'!$B$20*1.2,"HÁBIL","NO HÁBIL"),IF(SUMIF(Experiencia!$A:$A,A169,Experiencia!$N:$N)&gt;'Información'!$B$20*1.5,"HÁBIL","NO HÁBIL")))</f>
        <v>NO HÁBIL</v>
      </c>
      <c r="H169" s="253"/>
      <c r="I169" s="253"/>
      <c r="J169" s="253"/>
      <c r="K169" s="254"/>
      <c r="L169" s="144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ht="39.75" customHeight="1">
      <c r="A170" s="247">
        <v>168.0</v>
      </c>
      <c r="B170" s="248" t="str">
        <f>VLOOKUP($A170,Cierre!$A:$E,2,FALSE)</f>
        <v>#N/A</v>
      </c>
      <c r="C170" s="247" t="str">
        <f>VLOOKUP($A170,'Capacidad Juridica'!$A:$AR,43,FALSE)</f>
        <v/>
      </c>
      <c r="D170" s="247" t="str">
        <f>VLOOKUP($A170,'Capacidad Financiera CONTRATO  '!$A:$U,18,FALSE)</f>
        <v>#N/A</v>
      </c>
      <c r="E170" s="247" t="str">
        <f>VLOOKUP($A170,'Capacidad Financiera CONTRATO  '!$A:$U,19,FALSE)</f>
        <v>#N/A</v>
      </c>
      <c r="F170" s="247" t="str">
        <f>VLOOKUP($A170,'Capacidad Financiera CONTRATO  '!$A:$U,20,FALSE)</f>
        <v>#N/A</v>
      </c>
      <c r="G170" s="247" t="str">
        <f>IF(COUNTIF(Experiencia!$N:$N,A170)&lt;2,IF(SUMIF(Experiencia!$A:$A,A170,Experiencia!$N:$N)&gt;'Información'!$B$20*0.75,"HÁBIL","NO HÁBIL"),IF(OR(COUNTIF(Experiencia!$N:$N,A170)=3,COUNTIF(Experiencia!$N:$N,A170)=4)=TRUE,IF(SUMIF(Experiencia!$A:$A,A170,Experiencia!$N:$N)&gt;'Información'!$B$20*1.2,"HÁBIL","NO HÁBIL"),IF(SUMIF(Experiencia!$A:$A,A170,Experiencia!$N:$N)&gt;'Información'!$B$20*1.5,"HÁBIL","NO HÁBIL")))</f>
        <v>NO HÁBIL</v>
      </c>
      <c r="H170" s="253"/>
      <c r="I170" s="253"/>
      <c r="J170" s="253"/>
      <c r="K170" s="254"/>
      <c r="L170" s="144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ht="39.75" customHeight="1">
      <c r="A171" s="247">
        <v>169.0</v>
      </c>
      <c r="B171" s="248" t="str">
        <f>VLOOKUP($A171,Cierre!$A:$E,2,FALSE)</f>
        <v>#N/A</v>
      </c>
      <c r="C171" s="247" t="str">
        <f>VLOOKUP($A171,'Capacidad Juridica'!$A:$AR,43,FALSE)</f>
        <v/>
      </c>
      <c r="D171" s="247" t="str">
        <f>VLOOKUP($A171,'Capacidad Financiera CONTRATO  '!$A:$U,18,FALSE)</f>
        <v>#N/A</v>
      </c>
      <c r="E171" s="247" t="str">
        <f>VLOOKUP($A171,'Capacidad Financiera CONTRATO  '!$A:$U,19,FALSE)</f>
        <v>#N/A</v>
      </c>
      <c r="F171" s="247" t="str">
        <f>VLOOKUP($A171,'Capacidad Financiera CONTRATO  '!$A:$U,20,FALSE)</f>
        <v>#N/A</v>
      </c>
      <c r="G171" s="247" t="str">
        <f>IF(COUNTIF(Experiencia!$N:$N,A171)&lt;2,IF(SUMIF(Experiencia!$A:$A,A171,Experiencia!$N:$N)&gt;'Información'!$B$20*0.75,"HÁBIL","NO HÁBIL"),IF(OR(COUNTIF(Experiencia!$N:$N,A171)=3,COUNTIF(Experiencia!$N:$N,A171)=4)=TRUE,IF(SUMIF(Experiencia!$A:$A,A171,Experiencia!$N:$N)&gt;'Información'!$B$20*1.2,"HÁBIL","NO HÁBIL"),IF(SUMIF(Experiencia!$A:$A,A171,Experiencia!$N:$N)&gt;'Información'!$B$20*1.5,"HÁBIL","NO HÁBIL")))</f>
        <v>NO HÁBIL</v>
      </c>
      <c r="H171" s="253"/>
      <c r="I171" s="253"/>
      <c r="J171" s="253"/>
      <c r="K171" s="254"/>
      <c r="L171" s="144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ht="39.75" customHeight="1">
      <c r="A172" s="247">
        <v>170.0</v>
      </c>
      <c r="B172" s="248" t="str">
        <f>VLOOKUP($A172,Cierre!$A:$E,2,FALSE)</f>
        <v>#N/A</v>
      </c>
      <c r="C172" s="247" t="str">
        <f>VLOOKUP($A172,'Capacidad Juridica'!$A:$AR,43,FALSE)</f>
        <v/>
      </c>
      <c r="D172" s="247" t="str">
        <f>VLOOKUP($A172,'Capacidad Financiera CONTRATO  '!$A:$U,18,FALSE)</f>
        <v>#N/A</v>
      </c>
      <c r="E172" s="247" t="str">
        <f>VLOOKUP($A172,'Capacidad Financiera CONTRATO  '!$A:$U,19,FALSE)</f>
        <v>#N/A</v>
      </c>
      <c r="F172" s="247" t="str">
        <f>VLOOKUP($A172,'Capacidad Financiera CONTRATO  '!$A:$U,20,FALSE)</f>
        <v>#N/A</v>
      </c>
      <c r="G172" s="247" t="str">
        <f>IF(COUNTIF(Experiencia!$N:$N,A172)&lt;2,IF(SUMIF(Experiencia!$A:$A,A172,Experiencia!$N:$N)&gt;'Información'!$B$20*0.75,"HÁBIL","NO HÁBIL"),IF(OR(COUNTIF(Experiencia!$N:$N,A172)=3,COUNTIF(Experiencia!$N:$N,A172)=4)=TRUE,IF(SUMIF(Experiencia!$A:$A,A172,Experiencia!$N:$N)&gt;'Información'!$B$20*1.2,"HÁBIL","NO HÁBIL"),IF(SUMIF(Experiencia!$A:$A,A172,Experiencia!$N:$N)&gt;'Información'!$B$20*1.5,"HÁBIL","NO HÁBIL")))</f>
        <v>NO HÁBIL</v>
      </c>
      <c r="H172" s="253"/>
      <c r="I172" s="253"/>
      <c r="J172" s="253"/>
      <c r="K172" s="254"/>
      <c r="L172" s="144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ht="39.75" customHeight="1">
      <c r="A173" s="247">
        <v>171.0</v>
      </c>
      <c r="B173" s="248" t="str">
        <f>VLOOKUP($A173,Cierre!$A:$E,2,FALSE)</f>
        <v>#N/A</v>
      </c>
      <c r="C173" s="247" t="str">
        <f>VLOOKUP($A173,'Capacidad Juridica'!$A:$AR,43,FALSE)</f>
        <v/>
      </c>
      <c r="D173" s="247" t="str">
        <f>VLOOKUP($A173,'Capacidad Financiera CONTRATO  '!$A:$U,18,FALSE)</f>
        <v>#N/A</v>
      </c>
      <c r="E173" s="247" t="str">
        <f>VLOOKUP($A173,'Capacidad Financiera CONTRATO  '!$A:$U,19,FALSE)</f>
        <v>#N/A</v>
      </c>
      <c r="F173" s="247" t="str">
        <f>VLOOKUP($A173,'Capacidad Financiera CONTRATO  '!$A:$U,20,FALSE)</f>
        <v>#N/A</v>
      </c>
      <c r="G173" s="247" t="str">
        <f>IF(COUNTIF(Experiencia!$N:$N,A173)&lt;2,IF(SUMIF(Experiencia!$A:$A,A173,Experiencia!$N:$N)&gt;'Información'!$B$20*0.75,"HÁBIL","NO HÁBIL"),IF(OR(COUNTIF(Experiencia!$N:$N,A173)=3,COUNTIF(Experiencia!$N:$N,A173)=4)=TRUE,IF(SUMIF(Experiencia!$A:$A,A173,Experiencia!$N:$N)&gt;'Información'!$B$20*1.2,"HÁBIL","NO HÁBIL"),IF(SUMIF(Experiencia!$A:$A,A173,Experiencia!$N:$N)&gt;'Información'!$B$20*1.5,"HÁBIL","NO HÁBIL")))</f>
        <v>NO HÁBIL</v>
      </c>
      <c r="H173" s="253"/>
      <c r="I173" s="253"/>
      <c r="J173" s="253"/>
      <c r="K173" s="254"/>
      <c r="L173" s="144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ht="39.75" customHeight="1">
      <c r="A174" s="247">
        <v>172.0</v>
      </c>
      <c r="B174" s="248" t="str">
        <f>VLOOKUP($A174,Cierre!$A:$E,2,FALSE)</f>
        <v>#N/A</v>
      </c>
      <c r="C174" s="247" t="str">
        <f>VLOOKUP($A174,'Capacidad Juridica'!$A:$AR,43,FALSE)</f>
        <v/>
      </c>
      <c r="D174" s="247" t="str">
        <f>VLOOKUP($A174,'Capacidad Financiera CONTRATO  '!$A:$U,18,FALSE)</f>
        <v>#N/A</v>
      </c>
      <c r="E174" s="247" t="str">
        <f>VLOOKUP($A174,'Capacidad Financiera CONTRATO  '!$A:$U,19,FALSE)</f>
        <v>#N/A</v>
      </c>
      <c r="F174" s="247" t="str">
        <f>VLOOKUP($A174,'Capacidad Financiera CONTRATO  '!$A:$U,20,FALSE)</f>
        <v>#N/A</v>
      </c>
      <c r="G174" s="247" t="str">
        <f>IF(COUNTIF(Experiencia!$N:$N,A174)&lt;2,IF(SUMIF(Experiencia!$A:$A,A174,Experiencia!$N:$N)&gt;'Información'!$B$20*0.75,"HÁBIL","NO HÁBIL"),IF(OR(COUNTIF(Experiencia!$N:$N,A174)=3,COUNTIF(Experiencia!$N:$N,A174)=4)=TRUE,IF(SUMIF(Experiencia!$A:$A,A174,Experiencia!$N:$N)&gt;'Información'!$B$20*1.2,"HÁBIL","NO HÁBIL"),IF(SUMIF(Experiencia!$A:$A,A174,Experiencia!$N:$N)&gt;'Información'!$B$20*1.5,"HÁBIL","NO HÁBIL")))</f>
        <v>NO HÁBIL</v>
      </c>
      <c r="H174" s="253"/>
      <c r="I174" s="253"/>
      <c r="J174" s="253"/>
      <c r="K174" s="254"/>
      <c r="L174" s="144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ht="39.75" customHeight="1">
      <c r="A175" s="247">
        <v>173.0</v>
      </c>
      <c r="B175" s="248" t="str">
        <f>VLOOKUP($A175,Cierre!$A:$E,2,FALSE)</f>
        <v>#N/A</v>
      </c>
      <c r="C175" s="247" t="str">
        <f>VLOOKUP($A175,'Capacidad Juridica'!$A:$AR,43,FALSE)</f>
        <v/>
      </c>
      <c r="D175" s="247" t="str">
        <f>VLOOKUP($A175,'Capacidad Financiera CONTRATO  '!$A:$U,18,FALSE)</f>
        <v>#N/A</v>
      </c>
      <c r="E175" s="247" t="str">
        <f>VLOOKUP($A175,'Capacidad Financiera CONTRATO  '!$A:$U,19,FALSE)</f>
        <v>#N/A</v>
      </c>
      <c r="F175" s="247" t="str">
        <f>VLOOKUP($A175,'Capacidad Financiera CONTRATO  '!$A:$U,20,FALSE)</f>
        <v>#N/A</v>
      </c>
      <c r="G175" s="247" t="str">
        <f>IF(COUNTIF(Experiencia!$N:$N,A175)&lt;2,IF(SUMIF(Experiencia!$A:$A,A175,Experiencia!$N:$N)&gt;'Información'!$B$20*0.75,"HÁBIL","NO HÁBIL"),IF(OR(COUNTIF(Experiencia!$N:$N,A175)=3,COUNTIF(Experiencia!$N:$N,A175)=4)=TRUE,IF(SUMIF(Experiencia!$A:$A,A175,Experiencia!$N:$N)&gt;'Información'!$B$20*1.2,"HÁBIL","NO HÁBIL"),IF(SUMIF(Experiencia!$A:$A,A175,Experiencia!$N:$N)&gt;'Información'!$B$20*1.5,"HÁBIL","NO HÁBIL")))</f>
        <v>NO HÁBIL</v>
      </c>
      <c r="H175" s="253"/>
      <c r="I175" s="253"/>
      <c r="J175" s="253"/>
      <c r="K175" s="254"/>
      <c r="L175" s="144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ht="39.75" customHeight="1">
      <c r="A176" s="247">
        <v>174.0</v>
      </c>
      <c r="B176" s="248" t="str">
        <f>VLOOKUP($A176,Cierre!$A:$E,2,FALSE)</f>
        <v>#N/A</v>
      </c>
      <c r="C176" s="247" t="str">
        <f>VLOOKUP($A176,'Capacidad Juridica'!$A:$AR,43,FALSE)</f>
        <v/>
      </c>
      <c r="D176" s="247" t="str">
        <f>VLOOKUP($A176,'Capacidad Financiera CONTRATO  '!$A:$U,18,FALSE)</f>
        <v>#N/A</v>
      </c>
      <c r="E176" s="247" t="str">
        <f>VLOOKUP($A176,'Capacidad Financiera CONTRATO  '!$A:$U,19,FALSE)</f>
        <v>#N/A</v>
      </c>
      <c r="F176" s="247" t="str">
        <f>VLOOKUP($A176,'Capacidad Financiera CONTRATO  '!$A:$U,20,FALSE)</f>
        <v>#N/A</v>
      </c>
      <c r="G176" s="247" t="str">
        <f>IF(COUNTIF(Experiencia!$N:$N,A176)&lt;2,IF(SUMIF(Experiencia!$A:$A,A176,Experiencia!$N:$N)&gt;'Información'!$B$20*0.75,"HÁBIL","NO HÁBIL"),IF(OR(COUNTIF(Experiencia!$N:$N,A176)=3,COUNTIF(Experiencia!$N:$N,A176)=4)=TRUE,IF(SUMIF(Experiencia!$A:$A,A176,Experiencia!$N:$N)&gt;'Información'!$B$20*1.2,"HÁBIL","NO HÁBIL"),IF(SUMIF(Experiencia!$A:$A,A176,Experiencia!$N:$N)&gt;'Información'!$B$20*1.5,"HÁBIL","NO HÁBIL")))</f>
        <v>NO HÁBIL</v>
      </c>
      <c r="H176" s="253"/>
      <c r="I176" s="253"/>
      <c r="J176" s="253"/>
      <c r="K176" s="254"/>
      <c r="L176" s="144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ht="39.75" customHeight="1">
      <c r="A177" s="247">
        <v>175.0</v>
      </c>
      <c r="B177" s="248" t="str">
        <f>VLOOKUP($A177,Cierre!$A:$E,2,FALSE)</f>
        <v>#N/A</v>
      </c>
      <c r="C177" s="247" t="str">
        <f>VLOOKUP($A177,'Capacidad Juridica'!$A:$AR,43,FALSE)</f>
        <v/>
      </c>
      <c r="D177" s="247" t="str">
        <f>VLOOKUP($A177,'Capacidad Financiera CONTRATO  '!$A:$U,18,FALSE)</f>
        <v>#N/A</v>
      </c>
      <c r="E177" s="247" t="str">
        <f>VLOOKUP($A177,'Capacidad Financiera CONTRATO  '!$A:$U,19,FALSE)</f>
        <v>#N/A</v>
      </c>
      <c r="F177" s="247" t="str">
        <f>VLOOKUP($A177,'Capacidad Financiera CONTRATO  '!$A:$U,20,FALSE)</f>
        <v>#N/A</v>
      </c>
      <c r="G177" s="247" t="str">
        <f>IF(COUNTIF(Experiencia!$N:$N,A177)&lt;2,IF(SUMIF(Experiencia!$A:$A,A177,Experiencia!$N:$N)&gt;'Información'!$B$20*0.75,"HÁBIL","NO HÁBIL"),IF(OR(COUNTIF(Experiencia!$N:$N,A177)=3,COUNTIF(Experiencia!$N:$N,A177)=4)=TRUE,IF(SUMIF(Experiencia!$A:$A,A177,Experiencia!$N:$N)&gt;'Información'!$B$20*1.2,"HÁBIL","NO HÁBIL"),IF(SUMIF(Experiencia!$A:$A,A177,Experiencia!$N:$N)&gt;'Información'!$B$20*1.5,"HÁBIL","NO HÁBIL")))</f>
        <v>NO HÁBIL</v>
      </c>
      <c r="H177" s="253"/>
      <c r="I177" s="253"/>
      <c r="J177" s="253"/>
      <c r="K177" s="254"/>
      <c r="L177" s="144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ht="39.75" customHeight="1">
      <c r="A178" s="247">
        <v>176.0</v>
      </c>
      <c r="B178" s="248" t="str">
        <f>VLOOKUP($A178,Cierre!$A:$E,2,FALSE)</f>
        <v>#N/A</v>
      </c>
      <c r="C178" s="247" t="str">
        <f>VLOOKUP($A178,'Capacidad Juridica'!$A:$AR,43,FALSE)</f>
        <v/>
      </c>
      <c r="D178" s="247" t="str">
        <f>VLOOKUP($A178,'Capacidad Financiera CONTRATO  '!$A:$U,18,FALSE)</f>
        <v>#N/A</v>
      </c>
      <c r="E178" s="247" t="str">
        <f>VLOOKUP($A178,'Capacidad Financiera CONTRATO  '!$A:$U,19,FALSE)</f>
        <v>#N/A</v>
      </c>
      <c r="F178" s="247" t="str">
        <f>VLOOKUP($A178,'Capacidad Financiera CONTRATO  '!$A:$U,20,FALSE)</f>
        <v>#N/A</v>
      </c>
      <c r="G178" s="247" t="str">
        <f>IF(COUNTIF(Experiencia!$N:$N,A178)&lt;2,IF(SUMIF(Experiencia!$A:$A,A178,Experiencia!$N:$N)&gt;'Información'!$B$20*0.75,"HÁBIL","NO HÁBIL"),IF(OR(COUNTIF(Experiencia!$N:$N,A178)=3,COUNTIF(Experiencia!$N:$N,A178)=4)=TRUE,IF(SUMIF(Experiencia!$A:$A,A178,Experiencia!$N:$N)&gt;'Información'!$B$20*1.2,"HÁBIL","NO HÁBIL"),IF(SUMIF(Experiencia!$A:$A,A178,Experiencia!$N:$N)&gt;'Información'!$B$20*1.5,"HÁBIL","NO HÁBIL")))</f>
        <v>NO HÁBIL</v>
      </c>
      <c r="H178" s="253"/>
      <c r="I178" s="253"/>
      <c r="J178" s="253"/>
      <c r="K178" s="254"/>
      <c r="L178" s="144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ht="39.75" customHeight="1">
      <c r="A179" s="247">
        <v>177.0</v>
      </c>
      <c r="B179" s="248" t="str">
        <f>VLOOKUP($A179,Cierre!$A:$E,2,FALSE)</f>
        <v>#N/A</v>
      </c>
      <c r="C179" s="247" t="str">
        <f>VLOOKUP($A179,'Capacidad Juridica'!$A:$AR,43,FALSE)</f>
        <v/>
      </c>
      <c r="D179" s="247" t="str">
        <f>VLOOKUP($A179,'Capacidad Financiera CONTRATO  '!$A:$U,18,FALSE)</f>
        <v>#N/A</v>
      </c>
      <c r="E179" s="247" t="str">
        <f>VLOOKUP($A179,'Capacidad Financiera CONTRATO  '!$A:$U,19,FALSE)</f>
        <v>#N/A</v>
      </c>
      <c r="F179" s="247" t="str">
        <f>VLOOKUP($A179,'Capacidad Financiera CONTRATO  '!$A:$U,20,FALSE)</f>
        <v>#N/A</v>
      </c>
      <c r="G179" s="247" t="str">
        <f>IF(COUNTIF(Experiencia!$N:$N,A179)&lt;2,IF(SUMIF(Experiencia!$A:$A,A179,Experiencia!$N:$N)&gt;'Información'!$B$20*0.75,"HÁBIL","NO HÁBIL"),IF(OR(COUNTIF(Experiencia!$N:$N,A179)=3,COUNTIF(Experiencia!$N:$N,A179)=4)=TRUE,IF(SUMIF(Experiencia!$A:$A,A179,Experiencia!$N:$N)&gt;'Información'!$B$20*1.2,"HÁBIL","NO HÁBIL"),IF(SUMIF(Experiencia!$A:$A,A179,Experiencia!$N:$N)&gt;'Información'!$B$20*1.5,"HÁBIL","NO HÁBIL")))</f>
        <v>NO HÁBIL</v>
      </c>
      <c r="H179" s="253"/>
      <c r="I179" s="253"/>
      <c r="J179" s="253"/>
      <c r="K179" s="254"/>
      <c r="L179" s="144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ht="39.75" customHeight="1">
      <c r="A180" s="247">
        <v>178.0</v>
      </c>
      <c r="B180" s="248" t="str">
        <f>VLOOKUP($A180,Cierre!$A:$E,2,FALSE)</f>
        <v>#N/A</v>
      </c>
      <c r="C180" s="247" t="str">
        <f>VLOOKUP($A180,'Capacidad Juridica'!$A:$AR,43,FALSE)</f>
        <v/>
      </c>
      <c r="D180" s="247" t="str">
        <f>VLOOKUP($A180,'Capacidad Financiera CONTRATO  '!$A:$U,18,FALSE)</f>
        <v>#N/A</v>
      </c>
      <c r="E180" s="247" t="str">
        <f>VLOOKUP($A180,'Capacidad Financiera CONTRATO  '!$A:$U,19,FALSE)</f>
        <v>#N/A</v>
      </c>
      <c r="F180" s="247" t="str">
        <f>VLOOKUP($A180,'Capacidad Financiera CONTRATO  '!$A:$U,20,FALSE)</f>
        <v>#N/A</v>
      </c>
      <c r="G180" s="247" t="str">
        <f>IF(COUNTIF(Experiencia!$N:$N,A180)&lt;2,IF(SUMIF(Experiencia!$A:$A,A180,Experiencia!$N:$N)&gt;'Información'!$B$20*0.75,"HÁBIL","NO HÁBIL"),IF(OR(COUNTIF(Experiencia!$N:$N,A180)=3,COUNTIF(Experiencia!$N:$N,A180)=4)=TRUE,IF(SUMIF(Experiencia!$A:$A,A180,Experiencia!$N:$N)&gt;'Información'!$B$20*1.2,"HÁBIL","NO HÁBIL"),IF(SUMIF(Experiencia!$A:$A,A180,Experiencia!$N:$N)&gt;'Información'!$B$20*1.5,"HÁBIL","NO HÁBIL")))</f>
        <v>NO HÁBIL</v>
      </c>
      <c r="H180" s="253"/>
      <c r="I180" s="253"/>
      <c r="J180" s="253"/>
      <c r="K180" s="254"/>
      <c r="L180" s="144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ht="39.75" customHeight="1">
      <c r="A181" s="247">
        <v>179.0</v>
      </c>
      <c r="B181" s="248" t="str">
        <f>VLOOKUP($A181,Cierre!$A:$E,2,FALSE)</f>
        <v>#N/A</v>
      </c>
      <c r="C181" s="247" t="str">
        <f>VLOOKUP($A181,'Capacidad Juridica'!$A:$AR,43,FALSE)</f>
        <v/>
      </c>
      <c r="D181" s="247" t="str">
        <f>VLOOKUP($A181,'Capacidad Financiera CONTRATO  '!$A:$U,18,FALSE)</f>
        <v>#N/A</v>
      </c>
      <c r="E181" s="247" t="str">
        <f>VLOOKUP($A181,'Capacidad Financiera CONTRATO  '!$A:$U,19,FALSE)</f>
        <v>#N/A</v>
      </c>
      <c r="F181" s="247" t="str">
        <f>VLOOKUP($A181,'Capacidad Financiera CONTRATO  '!$A:$U,20,FALSE)</f>
        <v>#N/A</v>
      </c>
      <c r="G181" s="247" t="str">
        <f>IF(COUNTIF(Experiencia!$N:$N,A181)&lt;2,IF(SUMIF(Experiencia!$A:$A,A181,Experiencia!$N:$N)&gt;'Información'!$B$20*0.75,"HÁBIL","NO HÁBIL"),IF(OR(COUNTIF(Experiencia!$N:$N,A181)=3,COUNTIF(Experiencia!$N:$N,A181)=4)=TRUE,IF(SUMIF(Experiencia!$A:$A,A181,Experiencia!$N:$N)&gt;'Información'!$B$20*1.2,"HÁBIL","NO HÁBIL"),IF(SUMIF(Experiencia!$A:$A,A181,Experiencia!$N:$N)&gt;'Información'!$B$20*1.5,"HÁBIL","NO HÁBIL")))</f>
        <v>NO HÁBIL</v>
      </c>
      <c r="H181" s="253"/>
      <c r="I181" s="253"/>
      <c r="J181" s="253"/>
      <c r="K181" s="254"/>
      <c r="L181" s="144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ht="39.75" customHeight="1">
      <c r="A182" s="247">
        <v>180.0</v>
      </c>
      <c r="B182" s="248" t="str">
        <f>VLOOKUP($A182,Cierre!$A:$E,2,FALSE)</f>
        <v>#N/A</v>
      </c>
      <c r="C182" s="247" t="str">
        <f>VLOOKUP($A182,'Capacidad Juridica'!$A:$AR,43,FALSE)</f>
        <v/>
      </c>
      <c r="D182" s="247" t="str">
        <f>VLOOKUP($A182,'Capacidad Financiera CONTRATO  '!$A:$U,18,FALSE)</f>
        <v>#N/A</v>
      </c>
      <c r="E182" s="247" t="str">
        <f>VLOOKUP($A182,'Capacidad Financiera CONTRATO  '!$A:$U,19,FALSE)</f>
        <v>#N/A</v>
      </c>
      <c r="F182" s="247" t="str">
        <f>VLOOKUP($A182,'Capacidad Financiera CONTRATO  '!$A:$U,20,FALSE)</f>
        <v>#N/A</v>
      </c>
      <c r="G182" s="247" t="str">
        <f>IF(COUNTIF(Experiencia!$N:$N,A182)&lt;2,IF(SUMIF(Experiencia!$A:$A,A182,Experiencia!$N:$N)&gt;'Información'!$B$20*0.75,"HÁBIL","NO HÁBIL"),IF(OR(COUNTIF(Experiencia!$N:$N,A182)=3,COUNTIF(Experiencia!$N:$N,A182)=4)=TRUE,IF(SUMIF(Experiencia!$A:$A,A182,Experiencia!$N:$N)&gt;'Información'!$B$20*1.2,"HÁBIL","NO HÁBIL"),IF(SUMIF(Experiencia!$A:$A,A182,Experiencia!$N:$N)&gt;'Información'!$B$20*1.5,"HÁBIL","NO HÁBIL")))</f>
        <v>NO HÁBIL</v>
      </c>
      <c r="H182" s="253"/>
      <c r="I182" s="253"/>
      <c r="J182" s="253"/>
      <c r="K182" s="254"/>
      <c r="L182" s="144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ht="12.75" customHeight="1">
      <c r="A183" s="21"/>
      <c r="B183" s="35"/>
      <c r="C183" s="21"/>
      <c r="D183" s="21"/>
      <c r="E183" s="21"/>
      <c r="F183" s="21"/>
      <c r="G183" s="21"/>
      <c r="H183" s="21"/>
      <c r="I183" s="21"/>
      <c r="J183" s="21"/>
      <c r="K183" s="21"/>
      <c r="L183" s="35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</row>
    <row r="184" ht="12.75" customHeight="1">
      <c r="A184" s="21"/>
      <c r="B184" s="35"/>
      <c r="C184" s="21"/>
      <c r="D184" s="21"/>
      <c r="E184" s="21"/>
      <c r="F184" s="21"/>
      <c r="G184" s="21"/>
      <c r="H184" s="21"/>
      <c r="I184" s="21"/>
      <c r="J184" s="21"/>
      <c r="K184" s="21"/>
      <c r="L184" s="35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</row>
    <row r="185" ht="12.75" customHeight="1">
      <c r="A185" s="21"/>
      <c r="B185" s="35"/>
      <c r="C185" s="21"/>
      <c r="D185" s="21"/>
      <c r="E185" s="21"/>
      <c r="F185" s="21"/>
      <c r="G185" s="21"/>
      <c r="H185" s="21"/>
      <c r="I185" s="21"/>
      <c r="J185" s="21"/>
      <c r="K185" s="21"/>
      <c r="L185" s="35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</row>
    <row r="186" ht="12.75" customHeight="1">
      <c r="A186" s="21"/>
      <c r="B186" s="35"/>
      <c r="C186" s="21"/>
      <c r="D186" s="21"/>
      <c r="E186" s="21"/>
      <c r="F186" s="21"/>
      <c r="G186" s="21"/>
      <c r="H186" s="21"/>
      <c r="I186" s="21"/>
      <c r="J186" s="21"/>
      <c r="K186" s="21"/>
      <c r="L186" s="35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</row>
    <row r="187" ht="12.75" customHeight="1">
      <c r="A187" s="21"/>
      <c r="B187" s="35"/>
      <c r="C187" s="21"/>
      <c r="D187" s="21"/>
      <c r="E187" s="21"/>
      <c r="F187" s="21"/>
      <c r="G187" s="21"/>
      <c r="H187" s="21"/>
      <c r="I187" s="21"/>
      <c r="J187" s="21"/>
      <c r="K187" s="21"/>
      <c r="L187" s="35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</row>
    <row r="188" ht="12.75" customHeight="1">
      <c r="A188" s="21"/>
      <c r="B188" s="35"/>
      <c r="C188" s="21"/>
      <c r="D188" s="21"/>
      <c r="E188" s="21"/>
      <c r="F188" s="21"/>
      <c r="G188" s="21"/>
      <c r="H188" s="21"/>
      <c r="I188" s="21"/>
      <c r="J188" s="21"/>
      <c r="K188" s="21"/>
      <c r="L188" s="35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</row>
    <row r="189" ht="12.75" customHeight="1">
      <c r="A189" s="21"/>
      <c r="B189" s="35"/>
      <c r="C189" s="21"/>
      <c r="D189" s="21"/>
      <c r="E189" s="21"/>
      <c r="F189" s="21"/>
      <c r="G189" s="21"/>
      <c r="H189" s="21"/>
      <c r="I189" s="21"/>
      <c r="J189" s="21"/>
      <c r="K189" s="21"/>
      <c r="L189" s="35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</row>
    <row r="190" ht="12.75" customHeight="1">
      <c r="A190" s="21"/>
      <c r="B190" s="35"/>
      <c r="C190" s="21"/>
      <c r="D190" s="21"/>
      <c r="E190" s="21"/>
      <c r="F190" s="21"/>
      <c r="G190" s="21"/>
      <c r="H190" s="21"/>
      <c r="I190" s="21"/>
      <c r="J190" s="21"/>
      <c r="K190" s="21"/>
      <c r="L190" s="35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</row>
    <row r="191" ht="12.75" customHeight="1">
      <c r="A191" s="21"/>
      <c r="B191" s="35"/>
      <c r="C191" s="21"/>
      <c r="D191" s="21"/>
      <c r="E191" s="21"/>
      <c r="F191" s="21"/>
      <c r="G191" s="21"/>
      <c r="H191" s="21"/>
      <c r="I191" s="21"/>
      <c r="J191" s="21"/>
      <c r="K191" s="21"/>
      <c r="L191" s="35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</row>
    <row r="192" ht="12.75" customHeight="1">
      <c r="A192" s="21"/>
      <c r="B192" s="35"/>
      <c r="C192" s="21"/>
      <c r="D192" s="21"/>
      <c r="E192" s="21"/>
      <c r="F192" s="21"/>
      <c r="G192" s="21"/>
      <c r="H192" s="21"/>
      <c r="I192" s="21"/>
      <c r="J192" s="21"/>
      <c r="K192" s="21"/>
      <c r="L192" s="35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</row>
    <row r="193" ht="12.75" customHeight="1">
      <c r="A193" s="21"/>
      <c r="B193" s="35"/>
      <c r="C193" s="21"/>
      <c r="D193" s="21"/>
      <c r="E193" s="21"/>
      <c r="F193" s="21"/>
      <c r="G193" s="21"/>
      <c r="H193" s="21"/>
      <c r="I193" s="21"/>
      <c r="J193" s="21"/>
      <c r="K193" s="21"/>
      <c r="L193" s="35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</row>
    <row r="194" ht="12.75" customHeight="1">
      <c r="A194" s="21"/>
      <c r="B194" s="35"/>
      <c r="C194" s="21"/>
      <c r="D194" s="21"/>
      <c r="E194" s="21"/>
      <c r="F194" s="21"/>
      <c r="G194" s="21"/>
      <c r="H194" s="21"/>
      <c r="I194" s="21"/>
      <c r="J194" s="21"/>
      <c r="K194" s="21"/>
      <c r="L194" s="35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</row>
    <row r="195" ht="12.75" customHeight="1">
      <c r="A195" s="21"/>
      <c r="B195" s="35"/>
      <c r="C195" s="21"/>
      <c r="D195" s="21"/>
      <c r="E195" s="21"/>
      <c r="F195" s="21"/>
      <c r="G195" s="21"/>
      <c r="H195" s="21"/>
      <c r="I195" s="21"/>
      <c r="J195" s="21"/>
      <c r="K195" s="21"/>
      <c r="L195" s="35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</row>
    <row r="196" ht="12.75" customHeight="1">
      <c r="A196" s="21"/>
      <c r="B196" s="35"/>
      <c r="C196" s="21"/>
      <c r="D196" s="21"/>
      <c r="E196" s="21"/>
      <c r="F196" s="21"/>
      <c r="G196" s="21"/>
      <c r="H196" s="21"/>
      <c r="I196" s="21"/>
      <c r="J196" s="21"/>
      <c r="K196" s="21"/>
      <c r="L196" s="35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</row>
    <row r="197" ht="12.75" customHeight="1">
      <c r="A197" s="21"/>
      <c r="B197" s="35"/>
      <c r="C197" s="21"/>
      <c r="D197" s="21"/>
      <c r="E197" s="21"/>
      <c r="F197" s="21"/>
      <c r="G197" s="21"/>
      <c r="H197" s="21"/>
      <c r="I197" s="21"/>
      <c r="J197" s="21"/>
      <c r="K197" s="21"/>
      <c r="L197" s="35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</row>
    <row r="198" ht="12.75" customHeight="1">
      <c r="A198" s="21"/>
      <c r="B198" s="35"/>
      <c r="C198" s="21"/>
      <c r="D198" s="21"/>
      <c r="E198" s="21"/>
      <c r="F198" s="21"/>
      <c r="G198" s="21"/>
      <c r="H198" s="21"/>
      <c r="I198" s="21"/>
      <c r="J198" s="21"/>
      <c r="K198" s="21"/>
      <c r="L198" s="35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</row>
    <row r="199" ht="12.75" customHeight="1">
      <c r="A199" s="21"/>
      <c r="B199" s="35"/>
      <c r="C199" s="21"/>
      <c r="D199" s="21"/>
      <c r="E199" s="21"/>
      <c r="F199" s="21"/>
      <c r="G199" s="21"/>
      <c r="H199" s="21"/>
      <c r="I199" s="21"/>
      <c r="J199" s="21"/>
      <c r="K199" s="21"/>
      <c r="L199" s="35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</row>
    <row r="200" ht="12.75" customHeight="1">
      <c r="A200" s="21"/>
      <c r="B200" s="35"/>
      <c r="C200" s="21"/>
      <c r="D200" s="21"/>
      <c r="E200" s="21"/>
      <c r="F200" s="21"/>
      <c r="G200" s="21"/>
      <c r="H200" s="21"/>
      <c r="I200" s="21"/>
      <c r="J200" s="21"/>
      <c r="K200" s="21"/>
      <c r="L200" s="35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</row>
    <row r="201" ht="12.75" customHeight="1">
      <c r="A201" s="21"/>
      <c r="B201" s="35"/>
      <c r="C201" s="21"/>
      <c r="D201" s="21"/>
      <c r="E201" s="21"/>
      <c r="F201" s="21"/>
      <c r="G201" s="21"/>
      <c r="H201" s="21"/>
      <c r="I201" s="21"/>
      <c r="J201" s="21"/>
      <c r="K201" s="21"/>
      <c r="L201" s="35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</row>
    <row r="202" ht="12.75" customHeight="1">
      <c r="A202" s="21"/>
      <c r="B202" s="35"/>
      <c r="C202" s="21"/>
      <c r="D202" s="21"/>
      <c r="E202" s="21"/>
      <c r="F202" s="21"/>
      <c r="G202" s="21"/>
      <c r="H202" s="21"/>
      <c r="I202" s="21"/>
      <c r="J202" s="21"/>
      <c r="K202" s="21"/>
      <c r="L202" s="35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</row>
    <row r="203" ht="12.75" customHeight="1">
      <c r="A203" s="21"/>
      <c r="B203" s="35"/>
      <c r="C203" s="21"/>
      <c r="D203" s="21"/>
      <c r="E203" s="21"/>
      <c r="F203" s="21"/>
      <c r="G203" s="21"/>
      <c r="H203" s="21"/>
      <c r="I203" s="21"/>
      <c r="J203" s="21"/>
      <c r="K203" s="21"/>
      <c r="L203" s="35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</row>
    <row r="204" ht="12.75" customHeight="1">
      <c r="A204" s="21"/>
      <c r="B204" s="35"/>
      <c r="C204" s="21"/>
      <c r="D204" s="21"/>
      <c r="E204" s="21"/>
      <c r="F204" s="21"/>
      <c r="G204" s="21"/>
      <c r="H204" s="21"/>
      <c r="I204" s="21"/>
      <c r="J204" s="21"/>
      <c r="K204" s="21"/>
      <c r="L204" s="35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</row>
    <row r="205" ht="12.75" customHeight="1">
      <c r="A205" s="21"/>
      <c r="B205" s="35"/>
      <c r="C205" s="21"/>
      <c r="D205" s="21"/>
      <c r="E205" s="21"/>
      <c r="F205" s="21"/>
      <c r="G205" s="21"/>
      <c r="H205" s="21"/>
      <c r="I205" s="21"/>
      <c r="J205" s="21"/>
      <c r="K205" s="21"/>
      <c r="L205" s="35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</row>
    <row r="206" ht="12.75" customHeight="1">
      <c r="A206" s="21"/>
      <c r="B206" s="35"/>
      <c r="C206" s="21"/>
      <c r="D206" s="21"/>
      <c r="E206" s="21"/>
      <c r="F206" s="21"/>
      <c r="G206" s="21"/>
      <c r="H206" s="21"/>
      <c r="I206" s="21"/>
      <c r="J206" s="21"/>
      <c r="K206" s="21"/>
      <c r="L206" s="35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</row>
    <row r="207" ht="12.75" customHeight="1">
      <c r="A207" s="21"/>
      <c r="B207" s="35"/>
      <c r="C207" s="21"/>
      <c r="D207" s="21"/>
      <c r="E207" s="21"/>
      <c r="F207" s="21"/>
      <c r="G207" s="21"/>
      <c r="H207" s="21"/>
      <c r="I207" s="21"/>
      <c r="J207" s="21"/>
      <c r="K207" s="21"/>
      <c r="L207" s="35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</row>
    <row r="208" ht="12.75" customHeight="1">
      <c r="A208" s="21"/>
      <c r="B208" s="35"/>
      <c r="C208" s="21"/>
      <c r="D208" s="21"/>
      <c r="E208" s="21"/>
      <c r="F208" s="21"/>
      <c r="G208" s="21"/>
      <c r="H208" s="21"/>
      <c r="I208" s="21"/>
      <c r="J208" s="21"/>
      <c r="K208" s="21"/>
      <c r="L208" s="35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</row>
    <row r="209" ht="12.75" customHeight="1">
      <c r="A209" s="21"/>
      <c r="B209" s="35"/>
      <c r="C209" s="21"/>
      <c r="D209" s="21"/>
      <c r="E209" s="21"/>
      <c r="F209" s="21"/>
      <c r="G209" s="21"/>
      <c r="H209" s="21"/>
      <c r="I209" s="21"/>
      <c r="J209" s="21"/>
      <c r="K209" s="21"/>
      <c r="L209" s="35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</row>
    <row r="210" ht="12.75" customHeight="1">
      <c r="A210" s="21"/>
      <c r="B210" s="35"/>
      <c r="C210" s="21"/>
      <c r="D210" s="21"/>
      <c r="E210" s="21"/>
      <c r="F210" s="21"/>
      <c r="G210" s="21"/>
      <c r="H210" s="21"/>
      <c r="I210" s="21"/>
      <c r="J210" s="21"/>
      <c r="K210" s="21"/>
      <c r="L210" s="35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</row>
    <row r="211" ht="12.75" customHeight="1">
      <c r="A211" s="21"/>
      <c r="B211" s="35"/>
      <c r="C211" s="21"/>
      <c r="D211" s="21"/>
      <c r="E211" s="21"/>
      <c r="F211" s="21"/>
      <c r="G211" s="21"/>
      <c r="H211" s="21"/>
      <c r="I211" s="21"/>
      <c r="J211" s="21"/>
      <c r="K211" s="21"/>
      <c r="L211" s="35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</row>
    <row r="212" ht="12.75" customHeight="1">
      <c r="A212" s="21"/>
      <c r="B212" s="35"/>
      <c r="C212" s="21"/>
      <c r="D212" s="21"/>
      <c r="E212" s="21"/>
      <c r="F212" s="21"/>
      <c r="G212" s="21"/>
      <c r="H212" s="21"/>
      <c r="I212" s="21"/>
      <c r="J212" s="21"/>
      <c r="K212" s="21"/>
      <c r="L212" s="35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</row>
    <row r="213" ht="12.75" customHeight="1">
      <c r="A213" s="21"/>
      <c r="B213" s="35"/>
      <c r="C213" s="21"/>
      <c r="D213" s="21"/>
      <c r="E213" s="21"/>
      <c r="F213" s="21"/>
      <c r="G213" s="21"/>
      <c r="H213" s="21"/>
      <c r="I213" s="21"/>
      <c r="J213" s="21"/>
      <c r="K213" s="21"/>
      <c r="L213" s="35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 ht="12.75" customHeight="1">
      <c r="A214" s="21"/>
      <c r="B214" s="35"/>
      <c r="C214" s="21"/>
      <c r="D214" s="21"/>
      <c r="E214" s="21"/>
      <c r="F214" s="21"/>
      <c r="G214" s="21"/>
      <c r="H214" s="21"/>
      <c r="I214" s="21"/>
      <c r="J214" s="21"/>
      <c r="K214" s="21"/>
      <c r="L214" s="35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 ht="12.75" customHeight="1">
      <c r="A215" s="21"/>
      <c r="B215" s="35"/>
      <c r="C215" s="21"/>
      <c r="D215" s="21"/>
      <c r="E215" s="21"/>
      <c r="F215" s="21"/>
      <c r="G215" s="21"/>
      <c r="H215" s="21"/>
      <c r="I215" s="21"/>
      <c r="J215" s="21"/>
      <c r="K215" s="21"/>
      <c r="L215" s="35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 ht="12.75" customHeight="1">
      <c r="A216" s="21"/>
      <c r="B216" s="35"/>
      <c r="C216" s="21"/>
      <c r="D216" s="21"/>
      <c r="E216" s="21"/>
      <c r="F216" s="21"/>
      <c r="G216" s="21"/>
      <c r="H216" s="21"/>
      <c r="I216" s="21"/>
      <c r="J216" s="21"/>
      <c r="K216" s="21"/>
      <c r="L216" s="35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 ht="12.75" customHeight="1">
      <c r="A217" s="21"/>
      <c r="B217" s="35"/>
      <c r="C217" s="21"/>
      <c r="D217" s="21"/>
      <c r="E217" s="21"/>
      <c r="F217" s="21"/>
      <c r="G217" s="21"/>
      <c r="H217" s="21"/>
      <c r="I217" s="21"/>
      <c r="J217" s="21"/>
      <c r="K217" s="21"/>
      <c r="L217" s="35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 ht="12.75" customHeight="1">
      <c r="A218" s="21"/>
      <c r="B218" s="35"/>
      <c r="C218" s="21"/>
      <c r="D218" s="21"/>
      <c r="E218" s="21"/>
      <c r="F218" s="21"/>
      <c r="G218" s="21"/>
      <c r="H218" s="21"/>
      <c r="I218" s="21"/>
      <c r="J218" s="21"/>
      <c r="K218" s="21"/>
      <c r="L218" s="35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 ht="12.75" customHeight="1">
      <c r="A219" s="21"/>
      <c r="B219" s="35"/>
      <c r="C219" s="21"/>
      <c r="D219" s="21"/>
      <c r="E219" s="21"/>
      <c r="F219" s="21"/>
      <c r="G219" s="21"/>
      <c r="H219" s="21"/>
      <c r="I219" s="21"/>
      <c r="J219" s="21"/>
      <c r="K219" s="21"/>
      <c r="L219" s="35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 ht="12.75" customHeight="1">
      <c r="A220" s="21"/>
      <c r="B220" s="35"/>
      <c r="C220" s="21"/>
      <c r="D220" s="21"/>
      <c r="E220" s="21"/>
      <c r="F220" s="21"/>
      <c r="G220" s="21"/>
      <c r="H220" s="21"/>
      <c r="I220" s="21"/>
      <c r="J220" s="21"/>
      <c r="K220" s="21"/>
      <c r="L220" s="35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 ht="12.75" customHeight="1">
      <c r="A221" s="21"/>
      <c r="B221" s="35"/>
      <c r="C221" s="21"/>
      <c r="D221" s="21"/>
      <c r="E221" s="21"/>
      <c r="F221" s="21"/>
      <c r="G221" s="21"/>
      <c r="H221" s="21"/>
      <c r="I221" s="21"/>
      <c r="J221" s="21"/>
      <c r="K221" s="21"/>
      <c r="L221" s="35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</row>
    <row r="222" ht="12.75" customHeight="1">
      <c r="A222" s="21"/>
      <c r="B222" s="35"/>
      <c r="C222" s="21"/>
      <c r="D222" s="21"/>
      <c r="E222" s="21"/>
      <c r="F222" s="21"/>
      <c r="G222" s="21"/>
      <c r="H222" s="21"/>
      <c r="I222" s="21"/>
      <c r="J222" s="21"/>
      <c r="K222" s="21"/>
      <c r="L222" s="35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</row>
    <row r="223" ht="12.75" customHeight="1">
      <c r="A223" s="21"/>
      <c r="B223" s="35"/>
      <c r="C223" s="21"/>
      <c r="D223" s="21"/>
      <c r="E223" s="21"/>
      <c r="F223" s="21"/>
      <c r="G223" s="21"/>
      <c r="H223" s="21"/>
      <c r="I223" s="21"/>
      <c r="J223" s="21"/>
      <c r="K223" s="21"/>
      <c r="L223" s="35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</row>
    <row r="224" ht="12.75" customHeight="1">
      <c r="A224" s="21"/>
      <c r="B224" s="35"/>
      <c r="C224" s="21"/>
      <c r="D224" s="21"/>
      <c r="E224" s="21"/>
      <c r="F224" s="21"/>
      <c r="G224" s="21"/>
      <c r="H224" s="21"/>
      <c r="I224" s="21"/>
      <c r="J224" s="21"/>
      <c r="K224" s="21"/>
      <c r="L224" s="35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</row>
    <row r="225" ht="12.75" customHeight="1">
      <c r="A225" s="21"/>
      <c r="B225" s="35"/>
      <c r="C225" s="21"/>
      <c r="D225" s="21"/>
      <c r="E225" s="21"/>
      <c r="F225" s="21"/>
      <c r="G225" s="21"/>
      <c r="H225" s="21"/>
      <c r="I225" s="21"/>
      <c r="J225" s="21"/>
      <c r="K225" s="21"/>
      <c r="L225" s="35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</row>
    <row r="226" ht="12.75" customHeight="1">
      <c r="A226" s="21"/>
      <c r="B226" s="35"/>
      <c r="C226" s="21"/>
      <c r="D226" s="21"/>
      <c r="E226" s="21"/>
      <c r="F226" s="21"/>
      <c r="G226" s="21"/>
      <c r="H226" s="21"/>
      <c r="I226" s="21"/>
      <c r="J226" s="21"/>
      <c r="K226" s="21"/>
      <c r="L226" s="35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</row>
    <row r="227" ht="12.75" customHeight="1">
      <c r="A227" s="21"/>
      <c r="B227" s="35"/>
      <c r="C227" s="21"/>
      <c r="D227" s="21"/>
      <c r="E227" s="21"/>
      <c r="F227" s="21"/>
      <c r="G227" s="21"/>
      <c r="H227" s="21"/>
      <c r="I227" s="21"/>
      <c r="J227" s="21"/>
      <c r="K227" s="21"/>
      <c r="L227" s="35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</row>
    <row r="228" ht="12.75" customHeight="1">
      <c r="A228" s="21"/>
      <c r="B228" s="35"/>
      <c r="C228" s="21"/>
      <c r="D228" s="21"/>
      <c r="E228" s="21"/>
      <c r="F228" s="21"/>
      <c r="G228" s="21"/>
      <c r="H228" s="21"/>
      <c r="I228" s="21"/>
      <c r="J228" s="21"/>
      <c r="K228" s="21"/>
      <c r="L228" s="35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</row>
    <row r="229" ht="12.75" customHeight="1">
      <c r="A229" s="21"/>
      <c r="B229" s="35"/>
      <c r="C229" s="21"/>
      <c r="D229" s="21"/>
      <c r="E229" s="21"/>
      <c r="F229" s="21"/>
      <c r="G229" s="21"/>
      <c r="H229" s="21"/>
      <c r="I229" s="21"/>
      <c r="J229" s="21"/>
      <c r="K229" s="21"/>
      <c r="L229" s="35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</row>
    <row r="230" ht="12.75" customHeight="1">
      <c r="A230" s="21"/>
      <c r="B230" s="35"/>
      <c r="C230" s="21"/>
      <c r="D230" s="21"/>
      <c r="E230" s="21"/>
      <c r="F230" s="21"/>
      <c r="G230" s="21"/>
      <c r="H230" s="21"/>
      <c r="I230" s="21"/>
      <c r="J230" s="21"/>
      <c r="K230" s="21"/>
      <c r="L230" s="35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</row>
    <row r="231" ht="12.75" customHeight="1">
      <c r="A231" s="21"/>
      <c r="B231" s="35"/>
      <c r="C231" s="21"/>
      <c r="D231" s="21"/>
      <c r="E231" s="21"/>
      <c r="F231" s="21"/>
      <c r="G231" s="21"/>
      <c r="H231" s="21"/>
      <c r="I231" s="21"/>
      <c r="J231" s="21"/>
      <c r="K231" s="21"/>
      <c r="L231" s="35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</row>
    <row r="232" ht="12.75" customHeight="1">
      <c r="A232" s="21"/>
      <c r="B232" s="35"/>
      <c r="C232" s="21"/>
      <c r="D232" s="21"/>
      <c r="E232" s="21"/>
      <c r="F232" s="21"/>
      <c r="G232" s="21"/>
      <c r="H232" s="21"/>
      <c r="I232" s="21"/>
      <c r="J232" s="21"/>
      <c r="K232" s="21"/>
      <c r="L232" s="35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</row>
    <row r="233" ht="12.75" customHeight="1">
      <c r="A233" s="21"/>
      <c r="B233" s="35"/>
      <c r="C233" s="21"/>
      <c r="D233" s="21"/>
      <c r="E233" s="21"/>
      <c r="F233" s="21"/>
      <c r="G233" s="21"/>
      <c r="H233" s="21"/>
      <c r="I233" s="21"/>
      <c r="J233" s="21"/>
      <c r="K233" s="21"/>
      <c r="L233" s="35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</row>
    <row r="234" ht="12.75" customHeight="1">
      <c r="A234" s="21"/>
      <c r="B234" s="35"/>
      <c r="C234" s="21"/>
      <c r="D234" s="21"/>
      <c r="E234" s="21"/>
      <c r="F234" s="21"/>
      <c r="G234" s="21"/>
      <c r="H234" s="21"/>
      <c r="I234" s="21"/>
      <c r="J234" s="21"/>
      <c r="K234" s="21"/>
      <c r="L234" s="35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</row>
    <row r="235" ht="12.75" customHeight="1">
      <c r="A235" s="21"/>
      <c r="B235" s="35"/>
      <c r="C235" s="21"/>
      <c r="D235" s="21"/>
      <c r="E235" s="21"/>
      <c r="F235" s="21"/>
      <c r="G235" s="21"/>
      <c r="H235" s="21"/>
      <c r="I235" s="21"/>
      <c r="J235" s="21"/>
      <c r="K235" s="21"/>
      <c r="L235" s="35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</row>
    <row r="236" ht="12.75" customHeight="1">
      <c r="A236" s="21"/>
      <c r="B236" s="35"/>
      <c r="C236" s="21"/>
      <c r="D236" s="21"/>
      <c r="E236" s="21"/>
      <c r="F236" s="21"/>
      <c r="G236" s="21"/>
      <c r="H236" s="21"/>
      <c r="I236" s="21"/>
      <c r="J236" s="21"/>
      <c r="K236" s="21"/>
      <c r="L236" s="35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</row>
    <row r="237" ht="12.75" customHeight="1">
      <c r="A237" s="21"/>
      <c r="B237" s="35"/>
      <c r="C237" s="21"/>
      <c r="D237" s="21"/>
      <c r="E237" s="21"/>
      <c r="F237" s="21"/>
      <c r="G237" s="21"/>
      <c r="H237" s="21"/>
      <c r="I237" s="21"/>
      <c r="J237" s="21"/>
      <c r="K237" s="21"/>
      <c r="L237" s="35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</row>
    <row r="238" ht="12.75" customHeight="1">
      <c r="A238" s="21"/>
      <c r="B238" s="35"/>
      <c r="C238" s="21"/>
      <c r="D238" s="21"/>
      <c r="E238" s="21"/>
      <c r="F238" s="21"/>
      <c r="G238" s="21"/>
      <c r="H238" s="21"/>
      <c r="I238" s="21"/>
      <c r="J238" s="21"/>
      <c r="K238" s="21"/>
      <c r="L238" s="35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</row>
    <row r="239" ht="12.75" customHeight="1">
      <c r="A239" s="21"/>
      <c r="B239" s="35"/>
      <c r="C239" s="21"/>
      <c r="D239" s="21"/>
      <c r="E239" s="21"/>
      <c r="F239" s="21"/>
      <c r="G239" s="21"/>
      <c r="H239" s="21"/>
      <c r="I239" s="21"/>
      <c r="J239" s="21"/>
      <c r="K239" s="21"/>
      <c r="L239" s="35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</row>
    <row r="240" ht="12.75" customHeight="1">
      <c r="A240" s="21"/>
      <c r="B240" s="35"/>
      <c r="C240" s="21"/>
      <c r="D240" s="21"/>
      <c r="E240" s="21"/>
      <c r="F240" s="21"/>
      <c r="G240" s="21"/>
      <c r="H240" s="21"/>
      <c r="I240" s="21"/>
      <c r="J240" s="21"/>
      <c r="K240" s="21"/>
      <c r="L240" s="35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</row>
    <row r="241" ht="12.75" customHeight="1">
      <c r="A241" s="21"/>
      <c r="B241" s="35"/>
      <c r="C241" s="21"/>
      <c r="D241" s="21"/>
      <c r="E241" s="21"/>
      <c r="F241" s="21"/>
      <c r="G241" s="21"/>
      <c r="H241" s="21"/>
      <c r="I241" s="21"/>
      <c r="J241" s="21"/>
      <c r="K241" s="21"/>
      <c r="L241" s="35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</row>
    <row r="242" ht="12.75" customHeight="1">
      <c r="A242" s="21"/>
      <c r="B242" s="35"/>
      <c r="C242" s="21"/>
      <c r="D242" s="21"/>
      <c r="E242" s="21"/>
      <c r="F242" s="21"/>
      <c r="G242" s="21"/>
      <c r="H242" s="21"/>
      <c r="I242" s="21"/>
      <c r="J242" s="21"/>
      <c r="K242" s="21"/>
      <c r="L242" s="35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</row>
    <row r="243" ht="12.75" customHeight="1">
      <c r="A243" s="21"/>
      <c r="B243" s="35"/>
      <c r="C243" s="21"/>
      <c r="D243" s="21"/>
      <c r="E243" s="21"/>
      <c r="F243" s="21"/>
      <c r="G243" s="21"/>
      <c r="H243" s="21"/>
      <c r="I243" s="21"/>
      <c r="J243" s="21"/>
      <c r="K243" s="21"/>
      <c r="L243" s="35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</row>
    <row r="244" ht="12.75" customHeight="1">
      <c r="A244" s="21"/>
      <c r="B244" s="35"/>
      <c r="C244" s="21"/>
      <c r="D244" s="21"/>
      <c r="E244" s="21"/>
      <c r="F244" s="21"/>
      <c r="G244" s="21"/>
      <c r="H244" s="21"/>
      <c r="I244" s="21"/>
      <c r="J244" s="21"/>
      <c r="K244" s="21"/>
      <c r="L244" s="35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</row>
    <row r="245" ht="12.75" customHeight="1">
      <c r="A245" s="21"/>
      <c r="B245" s="35"/>
      <c r="C245" s="21"/>
      <c r="D245" s="21"/>
      <c r="E245" s="21"/>
      <c r="F245" s="21"/>
      <c r="G245" s="21"/>
      <c r="H245" s="21"/>
      <c r="I245" s="21"/>
      <c r="J245" s="21"/>
      <c r="K245" s="21"/>
      <c r="L245" s="35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</row>
    <row r="246" ht="12.75" customHeight="1">
      <c r="A246" s="21"/>
      <c r="B246" s="35"/>
      <c r="C246" s="21"/>
      <c r="D246" s="21"/>
      <c r="E246" s="21"/>
      <c r="F246" s="21"/>
      <c r="G246" s="21"/>
      <c r="H246" s="21"/>
      <c r="I246" s="21"/>
      <c r="J246" s="21"/>
      <c r="K246" s="21"/>
      <c r="L246" s="35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ht="12.75" customHeight="1">
      <c r="A247" s="21"/>
      <c r="B247" s="35"/>
      <c r="C247" s="21"/>
      <c r="D247" s="21"/>
      <c r="E247" s="21"/>
      <c r="F247" s="21"/>
      <c r="G247" s="21"/>
      <c r="H247" s="21"/>
      <c r="I247" s="21"/>
      <c r="J247" s="21"/>
      <c r="K247" s="21"/>
      <c r="L247" s="35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</row>
    <row r="248" ht="12.75" customHeight="1">
      <c r="A248" s="21"/>
      <c r="B248" s="35"/>
      <c r="C248" s="21"/>
      <c r="D248" s="21"/>
      <c r="E248" s="21"/>
      <c r="F248" s="21"/>
      <c r="G248" s="21"/>
      <c r="H248" s="21"/>
      <c r="I248" s="21"/>
      <c r="J248" s="21"/>
      <c r="K248" s="21"/>
      <c r="L248" s="35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  <row r="249" ht="12.75" customHeight="1">
      <c r="A249" s="21"/>
      <c r="B249" s="35"/>
      <c r="C249" s="21"/>
      <c r="D249" s="21"/>
      <c r="E249" s="21"/>
      <c r="F249" s="21"/>
      <c r="G249" s="21"/>
      <c r="H249" s="21"/>
      <c r="I249" s="21"/>
      <c r="J249" s="21"/>
      <c r="K249" s="21"/>
      <c r="L249" s="35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</row>
    <row r="250" ht="12.75" customHeight="1">
      <c r="A250" s="21"/>
      <c r="B250" s="35"/>
      <c r="C250" s="21"/>
      <c r="D250" s="21"/>
      <c r="E250" s="21"/>
      <c r="F250" s="21"/>
      <c r="G250" s="21"/>
      <c r="H250" s="21"/>
      <c r="I250" s="21"/>
      <c r="J250" s="21"/>
      <c r="K250" s="21"/>
      <c r="L250" s="35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</row>
    <row r="251" ht="12.75" customHeight="1">
      <c r="A251" s="21"/>
      <c r="B251" s="35"/>
      <c r="C251" s="21"/>
      <c r="D251" s="21"/>
      <c r="E251" s="21"/>
      <c r="F251" s="21"/>
      <c r="G251" s="21"/>
      <c r="H251" s="21"/>
      <c r="I251" s="21"/>
      <c r="J251" s="21"/>
      <c r="K251" s="21"/>
      <c r="L251" s="35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</row>
    <row r="252" ht="12.75" customHeight="1">
      <c r="A252" s="21"/>
      <c r="B252" s="35"/>
      <c r="C252" s="21"/>
      <c r="D252" s="21"/>
      <c r="E252" s="21"/>
      <c r="F252" s="21"/>
      <c r="G252" s="21"/>
      <c r="H252" s="21"/>
      <c r="I252" s="21"/>
      <c r="J252" s="21"/>
      <c r="K252" s="21"/>
      <c r="L252" s="35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</row>
    <row r="253" ht="12.75" customHeight="1">
      <c r="A253" s="21"/>
      <c r="B253" s="35"/>
      <c r="C253" s="21"/>
      <c r="D253" s="21"/>
      <c r="E253" s="21"/>
      <c r="F253" s="21"/>
      <c r="G253" s="21"/>
      <c r="H253" s="21"/>
      <c r="I253" s="21"/>
      <c r="J253" s="21"/>
      <c r="K253" s="21"/>
      <c r="L253" s="35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</row>
    <row r="254" ht="12.75" customHeight="1">
      <c r="A254" s="21"/>
      <c r="B254" s="35"/>
      <c r="C254" s="21"/>
      <c r="D254" s="21"/>
      <c r="E254" s="21"/>
      <c r="F254" s="21"/>
      <c r="G254" s="21"/>
      <c r="H254" s="21"/>
      <c r="I254" s="21"/>
      <c r="J254" s="21"/>
      <c r="K254" s="21"/>
      <c r="L254" s="35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</row>
    <row r="255" ht="12.75" customHeight="1">
      <c r="A255" s="21"/>
      <c r="B255" s="35"/>
      <c r="C255" s="21"/>
      <c r="D255" s="21"/>
      <c r="E255" s="21"/>
      <c r="F255" s="21"/>
      <c r="G255" s="21"/>
      <c r="H255" s="21"/>
      <c r="I255" s="21"/>
      <c r="J255" s="21"/>
      <c r="K255" s="21"/>
      <c r="L255" s="35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</row>
    <row r="256" ht="12.75" customHeight="1">
      <c r="A256" s="21"/>
      <c r="B256" s="35"/>
      <c r="C256" s="21"/>
      <c r="D256" s="21"/>
      <c r="E256" s="21"/>
      <c r="F256" s="21"/>
      <c r="G256" s="21"/>
      <c r="H256" s="21"/>
      <c r="I256" s="21"/>
      <c r="J256" s="21"/>
      <c r="K256" s="21"/>
      <c r="L256" s="35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</row>
    <row r="257" ht="12.75" customHeight="1">
      <c r="A257" s="21"/>
      <c r="B257" s="35"/>
      <c r="C257" s="21"/>
      <c r="D257" s="21"/>
      <c r="E257" s="21"/>
      <c r="F257" s="21"/>
      <c r="G257" s="21"/>
      <c r="H257" s="21"/>
      <c r="I257" s="21"/>
      <c r="J257" s="21"/>
      <c r="K257" s="21"/>
      <c r="L257" s="35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</row>
    <row r="258" ht="12.75" customHeight="1">
      <c r="A258" s="21"/>
      <c r="B258" s="35"/>
      <c r="C258" s="21"/>
      <c r="D258" s="21"/>
      <c r="E258" s="21"/>
      <c r="F258" s="21"/>
      <c r="G258" s="21"/>
      <c r="H258" s="21"/>
      <c r="I258" s="21"/>
      <c r="J258" s="21"/>
      <c r="K258" s="21"/>
      <c r="L258" s="35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</row>
    <row r="259" ht="12.75" customHeight="1">
      <c r="A259" s="21"/>
      <c r="B259" s="35"/>
      <c r="C259" s="21"/>
      <c r="D259" s="21"/>
      <c r="E259" s="21"/>
      <c r="F259" s="21"/>
      <c r="G259" s="21"/>
      <c r="H259" s="21"/>
      <c r="I259" s="21"/>
      <c r="J259" s="21"/>
      <c r="K259" s="21"/>
      <c r="L259" s="35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</row>
    <row r="260" ht="12.75" customHeight="1">
      <c r="A260" s="21"/>
      <c r="B260" s="35"/>
      <c r="C260" s="21"/>
      <c r="D260" s="21"/>
      <c r="E260" s="21"/>
      <c r="F260" s="21"/>
      <c r="G260" s="21"/>
      <c r="H260" s="21"/>
      <c r="I260" s="21"/>
      <c r="J260" s="21"/>
      <c r="K260" s="21"/>
      <c r="L260" s="35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</row>
    <row r="261" ht="12.75" customHeight="1">
      <c r="A261" s="21"/>
      <c r="B261" s="35"/>
      <c r="C261" s="21"/>
      <c r="D261" s="21"/>
      <c r="E261" s="21"/>
      <c r="F261" s="21"/>
      <c r="G261" s="21"/>
      <c r="H261" s="21"/>
      <c r="I261" s="21"/>
      <c r="J261" s="21"/>
      <c r="K261" s="21"/>
      <c r="L261" s="35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</row>
    <row r="262" ht="12.75" customHeight="1">
      <c r="A262" s="21"/>
      <c r="B262" s="35"/>
      <c r="C262" s="21"/>
      <c r="D262" s="21"/>
      <c r="E262" s="21"/>
      <c r="F262" s="21"/>
      <c r="G262" s="21"/>
      <c r="H262" s="21"/>
      <c r="I262" s="21"/>
      <c r="J262" s="21"/>
      <c r="K262" s="21"/>
      <c r="L262" s="35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</row>
    <row r="263" ht="12.75" customHeight="1">
      <c r="A263" s="21"/>
      <c r="B263" s="35"/>
      <c r="C263" s="21"/>
      <c r="D263" s="21"/>
      <c r="E263" s="21"/>
      <c r="F263" s="21"/>
      <c r="G263" s="21"/>
      <c r="H263" s="21"/>
      <c r="I263" s="21"/>
      <c r="J263" s="21"/>
      <c r="K263" s="21"/>
      <c r="L263" s="35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</row>
    <row r="264" ht="12.75" customHeight="1">
      <c r="A264" s="21"/>
      <c r="B264" s="35"/>
      <c r="C264" s="21"/>
      <c r="D264" s="21"/>
      <c r="E264" s="21"/>
      <c r="F264" s="21"/>
      <c r="G264" s="21"/>
      <c r="H264" s="21"/>
      <c r="I264" s="21"/>
      <c r="J264" s="21"/>
      <c r="K264" s="21"/>
      <c r="L264" s="35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</row>
    <row r="265" ht="12.75" customHeight="1">
      <c r="A265" s="21"/>
      <c r="B265" s="35"/>
      <c r="C265" s="21"/>
      <c r="D265" s="21"/>
      <c r="E265" s="21"/>
      <c r="F265" s="21"/>
      <c r="G265" s="21"/>
      <c r="H265" s="21"/>
      <c r="I265" s="21"/>
      <c r="J265" s="21"/>
      <c r="K265" s="21"/>
      <c r="L265" s="35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</row>
    <row r="266" ht="12.75" customHeight="1">
      <c r="A266" s="21"/>
      <c r="B266" s="35"/>
      <c r="C266" s="21"/>
      <c r="D266" s="21"/>
      <c r="E266" s="21"/>
      <c r="F266" s="21"/>
      <c r="G266" s="21"/>
      <c r="H266" s="21"/>
      <c r="I266" s="21"/>
      <c r="J266" s="21"/>
      <c r="K266" s="21"/>
      <c r="L266" s="35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</row>
    <row r="267" ht="12.75" customHeight="1">
      <c r="A267" s="21"/>
      <c r="B267" s="35"/>
      <c r="C267" s="21"/>
      <c r="D267" s="21"/>
      <c r="E267" s="21"/>
      <c r="F267" s="21"/>
      <c r="G267" s="21"/>
      <c r="H267" s="21"/>
      <c r="I267" s="21"/>
      <c r="J267" s="21"/>
      <c r="K267" s="21"/>
      <c r="L267" s="35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</row>
    <row r="268" ht="12.75" customHeight="1">
      <c r="A268" s="21"/>
      <c r="B268" s="35"/>
      <c r="C268" s="21"/>
      <c r="D268" s="21"/>
      <c r="E268" s="21"/>
      <c r="F268" s="21"/>
      <c r="G268" s="21"/>
      <c r="H268" s="21"/>
      <c r="I268" s="21"/>
      <c r="J268" s="21"/>
      <c r="K268" s="21"/>
      <c r="L268" s="35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</row>
    <row r="269" ht="12.75" customHeight="1">
      <c r="A269" s="21"/>
      <c r="B269" s="35"/>
      <c r="C269" s="21"/>
      <c r="D269" s="21"/>
      <c r="E269" s="21"/>
      <c r="F269" s="21"/>
      <c r="G269" s="21"/>
      <c r="H269" s="21"/>
      <c r="I269" s="21"/>
      <c r="J269" s="21"/>
      <c r="K269" s="21"/>
      <c r="L269" s="35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</row>
    <row r="270" ht="12.75" customHeight="1">
      <c r="A270" s="21"/>
      <c r="B270" s="35"/>
      <c r="C270" s="21"/>
      <c r="D270" s="21"/>
      <c r="E270" s="21"/>
      <c r="F270" s="21"/>
      <c r="G270" s="21"/>
      <c r="H270" s="21"/>
      <c r="I270" s="21"/>
      <c r="J270" s="21"/>
      <c r="K270" s="21"/>
      <c r="L270" s="35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</row>
    <row r="271" ht="12.75" customHeight="1">
      <c r="A271" s="21"/>
      <c r="B271" s="35"/>
      <c r="C271" s="21"/>
      <c r="D271" s="21"/>
      <c r="E271" s="21"/>
      <c r="F271" s="21"/>
      <c r="G271" s="21"/>
      <c r="H271" s="21"/>
      <c r="I271" s="21"/>
      <c r="J271" s="21"/>
      <c r="K271" s="21"/>
      <c r="L271" s="35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</row>
    <row r="272" ht="12.75" customHeight="1">
      <c r="A272" s="21"/>
      <c r="B272" s="35"/>
      <c r="C272" s="21"/>
      <c r="D272" s="21"/>
      <c r="E272" s="21"/>
      <c r="F272" s="21"/>
      <c r="G272" s="21"/>
      <c r="H272" s="21"/>
      <c r="I272" s="21"/>
      <c r="J272" s="21"/>
      <c r="K272" s="21"/>
      <c r="L272" s="35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</row>
    <row r="273" ht="12.75" customHeight="1">
      <c r="A273" s="21"/>
      <c r="B273" s="35"/>
      <c r="C273" s="21"/>
      <c r="D273" s="21"/>
      <c r="E273" s="21"/>
      <c r="F273" s="21"/>
      <c r="G273" s="21"/>
      <c r="H273" s="21"/>
      <c r="I273" s="21"/>
      <c r="J273" s="21"/>
      <c r="K273" s="21"/>
      <c r="L273" s="35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</row>
    <row r="274" ht="12.75" customHeight="1">
      <c r="A274" s="21"/>
      <c r="B274" s="35"/>
      <c r="C274" s="21"/>
      <c r="D274" s="21"/>
      <c r="E274" s="21"/>
      <c r="F274" s="21"/>
      <c r="G274" s="21"/>
      <c r="H274" s="21"/>
      <c r="I274" s="21"/>
      <c r="J274" s="21"/>
      <c r="K274" s="21"/>
      <c r="L274" s="35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</row>
    <row r="275" ht="12.75" customHeight="1">
      <c r="A275" s="21"/>
      <c r="B275" s="35"/>
      <c r="C275" s="21"/>
      <c r="D275" s="21"/>
      <c r="E275" s="21"/>
      <c r="F275" s="21"/>
      <c r="G275" s="21"/>
      <c r="H275" s="21"/>
      <c r="I275" s="21"/>
      <c r="J275" s="21"/>
      <c r="K275" s="21"/>
      <c r="L275" s="35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</row>
    <row r="276" ht="12.75" customHeight="1">
      <c r="A276" s="21"/>
      <c r="B276" s="35"/>
      <c r="C276" s="21"/>
      <c r="D276" s="21"/>
      <c r="E276" s="21"/>
      <c r="F276" s="21"/>
      <c r="G276" s="21"/>
      <c r="H276" s="21"/>
      <c r="I276" s="21"/>
      <c r="J276" s="21"/>
      <c r="K276" s="21"/>
      <c r="L276" s="35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</row>
    <row r="277" ht="12.75" customHeight="1">
      <c r="A277" s="21"/>
      <c r="B277" s="35"/>
      <c r="C277" s="21"/>
      <c r="D277" s="21"/>
      <c r="E277" s="21"/>
      <c r="F277" s="21"/>
      <c r="G277" s="21"/>
      <c r="H277" s="21"/>
      <c r="I277" s="21"/>
      <c r="J277" s="21"/>
      <c r="K277" s="21"/>
      <c r="L277" s="35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</row>
    <row r="278" ht="12.75" customHeight="1">
      <c r="A278" s="21"/>
      <c r="B278" s="35"/>
      <c r="C278" s="21"/>
      <c r="D278" s="21"/>
      <c r="E278" s="21"/>
      <c r="F278" s="21"/>
      <c r="G278" s="21"/>
      <c r="H278" s="21"/>
      <c r="I278" s="21"/>
      <c r="J278" s="21"/>
      <c r="K278" s="21"/>
      <c r="L278" s="35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</row>
    <row r="279" ht="12.75" customHeight="1">
      <c r="A279" s="21"/>
      <c r="B279" s="35"/>
      <c r="C279" s="21"/>
      <c r="D279" s="21"/>
      <c r="E279" s="21"/>
      <c r="F279" s="21"/>
      <c r="G279" s="21"/>
      <c r="H279" s="21"/>
      <c r="I279" s="21"/>
      <c r="J279" s="21"/>
      <c r="K279" s="21"/>
      <c r="L279" s="35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</row>
    <row r="280" ht="12.75" customHeight="1">
      <c r="A280" s="21"/>
      <c r="B280" s="35"/>
      <c r="C280" s="21"/>
      <c r="D280" s="21"/>
      <c r="E280" s="21"/>
      <c r="F280" s="21"/>
      <c r="G280" s="21"/>
      <c r="H280" s="21"/>
      <c r="I280" s="21"/>
      <c r="J280" s="21"/>
      <c r="K280" s="21"/>
      <c r="L280" s="35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</row>
    <row r="281" ht="12.75" customHeight="1">
      <c r="A281" s="21"/>
      <c r="B281" s="35"/>
      <c r="C281" s="21"/>
      <c r="D281" s="21"/>
      <c r="E281" s="21"/>
      <c r="F281" s="21"/>
      <c r="G281" s="21"/>
      <c r="H281" s="21"/>
      <c r="I281" s="21"/>
      <c r="J281" s="21"/>
      <c r="K281" s="21"/>
      <c r="L281" s="35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</row>
    <row r="282" ht="12.75" customHeight="1">
      <c r="A282" s="21"/>
      <c r="B282" s="35"/>
      <c r="C282" s="21"/>
      <c r="D282" s="21"/>
      <c r="E282" s="21"/>
      <c r="F282" s="21"/>
      <c r="G282" s="21"/>
      <c r="H282" s="21"/>
      <c r="I282" s="21"/>
      <c r="J282" s="21"/>
      <c r="K282" s="21"/>
      <c r="L282" s="35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</row>
    <row r="283" ht="12.75" customHeight="1">
      <c r="A283" s="21"/>
      <c r="B283" s="35"/>
      <c r="C283" s="21"/>
      <c r="D283" s="21"/>
      <c r="E283" s="21"/>
      <c r="F283" s="21"/>
      <c r="G283" s="21"/>
      <c r="H283" s="21"/>
      <c r="I283" s="21"/>
      <c r="J283" s="21"/>
      <c r="K283" s="21"/>
      <c r="L283" s="35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</row>
    <row r="284" ht="12.75" customHeight="1">
      <c r="A284" s="21"/>
      <c r="B284" s="35"/>
      <c r="C284" s="21"/>
      <c r="D284" s="21"/>
      <c r="E284" s="21"/>
      <c r="F284" s="21"/>
      <c r="G284" s="21"/>
      <c r="H284" s="21"/>
      <c r="I284" s="21"/>
      <c r="J284" s="21"/>
      <c r="K284" s="21"/>
      <c r="L284" s="35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</row>
    <row r="285" ht="12.75" customHeight="1">
      <c r="A285" s="21"/>
      <c r="B285" s="35"/>
      <c r="C285" s="21"/>
      <c r="D285" s="21"/>
      <c r="E285" s="21"/>
      <c r="F285" s="21"/>
      <c r="G285" s="21"/>
      <c r="H285" s="21"/>
      <c r="I285" s="21"/>
      <c r="J285" s="21"/>
      <c r="K285" s="21"/>
      <c r="L285" s="35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</row>
    <row r="286" ht="12.75" customHeight="1">
      <c r="A286" s="21"/>
      <c r="B286" s="35"/>
      <c r="C286" s="21"/>
      <c r="D286" s="21"/>
      <c r="E286" s="21"/>
      <c r="F286" s="21"/>
      <c r="G286" s="21"/>
      <c r="H286" s="21"/>
      <c r="I286" s="21"/>
      <c r="J286" s="21"/>
      <c r="K286" s="21"/>
      <c r="L286" s="35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</row>
    <row r="287" ht="12.75" customHeight="1">
      <c r="A287" s="21"/>
      <c r="B287" s="35"/>
      <c r="C287" s="21"/>
      <c r="D287" s="21"/>
      <c r="E287" s="21"/>
      <c r="F287" s="21"/>
      <c r="G287" s="21"/>
      <c r="H287" s="21"/>
      <c r="I287" s="21"/>
      <c r="J287" s="21"/>
      <c r="K287" s="21"/>
      <c r="L287" s="35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</row>
    <row r="288" ht="12.75" customHeight="1">
      <c r="A288" s="21"/>
      <c r="B288" s="35"/>
      <c r="C288" s="21"/>
      <c r="D288" s="21"/>
      <c r="E288" s="21"/>
      <c r="F288" s="21"/>
      <c r="G288" s="21"/>
      <c r="H288" s="21"/>
      <c r="I288" s="21"/>
      <c r="J288" s="21"/>
      <c r="K288" s="21"/>
      <c r="L288" s="35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</row>
    <row r="289" ht="12.75" customHeight="1">
      <c r="A289" s="21"/>
      <c r="B289" s="35"/>
      <c r="C289" s="21"/>
      <c r="D289" s="21"/>
      <c r="E289" s="21"/>
      <c r="F289" s="21"/>
      <c r="G289" s="21"/>
      <c r="H289" s="21"/>
      <c r="I289" s="21"/>
      <c r="J289" s="21"/>
      <c r="K289" s="21"/>
      <c r="L289" s="35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</row>
    <row r="290" ht="12.75" customHeight="1">
      <c r="A290" s="21"/>
      <c r="B290" s="35"/>
      <c r="C290" s="21"/>
      <c r="D290" s="21"/>
      <c r="E290" s="21"/>
      <c r="F290" s="21"/>
      <c r="G290" s="21"/>
      <c r="H290" s="21"/>
      <c r="I290" s="21"/>
      <c r="J290" s="21"/>
      <c r="K290" s="21"/>
      <c r="L290" s="35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</row>
    <row r="291" ht="12.75" customHeight="1">
      <c r="A291" s="21"/>
      <c r="B291" s="35"/>
      <c r="C291" s="21"/>
      <c r="D291" s="21"/>
      <c r="E291" s="21"/>
      <c r="F291" s="21"/>
      <c r="G291" s="21"/>
      <c r="H291" s="21"/>
      <c r="I291" s="21"/>
      <c r="J291" s="21"/>
      <c r="K291" s="21"/>
      <c r="L291" s="35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</row>
    <row r="292" ht="12.75" customHeight="1">
      <c r="A292" s="21"/>
      <c r="B292" s="35"/>
      <c r="C292" s="21"/>
      <c r="D292" s="21"/>
      <c r="E292" s="21"/>
      <c r="F292" s="21"/>
      <c r="G292" s="21"/>
      <c r="H292" s="21"/>
      <c r="I292" s="21"/>
      <c r="J292" s="21"/>
      <c r="K292" s="21"/>
      <c r="L292" s="35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</row>
    <row r="293" ht="12.75" customHeight="1">
      <c r="A293" s="21"/>
      <c r="B293" s="35"/>
      <c r="C293" s="21"/>
      <c r="D293" s="21"/>
      <c r="E293" s="21"/>
      <c r="F293" s="21"/>
      <c r="G293" s="21"/>
      <c r="H293" s="21"/>
      <c r="I293" s="21"/>
      <c r="J293" s="21"/>
      <c r="K293" s="21"/>
      <c r="L293" s="35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</row>
    <row r="294" ht="12.75" customHeight="1">
      <c r="A294" s="21"/>
      <c r="B294" s="35"/>
      <c r="C294" s="21"/>
      <c r="D294" s="21"/>
      <c r="E294" s="21"/>
      <c r="F294" s="21"/>
      <c r="G294" s="21"/>
      <c r="H294" s="21"/>
      <c r="I294" s="21"/>
      <c r="J294" s="21"/>
      <c r="K294" s="21"/>
      <c r="L294" s="35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</row>
    <row r="295" ht="12.75" customHeight="1">
      <c r="A295" s="21"/>
      <c r="B295" s="35"/>
      <c r="C295" s="21"/>
      <c r="D295" s="21"/>
      <c r="E295" s="21"/>
      <c r="F295" s="21"/>
      <c r="G295" s="21"/>
      <c r="H295" s="21"/>
      <c r="I295" s="21"/>
      <c r="J295" s="21"/>
      <c r="K295" s="21"/>
      <c r="L295" s="35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</row>
    <row r="296" ht="12.75" customHeight="1">
      <c r="A296" s="21"/>
      <c r="B296" s="35"/>
      <c r="C296" s="21"/>
      <c r="D296" s="21"/>
      <c r="E296" s="21"/>
      <c r="F296" s="21"/>
      <c r="G296" s="21"/>
      <c r="H296" s="21"/>
      <c r="I296" s="21"/>
      <c r="J296" s="21"/>
      <c r="K296" s="21"/>
      <c r="L296" s="35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</row>
    <row r="297" ht="12.75" customHeight="1">
      <c r="A297" s="21"/>
      <c r="B297" s="35"/>
      <c r="C297" s="21"/>
      <c r="D297" s="21"/>
      <c r="E297" s="21"/>
      <c r="F297" s="21"/>
      <c r="G297" s="21"/>
      <c r="H297" s="21"/>
      <c r="I297" s="21"/>
      <c r="J297" s="21"/>
      <c r="K297" s="21"/>
      <c r="L297" s="35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</row>
    <row r="298" ht="12.75" customHeight="1">
      <c r="A298" s="21"/>
      <c r="B298" s="35"/>
      <c r="C298" s="21"/>
      <c r="D298" s="21"/>
      <c r="E298" s="21"/>
      <c r="F298" s="21"/>
      <c r="G298" s="21"/>
      <c r="H298" s="21"/>
      <c r="I298" s="21"/>
      <c r="J298" s="21"/>
      <c r="K298" s="21"/>
      <c r="L298" s="35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</row>
    <row r="299" ht="12.75" customHeight="1">
      <c r="A299" s="21"/>
      <c r="B299" s="35"/>
      <c r="C299" s="21"/>
      <c r="D299" s="21"/>
      <c r="E299" s="21"/>
      <c r="F299" s="21"/>
      <c r="G299" s="21"/>
      <c r="H299" s="21"/>
      <c r="I299" s="21"/>
      <c r="J299" s="21"/>
      <c r="K299" s="21"/>
      <c r="L299" s="35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</row>
    <row r="300" ht="12.75" customHeight="1">
      <c r="A300" s="21"/>
      <c r="B300" s="35"/>
      <c r="C300" s="21"/>
      <c r="D300" s="21"/>
      <c r="E300" s="21"/>
      <c r="F300" s="21"/>
      <c r="G300" s="21"/>
      <c r="H300" s="21"/>
      <c r="I300" s="21"/>
      <c r="J300" s="21"/>
      <c r="K300" s="21"/>
      <c r="L300" s="35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</row>
    <row r="301" ht="12.75" customHeight="1">
      <c r="A301" s="21"/>
      <c r="B301" s="35"/>
      <c r="C301" s="21"/>
      <c r="D301" s="21"/>
      <c r="E301" s="21"/>
      <c r="F301" s="21"/>
      <c r="G301" s="21"/>
      <c r="H301" s="21"/>
      <c r="I301" s="21"/>
      <c r="J301" s="21"/>
      <c r="K301" s="21"/>
      <c r="L301" s="35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</row>
    <row r="302" ht="12.75" customHeight="1">
      <c r="A302" s="21"/>
      <c r="B302" s="35"/>
      <c r="C302" s="21"/>
      <c r="D302" s="21"/>
      <c r="E302" s="21"/>
      <c r="F302" s="21"/>
      <c r="G302" s="21"/>
      <c r="H302" s="21"/>
      <c r="I302" s="21"/>
      <c r="J302" s="21"/>
      <c r="K302" s="21"/>
      <c r="L302" s="35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</row>
    <row r="303" ht="12.75" customHeight="1">
      <c r="A303" s="21"/>
      <c r="B303" s="35"/>
      <c r="C303" s="21"/>
      <c r="D303" s="21"/>
      <c r="E303" s="21"/>
      <c r="F303" s="21"/>
      <c r="G303" s="21"/>
      <c r="H303" s="21"/>
      <c r="I303" s="21"/>
      <c r="J303" s="21"/>
      <c r="K303" s="21"/>
      <c r="L303" s="35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</row>
    <row r="304" ht="12.75" customHeight="1">
      <c r="A304" s="21"/>
      <c r="B304" s="35"/>
      <c r="C304" s="21"/>
      <c r="D304" s="21"/>
      <c r="E304" s="21"/>
      <c r="F304" s="21"/>
      <c r="G304" s="21"/>
      <c r="H304" s="21"/>
      <c r="I304" s="21"/>
      <c r="J304" s="21"/>
      <c r="K304" s="21"/>
      <c r="L304" s="35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</row>
    <row r="305" ht="12.75" customHeight="1">
      <c r="A305" s="21"/>
      <c r="B305" s="35"/>
      <c r="C305" s="21"/>
      <c r="D305" s="21"/>
      <c r="E305" s="21"/>
      <c r="F305" s="21"/>
      <c r="G305" s="21"/>
      <c r="H305" s="21"/>
      <c r="I305" s="21"/>
      <c r="J305" s="21"/>
      <c r="K305" s="21"/>
      <c r="L305" s="35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</row>
    <row r="306" ht="12.75" customHeight="1">
      <c r="A306" s="21"/>
      <c r="B306" s="35"/>
      <c r="C306" s="21"/>
      <c r="D306" s="21"/>
      <c r="E306" s="21"/>
      <c r="F306" s="21"/>
      <c r="G306" s="21"/>
      <c r="H306" s="21"/>
      <c r="I306" s="21"/>
      <c r="J306" s="21"/>
      <c r="K306" s="21"/>
      <c r="L306" s="35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</row>
    <row r="307" ht="12.75" customHeight="1">
      <c r="A307" s="21"/>
      <c r="B307" s="35"/>
      <c r="C307" s="21"/>
      <c r="D307" s="21"/>
      <c r="E307" s="21"/>
      <c r="F307" s="21"/>
      <c r="G307" s="21"/>
      <c r="H307" s="21"/>
      <c r="I307" s="21"/>
      <c r="J307" s="21"/>
      <c r="K307" s="21"/>
      <c r="L307" s="35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</row>
    <row r="308" ht="12.75" customHeight="1">
      <c r="A308" s="21"/>
      <c r="B308" s="35"/>
      <c r="C308" s="21"/>
      <c r="D308" s="21"/>
      <c r="E308" s="21"/>
      <c r="F308" s="21"/>
      <c r="G308" s="21"/>
      <c r="H308" s="21"/>
      <c r="I308" s="21"/>
      <c r="J308" s="21"/>
      <c r="K308" s="21"/>
      <c r="L308" s="35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</row>
    <row r="309" ht="12.75" customHeight="1">
      <c r="A309" s="21"/>
      <c r="B309" s="35"/>
      <c r="C309" s="21"/>
      <c r="D309" s="21"/>
      <c r="E309" s="21"/>
      <c r="F309" s="21"/>
      <c r="G309" s="21"/>
      <c r="H309" s="21"/>
      <c r="I309" s="21"/>
      <c r="J309" s="21"/>
      <c r="K309" s="21"/>
      <c r="L309" s="35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</row>
    <row r="310" ht="12.75" customHeight="1">
      <c r="A310" s="21"/>
      <c r="B310" s="35"/>
      <c r="C310" s="21"/>
      <c r="D310" s="21"/>
      <c r="E310" s="21"/>
      <c r="F310" s="21"/>
      <c r="G310" s="21"/>
      <c r="H310" s="21"/>
      <c r="I310" s="21"/>
      <c r="J310" s="21"/>
      <c r="K310" s="21"/>
      <c r="L310" s="35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</row>
    <row r="311" ht="12.75" customHeight="1">
      <c r="A311" s="21"/>
      <c r="B311" s="35"/>
      <c r="C311" s="21"/>
      <c r="D311" s="21"/>
      <c r="E311" s="21"/>
      <c r="F311" s="21"/>
      <c r="G311" s="21"/>
      <c r="H311" s="21"/>
      <c r="I311" s="21"/>
      <c r="J311" s="21"/>
      <c r="K311" s="21"/>
      <c r="L311" s="35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</row>
    <row r="312" ht="12.75" customHeight="1">
      <c r="A312" s="21"/>
      <c r="B312" s="35"/>
      <c r="C312" s="21"/>
      <c r="D312" s="21"/>
      <c r="E312" s="21"/>
      <c r="F312" s="21"/>
      <c r="G312" s="21"/>
      <c r="H312" s="21"/>
      <c r="I312" s="21"/>
      <c r="J312" s="21"/>
      <c r="K312" s="21"/>
      <c r="L312" s="35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</row>
    <row r="313" ht="12.75" customHeight="1">
      <c r="A313" s="21"/>
      <c r="B313" s="35"/>
      <c r="C313" s="21"/>
      <c r="D313" s="21"/>
      <c r="E313" s="21"/>
      <c r="F313" s="21"/>
      <c r="G313" s="21"/>
      <c r="H313" s="21"/>
      <c r="I313" s="21"/>
      <c r="J313" s="21"/>
      <c r="K313" s="21"/>
      <c r="L313" s="35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</row>
    <row r="314" ht="12.75" customHeight="1">
      <c r="A314" s="21"/>
      <c r="B314" s="35"/>
      <c r="C314" s="21"/>
      <c r="D314" s="21"/>
      <c r="E314" s="21"/>
      <c r="F314" s="21"/>
      <c r="G314" s="21"/>
      <c r="H314" s="21"/>
      <c r="I314" s="21"/>
      <c r="J314" s="21"/>
      <c r="K314" s="21"/>
      <c r="L314" s="35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</row>
    <row r="315" ht="12.75" customHeight="1">
      <c r="A315" s="21"/>
      <c r="B315" s="35"/>
      <c r="C315" s="21"/>
      <c r="D315" s="21"/>
      <c r="E315" s="21"/>
      <c r="F315" s="21"/>
      <c r="G315" s="21"/>
      <c r="H315" s="21"/>
      <c r="I315" s="21"/>
      <c r="J315" s="21"/>
      <c r="K315" s="21"/>
      <c r="L315" s="35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</row>
    <row r="316" ht="12.75" customHeight="1">
      <c r="A316" s="21"/>
      <c r="B316" s="35"/>
      <c r="C316" s="21"/>
      <c r="D316" s="21"/>
      <c r="E316" s="21"/>
      <c r="F316" s="21"/>
      <c r="G316" s="21"/>
      <c r="H316" s="21"/>
      <c r="I316" s="21"/>
      <c r="J316" s="21"/>
      <c r="K316" s="21"/>
      <c r="L316" s="35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</row>
    <row r="317" ht="12.75" customHeight="1">
      <c r="A317" s="21"/>
      <c r="B317" s="35"/>
      <c r="C317" s="21"/>
      <c r="D317" s="21"/>
      <c r="E317" s="21"/>
      <c r="F317" s="21"/>
      <c r="G317" s="21"/>
      <c r="H317" s="21"/>
      <c r="I317" s="21"/>
      <c r="J317" s="21"/>
      <c r="K317" s="21"/>
      <c r="L317" s="35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</row>
    <row r="318" ht="12.75" customHeight="1">
      <c r="A318" s="21"/>
      <c r="B318" s="35"/>
      <c r="C318" s="21"/>
      <c r="D318" s="21"/>
      <c r="E318" s="21"/>
      <c r="F318" s="21"/>
      <c r="G318" s="21"/>
      <c r="H318" s="21"/>
      <c r="I318" s="21"/>
      <c r="J318" s="21"/>
      <c r="K318" s="21"/>
      <c r="L318" s="35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</row>
    <row r="319" ht="12.75" customHeight="1">
      <c r="A319" s="21"/>
      <c r="B319" s="35"/>
      <c r="C319" s="21"/>
      <c r="D319" s="21"/>
      <c r="E319" s="21"/>
      <c r="F319" s="21"/>
      <c r="G319" s="21"/>
      <c r="H319" s="21"/>
      <c r="I319" s="21"/>
      <c r="J319" s="21"/>
      <c r="K319" s="21"/>
      <c r="L319" s="35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</row>
    <row r="320" ht="12.75" customHeight="1">
      <c r="A320" s="21"/>
      <c r="B320" s="35"/>
      <c r="C320" s="21"/>
      <c r="D320" s="21"/>
      <c r="E320" s="21"/>
      <c r="F320" s="21"/>
      <c r="G320" s="21"/>
      <c r="H320" s="21"/>
      <c r="I320" s="21"/>
      <c r="J320" s="21"/>
      <c r="K320" s="21"/>
      <c r="L320" s="35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</row>
    <row r="321" ht="12.75" customHeight="1">
      <c r="A321" s="21"/>
      <c r="B321" s="35"/>
      <c r="C321" s="21"/>
      <c r="D321" s="21"/>
      <c r="E321" s="21"/>
      <c r="F321" s="21"/>
      <c r="G321" s="21"/>
      <c r="H321" s="21"/>
      <c r="I321" s="21"/>
      <c r="J321" s="21"/>
      <c r="K321" s="21"/>
      <c r="L321" s="35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</row>
    <row r="322" ht="12.75" customHeight="1">
      <c r="A322" s="21"/>
      <c r="B322" s="35"/>
      <c r="C322" s="21"/>
      <c r="D322" s="21"/>
      <c r="E322" s="21"/>
      <c r="F322" s="21"/>
      <c r="G322" s="21"/>
      <c r="H322" s="21"/>
      <c r="I322" s="21"/>
      <c r="J322" s="21"/>
      <c r="K322" s="21"/>
      <c r="L322" s="35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</row>
    <row r="323" ht="12.75" customHeight="1">
      <c r="A323" s="21"/>
      <c r="B323" s="35"/>
      <c r="C323" s="21"/>
      <c r="D323" s="21"/>
      <c r="E323" s="21"/>
      <c r="F323" s="21"/>
      <c r="G323" s="21"/>
      <c r="H323" s="21"/>
      <c r="I323" s="21"/>
      <c r="J323" s="21"/>
      <c r="K323" s="21"/>
      <c r="L323" s="35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</row>
    <row r="324" ht="12.75" customHeight="1">
      <c r="A324" s="21"/>
      <c r="B324" s="35"/>
      <c r="C324" s="21"/>
      <c r="D324" s="21"/>
      <c r="E324" s="21"/>
      <c r="F324" s="21"/>
      <c r="G324" s="21"/>
      <c r="H324" s="21"/>
      <c r="I324" s="21"/>
      <c r="J324" s="21"/>
      <c r="K324" s="21"/>
      <c r="L324" s="35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</row>
    <row r="325" ht="12.75" customHeight="1">
      <c r="A325" s="21"/>
      <c r="B325" s="35"/>
      <c r="C325" s="21"/>
      <c r="D325" s="21"/>
      <c r="E325" s="21"/>
      <c r="F325" s="21"/>
      <c r="G325" s="21"/>
      <c r="H325" s="21"/>
      <c r="I325" s="21"/>
      <c r="J325" s="21"/>
      <c r="K325" s="21"/>
      <c r="L325" s="35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</row>
    <row r="326" ht="12.75" customHeight="1">
      <c r="A326" s="21"/>
      <c r="B326" s="35"/>
      <c r="C326" s="21"/>
      <c r="D326" s="21"/>
      <c r="E326" s="21"/>
      <c r="F326" s="21"/>
      <c r="G326" s="21"/>
      <c r="H326" s="21"/>
      <c r="I326" s="21"/>
      <c r="J326" s="21"/>
      <c r="K326" s="21"/>
      <c r="L326" s="35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</row>
    <row r="327" ht="12.75" customHeight="1">
      <c r="A327" s="21"/>
      <c r="B327" s="35"/>
      <c r="C327" s="21"/>
      <c r="D327" s="21"/>
      <c r="E327" s="21"/>
      <c r="F327" s="21"/>
      <c r="G327" s="21"/>
      <c r="H327" s="21"/>
      <c r="I327" s="21"/>
      <c r="J327" s="21"/>
      <c r="K327" s="21"/>
      <c r="L327" s="35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</row>
    <row r="328" ht="12.75" customHeight="1">
      <c r="A328" s="21"/>
      <c r="B328" s="35"/>
      <c r="C328" s="21"/>
      <c r="D328" s="21"/>
      <c r="E328" s="21"/>
      <c r="F328" s="21"/>
      <c r="G328" s="21"/>
      <c r="H328" s="21"/>
      <c r="I328" s="21"/>
      <c r="J328" s="21"/>
      <c r="K328" s="21"/>
      <c r="L328" s="35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</row>
    <row r="329" ht="12.75" customHeight="1">
      <c r="A329" s="21"/>
      <c r="B329" s="35"/>
      <c r="C329" s="21"/>
      <c r="D329" s="21"/>
      <c r="E329" s="21"/>
      <c r="F329" s="21"/>
      <c r="G329" s="21"/>
      <c r="H329" s="21"/>
      <c r="I329" s="21"/>
      <c r="J329" s="21"/>
      <c r="K329" s="21"/>
      <c r="L329" s="35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</row>
    <row r="330" ht="12.75" customHeight="1">
      <c r="A330" s="21"/>
      <c r="B330" s="35"/>
      <c r="C330" s="21"/>
      <c r="D330" s="21"/>
      <c r="E330" s="21"/>
      <c r="F330" s="21"/>
      <c r="G330" s="21"/>
      <c r="H330" s="21"/>
      <c r="I330" s="21"/>
      <c r="J330" s="21"/>
      <c r="K330" s="21"/>
      <c r="L330" s="35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</row>
    <row r="331" ht="12.75" customHeight="1">
      <c r="A331" s="21"/>
      <c r="B331" s="35"/>
      <c r="C331" s="21"/>
      <c r="D331" s="21"/>
      <c r="E331" s="21"/>
      <c r="F331" s="21"/>
      <c r="G331" s="21"/>
      <c r="H331" s="21"/>
      <c r="I331" s="21"/>
      <c r="J331" s="21"/>
      <c r="K331" s="21"/>
      <c r="L331" s="35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</row>
    <row r="332" ht="12.75" customHeight="1">
      <c r="A332" s="21"/>
      <c r="B332" s="35"/>
      <c r="C332" s="21"/>
      <c r="D332" s="21"/>
      <c r="E332" s="21"/>
      <c r="F332" s="21"/>
      <c r="G332" s="21"/>
      <c r="H332" s="21"/>
      <c r="I332" s="21"/>
      <c r="J332" s="21"/>
      <c r="K332" s="21"/>
      <c r="L332" s="35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</row>
    <row r="333" ht="12.75" customHeight="1">
      <c r="A333" s="21"/>
      <c r="B333" s="35"/>
      <c r="C333" s="21"/>
      <c r="D333" s="21"/>
      <c r="E333" s="21"/>
      <c r="F333" s="21"/>
      <c r="G333" s="21"/>
      <c r="H333" s="21"/>
      <c r="I333" s="21"/>
      <c r="J333" s="21"/>
      <c r="K333" s="21"/>
      <c r="L333" s="35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</row>
    <row r="334" ht="12.75" customHeight="1">
      <c r="A334" s="21"/>
      <c r="B334" s="35"/>
      <c r="C334" s="21"/>
      <c r="D334" s="21"/>
      <c r="E334" s="21"/>
      <c r="F334" s="21"/>
      <c r="G334" s="21"/>
      <c r="H334" s="21"/>
      <c r="I334" s="21"/>
      <c r="J334" s="21"/>
      <c r="K334" s="21"/>
      <c r="L334" s="35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</row>
    <row r="335" ht="12.75" customHeight="1">
      <c r="A335" s="21"/>
      <c r="B335" s="35"/>
      <c r="C335" s="21"/>
      <c r="D335" s="21"/>
      <c r="E335" s="21"/>
      <c r="F335" s="21"/>
      <c r="G335" s="21"/>
      <c r="H335" s="21"/>
      <c r="I335" s="21"/>
      <c r="J335" s="21"/>
      <c r="K335" s="21"/>
      <c r="L335" s="35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</row>
    <row r="336" ht="12.75" customHeight="1">
      <c r="A336" s="21"/>
      <c r="B336" s="35"/>
      <c r="C336" s="21"/>
      <c r="D336" s="21"/>
      <c r="E336" s="21"/>
      <c r="F336" s="21"/>
      <c r="G336" s="21"/>
      <c r="H336" s="21"/>
      <c r="I336" s="21"/>
      <c r="J336" s="21"/>
      <c r="K336" s="21"/>
      <c r="L336" s="35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</row>
    <row r="337" ht="12.75" customHeight="1">
      <c r="A337" s="21"/>
      <c r="B337" s="35"/>
      <c r="C337" s="21"/>
      <c r="D337" s="21"/>
      <c r="E337" s="21"/>
      <c r="F337" s="21"/>
      <c r="G337" s="21"/>
      <c r="H337" s="21"/>
      <c r="I337" s="21"/>
      <c r="J337" s="21"/>
      <c r="K337" s="21"/>
      <c r="L337" s="35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</row>
    <row r="338" ht="12.75" customHeight="1">
      <c r="A338" s="21"/>
      <c r="B338" s="35"/>
      <c r="C338" s="21"/>
      <c r="D338" s="21"/>
      <c r="E338" s="21"/>
      <c r="F338" s="21"/>
      <c r="G338" s="21"/>
      <c r="H338" s="21"/>
      <c r="I338" s="21"/>
      <c r="J338" s="21"/>
      <c r="K338" s="21"/>
      <c r="L338" s="35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</row>
    <row r="339" ht="12.75" customHeight="1">
      <c r="A339" s="21"/>
      <c r="B339" s="35"/>
      <c r="C339" s="21"/>
      <c r="D339" s="21"/>
      <c r="E339" s="21"/>
      <c r="F339" s="21"/>
      <c r="G339" s="21"/>
      <c r="H339" s="21"/>
      <c r="I339" s="21"/>
      <c r="J339" s="21"/>
      <c r="K339" s="21"/>
      <c r="L339" s="35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</row>
    <row r="340" ht="12.75" customHeight="1">
      <c r="A340" s="21"/>
      <c r="B340" s="35"/>
      <c r="C340" s="21"/>
      <c r="D340" s="21"/>
      <c r="E340" s="21"/>
      <c r="F340" s="21"/>
      <c r="G340" s="21"/>
      <c r="H340" s="21"/>
      <c r="I340" s="21"/>
      <c r="J340" s="21"/>
      <c r="K340" s="21"/>
      <c r="L340" s="35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</row>
    <row r="341" ht="12.75" customHeight="1">
      <c r="A341" s="21"/>
      <c r="B341" s="35"/>
      <c r="C341" s="21"/>
      <c r="D341" s="21"/>
      <c r="E341" s="21"/>
      <c r="F341" s="21"/>
      <c r="G341" s="21"/>
      <c r="H341" s="21"/>
      <c r="I341" s="21"/>
      <c r="J341" s="21"/>
      <c r="K341" s="21"/>
      <c r="L341" s="35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</row>
    <row r="342" ht="12.75" customHeight="1">
      <c r="A342" s="21"/>
      <c r="B342" s="35"/>
      <c r="C342" s="21"/>
      <c r="D342" s="21"/>
      <c r="E342" s="21"/>
      <c r="F342" s="21"/>
      <c r="G342" s="21"/>
      <c r="H342" s="21"/>
      <c r="I342" s="21"/>
      <c r="J342" s="21"/>
      <c r="K342" s="21"/>
      <c r="L342" s="35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</row>
    <row r="343" ht="12.75" customHeight="1">
      <c r="A343" s="21"/>
      <c r="B343" s="35"/>
      <c r="C343" s="21"/>
      <c r="D343" s="21"/>
      <c r="E343" s="21"/>
      <c r="F343" s="21"/>
      <c r="G343" s="21"/>
      <c r="H343" s="21"/>
      <c r="I343" s="21"/>
      <c r="J343" s="21"/>
      <c r="K343" s="21"/>
      <c r="L343" s="35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</row>
    <row r="344" ht="12.75" customHeight="1">
      <c r="A344" s="21"/>
      <c r="B344" s="35"/>
      <c r="C344" s="21"/>
      <c r="D344" s="21"/>
      <c r="E344" s="21"/>
      <c r="F344" s="21"/>
      <c r="G344" s="21"/>
      <c r="H344" s="21"/>
      <c r="I344" s="21"/>
      <c r="J344" s="21"/>
      <c r="K344" s="21"/>
      <c r="L344" s="35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</row>
    <row r="345" ht="12.75" customHeight="1">
      <c r="A345" s="21"/>
      <c r="B345" s="35"/>
      <c r="C345" s="21"/>
      <c r="D345" s="21"/>
      <c r="E345" s="21"/>
      <c r="F345" s="21"/>
      <c r="G345" s="21"/>
      <c r="H345" s="21"/>
      <c r="I345" s="21"/>
      <c r="J345" s="21"/>
      <c r="K345" s="21"/>
      <c r="L345" s="35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</row>
    <row r="346" ht="12.75" customHeight="1">
      <c r="A346" s="21"/>
      <c r="B346" s="35"/>
      <c r="C346" s="21"/>
      <c r="D346" s="21"/>
      <c r="E346" s="21"/>
      <c r="F346" s="21"/>
      <c r="G346" s="21"/>
      <c r="H346" s="21"/>
      <c r="I346" s="21"/>
      <c r="J346" s="21"/>
      <c r="K346" s="21"/>
      <c r="L346" s="35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</row>
    <row r="347" ht="12.75" customHeight="1">
      <c r="A347" s="21"/>
      <c r="B347" s="35"/>
      <c r="C347" s="21"/>
      <c r="D347" s="21"/>
      <c r="E347" s="21"/>
      <c r="F347" s="21"/>
      <c r="G347" s="21"/>
      <c r="H347" s="21"/>
      <c r="I347" s="21"/>
      <c r="J347" s="21"/>
      <c r="K347" s="21"/>
      <c r="L347" s="35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</row>
    <row r="348" ht="12.75" customHeight="1">
      <c r="A348" s="21"/>
      <c r="B348" s="35"/>
      <c r="C348" s="21"/>
      <c r="D348" s="21"/>
      <c r="E348" s="21"/>
      <c r="F348" s="21"/>
      <c r="G348" s="21"/>
      <c r="H348" s="21"/>
      <c r="I348" s="21"/>
      <c r="J348" s="21"/>
      <c r="K348" s="21"/>
      <c r="L348" s="35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</row>
    <row r="349" ht="12.75" customHeight="1">
      <c r="A349" s="21"/>
      <c r="B349" s="35"/>
      <c r="C349" s="21"/>
      <c r="D349" s="21"/>
      <c r="E349" s="21"/>
      <c r="F349" s="21"/>
      <c r="G349" s="21"/>
      <c r="H349" s="21"/>
      <c r="I349" s="21"/>
      <c r="J349" s="21"/>
      <c r="K349" s="21"/>
      <c r="L349" s="35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</row>
    <row r="350" ht="12.75" customHeight="1">
      <c r="A350" s="21"/>
      <c r="B350" s="35"/>
      <c r="C350" s="21"/>
      <c r="D350" s="21"/>
      <c r="E350" s="21"/>
      <c r="F350" s="21"/>
      <c r="G350" s="21"/>
      <c r="H350" s="21"/>
      <c r="I350" s="21"/>
      <c r="J350" s="21"/>
      <c r="K350" s="21"/>
      <c r="L350" s="35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</row>
    <row r="351" ht="12.75" customHeight="1">
      <c r="A351" s="21"/>
      <c r="B351" s="35"/>
      <c r="C351" s="21"/>
      <c r="D351" s="21"/>
      <c r="E351" s="21"/>
      <c r="F351" s="21"/>
      <c r="G351" s="21"/>
      <c r="H351" s="21"/>
      <c r="I351" s="21"/>
      <c r="J351" s="21"/>
      <c r="K351" s="21"/>
      <c r="L351" s="35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</row>
    <row r="352" ht="12.75" customHeight="1">
      <c r="A352" s="21"/>
      <c r="B352" s="35"/>
      <c r="C352" s="21"/>
      <c r="D352" s="21"/>
      <c r="E352" s="21"/>
      <c r="F352" s="21"/>
      <c r="G352" s="21"/>
      <c r="H352" s="21"/>
      <c r="I352" s="21"/>
      <c r="J352" s="21"/>
      <c r="K352" s="21"/>
      <c r="L352" s="35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</row>
    <row r="353" ht="12.75" customHeight="1">
      <c r="A353" s="21"/>
      <c r="B353" s="35"/>
      <c r="C353" s="21"/>
      <c r="D353" s="21"/>
      <c r="E353" s="21"/>
      <c r="F353" s="21"/>
      <c r="G353" s="21"/>
      <c r="H353" s="21"/>
      <c r="I353" s="21"/>
      <c r="J353" s="21"/>
      <c r="K353" s="21"/>
      <c r="L353" s="35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</row>
    <row r="354" ht="12.75" customHeight="1">
      <c r="A354" s="21"/>
      <c r="B354" s="35"/>
      <c r="C354" s="21"/>
      <c r="D354" s="21"/>
      <c r="E354" s="21"/>
      <c r="F354" s="21"/>
      <c r="G354" s="21"/>
      <c r="H354" s="21"/>
      <c r="I354" s="21"/>
      <c r="J354" s="21"/>
      <c r="K354" s="21"/>
      <c r="L354" s="35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</row>
    <row r="355" ht="12.75" customHeight="1">
      <c r="A355" s="21"/>
      <c r="B355" s="35"/>
      <c r="C355" s="21"/>
      <c r="D355" s="21"/>
      <c r="E355" s="21"/>
      <c r="F355" s="21"/>
      <c r="G355" s="21"/>
      <c r="H355" s="21"/>
      <c r="I355" s="21"/>
      <c r="J355" s="21"/>
      <c r="K355" s="21"/>
      <c r="L355" s="35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</row>
    <row r="356" ht="12.75" customHeight="1">
      <c r="A356" s="21"/>
      <c r="B356" s="35"/>
      <c r="C356" s="21"/>
      <c r="D356" s="21"/>
      <c r="E356" s="21"/>
      <c r="F356" s="21"/>
      <c r="G356" s="21"/>
      <c r="H356" s="21"/>
      <c r="I356" s="21"/>
      <c r="J356" s="21"/>
      <c r="K356" s="21"/>
      <c r="L356" s="35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</row>
    <row r="357" ht="12.75" customHeight="1">
      <c r="A357" s="21"/>
      <c r="B357" s="35"/>
      <c r="C357" s="21"/>
      <c r="D357" s="21"/>
      <c r="E357" s="21"/>
      <c r="F357" s="21"/>
      <c r="G357" s="21"/>
      <c r="H357" s="21"/>
      <c r="I357" s="21"/>
      <c r="J357" s="21"/>
      <c r="K357" s="21"/>
      <c r="L357" s="35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</row>
    <row r="358" ht="12.75" customHeight="1">
      <c r="A358" s="21"/>
      <c r="B358" s="35"/>
      <c r="C358" s="21"/>
      <c r="D358" s="21"/>
      <c r="E358" s="21"/>
      <c r="F358" s="21"/>
      <c r="G358" s="21"/>
      <c r="H358" s="21"/>
      <c r="I358" s="21"/>
      <c r="J358" s="21"/>
      <c r="K358" s="21"/>
      <c r="L358" s="35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</row>
    <row r="359" ht="12.75" customHeight="1">
      <c r="A359" s="21"/>
      <c r="B359" s="35"/>
      <c r="C359" s="21"/>
      <c r="D359" s="21"/>
      <c r="E359" s="21"/>
      <c r="F359" s="21"/>
      <c r="G359" s="21"/>
      <c r="H359" s="21"/>
      <c r="I359" s="21"/>
      <c r="J359" s="21"/>
      <c r="K359" s="21"/>
      <c r="L359" s="35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</row>
    <row r="360" ht="12.75" customHeight="1">
      <c r="A360" s="21"/>
      <c r="B360" s="35"/>
      <c r="C360" s="21"/>
      <c r="D360" s="21"/>
      <c r="E360" s="21"/>
      <c r="F360" s="21"/>
      <c r="G360" s="21"/>
      <c r="H360" s="21"/>
      <c r="I360" s="21"/>
      <c r="J360" s="21"/>
      <c r="K360" s="21"/>
      <c r="L360" s="35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</row>
    <row r="361" ht="12.75" customHeight="1">
      <c r="A361" s="21"/>
      <c r="B361" s="35"/>
      <c r="C361" s="21"/>
      <c r="D361" s="21"/>
      <c r="E361" s="21"/>
      <c r="F361" s="21"/>
      <c r="G361" s="21"/>
      <c r="H361" s="21"/>
      <c r="I361" s="21"/>
      <c r="J361" s="21"/>
      <c r="K361" s="21"/>
      <c r="L361" s="35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</row>
    <row r="362" ht="12.75" customHeight="1">
      <c r="A362" s="21"/>
      <c r="B362" s="35"/>
      <c r="C362" s="21"/>
      <c r="D362" s="21"/>
      <c r="E362" s="21"/>
      <c r="F362" s="21"/>
      <c r="G362" s="21"/>
      <c r="H362" s="21"/>
      <c r="I362" s="21"/>
      <c r="J362" s="21"/>
      <c r="K362" s="21"/>
      <c r="L362" s="35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</row>
    <row r="363" ht="12.75" customHeight="1">
      <c r="A363" s="21"/>
      <c r="B363" s="35"/>
      <c r="C363" s="21"/>
      <c r="D363" s="21"/>
      <c r="E363" s="21"/>
      <c r="F363" s="21"/>
      <c r="G363" s="21"/>
      <c r="H363" s="21"/>
      <c r="I363" s="21"/>
      <c r="J363" s="21"/>
      <c r="K363" s="21"/>
      <c r="L363" s="35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</row>
    <row r="364" ht="12.75" customHeight="1">
      <c r="A364" s="21"/>
      <c r="B364" s="35"/>
      <c r="C364" s="21"/>
      <c r="D364" s="21"/>
      <c r="E364" s="21"/>
      <c r="F364" s="21"/>
      <c r="G364" s="21"/>
      <c r="H364" s="21"/>
      <c r="I364" s="21"/>
      <c r="J364" s="21"/>
      <c r="K364" s="21"/>
      <c r="L364" s="35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</row>
    <row r="365" ht="12.75" customHeight="1">
      <c r="A365" s="21"/>
      <c r="B365" s="35"/>
      <c r="C365" s="21"/>
      <c r="D365" s="21"/>
      <c r="E365" s="21"/>
      <c r="F365" s="21"/>
      <c r="G365" s="21"/>
      <c r="H365" s="21"/>
      <c r="I365" s="21"/>
      <c r="J365" s="21"/>
      <c r="K365" s="21"/>
      <c r="L365" s="35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</row>
    <row r="366" ht="12.75" customHeight="1">
      <c r="A366" s="21"/>
      <c r="B366" s="35"/>
      <c r="C366" s="21"/>
      <c r="D366" s="21"/>
      <c r="E366" s="21"/>
      <c r="F366" s="21"/>
      <c r="G366" s="21"/>
      <c r="H366" s="21"/>
      <c r="I366" s="21"/>
      <c r="J366" s="21"/>
      <c r="K366" s="21"/>
      <c r="L366" s="35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</row>
    <row r="367" ht="12.75" customHeight="1">
      <c r="A367" s="21"/>
      <c r="B367" s="35"/>
      <c r="C367" s="21"/>
      <c r="D367" s="21"/>
      <c r="E367" s="21"/>
      <c r="F367" s="21"/>
      <c r="G367" s="21"/>
      <c r="H367" s="21"/>
      <c r="I367" s="21"/>
      <c r="J367" s="21"/>
      <c r="K367" s="21"/>
      <c r="L367" s="35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</row>
    <row r="368" ht="12.75" customHeight="1">
      <c r="A368" s="21"/>
      <c r="B368" s="35"/>
      <c r="C368" s="21"/>
      <c r="D368" s="21"/>
      <c r="E368" s="21"/>
      <c r="F368" s="21"/>
      <c r="G368" s="21"/>
      <c r="H368" s="21"/>
      <c r="I368" s="21"/>
      <c r="J368" s="21"/>
      <c r="K368" s="21"/>
      <c r="L368" s="35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</row>
    <row r="369" ht="12.75" customHeight="1">
      <c r="A369" s="21"/>
      <c r="B369" s="35"/>
      <c r="C369" s="21"/>
      <c r="D369" s="21"/>
      <c r="E369" s="21"/>
      <c r="F369" s="21"/>
      <c r="G369" s="21"/>
      <c r="H369" s="21"/>
      <c r="I369" s="21"/>
      <c r="J369" s="21"/>
      <c r="K369" s="21"/>
      <c r="L369" s="35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</row>
    <row r="370" ht="12.75" customHeight="1">
      <c r="A370" s="21"/>
      <c r="B370" s="35"/>
      <c r="C370" s="21"/>
      <c r="D370" s="21"/>
      <c r="E370" s="21"/>
      <c r="F370" s="21"/>
      <c r="G370" s="21"/>
      <c r="H370" s="21"/>
      <c r="I370" s="21"/>
      <c r="J370" s="21"/>
      <c r="K370" s="21"/>
      <c r="L370" s="35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</row>
    <row r="371" ht="12.75" customHeight="1">
      <c r="A371" s="21"/>
      <c r="B371" s="35"/>
      <c r="C371" s="21"/>
      <c r="D371" s="21"/>
      <c r="E371" s="21"/>
      <c r="F371" s="21"/>
      <c r="G371" s="21"/>
      <c r="H371" s="21"/>
      <c r="I371" s="21"/>
      <c r="J371" s="21"/>
      <c r="K371" s="21"/>
      <c r="L371" s="35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</row>
    <row r="372" ht="12.75" customHeight="1">
      <c r="A372" s="21"/>
      <c r="B372" s="35"/>
      <c r="C372" s="21"/>
      <c r="D372" s="21"/>
      <c r="E372" s="21"/>
      <c r="F372" s="21"/>
      <c r="G372" s="21"/>
      <c r="H372" s="21"/>
      <c r="I372" s="21"/>
      <c r="J372" s="21"/>
      <c r="K372" s="21"/>
      <c r="L372" s="35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</row>
    <row r="373" ht="12.75" customHeight="1">
      <c r="A373" s="21"/>
      <c r="B373" s="35"/>
      <c r="C373" s="21"/>
      <c r="D373" s="21"/>
      <c r="E373" s="21"/>
      <c r="F373" s="21"/>
      <c r="G373" s="21"/>
      <c r="H373" s="21"/>
      <c r="I373" s="21"/>
      <c r="J373" s="21"/>
      <c r="K373" s="21"/>
      <c r="L373" s="35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</row>
    <row r="374" ht="12.75" customHeight="1">
      <c r="A374" s="21"/>
      <c r="B374" s="35"/>
      <c r="C374" s="21"/>
      <c r="D374" s="21"/>
      <c r="E374" s="21"/>
      <c r="F374" s="21"/>
      <c r="G374" s="21"/>
      <c r="H374" s="21"/>
      <c r="I374" s="21"/>
      <c r="J374" s="21"/>
      <c r="K374" s="21"/>
      <c r="L374" s="35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</row>
    <row r="375" ht="12.75" customHeight="1">
      <c r="A375" s="21"/>
      <c r="B375" s="35"/>
      <c r="C375" s="21"/>
      <c r="D375" s="21"/>
      <c r="E375" s="21"/>
      <c r="F375" s="21"/>
      <c r="G375" s="21"/>
      <c r="H375" s="21"/>
      <c r="I375" s="21"/>
      <c r="J375" s="21"/>
      <c r="K375" s="21"/>
      <c r="L375" s="35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</row>
    <row r="376" ht="12.75" customHeight="1">
      <c r="A376" s="21"/>
      <c r="B376" s="35"/>
      <c r="C376" s="21"/>
      <c r="D376" s="21"/>
      <c r="E376" s="21"/>
      <c r="F376" s="21"/>
      <c r="G376" s="21"/>
      <c r="H376" s="21"/>
      <c r="I376" s="21"/>
      <c r="J376" s="21"/>
      <c r="K376" s="21"/>
      <c r="L376" s="35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</row>
    <row r="377" ht="12.75" customHeight="1">
      <c r="A377" s="21"/>
      <c r="B377" s="35"/>
      <c r="C377" s="21"/>
      <c r="D377" s="21"/>
      <c r="E377" s="21"/>
      <c r="F377" s="21"/>
      <c r="G377" s="21"/>
      <c r="H377" s="21"/>
      <c r="I377" s="21"/>
      <c r="J377" s="21"/>
      <c r="K377" s="21"/>
      <c r="L377" s="35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</row>
    <row r="378" ht="12.75" customHeight="1">
      <c r="A378" s="21"/>
      <c r="B378" s="35"/>
      <c r="C378" s="21"/>
      <c r="D378" s="21"/>
      <c r="E378" s="21"/>
      <c r="F378" s="21"/>
      <c r="G378" s="21"/>
      <c r="H378" s="21"/>
      <c r="I378" s="21"/>
      <c r="J378" s="21"/>
      <c r="K378" s="21"/>
      <c r="L378" s="35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</row>
    <row r="379" ht="12.75" customHeight="1">
      <c r="A379" s="21"/>
      <c r="B379" s="35"/>
      <c r="C379" s="21"/>
      <c r="D379" s="21"/>
      <c r="E379" s="21"/>
      <c r="F379" s="21"/>
      <c r="G379" s="21"/>
      <c r="H379" s="21"/>
      <c r="I379" s="21"/>
      <c r="J379" s="21"/>
      <c r="K379" s="21"/>
      <c r="L379" s="35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</row>
    <row r="380" ht="12.75" customHeight="1">
      <c r="A380" s="21"/>
      <c r="B380" s="35"/>
      <c r="C380" s="21"/>
      <c r="D380" s="21"/>
      <c r="E380" s="21"/>
      <c r="F380" s="21"/>
      <c r="G380" s="21"/>
      <c r="H380" s="21"/>
      <c r="I380" s="21"/>
      <c r="J380" s="21"/>
      <c r="K380" s="21"/>
      <c r="L380" s="35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</row>
    <row r="381" ht="12.75" customHeight="1">
      <c r="A381" s="21"/>
      <c r="B381" s="35"/>
      <c r="C381" s="21"/>
      <c r="D381" s="21"/>
      <c r="E381" s="21"/>
      <c r="F381" s="21"/>
      <c r="G381" s="21"/>
      <c r="H381" s="21"/>
      <c r="I381" s="21"/>
      <c r="J381" s="21"/>
      <c r="K381" s="21"/>
      <c r="L381" s="35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</row>
    <row r="382" ht="12.75" customHeight="1">
      <c r="A382" s="21"/>
      <c r="B382" s="35"/>
      <c r="C382" s="21"/>
      <c r="D382" s="21"/>
      <c r="E382" s="21"/>
      <c r="F382" s="21"/>
      <c r="G382" s="21"/>
      <c r="H382" s="21"/>
      <c r="I382" s="21"/>
      <c r="J382" s="21"/>
      <c r="K382" s="21"/>
      <c r="L382" s="35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</row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H1:K1"/>
    <mergeCell ref="L1:L2"/>
    <mergeCell ref="A1:A2"/>
    <mergeCell ref="B1:B2"/>
    <mergeCell ref="C1:C2"/>
    <mergeCell ref="D1:D2"/>
    <mergeCell ref="E1:E2"/>
    <mergeCell ref="F1:F2"/>
    <mergeCell ref="G1:G2"/>
  </mergeCells>
  <conditionalFormatting sqref="C3:G182">
    <cfRule type="cellIs" dxfId="0" priority="1" operator="equal">
      <formula>"NO HÁBIL"</formula>
    </cfRule>
  </conditionalFormatting>
  <conditionalFormatting sqref="C3:G182">
    <cfRule type="cellIs" dxfId="1" priority="2" operator="equal">
      <formula>"SUBSANAR"</formula>
    </cfRule>
  </conditionalFormatting>
  <printOptions/>
  <pageMargins bottom="0.75" footer="0.0" header="0.0" left="0.7" right="0.7" top="0.75"/>
  <pageSetup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63"/>
    <col customWidth="1" min="2" max="2" width="33.0"/>
    <col customWidth="1" min="3" max="3" width="17.25"/>
    <col customWidth="1" min="4" max="4" width="18.25"/>
    <col customWidth="1" min="5" max="5" width="23.13"/>
    <col customWidth="1" min="6" max="6" width="64.0"/>
    <col customWidth="1" min="7" max="26" width="11.38"/>
  </cols>
  <sheetData>
    <row r="1" ht="41.25" customHeight="1">
      <c r="A1" s="255" t="s">
        <v>857</v>
      </c>
      <c r="B1" s="166"/>
      <c r="C1" s="166"/>
      <c r="D1" s="166"/>
      <c r="E1" s="166"/>
      <c r="F1" s="2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ht="45.0" customHeight="1">
      <c r="A2" s="257" t="s">
        <v>23</v>
      </c>
      <c r="B2" s="257" t="s">
        <v>24</v>
      </c>
      <c r="C2" s="257" t="s">
        <v>792</v>
      </c>
      <c r="D2" s="257" t="s">
        <v>793</v>
      </c>
      <c r="E2" s="257" t="s">
        <v>794</v>
      </c>
      <c r="F2" s="258" t="s">
        <v>458</v>
      </c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</row>
    <row r="3" ht="28.5" customHeight="1">
      <c r="A3" s="223">
        <f>+'Capacidad Financiera CONTRATO  '!A4</f>
        <v>2</v>
      </c>
      <c r="B3" s="223" t="str">
        <f>+'Capacidad Financiera CONTRATO  '!B4</f>
        <v>FUNDACION ABRIENDO CAMINOS</v>
      </c>
      <c r="C3" s="259" t="s">
        <v>858</v>
      </c>
      <c r="D3" s="259" t="s">
        <v>858</v>
      </c>
      <c r="E3" s="260" t="s">
        <v>859</v>
      </c>
      <c r="F3" s="261" t="s">
        <v>860</v>
      </c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</row>
    <row r="4" ht="27.0" customHeight="1">
      <c r="A4" s="223"/>
      <c r="B4" s="223"/>
      <c r="C4" s="259"/>
      <c r="D4" s="259"/>
      <c r="E4" s="260"/>
      <c r="F4" s="261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</row>
    <row r="5" ht="78.0" customHeight="1">
      <c r="A5" s="262">
        <f t="array" ref="A5:A6">+'Capacidad Financiera CONTRATO  '!A5:A6</f>
        <v>3</v>
      </c>
      <c r="B5" s="262" t="str">
        <f t="array" ref="B5:B6">+'Capacidad Financiera CONTRATO  '!B5:B6</f>
        <v/>
      </c>
      <c r="C5" s="259" t="s">
        <v>858</v>
      </c>
      <c r="D5" s="259" t="s">
        <v>858</v>
      </c>
      <c r="E5" s="259" t="s">
        <v>858</v>
      </c>
      <c r="F5" s="261" t="s">
        <v>861</v>
      </c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6"/>
      <c r="T5" s="256"/>
      <c r="U5" s="256"/>
      <c r="V5" s="256"/>
      <c r="W5" s="256"/>
      <c r="X5" s="256"/>
      <c r="Y5" s="256"/>
      <c r="Z5" s="256"/>
    </row>
    <row r="6" ht="13.5" customHeight="1">
      <c r="A6" s="256"/>
      <c r="B6" s="256"/>
      <c r="C6" s="263"/>
      <c r="D6" s="263"/>
      <c r="E6" s="263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6"/>
      <c r="T6" s="256"/>
      <c r="U6" s="256"/>
      <c r="V6" s="256"/>
      <c r="W6" s="256"/>
      <c r="X6" s="256"/>
      <c r="Y6" s="256"/>
      <c r="Z6" s="256"/>
    </row>
    <row r="7" ht="13.5" customHeight="1">
      <c r="A7" s="256"/>
      <c r="B7" s="256"/>
      <c r="C7" s="263"/>
      <c r="D7" s="263"/>
      <c r="E7" s="263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6"/>
      <c r="T7" s="256"/>
      <c r="U7" s="256"/>
      <c r="V7" s="256"/>
      <c r="W7" s="256"/>
      <c r="X7" s="256"/>
      <c r="Y7" s="256"/>
      <c r="Z7" s="256"/>
    </row>
    <row r="8" ht="13.5" customHeight="1">
      <c r="A8" s="256"/>
      <c r="B8" s="256"/>
      <c r="C8" s="263"/>
      <c r="D8" s="263"/>
      <c r="E8" s="263"/>
      <c r="F8" s="256"/>
      <c r="G8" s="256"/>
      <c r="H8" s="256"/>
      <c r="I8" s="256"/>
      <c r="J8" s="256"/>
      <c r="K8" s="256"/>
      <c r="L8" s="256"/>
      <c r="M8" s="256"/>
      <c r="N8" s="256"/>
      <c r="O8" s="256"/>
      <c r="P8" s="256"/>
      <c r="Q8" s="256"/>
      <c r="R8" s="256"/>
      <c r="S8" s="256"/>
      <c r="T8" s="256"/>
      <c r="U8" s="256"/>
      <c r="V8" s="256"/>
      <c r="W8" s="256"/>
      <c r="X8" s="256"/>
      <c r="Y8" s="256"/>
      <c r="Z8" s="256"/>
    </row>
    <row r="9" ht="13.5" customHeight="1">
      <c r="A9" s="256"/>
      <c r="B9" s="256"/>
      <c r="C9" s="263"/>
      <c r="D9" s="263"/>
      <c r="E9" s="263"/>
      <c r="F9" s="256"/>
      <c r="G9" s="256"/>
      <c r="H9" s="256"/>
      <c r="I9" s="256"/>
      <c r="J9" s="256"/>
      <c r="K9" s="256"/>
      <c r="L9" s="256"/>
      <c r="M9" s="256"/>
      <c r="N9" s="256"/>
      <c r="O9" s="256"/>
      <c r="P9" s="256"/>
      <c r="Q9" s="256"/>
      <c r="R9" s="256"/>
      <c r="S9" s="256"/>
      <c r="T9" s="256"/>
      <c r="U9" s="256"/>
      <c r="V9" s="256"/>
      <c r="W9" s="256"/>
      <c r="X9" s="256"/>
      <c r="Y9" s="256"/>
      <c r="Z9" s="256"/>
    </row>
    <row r="10" ht="13.5" customHeight="1">
      <c r="A10" s="256"/>
      <c r="B10" s="256"/>
      <c r="C10" s="263"/>
      <c r="D10" s="263"/>
      <c r="E10" s="263"/>
      <c r="F10" s="256"/>
      <c r="G10" s="256"/>
      <c r="H10" s="256"/>
      <c r="I10" s="256"/>
      <c r="J10" s="256"/>
      <c r="K10" s="256"/>
      <c r="L10" s="256"/>
      <c r="M10" s="256"/>
      <c r="N10" s="256"/>
      <c r="O10" s="256"/>
      <c r="P10" s="256"/>
      <c r="Q10" s="256"/>
      <c r="R10" s="256"/>
      <c r="S10" s="256"/>
      <c r="T10" s="256"/>
      <c r="U10" s="256"/>
      <c r="V10" s="256"/>
      <c r="W10" s="256"/>
      <c r="X10" s="256"/>
      <c r="Y10" s="256"/>
      <c r="Z10" s="256"/>
    </row>
    <row r="11" ht="13.5" customHeight="1">
      <c r="A11" s="256"/>
      <c r="B11" s="256"/>
      <c r="C11" s="263"/>
      <c r="D11" s="263"/>
      <c r="E11" s="263"/>
      <c r="F11" s="256"/>
      <c r="G11" s="256"/>
      <c r="H11" s="256"/>
      <c r="I11" s="256"/>
      <c r="J11" s="256"/>
      <c r="K11" s="256"/>
      <c r="L11" s="256"/>
      <c r="M11" s="256"/>
      <c r="N11" s="256"/>
      <c r="O11" s="256"/>
      <c r="P11" s="256"/>
      <c r="Q11" s="256"/>
      <c r="R11" s="256"/>
      <c r="S11" s="256"/>
      <c r="T11" s="256"/>
      <c r="U11" s="256"/>
      <c r="V11" s="256"/>
      <c r="W11" s="256"/>
      <c r="X11" s="256"/>
      <c r="Y11" s="256"/>
      <c r="Z11" s="256"/>
    </row>
    <row r="12" ht="13.5" customHeight="1">
      <c r="A12" s="256"/>
      <c r="B12" s="256"/>
      <c r="C12" s="263"/>
      <c r="D12" s="263"/>
      <c r="E12" s="263"/>
      <c r="F12" s="256"/>
      <c r="G12" s="256"/>
      <c r="H12" s="256"/>
      <c r="I12" s="256"/>
      <c r="J12" s="256"/>
      <c r="K12" s="256"/>
      <c r="L12" s="256"/>
      <c r="M12" s="256"/>
      <c r="N12" s="256"/>
      <c r="O12" s="256"/>
      <c r="P12" s="256"/>
      <c r="Q12" s="256"/>
      <c r="R12" s="256"/>
      <c r="S12" s="256"/>
      <c r="T12" s="256"/>
      <c r="U12" s="256"/>
      <c r="V12" s="256"/>
      <c r="W12" s="256"/>
      <c r="X12" s="256"/>
      <c r="Y12" s="256"/>
      <c r="Z12" s="256"/>
    </row>
    <row r="13" ht="13.5" customHeight="1">
      <c r="A13" s="256"/>
      <c r="B13" s="256"/>
      <c r="C13" s="263"/>
      <c r="D13" s="263"/>
      <c r="E13" s="263"/>
      <c r="F13" s="256"/>
      <c r="G13" s="256"/>
      <c r="H13" s="256"/>
      <c r="I13" s="256"/>
      <c r="J13" s="256"/>
      <c r="K13" s="256"/>
      <c r="L13" s="256"/>
      <c r="M13" s="256"/>
      <c r="N13" s="256"/>
      <c r="O13" s="256"/>
      <c r="P13" s="256"/>
      <c r="Q13" s="256"/>
      <c r="R13" s="256"/>
      <c r="S13" s="256"/>
      <c r="T13" s="256"/>
      <c r="U13" s="256"/>
      <c r="V13" s="256"/>
      <c r="W13" s="256"/>
      <c r="X13" s="256"/>
      <c r="Y13" s="256"/>
      <c r="Z13" s="256"/>
    </row>
    <row r="14" ht="13.5" customHeight="1">
      <c r="A14" s="256"/>
      <c r="B14" s="256"/>
      <c r="C14" s="263"/>
      <c r="D14" s="263"/>
      <c r="E14" s="263"/>
      <c r="F14" s="256"/>
      <c r="G14" s="256"/>
      <c r="H14" s="256"/>
      <c r="I14" s="256"/>
      <c r="J14" s="256"/>
      <c r="K14" s="256"/>
      <c r="L14" s="256"/>
      <c r="M14" s="256"/>
      <c r="N14" s="256"/>
      <c r="O14" s="256"/>
      <c r="P14" s="256"/>
      <c r="Q14" s="256"/>
      <c r="R14" s="256"/>
      <c r="S14" s="256"/>
      <c r="T14" s="256"/>
      <c r="U14" s="256"/>
      <c r="V14" s="256"/>
      <c r="W14" s="256"/>
      <c r="X14" s="256"/>
      <c r="Y14" s="256"/>
      <c r="Z14" s="256"/>
    </row>
    <row r="15" ht="13.5" customHeight="1">
      <c r="A15" s="256"/>
      <c r="B15" s="256"/>
      <c r="C15" s="263"/>
      <c r="D15" s="263"/>
      <c r="E15" s="263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6"/>
      <c r="T15" s="256"/>
      <c r="U15" s="256"/>
      <c r="V15" s="256"/>
      <c r="W15" s="256"/>
      <c r="X15" s="256"/>
      <c r="Y15" s="256"/>
      <c r="Z15" s="256"/>
    </row>
    <row r="16" ht="13.5" customHeight="1">
      <c r="A16" s="256"/>
      <c r="B16" s="256"/>
      <c r="C16" s="263"/>
      <c r="D16" s="263"/>
      <c r="E16" s="263"/>
      <c r="F16" s="256"/>
      <c r="G16" s="256"/>
      <c r="H16" s="256"/>
      <c r="I16" s="256"/>
      <c r="J16" s="256"/>
      <c r="K16" s="256"/>
      <c r="L16" s="256"/>
      <c r="M16" s="256"/>
      <c r="N16" s="256"/>
      <c r="O16" s="256"/>
      <c r="P16" s="256"/>
      <c r="Q16" s="256"/>
      <c r="R16" s="256"/>
      <c r="S16" s="256"/>
      <c r="T16" s="256"/>
      <c r="U16" s="256"/>
      <c r="V16" s="256"/>
      <c r="W16" s="256"/>
      <c r="X16" s="256"/>
      <c r="Y16" s="256"/>
      <c r="Z16" s="256"/>
    </row>
    <row r="17" ht="13.5" customHeight="1">
      <c r="A17" s="256"/>
      <c r="B17" s="256"/>
      <c r="C17" s="263"/>
      <c r="D17" s="263"/>
      <c r="E17" s="263"/>
      <c r="F17" s="256"/>
      <c r="G17" s="256"/>
      <c r="H17" s="256"/>
      <c r="I17" s="256"/>
      <c r="J17" s="256"/>
      <c r="K17" s="256"/>
      <c r="L17" s="256"/>
      <c r="M17" s="256"/>
      <c r="N17" s="256"/>
      <c r="O17" s="256"/>
      <c r="P17" s="256"/>
      <c r="Q17" s="256"/>
      <c r="R17" s="256"/>
      <c r="S17" s="256"/>
      <c r="T17" s="256"/>
      <c r="U17" s="256"/>
      <c r="V17" s="256"/>
      <c r="W17" s="256"/>
      <c r="X17" s="256"/>
      <c r="Y17" s="256"/>
      <c r="Z17" s="256"/>
    </row>
    <row r="18" ht="13.5" customHeight="1">
      <c r="A18" s="256"/>
      <c r="B18" s="256"/>
      <c r="C18" s="263"/>
      <c r="D18" s="263"/>
      <c r="E18" s="263"/>
      <c r="F18" s="256"/>
      <c r="G18" s="256"/>
      <c r="H18" s="256"/>
      <c r="I18" s="256"/>
      <c r="J18" s="256"/>
      <c r="K18" s="256"/>
      <c r="L18" s="256"/>
      <c r="M18" s="256"/>
      <c r="N18" s="256"/>
      <c r="O18" s="256"/>
      <c r="P18" s="256"/>
      <c r="Q18" s="256"/>
      <c r="R18" s="256"/>
      <c r="S18" s="256"/>
      <c r="T18" s="256"/>
      <c r="U18" s="256"/>
      <c r="V18" s="256"/>
      <c r="W18" s="256"/>
      <c r="X18" s="256"/>
      <c r="Y18" s="256"/>
      <c r="Z18" s="256"/>
    </row>
    <row r="19" ht="13.5" customHeight="1">
      <c r="A19" s="256"/>
      <c r="B19" s="256"/>
      <c r="C19" s="263"/>
      <c r="D19" s="263"/>
      <c r="E19" s="263"/>
      <c r="F19" s="256"/>
      <c r="G19" s="256"/>
      <c r="H19" s="256"/>
      <c r="I19" s="256"/>
      <c r="J19" s="256"/>
      <c r="K19" s="256"/>
      <c r="L19" s="256"/>
      <c r="M19" s="256"/>
      <c r="N19" s="256"/>
      <c r="O19" s="256"/>
      <c r="P19" s="256"/>
      <c r="Q19" s="256"/>
      <c r="R19" s="256"/>
      <c r="S19" s="256"/>
      <c r="T19" s="256"/>
      <c r="U19" s="256"/>
      <c r="V19" s="256"/>
      <c r="W19" s="256"/>
      <c r="X19" s="256"/>
      <c r="Y19" s="256"/>
      <c r="Z19" s="256"/>
    </row>
    <row r="20" ht="13.5" customHeight="1">
      <c r="A20" s="256"/>
      <c r="B20" s="256"/>
      <c r="C20" s="263"/>
      <c r="D20" s="263"/>
      <c r="E20" s="263"/>
      <c r="F20" s="256"/>
      <c r="G20" s="256"/>
      <c r="H20" s="256"/>
      <c r="I20" s="256"/>
      <c r="J20" s="256"/>
      <c r="K20" s="256"/>
      <c r="L20" s="256"/>
      <c r="M20" s="256"/>
      <c r="N20" s="256"/>
      <c r="O20" s="256"/>
      <c r="P20" s="256"/>
      <c r="Q20" s="256"/>
      <c r="R20" s="256"/>
      <c r="S20" s="256"/>
      <c r="T20" s="256"/>
      <c r="U20" s="256"/>
      <c r="V20" s="256"/>
      <c r="W20" s="256"/>
      <c r="X20" s="256"/>
      <c r="Y20" s="256"/>
      <c r="Z20" s="256"/>
    </row>
    <row r="21" ht="13.5" customHeight="1">
      <c r="A21" s="256"/>
      <c r="B21" s="256"/>
      <c r="C21" s="263"/>
      <c r="D21" s="263"/>
      <c r="E21" s="263"/>
      <c r="F21" s="256"/>
      <c r="G21" s="256"/>
      <c r="H21" s="256"/>
      <c r="I21" s="256"/>
      <c r="J21" s="256"/>
      <c r="K21" s="256"/>
      <c r="L21" s="256"/>
      <c r="M21" s="256"/>
      <c r="N21" s="256"/>
      <c r="O21" s="256"/>
      <c r="P21" s="256"/>
      <c r="Q21" s="256"/>
      <c r="R21" s="256"/>
      <c r="S21" s="256"/>
      <c r="T21" s="256"/>
      <c r="U21" s="256"/>
      <c r="V21" s="256"/>
      <c r="W21" s="256"/>
      <c r="X21" s="256"/>
      <c r="Y21" s="256"/>
      <c r="Z21" s="256"/>
    </row>
    <row r="22" ht="13.5" customHeight="1">
      <c r="A22" s="256"/>
      <c r="B22" s="256"/>
      <c r="C22" s="263"/>
      <c r="D22" s="263"/>
      <c r="E22" s="263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6"/>
      <c r="R22" s="256"/>
      <c r="S22" s="256"/>
      <c r="T22" s="256"/>
      <c r="U22" s="256"/>
      <c r="V22" s="256"/>
      <c r="W22" s="256"/>
      <c r="X22" s="256"/>
      <c r="Y22" s="256"/>
      <c r="Z22" s="256"/>
    </row>
    <row r="23" ht="13.5" customHeight="1">
      <c r="A23" s="256"/>
      <c r="B23" s="256"/>
      <c r="C23" s="263"/>
      <c r="D23" s="263"/>
      <c r="E23" s="263"/>
      <c r="F23" s="256"/>
      <c r="G23" s="256"/>
      <c r="H23" s="256"/>
      <c r="I23" s="256"/>
      <c r="J23" s="256"/>
      <c r="K23" s="256"/>
      <c r="L23" s="256"/>
      <c r="M23" s="256"/>
      <c r="N23" s="256"/>
      <c r="O23" s="256"/>
      <c r="P23" s="256"/>
      <c r="Q23" s="256"/>
      <c r="R23" s="256"/>
      <c r="S23" s="256"/>
      <c r="T23" s="256"/>
      <c r="U23" s="256"/>
      <c r="V23" s="256"/>
      <c r="W23" s="256"/>
      <c r="X23" s="256"/>
      <c r="Y23" s="256"/>
      <c r="Z23" s="256"/>
    </row>
    <row r="24" ht="13.5" customHeight="1">
      <c r="A24" s="256"/>
      <c r="B24" s="256"/>
      <c r="C24" s="263"/>
      <c r="D24" s="263"/>
      <c r="E24" s="263"/>
      <c r="F24" s="256"/>
      <c r="G24" s="256"/>
      <c r="H24" s="256"/>
      <c r="I24" s="256"/>
      <c r="J24" s="256"/>
      <c r="K24" s="256"/>
      <c r="L24" s="256"/>
      <c r="M24" s="256"/>
      <c r="N24" s="256"/>
      <c r="O24" s="256"/>
      <c r="P24" s="256"/>
      <c r="Q24" s="256"/>
      <c r="R24" s="256"/>
      <c r="S24" s="256"/>
      <c r="T24" s="256"/>
      <c r="U24" s="256"/>
      <c r="V24" s="256"/>
      <c r="W24" s="256"/>
      <c r="X24" s="256"/>
      <c r="Y24" s="256"/>
      <c r="Z24" s="256"/>
    </row>
    <row r="25" ht="13.5" customHeight="1">
      <c r="A25" s="256"/>
      <c r="B25" s="256"/>
      <c r="C25" s="263"/>
      <c r="D25" s="263"/>
      <c r="E25" s="263"/>
      <c r="F25" s="256"/>
      <c r="G25" s="256"/>
      <c r="H25" s="256"/>
      <c r="I25" s="256"/>
      <c r="J25" s="256"/>
      <c r="K25" s="256"/>
      <c r="L25" s="256"/>
      <c r="M25" s="256"/>
      <c r="N25" s="256"/>
      <c r="O25" s="256"/>
      <c r="P25" s="256"/>
      <c r="Q25" s="256"/>
      <c r="R25" s="256"/>
      <c r="S25" s="256"/>
      <c r="T25" s="256"/>
      <c r="U25" s="256"/>
      <c r="V25" s="256"/>
      <c r="W25" s="256"/>
      <c r="X25" s="256"/>
      <c r="Y25" s="256"/>
      <c r="Z25" s="256"/>
    </row>
    <row r="26" ht="13.5" customHeight="1">
      <c r="A26" s="256"/>
      <c r="B26" s="256"/>
      <c r="C26" s="263"/>
      <c r="D26" s="263"/>
      <c r="E26" s="263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</row>
    <row r="27" ht="13.5" customHeight="1">
      <c r="A27" s="256"/>
      <c r="B27" s="256"/>
      <c r="C27" s="263"/>
      <c r="D27" s="263"/>
      <c r="E27" s="263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</row>
    <row r="28" ht="13.5" customHeight="1">
      <c r="A28" s="256"/>
      <c r="B28" s="256"/>
      <c r="C28" s="263"/>
      <c r="D28" s="263"/>
      <c r="E28" s="263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</row>
    <row r="29" ht="13.5" customHeight="1">
      <c r="A29" s="256"/>
      <c r="B29" s="256"/>
      <c r="C29" s="263"/>
      <c r="D29" s="263"/>
      <c r="E29" s="263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</row>
    <row r="30" ht="13.5" customHeight="1">
      <c r="A30" s="256"/>
      <c r="B30" s="256"/>
      <c r="C30" s="263"/>
      <c r="D30" s="263"/>
      <c r="E30" s="263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6"/>
      <c r="T30" s="256"/>
      <c r="U30" s="256"/>
      <c r="V30" s="256"/>
      <c r="W30" s="256"/>
      <c r="X30" s="256"/>
      <c r="Y30" s="256"/>
      <c r="Z30" s="256"/>
    </row>
    <row r="31" ht="13.5" customHeight="1">
      <c r="A31" s="256"/>
      <c r="B31" s="256"/>
      <c r="C31" s="263"/>
      <c r="D31" s="263"/>
      <c r="E31" s="263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6"/>
      <c r="T31" s="256"/>
      <c r="U31" s="256"/>
      <c r="V31" s="256"/>
      <c r="W31" s="256"/>
      <c r="X31" s="256"/>
      <c r="Y31" s="256"/>
      <c r="Z31" s="256"/>
    </row>
    <row r="32" ht="13.5" customHeight="1">
      <c r="A32" s="256"/>
      <c r="B32" s="256"/>
      <c r="C32" s="263"/>
      <c r="D32" s="263"/>
      <c r="E32" s="263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6"/>
      <c r="T32" s="256"/>
      <c r="U32" s="256"/>
      <c r="V32" s="256"/>
      <c r="W32" s="256"/>
      <c r="X32" s="256"/>
      <c r="Y32" s="256"/>
      <c r="Z32" s="256"/>
    </row>
    <row r="33" ht="13.5" customHeight="1">
      <c r="A33" s="256"/>
      <c r="B33" s="256"/>
      <c r="C33" s="263"/>
      <c r="D33" s="263"/>
      <c r="E33" s="263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6"/>
      <c r="T33" s="256"/>
      <c r="U33" s="256"/>
      <c r="V33" s="256"/>
      <c r="W33" s="256"/>
      <c r="X33" s="256"/>
      <c r="Y33" s="256"/>
      <c r="Z33" s="256"/>
    </row>
    <row r="34" ht="13.5" customHeight="1">
      <c r="A34" s="256"/>
      <c r="B34" s="256"/>
      <c r="C34" s="263"/>
      <c r="D34" s="263"/>
      <c r="E34" s="263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6"/>
      <c r="T34" s="256"/>
      <c r="U34" s="256"/>
      <c r="V34" s="256"/>
      <c r="W34" s="256"/>
      <c r="X34" s="256"/>
      <c r="Y34" s="256"/>
      <c r="Z34" s="256"/>
    </row>
    <row r="35" ht="13.5" customHeight="1">
      <c r="A35" s="256"/>
      <c r="B35" s="256"/>
      <c r="C35" s="263"/>
      <c r="D35" s="263"/>
      <c r="E35" s="263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6"/>
      <c r="T35" s="256"/>
      <c r="U35" s="256"/>
      <c r="V35" s="256"/>
      <c r="W35" s="256"/>
      <c r="X35" s="256"/>
      <c r="Y35" s="256"/>
      <c r="Z35" s="256"/>
    </row>
    <row r="36" ht="13.5" customHeight="1">
      <c r="A36" s="256"/>
      <c r="B36" s="256"/>
      <c r="C36" s="263"/>
      <c r="D36" s="263"/>
      <c r="E36" s="263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</row>
    <row r="37" ht="13.5" customHeight="1">
      <c r="A37" s="256"/>
      <c r="B37" s="256"/>
      <c r="C37" s="263"/>
      <c r="D37" s="263"/>
      <c r="E37" s="263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</row>
    <row r="38" ht="13.5" customHeight="1">
      <c r="A38" s="256"/>
      <c r="B38" s="256"/>
      <c r="C38" s="263"/>
      <c r="D38" s="263"/>
      <c r="E38" s="263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56"/>
      <c r="W38" s="256"/>
      <c r="X38" s="256"/>
      <c r="Y38" s="256"/>
      <c r="Z38" s="256"/>
    </row>
    <row r="39" ht="13.5" customHeight="1">
      <c r="A39" s="256"/>
      <c r="B39" s="256"/>
      <c r="C39" s="263"/>
      <c r="D39" s="263"/>
      <c r="E39" s="263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</row>
    <row r="40" ht="13.5" customHeight="1">
      <c r="A40" s="256"/>
      <c r="B40" s="256"/>
      <c r="C40" s="263"/>
      <c r="D40" s="263"/>
      <c r="E40" s="263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</row>
    <row r="41" ht="13.5" customHeight="1">
      <c r="A41" s="256"/>
      <c r="B41" s="256"/>
      <c r="C41" s="263"/>
      <c r="D41" s="263"/>
      <c r="E41" s="263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</row>
    <row r="42" ht="13.5" customHeight="1">
      <c r="A42" s="256"/>
      <c r="B42" s="256"/>
      <c r="C42" s="263"/>
      <c r="D42" s="263"/>
      <c r="E42" s="263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</row>
    <row r="43" ht="13.5" customHeight="1">
      <c r="A43" s="256"/>
      <c r="B43" s="256"/>
      <c r="C43" s="263"/>
      <c r="D43" s="263"/>
      <c r="E43" s="263"/>
      <c r="F43" s="256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</row>
    <row r="44" ht="13.5" customHeight="1">
      <c r="A44" s="256"/>
      <c r="B44" s="256"/>
      <c r="C44" s="263"/>
      <c r="D44" s="263"/>
      <c r="E44" s="263"/>
      <c r="F44" s="256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T44" s="256"/>
      <c r="U44" s="256"/>
      <c r="V44" s="256"/>
      <c r="W44" s="256"/>
      <c r="X44" s="256"/>
      <c r="Y44" s="256"/>
      <c r="Z44" s="256"/>
    </row>
    <row r="45" ht="13.5" customHeight="1">
      <c r="A45" s="256"/>
      <c r="B45" s="256"/>
      <c r="C45" s="263"/>
      <c r="D45" s="263"/>
      <c r="E45" s="263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6"/>
      <c r="T45" s="256"/>
      <c r="U45" s="256"/>
      <c r="V45" s="256"/>
      <c r="W45" s="256"/>
      <c r="X45" s="256"/>
      <c r="Y45" s="256"/>
      <c r="Z45" s="256"/>
    </row>
    <row r="46" ht="13.5" customHeight="1">
      <c r="A46" s="256"/>
      <c r="B46" s="256"/>
      <c r="C46" s="263"/>
      <c r="D46" s="263"/>
      <c r="E46" s="263"/>
      <c r="F46" s="256"/>
      <c r="G46" s="256"/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6"/>
      <c r="T46" s="256"/>
      <c r="U46" s="256"/>
      <c r="V46" s="256"/>
      <c r="W46" s="256"/>
      <c r="X46" s="256"/>
      <c r="Y46" s="256"/>
      <c r="Z46" s="256"/>
    </row>
    <row r="47" ht="13.5" customHeight="1">
      <c r="A47" s="256"/>
      <c r="B47" s="256"/>
      <c r="C47" s="263"/>
      <c r="D47" s="263"/>
      <c r="E47" s="263"/>
      <c r="F47" s="256"/>
      <c r="G47" s="256"/>
      <c r="H47" s="256"/>
      <c r="I47" s="256"/>
      <c r="J47" s="256"/>
      <c r="K47" s="256"/>
      <c r="L47" s="256"/>
      <c r="M47" s="256"/>
      <c r="N47" s="256"/>
      <c r="O47" s="256"/>
      <c r="P47" s="256"/>
      <c r="Q47" s="256"/>
      <c r="R47" s="256"/>
      <c r="S47" s="256"/>
      <c r="T47" s="256"/>
      <c r="U47" s="256"/>
      <c r="V47" s="256"/>
      <c r="W47" s="256"/>
      <c r="X47" s="256"/>
      <c r="Y47" s="256"/>
      <c r="Z47" s="256"/>
    </row>
    <row r="48" ht="13.5" customHeight="1">
      <c r="A48" s="256"/>
      <c r="B48" s="256"/>
      <c r="C48" s="263"/>
      <c r="D48" s="263"/>
      <c r="E48" s="263"/>
      <c r="F48" s="256"/>
      <c r="G48" s="256"/>
      <c r="H48" s="256"/>
      <c r="I48" s="256"/>
      <c r="J48" s="256"/>
      <c r="K48" s="256"/>
      <c r="L48" s="256"/>
      <c r="M48" s="256"/>
      <c r="N48" s="256"/>
      <c r="O48" s="256"/>
      <c r="P48" s="256"/>
      <c r="Q48" s="256"/>
      <c r="R48" s="256"/>
      <c r="S48" s="256"/>
      <c r="T48" s="256"/>
      <c r="U48" s="256"/>
      <c r="V48" s="256"/>
      <c r="W48" s="256"/>
      <c r="X48" s="256"/>
      <c r="Y48" s="256"/>
      <c r="Z48" s="256"/>
    </row>
    <row r="49" ht="13.5" customHeight="1">
      <c r="A49" s="256"/>
      <c r="B49" s="256"/>
      <c r="C49" s="263"/>
      <c r="D49" s="263"/>
      <c r="E49" s="263"/>
      <c r="F49" s="256"/>
      <c r="G49" s="256"/>
      <c r="H49" s="256"/>
      <c r="I49" s="256"/>
      <c r="J49" s="256"/>
      <c r="K49" s="256"/>
      <c r="L49" s="256"/>
      <c r="M49" s="256"/>
      <c r="N49" s="256"/>
      <c r="O49" s="256"/>
      <c r="P49" s="256"/>
      <c r="Q49" s="256"/>
      <c r="R49" s="256"/>
      <c r="S49" s="256"/>
      <c r="T49" s="256"/>
      <c r="U49" s="256"/>
      <c r="V49" s="256"/>
      <c r="W49" s="256"/>
      <c r="X49" s="256"/>
      <c r="Y49" s="256"/>
      <c r="Z49" s="256"/>
    </row>
    <row r="50" ht="13.5" customHeight="1">
      <c r="A50" s="256"/>
      <c r="B50" s="256"/>
      <c r="C50" s="263"/>
      <c r="D50" s="263"/>
      <c r="E50" s="263"/>
      <c r="F50" s="256"/>
      <c r="G50" s="256"/>
      <c r="H50" s="256"/>
      <c r="I50" s="256"/>
      <c r="J50" s="256"/>
      <c r="K50" s="256"/>
      <c r="L50" s="256"/>
      <c r="M50" s="256"/>
      <c r="N50" s="256"/>
      <c r="O50" s="256"/>
      <c r="P50" s="256"/>
      <c r="Q50" s="256"/>
      <c r="R50" s="256"/>
      <c r="S50" s="256"/>
      <c r="T50" s="256"/>
      <c r="U50" s="256"/>
      <c r="V50" s="256"/>
      <c r="W50" s="256"/>
      <c r="X50" s="256"/>
      <c r="Y50" s="256"/>
      <c r="Z50" s="256"/>
    </row>
    <row r="51" ht="13.5" customHeight="1">
      <c r="A51" s="256"/>
      <c r="B51" s="256"/>
      <c r="C51" s="263"/>
      <c r="D51" s="263"/>
      <c r="E51" s="263"/>
      <c r="F51" s="256"/>
      <c r="G51" s="256"/>
      <c r="H51" s="256"/>
      <c r="I51" s="256"/>
      <c r="J51" s="256"/>
      <c r="K51" s="256"/>
      <c r="L51" s="256"/>
      <c r="M51" s="256"/>
      <c r="N51" s="256"/>
      <c r="O51" s="256"/>
      <c r="P51" s="256"/>
      <c r="Q51" s="256"/>
      <c r="R51" s="256"/>
      <c r="S51" s="256"/>
      <c r="T51" s="256"/>
      <c r="U51" s="256"/>
      <c r="V51" s="256"/>
      <c r="W51" s="256"/>
      <c r="X51" s="256"/>
      <c r="Y51" s="256"/>
      <c r="Z51" s="256"/>
    </row>
    <row r="52" ht="13.5" customHeight="1">
      <c r="A52" s="256"/>
      <c r="B52" s="256"/>
      <c r="C52" s="263"/>
      <c r="D52" s="263"/>
      <c r="E52" s="263"/>
      <c r="F52" s="256"/>
      <c r="G52" s="256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</row>
    <row r="53" ht="13.5" customHeight="1">
      <c r="A53" s="256"/>
      <c r="B53" s="256"/>
      <c r="C53" s="263"/>
      <c r="D53" s="263"/>
      <c r="E53" s="263"/>
      <c r="F53" s="256"/>
      <c r="G53" s="256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</row>
    <row r="54" ht="13.5" customHeight="1">
      <c r="A54" s="256"/>
      <c r="B54" s="256"/>
      <c r="C54" s="263"/>
      <c r="D54" s="263"/>
      <c r="E54" s="263"/>
      <c r="F54" s="256"/>
      <c r="G54" s="256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</row>
    <row r="55" ht="13.5" customHeight="1">
      <c r="A55" s="256"/>
      <c r="B55" s="256"/>
      <c r="C55" s="263"/>
      <c r="D55" s="263"/>
      <c r="E55" s="263"/>
      <c r="F55" s="256"/>
      <c r="G55" s="256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</row>
    <row r="56" ht="13.5" customHeight="1">
      <c r="A56" s="256"/>
      <c r="B56" s="256"/>
      <c r="C56" s="263"/>
      <c r="D56" s="263"/>
      <c r="E56" s="263"/>
      <c r="F56" s="256"/>
      <c r="G56" s="256"/>
      <c r="H56" s="256"/>
      <c r="I56" s="256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</row>
    <row r="57" ht="13.5" customHeight="1">
      <c r="A57" s="256"/>
      <c r="B57" s="256"/>
      <c r="C57" s="263"/>
      <c r="D57" s="263"/>
      <c r="E57" s="263"/>
      <c r="F57" s="256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</row>
    <row r="58" ht="13.5" customHeight="1">
      <c r="A58" s="256"/>
      <c r="B58" s="256"/>
      <c r="C58" s="263"/>
      <c r="D58" s="263"/>
      <c r="E58" s="263"/>
      <c r="F58" s="256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</row>
    <row r="59" ht="13.5" customHeight="1">
      <c r="A59" s="256"/>
      <c r="B59" s="256"/>
      <c r="C59" s="263"/>
      <c r="D59" s="263"/>
      <c r="E59" s="263"/>
      <c r="F59" s="256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</row>
    <row r="60" ht="13.5" customHeight="1">
      <c r="A60" s="256"/>
      <c r="B60" s="256"/>
      <c r="C60" s="263"/>
      <c r="D60" s="263"/>
      <c r="E60" s="263"/>
      <c r="F60" s="256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</row>
    <row r="61" ht="13.5" customHeight="1">
      <c r="A61" s="256"/>
      <c r="B61" s="256"/>
      <c r="C61" s="263"/>
      <c r="D61" s="263"/>
      <c r="E61" s="263"/>
      <c r="F61" s="256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</row>
    <row r="62" ht="13.5" customHeight="1">
      <c r="A62" s="256"/>
      <c r="B62" s="256"/>
      <c r="C62" s="263"/>
      <c r="D62" s="263"/>
      <c r="E62" s="263"/>
      <c r="F62" s="256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</row>
    <row r="63" ht="13.5" customHeight="1">
      <c r="A63" s="256"/>
      <c r="B63" s="256"/>
      <c r="C63" s="263"/>
      <c r="D63" s="263"/>
      <c r="E63" s="263"/>
      <c r="F63" s="256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</row>
    <row r="64" ht="13.5" customHeight="1">
      <c r="A64" s="256"/>
      <c r="B64" s="256"/>
      <c r="C64" s="263"/>
      <c r="D64" s="263"/>
      <c r="E64" s="263"/>
      <c r="F64" s="256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</row>
    <row r="65" ht="13.5" customHeight="1">
      <c r="A65" s="256"/>
      <c r="B65" s="256"/>
      <c r="C65" s="263"/>
      <c r="D65" s="263"/>
      <c r="E65" s="263"/>
      <c r="F65" s="256"/>
      <c r="G65" s="256"/>
      <c r="H65" s="256"/>
      <c r="I65" s="256"/>
      <c r="J65" s="256"/>
      <c r="K65" s="256"/>
      <c r="L65" s="256"/>
      <c r="M65" s="256"/>
      <c r="N65" s="256"/>
      <c r="O65" s="256"/>
      <c r="P65" s="256"/>
      <c r="Q65" s="256"/>
      <c r="R65" s="256"/>
      <c r="S65" s="256"/>
      <c r="T65" s="256"/>
      <c r="U65" s="256"/>
      <c r="V65" s="256"/>
      <c r="W65" s="256"/>
      <c r="X65" s="256"/>
      <c r="Y65" s="256"/>
      <c r="Z65" s="256"/>
    </row>
    <row r="66" ht="13.5" customHeight="1">
      <c r="A66" s="256"/>
      <c r="B66" s="256"/>
      <c r="C66" s="263"/>
      <c r="D66" s="263"/>
      <c r="E66" s="263"/>
      <c r="F66" s="256"/>
      <c r="G66" s="256"/>
      <c r="H66" s="256"/>
      <c r="I66" s="256"/>
      <c r="J66" s="256"/>
      <c r="K66" s="256"/>
      <c r="L66" s="256"/>
      <c r="M66" s="256"/>
      <c r="N66" s="256"/>
      <c r="O66" s="256"/>
      <c r="P66" s="256"/>
      <c r="Q66" s="256"/>
      <c r="R66" s="256"/>
      <c r="S66" s="256"/>
      <c r="T66" s="256"/>
      <c r="U66" s="256"/>
      <c r="V66" s="256"/>
      <c r="W66" s="256"/>
      <c r="X66" s="256"/>
      <c r="Y66" s="256"/>
      <c r="Z66" s="256"/>
    </row>
    <row r="67" ht="13.5" customHeight="1">
      <c r="A67" s="256"/>
      <c r="B67" s="256"/>
      <c r="C67" s="263"/>
      <c r="D67" s="263"/>
      <c r="E67" s="263"/>
      <c r="F67" s="256"/>
      <c r="G67" s="256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6"/>
      <c r="S67" s="256"/>
      <c r="T67" s="256"/>
      <c r="U67" s="256"/>
      <c r="V67" s="256"/>
      <c r="W67" s="256"/>
      <c r="X67" s="256"/>
      <c r="Y67" s="256"/>
      <c r="Z67" s="256"/>
    </row>
    <row r="68" ht="13.5" customHeight="1">
      <c r="A68" s="256"/>
      <c r="B68" s="256"/>
      <c r="C68" s="263"/>
      <c r="D68" s="263"/>
      <c r="E68" s="263"/>
      <c r="F68" s="256"/>
      <c r="G68" s="256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6"/>
      <c r="S68" s="256"/>
      <c r="T68" s="256"/>
      <c r="U68" s="256"/>
      <c r="V68" s="256"/>
      <c r="W68" s="256"/>
      <c r="X68" s="256"/>
      <c r="Y68" s="256"/>
      <c r="Z68" s="256"/>
    </row>
    <row r="69" ht="13.5" customHeight="1">
      <c r="A69" s="256"/>
      <c r="B69" s="256"/>
      <c r="C69" s="263"/>
      <c r="D69" s="263"/>
      <c r="E69" s="263"/>
      <c r="F69" s="256"/>
      <c r="G69" s="256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6"/>
      <c r="S69" s="256"/>
      <c r="T69" s="256"/>
      <c r="U69" s="256"/>
      <c r="V69" s="256"/>
      <c r="W69" s="256"/>
      <c r="X69" s="256"/>
      <c r="Y69" s="256"/>
      <c r="Z69" s="256"/>
    </row>
    <row r="70" ht="13.5" customHeight="1">
      <c r="A70" s="256"/>
      <c r="B70" s="256"/>
      <c r="C70" s="263"/>
      <c r="D70" s="263"/>
      <c r="E70" s="263"/>
      <c r="F70" s="256"/>
      <c r="G70" s="256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6"/>
      <c r="S70" s="256"/>
      <c r="T70" s="256"/>
      <c r="U70" s="256"/>
      <c r="V70" s="256"/>
      <c r="W70" s="256"/>
      <c r="X70" s="256"/>
      <c r="Y70" s="256"/>
      <c r="Z70" s="256"/>
    </row>
    <row r="71" ht="13.5" customHeight="1">
      <c r="A71" s="256"/>
      <c r="B71" s="256"/>
      <c r="C71" s="263"/>
      <c r="D71" s="263"/>
      <c r="E71" s="263"/>
      <c r="F71" s="256"/>
      <c r="G71" s="256"/>
      <c r="H71" s="256"/>
      <c r="I71" s="256"/>
      <c r="J71" s="256"/>
      <c r="K71" s="256"/>
      <c r="L71" s="256"/>
      <c r="M71" s="256"/>
      <c r="N71" s="256"/>
      <c r="O71" s="256"/>
      <c r="P71" s="256"/>
      <c r="Q71" s="256"/>
      <c r="R71" s="256"/>
      <c r="S71" s="256"/>
      <c r="T71" s="256"/>
      <c r="U71" s="256"/>
      <c r="V71" s="256"/>
      <c r="W71" s="256"/>
      <c r="X71" s="256"/>
      <c r="Y71" s="256"/>
      <c r="Z71" s="256"/>
    </row>
    <row r="72" ht="13.5" customHeight="1">
      <c r="A72" s="256"/>
      <c r="B72" s="256"/>
      <c r="C72" s="263"/>
      <c r="D72" s="263"/>
      <c r="E72" s="263"/>
      <c r="F72" s="256"/>
      <c r="G72" s="256"/>
      <c r="H72" s="256"/>
      <c r="I72" s="256"/>
      <c r="J72" s="256"/>
      <c r="K72" s="256"/>
      <c r="L72" s="256"/>
      <c r="M72" s="256"/>
      <c r="N72" s="256"/>
      <c r="O72" s="256"/>
      <c r="P72" s="256"/>
      <c r="Q72" s="256"/>
      <c r="R72" s="256"/>
      <c r="S72" s="256"/>
      <c r="T72" s="256"/>
      <c r="U72" s="256"/>
      <c r="V72" s="256"/>
      <c r="W72" s="256"/>
      <c r="X72" s="256"/>
      <c r="Y72" s="256"/>
      <c r="Z72" s="256"/>
    </row>
    <row r="73" ht="13.5" customHeight="1">
      <c r="A73" s="256"/>
      <c r="B73" s="256"/>
      <c r="C73" s="263"/>
      <c r="D73" s="263"/>
      <c r="E73" s="263"/>
      <c r="F73" s="256"/>
      <c r="G73" s="256"/>
      <c r="H73" s="256"/>
      <c r="I73" s="256"/>
      <c r="J73" s="256"/>
      <c r="K73" s="256"/>
      <c r="L73" s="256"/>
      <c r="M73" s="256"/>
      <c r="N73" s="256"/>
      <c r="O73" s="256"/>
      <c r="P73" s="256"/>
      <c r="Q73" s="256"/>
      <c r="R73" s="256"/>
      <c r="S73" s="256"/>
      <c r="T73" s="256"/>
      <c r="U73" s="256"/>
      <c r="V73" s="256"/>
      <c r="W73" s="256"/>
      <c r="X73" s="256"/>
      <c r="Y73" s="256"/>
      <c r="Z73" s="256"/>
    </row>
    <row r="74" ht="13.5" customHeight="1">
      <c r="A74" s="256"/>
      <c r="B74" s="256"/>
      <c r="C74" s="263"/>
      <c r="D74" s="263"/>
      <c r="E74" s="263"/>
      <c r="F74" s="256"/>
      <c r="G74" s="256"/>
      <c r="H74" s="256"/>
      <c r="I74" s="256"/>
      <c r="J74" s="256"/>
      <c r="K74" s="256"/>
      <c r="L74" s="256"/>
      <c r="M74" s="256"/>
      <c r="N74" s="256"/>
      <c r="O74" s="256"/>
      <c r="P74" s="256"/>
      <c r="Q74" s="256"/>
      <c r="R74" s="256"/>
      <c r="S74" s="256"/>
      <c r="T74" s="256"/>
      <c r="U74" s="256"/>
      <c r="V74" s="256"/>
      <c r="W74" s="256"/>
      <c r="X74" s="256"/>
      <c r="Y74" s="256"/>
      <c r="Z74" s="256"/>
    </row>
    <row r="75" ht="13.5" customHeight="1">
      <c r="A75" s="256"/>
      <c r="B75" s="256"/>
      <c r="C75" s="263"/>
      <c r="D75" s="263"/>
      <c r="E75" s="263"/>
      <c r="F75" s="256"/>
      <c r="G75" s="256"/>
      <c r="H75" s="256"/>
      <c r="I75" s="256"/>
      <c r="J75" s="256"/>
      <c r="K75" s="256"/>
      <c r="L75" s="256"/>
      <c r="M75" s="256"/>
      <c r="N75" s="256"/>
      <c r="O75" s="256"/>
      <c r="P75" s="256"/>
      <c r="Q75" s="256"/>
      <c r="R75" s="256"/>
      <c r="S75" s="256"/>
      <c r="T75" s="256"/>
      <c r="U75" s="256"/>
      <c r="V75" s="256"/>
      <c r="W75" s="256"/>
      <c r="X75" s="256"/>
      <c r="Y75" s="256"/>
      <c r="Z75" s="256"/>
    </row>
    <row r="76" ht="13.5" customHeight="1">
      <c r="A76" s="256"/>
      <c r="B76" s="256"/>
      <c r="C76" s="263"/>
      <c r="D76" s="263"/>
      <c r="E76" s="263"/>
      <c r="F76" s="256"/>
      <c r="G76" s="256"/>
      <c r="H76" s="256"/>
      <c r="I76" s="256"/>
      <c r="J76" s="256"/>
      <c r="K76" s="256"/>
      <c r="L76" s="256"/>
      <c r="M76" s="256"/>
      <c r="N76" s="256"/>
      <c r="O76" s="256"/>
      <c r="P76" s="256"/>
      <c r="Q76" s="256"/>
      <c r="R76" s="256"/>
      <c r="S76" s="256"/>
      <c r="T76" s="256"/>
      <c r="U76" s="256"/>
      <c r="V76" s="256"/>
      <c r="W76" s="256"/>
      <c r="X76" s="256"/>
      <c r="Y76" s="256"/>
      <c r="Z76" s="256"/>
    </row>
    <row r="77" ht="13.5" customHeight="1">
      <c r="A77" s="256"/>
      <c r="B77" s="256"/>
      <c r="C77" s="263"/>
      <c r="D77" s="263"/>
      <c r="E77" s="263"/>
      <c r="F77" s="256"/>
      <c r="G77" s="256"/>
      <c r="H77" s="256"/>
      <c r="I77" s="256"/>
      <c r="J77" s="256"/>
      <c r="K77" s="256"/>
      <c r="L77" s="256"/>
      <c r="M77" s="256"/>
      <c r="N77" s="256"/>
      <c r="O77" s="256"/>
      <c r="P77" s="256"/>
      <c r="Q77" s="256"/>
      <c r="R77" s="256"/>
      <c r="S77" s="256"/>
      <c r="T77" s="256"/>
      <c r="U77" s="256"/>
      <c r="V77" s="256"/>
      <c r="W77" s="256"/>
      <c r="X77" s="256"/>
      <c r="Y77" s="256"/>
      <c r="Z77" s="256"/>
    </row>
    <row r="78" ht="13.5" customHeight="1">
      <c r="A78" s="256"/>
      <c r="B78" s="256"/>
      <c r="C78" s="263"/>
      <c r="D78" s="263"/>
      <c r="E78" s="263"/>
      <c r="F78" s="256"/>
      <c r="G78" s="256"/>
      <c r="H78" s="256"/>
      <c r="I78" s="256"/>
      <c r="J78" s="256"/>
      <c r="K78" s="256"/>
      <c r="L78" s="256"/>
      <c r="M78" s="256"/>
      <c r="N78" s="256"/>
      <c r="O78" s="256"/>
      <c r="P78" s="256"/>
      <c r="Q78" s="256"/>
      <c r="R78" s="256"/>
      <c r="S78" s="256"/>
      <c r="T78" s="256"/>
      <c r="U78" s="256"/>
      <c r="V78" s="256"/>
      <c r="W78" s="256"/>
      <c r="X78" s="256"/>
      <c r="Y78" s="256"/>
      <c r="Z78" s="256"/>
    </row>
    <row r="79" ht="13.5" customHeight="1">
      <c r="A79" s="256"/>
      <c r="B79" s="256"/>
      <c r="C79" s="263"/>
      <c r="D79" s="263"/>
      <c r="E79" s="263"/>
      <c r="F79" s="256"/>
      <c r="G79" s="256"/>
      <c r="H79" s="256"/>
      <c r="I79" s="256"/>
      <c r="J79" s="256"/>
      <c r="K79" s="256"/>
      <c r="L79" s="256"/>
      <c r="M79" s="256"/>
      <c r="N79" s="256"/>
      <c r="O79" s="256"/>
      <c r="P79" s="256"/>
      <c r="Q79" s="256"/>
      <c r="R79" s="256"/>
      <c r="S79" s="256"/>
      <c r="T79" s="256"/>
      <c r="U79" s="256"/>
      <c r="V79" s="256"/>
      <c r="W79" s="256"/>
      <c r="X79" s="256"/>
      <c r="Y79" s="256"/>
      <c r="Z79" s="256"/>
    </row>
    <row r="80" ht="13.5" customHeight="1">
      <c r="A80" s="256"/>
      <c r="B80" s="256"/>
      <c r="C80" s="263"/>
      <c r="D80" s="263"/>
      <c r="E80" s="263"/>
      <c r="F80" s="256"/>
      <c r="G80" s="256"/>
      <c r="H80" s="256"/>
      <c r="I80" s="256"/>
      <c r="J80" s="256"/>
      <c r="K80" s="256"/>
      <c r="L80" s="256"/>
      <c r="M80" s="256"/>
      <c r="N80" s="256"/>
      <c r="O80" s="256"/>
      <c r="P80" s="256"/>
      <c r="Q80" s="256"/>
      <c r="R80" s="256"/>
      <c r="S80" s="256"/>
      <c r="T80" s="256"/>
      <c r="U80" s="256"/>
      <c r="V80" s="256"/>
      <c r="W80" s="256"/>
      <c r="X80" s="256"/>
      <c r="Y80" s="256"/>
      <c r="Z80" s="256"/>
    </row>
    <row r="81" ht="13.5" customHeight="1">
      <c r="A81" s="256"/>
      <c r="B81" s="256"/>
      <c r="C81" s="263"/>
      <c r="D81" s="263"/>
      <c r="E81" s="263"/>
      <c r="F81" s="256"/>
      <c r="G81" s="256"/>
      <c r="H81" s="256"/>
      <c r="I81" s="256"/>
      <c r="J81" s="256"/>
      <c r="K81" s="256"/>
      <c r="L81" s="256"/>
      <c r="M81" s="256"/>
      <c r="N81" s="256"/>
      <c r="O81" s="256"/>
      <c r="P81" s="256"/>
      <c r="Q81" s="256"/>
      <c r="R81" s="256"/>
      <c r="S81" s="256"/>
      <c r="T81" s="256"/>
      <c r="U81" s="256"/>
      <c r="V81" s="256"/>
      <c r="W81" s="256"/>
      <c r="X81" s="256"/>
      <c r="Y81" s="256"/>
      <c r="Z81" s="256"/>
    </row>
    <row r="82" ht="13.5" customHeight="1">
      <c r="A82" s="256"/>
      <c r="B82" s="256"/>
      <c r="C82" s="263"/>
      <c r="D82" s="263"/>
      <c r="E82" s="263"/>
      <c r="F82" s="256"/>
      <c r="G82" s="256"/>
      <c r="H82" s="256"/>
      <c r="I82" s="256"/>
      <c r="J82" s="256"/>
      <c r="K82" s="256"/>
      <c r="L82" s="256"/>
      <c r="M82" s="256"/>
      <c r="N82" s="256"/>
      <c r="O82" s="256"/>
      <c r="P82" s="256"/>
      <c r="Q82" s="256"/>
      <c r="R82" s="256"/>
      <c r="S82" s="256"/>
      <c r="T82" s="256"/>
      <c r="U82" s="256"/>
      <c r="V82" s="256"/>
      <c r="W82" s="256"/>
      <c r="X82" s="256"/>
      <c r="Y82" s="256"/>
      <c r="Z82" s="256"/>
    </row>
    <row r="83" ht="13.5" customHeight="1">
      <c r="A83" s="256"/>
      <c r="B83" s="256"/>
      <c r="C83" s="263"/>
      <c r="D83" s="263"/>
      <c r="E83" s="263"/>
      <c r="F83" s="256"/>
      <c r="G83" s="256"/>
      <c r="H83" s="256"/>
      <c r="I83" s="256"/>
      <c r="J83" s="256"/>
      <c r="K83" s="256"/>
      <c r="L83" s="256"/>
      <c r="M83" s="256"/>
      <c r="N83" s="256"/>
      <c r="O83" s="256"/>
      <c r="P83" s="256"/>
      <c r="Q83" s="256"/>
      <c r="R83" s="256"/>
      <c r="S83" s="256"/>
      <c r="T83" s="256"/>
      <c r="U83" s="256"/>
      <c r="V83" s="256"/>
      <c r="W83" s="256"/>
      <c r="X83" s="256"/>
      <c r="Y83" s="256"/>
      <c r="Z83" s="256"/>
    </row>
    <row r="84" ht="13.5" customHeight="1">
      <c r="A84" s="256"/>
      <c r="B84" s="256"/>
      <c r="C84" s="263"/>
      <c r="D84" s="263"/>
      <c r="E84" s="263"/>
      <c r="F84" s="256"/>
      <c r="G84" s="256"/>
      <c r="H84" s="256"/>
      <c r="I84" s="256"/>
      <c r="J84" s="256"/>
      <c r="K84" s="256"/>
      <c r="L84" s="256"/>
      <c r="M84" s="256"/>
      <c r="N84" s="256"/>
      <c r="O84" s="256"/>
      <c r="P84" s="256"/>
      <c r="Q84" s="256"/>
      <c r="R84" s="256"/>
      <c r="S84" s="256"/>
      <c r="T84" s="256"/>
      <c r="U84" s="256"/>
      <c r="V84" s="256"/>
      <c r="W84" s="256"/>
      <c r="X84" s="256"/>
      <c r="Y84" s="256"/>
      <c r="Z84" s="256"/>
    </row>
    <row r="85" ht="13.5" customHeight="1">
      <c r="A85" s="256"/>
      <c r="B85" s="256"/>
      <c r="C85" s="263"/>
      <c r="D85" s="263"/>
      <c r="E85" s="263"/>
      <c r="F85" s="256"/>
      <c r="G85" s="256"/>
      <c r="H85" s="256"/>
      <c r="I85" s="256"/>
      <c r="J85" s="256"/>
      <c r="K85" s="256"/>
      <c r="L85" s="256"/>
      <c r="M85" s="256"/>
      <c r="N85" s="256"/>
      <c r="O85" s="256"/>
      <c r="P85" s="256"/>
      <c r="Q85" s="256"/>
      <c r="R85" s="256"/>
      <c r="S85" s="256"/>
      <c r="T85" s="256"/>
      <c r="U85" s="256"/>
      <c r="V85" s="256"/>
      <c r="W85" s="256"/>
      <c r="X85" s="256"/>
      <c r="Y85" s="256"/>
      <c r="Z85" s="256"/>
    </row>
    <row r="86" ht="13.5" customHeight="1">
      <c r="A86" s="256"/>
      <c r="B86" s="256"/>
      <c r="C86" s="263"/>
      <c r="D86" s="263"/>
      <c r="E86" s="263"/>
      <c r="F86" s="256"/>
      <c r="G86" s="256"/>
      <c r="H86" s="256"/>
      <c r="I86" s="256"/>
      <c r="J86" s="256"/>
      <c r="K86" s="256"/>
      <c r="L86" s="256"/>
      <c r="M86" s="256"/>
      <c r="N86" s="256"/>
      <c r="O86" s="256"/>
      <c r="P86" s="256"/>
      <c r="Q86" s="256"/>
      <c r="R86" s="256"/>
      <c r="S86" s="256"/>
      <c r="T86" s="256"/>
      <c r="U86" s="256"/>
      <c r="V86" s="256"/>
      <c r="W86" s="256"/>
      <c r="X86" s="256"/>
      <c r="Y86" s="256"/>
      <c r="Z86" s="256"/>
    </row>
    <row r="87" ht="13.5" customHeight="1">
      <c r="A87" s="256"/>
      <c r="B87" s="256"/>
      <c r="C87" s="263"/>
      <c r="D87" s="263"/>
      <c r="E87" s="263"/>
      <c r="F87" s="256"/>
      <c r="G87" s="256"/>
      <c r="H87" s="256"/>
      <c r="I87" s="256"/>
      <c r="J87" s="256"/>
      <c r="K87" s="256"/>
      <c r="L87" s="256"/>
      <c r="M87" s="256"/>
      <c r="N87" s="256"/>
      <c r="O87" s="256"/>
      <c r="P87" s="256"/>
      <c r="Q87" s="256"/>
      <c r="R87" s="256"/>
      <c r="S87" s="256"/>
      <c r="T87" s="256"/>
      <c r="U87" s="256"/>
      <c r="V87" s="256"/>
      <c r="W87" s="256"/>
      <c r="X87" s="256"/>
      <c r="Y87" s="256"/>
      <c r="Z87" s="256"/>
    </row>
    <row r="88" ht="13.5" customHeight="1">
      <c r="A88" s="256"/>
      <c r="B88" s="256"/>
      <c r="C88" s="263"/>
      <c r="D88" s="263"/>
      <c r="E88" s="263"/>
      <c r="F88" s="256"/>
      <c r="G88" s="256"/>
      <c r="H88" s="256"/>
      <c r="I88" s="256"/>
      <c r="J88" s="256"/>
      <c r="K88" s="256"/>
      <c r="L88" s="256"/>
      <c r="M88" s="256"/>
      <c r="N88" s="256"/>
      <c r="O88" s="256"/>
      <c r="P88" s="256"/>
      <c r="Q88" s="256"/>
      <c r="R88" s="256"/>
      <c r="S88" s="256"/>
      <c r="T88" s="256"/>
      <c r="U88" s="256"/>
      <c r="V88" s="256"/>
      <c r="W88" s="256"/>
      <c r="X88" s="256"/>
      <c r="Y88" s="256"/>
      <c r="Z88" s="256"/>
    </row>
    <row r="89" ht="13.5" customHeight="1">
      <c r="A89" s="256"/>
      <c r="B89" s="256"/>
      <c r="C89" s="263"/>
      <c r="D89" s="263"/>
      <c r="E89" s="263"/>
      <c r="F89" s="256"/>
      <c r="G89" s="256"/>
      <c r="H89" s="256"/>
      <c r="I89" s="256"/>
      <c r="J89" s="256"/>
      <c r="K89" s="256"/>
      <c r="L89" s="256"/>
      <c r="M89" s="256"/>
      <c r="N89" s="256"/>
      <c r="O89" s="256"/>
      <c r="P89" s="256"/>
      <c r="Q89" s="256"/>
      <c r="R89" s="256"/>
      <c r="S89" s="256"/>
      <c r="T89" s="256"/>
      <c r="U89" s="256"/>
      <c r="V89" s="256"/>
      <c r="W89" s="256"/>
      <c r="X89" s="256"/>
      <c r="Y89" s="256"/>
      <c r="Z89" s="256"/>
    </row>
    <row r="90" ht="13.5" customHeight="1">
      <c r="A90" s="256"/>
      <c r="B90" s="256"/>
      <c r="C90" s="263"/>
      <c r="D90" s="263"/>
      <c r="E90" s="263"/>
      <c r="F90" s="256"/>
      <c r="G90" s="256"/>
      <c r="H90" s="256"/>
      <c r="I90" s="256"/>
      <c r="J90" s="256"/>
      <c r="K90" s="256"/>
      <c r="L90" s="256"/>
      <c r="M90" s="256"/>
      <c r="N90" s="256"/>
      <c r="O90" s="256"/>
      <c r="P90" s="256"/>
      <c r="Q90" s="256"/>
      <c r="R90" s="256"/>
      <c r="S90" s="256"/>
      <c r="T90" s="256"/>
      <c r="U90" s="256"/>
      <c r="V90" s="256"/>
      <c r="W90" s="256"/>
      <c r="X90" s="256"/>
      <c r="Y90" s="256"/>
      <c r="Z90" s="256"/>
    </row>
    <row r="91" ht="13.5" customHeight="1">
      <c r="A91" s="256"/>
      <c r="B91" s="256"/>
      <c r="C91" s="263"/>
      <c r="D91" s="263"/>
      <c r="E91" s="263"/>
      <c r="F91" s="256"/>
      <c r="G91" s="256"/>
      <c r="H91" s="256"/>
      <c r="I91" s="256"/>
      <c r="J91" s="256"/>
      <c r="K91" s="256"/>
      <c r="L91" s="256"/>
      <c r="M91" s="256"/>
      <c r="N91" s="256"/>
      <c r="O91" s="256"/>
      <c r="P91" s="256"/>
      <c r="Q91" s="256"/>
      <c r="R91" s="256"/>
      <c r="S91" s="256"/>
      <c r="T91" s="256"/>
      <c r="U91" s="256"/>
      <c r="V91" s="256"/>
      <c r="W91" s="256"/>
      <c r="X91" s="256"/>
      <c r="Y91" s="256"/>
      <c r="Z91" s="256"/>
    </row>
    <row r="92" ht="13.5" customHeight="1">
      <c r="A92" s="256"/>
      <c r="B92" s="256"/>
      <c r="C92" s="263"/>
      <c r="D92" s="263"/>
      <c r="E92" s="263"/>
      <c r="F92" s="256"/>
      <c r="G92" s="256"/>
      <c r="H92" s="256"/>
      <c r="I92" s="256"/>
      <c r="J92" s="256"/>
      <c r="K92" s="256"/>
      <c r="L92" s="256"/>
      <c r="M92" s="256"/>
      <c r="N92" s="256"/>
      <c r="O92" s="256"/>
      <c r="P92" s="256"/>
      <c r="Q92" s="256"/>
      <c r="R92" s="256"/>
      <c r="S92" s="256"/>
      <c r="T92" s="256"/>
      <c r="U92" s="256"/>
      <c r="V92" s="256"/>
      <c r="W92" s="256"/>
      <c r="X92" s="256"/>
      <c r="Y92" s="256"/>
      <c r="Z92" s="256"/>
    </row>
    <row r="93" ht="13.5" customHeight="1">
      <c r="A93" s="256"/>
      <c r="B93" s="256"/>
      <c r="C93" s="263"/>
      <c r="D93" s="263"/>
      <c r="E93" s="263"/>
      <c r="F93" s="256"/>
      <c r="G93" s="256"/>
      <c r="H93" s="256"/>
      <c r="I93" s="256"/>
      <c r="J93" s="256"/>
      <c r="K93" s="256"/>
      <c r="L93" s="256"/>
      <c r="M93" s="256"/>
      <c r="N93" s="256"/>
      <c r="O93" s="256"/>
      <c r="P93" s="256"/>
      <c r="Q93" s="256"/>
      <c r="R93" s="256"/>
      <c r="S93" s="256"/>
      <c r="T93" s="256"/>
      <c r="U93" s="256"/>
      <c r="V93" s="256"/>
      <c r="W93" s="256"/>
      <c r="X93" s="256"/>
      <c r="Y93" s="256"/>
      <c r="Z93" s="256"/>
    </row>
    <row r="94" ht="13.5" customHeight="1">
      <c r="A94" s="256"/>
      <c r="B94" s="256"/>
      <c r="C94" s="263"/>
      <c r="D94" s="263"/>
      <c r="E94" s="263"/>
      <c r="F94" s="256"/>
      <c r="G94" s="256"/>
      <c r="H94" s="256"/>
      <c r="I94" s="256"/>
      <c r="J94" s="256"/>
      <c r="K94" s="256"/>
      <c r="L94" s="256"/>
      <c r="M94" s="256"/>
      <c r="N94" s="256"/>
      <c r="O94" s="256"/>
      <c r="P94" s="256"/>
      <c r="Q94" s="256"/>
      <c r="R94" s="256"/>
      <c r="S94" s="256"/>
      <c r="T94" s="256"/>
      <c r="U94" s="256"/>
      <c r="V94" s="256"/>
      <c r="W94" s="256"/>
      <c r="X94" s="256"/>
      <c r="Y94" s="256"/>
      <c r="Z94" s="256"/>
    </row>
    <row r="95" ht="13.5" customHeight="1">
      <c r="A95" s="256"/>
      <c r="B95" s="256"/>
      <c r="C95" s="263"/>
      <c r="D95" s="263"/>
      <c r="E95" s="263"/>
      <c r="F95" s="256"/>
      <c r="G95" s="256"/>
      <c r="H95" s="256"/>
      <c r="I95" s="256"/>
      <c r="J95" s="256"/>
      <c r="K95" s="256"/>
      <c r="L95" s="256"/>
      <c r="M95" s="256"/>
      <c r="N95" s="256"/>
      <c r="O95" s="256"/>
      <c r="P95" s="256"/>
      <c r="Q95" s="256"/>
      <c r="R95" s="256"/>
      <c r="S95" s="256"/>
      <c r="T95" s="256"/>
      <c r="U95" s="256"/>
      <c r="V95" s="256"/>
      <c r="W95" s="256"/>
      <c r="X95" s="256"/>
      <c r="Y95" s="256"/>
      <c r="Z95" s="256"/>
    </row>
    <row r="96" ht="13.5" customHeight="1">
      <c r="A96" s="256"/>
      <c r="B96" s="256"/>
      <c r="C96" s="263"/>
      <c r="D96" s="263"/>
      <c r="E96" s="263"/>
      <c r="F96" s="256"/>
      <c r="G96" s="256"/>
      <c r="H96" s="256"/>
      <c r="I96" s="256"/>
      <c r="J96" s="256"/>
      <c r="K96" s="256"/>
      <c r="L96" s="256"/>
      <c r="M96" s="256"/>
      <c r="N96" s="256"/>
      <c r="O96" s="256"/>
      <c r="P96" s="256"/>
      <c r="Q96" s="256"/>
      <c r="R96" s="256"/>
      <c r="S96" s="256"/>
      <c r="T96" s="256"/>
      <c r="U96" s="256"/>
      <c r="V96" s="256"/>
      <c r="W96" s="256"/>
      <c r="X96" s="256"/>
      <c r="Y96" s="256"/>
      <c r="Z96" s="256"/>
    </row>
    <row r="97" ht="13.5" customHeight="1">
      <c r="A97" s="256"/>
      <c r="B97" s="256"/>
      <c r="C97" s="263"/>
      <c r="D97" s="263"/>
      <c r="E97" s="263"/>
      <c r="F97" s="256"/>
      <c r="G97" s="256"/>
      <c r="H97" s="256"/>
      <c r="I97" s="256"/>
      <c r="J97" s="256"/>
      <c r="K97" s="256"/>
      <c r="L97" s="256"/>
      <c r="M97" s="256"/>
      <c r="N97" s="256"/>
      <c r="O97" s="256"/>
      <c r="P97" s="256"/>
      <c r="Q97" s="256"/>
      <c r="R97" s="256"/>
      <c r="S97" s="256"/>
      <c r="T97" s="256"/>
      <c r="U97" s="256"/>
      <c r="V97" s="256"/>
      <c r="W97" s="256"/>
      <c r="X97" s="256"/>
      <c r="Y97" s="256"/>
      <c r="Z97" s="256"/>
    </row>
    <row r="98" ht="13.5" customHeight="1">
      <c r="A98" s="256"/>
      <c r="B98" s="256"/>
      <c r="C98" s="263"/>
      <c r="D98" s="263"/>
      <c r="E98" s="263"/>
      <c r="F98" s="256"/>
      <c r="G98" s="256"/>
      <c r="H98" s="256"/>
      <c r="I98" s="256"/>
      <c r="J98" s="256"/>
      <c r="K98" s="256"/>
      <c r="L98" s="256"/>
      <c r="M98" s="256"/>
      <c r="N98" s="256"/>
      <c r="O98" s="256"/>
      <c r="P98" s="256"/>
      <c r="Q98" s="256"/>
      <c r="R98" s="256"/>
      <c r="S98" s="256"/>
      <c r="T98" s="256"/>
      <c r="U98" s="256"/>
      <c r="V98" s="256"/>
      <c r="W98" s="256"/>
      <c r="X98" s="256"/>
      <c r="Y98" s="256"/>
      <c r="Z98" s="256"/>
    </row>
    <row r="99" ht="13.5" customHeight="1">
      <c r="A99" s="256"/>
      <c r="B99" s="256"/>
      <c r="C99" s="263"/>
      <c r="D99" s="263"/>
      <c r="E99" s="263"/>
      <c r="F99" s="256"/>
      <c r="G99" s="256"/>
      <c r="H99" s="256"/>
      <c r="I99" s="256"/>
      <c r="J99" s="256"/>
      <c r="K99" s="256"/>
      <c r="L99" s="256"/>
      <c r="M99" s="256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</row>
    <row r="100" ht="13.5" customHeight="1">
      <c r="A100" s="256"/>
      <c r="B100" s="256"/>
      <c r="C100" s="263"/>
      <c r="D100" s="263"/>
      <c r="E100" s="263"/>
      <c r="F100" s="256"/>
      <c r="G100" s="256"/>
      <c r="H100" s="256"/>
      <c r="I100" s="256"/>
      <c r="J100" s="256"/>
      <c r="K100" s="256"/>
      <c r="L100" s="256"/>
      <c r="M100" s="256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</row>
    <row r="101" ht="13.5" customHeight="1">
      <c r="A101" s="256"/>
      <c r="B101" s="256"/>
      <c r="C101" s="263"/>
      <c r="D101" s="263"/>
      <c r="E101" s="263"/>
      <c r="F101" s="256"/>
      <c r="G101" s="256"/>
      <c r="H101" s="256"/>
      <c r="I101" s="256"/>
      <c r="J101" s="256"/>
      <c r="K101" s="256"/>
      <c r="L101" s="256"/>
      <c r="M101" s="256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</row>
    <row r="102" ht="13.5" customHeight="1">
      <c r="A102" s="256"/>
      <c r="B102" s="256"/>
      <c r="C102" s="263"/>
      <c r="D102" s="263"/>
      <c r="E102" s="263"/>
      <c r="F102" s="256"/>
      <c r="G102" s="256"/>
      <c r="H102" s="256"/>
      <c r="I102" s="256"/>
      <c r="J102" s="256"/>
      <c r="K102" s="256"/>
      <c r="L102" s="256"/>
      <c r="M102" s="256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</row>
    <row r="103" ht="13.5" customHeight="1">
      <c r="A103" s="256"/>
      <c r="B103" s="256"/>
      <c r="C103" s="263"/>
      <c r="D103" s="263"/>
      <c r="E103" s="263"/>
      <c r="F103" s="256"/>
      <c r="G103" s="256"/>
      <c r="H103" s="256"/>
      <c r="I103" s="256"/>
      <c r="J103" s="256"/>
      <c r="K103" s="256"/>
      <c r="L103" s="256"/>
      <c r="M103" s="256"/>
      <c r="N103" s="256"/>
      <c r="O103" s="256"/>
      <c r="P103" s="256"/>
      <c r="Q103" s="256"/>
      <c r="R103" s="256"/>
      <c r="S103" s="256"/>
      <c r="T103" s="256"/>
      <c r="U103" s="256"/>
      <c r="V103" s="256"/>
      <c r="W103" s="256"/>
      <c r="X103" s="256"/>
      <c r="Y103" s="256"/>
      <c r="Z103" s="256"/>
    </row>
    <row r="104" ht="13.5" customHeight="1">
      <c r="A104" s="256"/>
      <c r="B104" s="256"/>
      <c r="C104" s="263"/>
      <c r="D104" s="263"/>
      <c r="E104" s="263"/>
      <c r="F104" s="256"/>
      <c r="G104" s="256"/>
      <c r="H104" s="256"/>
      <c r="I104" s="256"/>
      <c r="J104" s="256"/>
      <c r="K104" s="256"/>
      <c r="L104" s="256"/>
      <c r="M104" s="256"/>
      <c r="N104" s="256"/>
      <c r="O104" s="256"/>
      <c r="P104" s="256"/>
      <c r="Q104" s="256"/>
      <c r="R104" s="256"/>
      <c r="S104" s="256"/>
      <c r="T104" s="256"/>
      <c r="U104" s="256"/>
      <c r="V104" s="256"/>
      <c r="W104" s="256"/>
      <c r="X104" s="256"/>
      <c r="Y104" s="256"/>
      <c r="Z104" s="256"/>
    </row>
    <row r="105" ht="13.5" customHeight="1">
      <c r="A105" s="256"/>
      <c r="B105" s="256"/>
      <c r="C105" s="263"/>
      <c r="D105" s="263"/>
      <c r="E105" s="263"/>
      <c r="F105" s="256"/>
      <c r="G105" s="256"/>
      <c r="H105" s="256"/>
      <c r="I105" s="256"/>
      <c r="J105" s="256"/>
      <c r="K105" s="256"/>
      <c r="L105" s="256"/>
      <c r="M105" s="256"/>
      <c r="N105" s="256"/>
      <c r="O105" s="256"/>
      <c r="P105" s="256"/>
      <c r="Q105" s="256"/>
      <c r="R105" s="256"/>
      <c r="S105" s="256"/>
      <c r="T105" s="256"/>
      <c r="U105" s="256"/>
      <c r="V105" s="256"/>
      <c r="W105" s="256"/>
      <c r="X105" s="256"/>
      <c r="Y105" s="256"/>
      <c r="Z105" s="256"/>
    </row>
    <row r="106" ht="13.5" customHeight="1">
      <c r="A106" s="256"/>
      <c r="B106" s="256"/>
      <c r="C106" s="263"/>
      <c r="D106" s="263"/>
      <c r="E106" s="263"/>
      <c r="F106" s="256"/>
      <c r="G106" s="256"/>
      <c r="H106" s="256"/>
      <c r="I106" s="256"/>
      <c r="J106" s="256"/>
      <c r="K106" s="256"/>
      <c r="L106" s="256"/>
      <c r="M106" s="256"/>
      <c r="N106" s="256"/>
      <c r="O106" s="256"/>
      <c r="P106" s="256"/>
      <c r="Q106" s="256"/>
      <c r="R106" s="256"/>
      <c r="S106" s="256"/>
      <c r="T106" s="256"/>
      <c r="U106" s="256"/>
      <c r="V106" s="256"/>
      <c r="W106" s="256"/>
      <c r="X106" s="256"/>
      <c r="Y106" s="256"/>
      <c r="Z106" s="256"/>
    </row>
    <row r="107" ht="13.5" customHeight="1">
      <c r="A107" s="256"/>
      <c r="B107" s="256"/>
      <c r="C107" s="263"/>
      <c r="D107" s="263"/>
      <c r="E107" s="263"/>
      <c r="F107" s="256"/>
      <c r="G107" s="256"/>
      <c r="H107" s="256"/>
      <c r="I107" s="256"/>
      <c r="J107" s="256"/>
      <c r="K107" s="256"/>
      <c r="L107" s="256"/>
      <c r="M107" s="256"/>
      <c r="N107" s="256"/>
      <c r="O107" s="256"/>
      <c r="P107" s="256"/>
      <c r="Q107" s="256"/>
      <c r="R107" s="256"/>
      <c r="S107" s="256"/>
      <c r="T107" s="256"/>
      <c r="U107" s="256"/>
      <c r="V107" s="256"/>
      <c r="W107" s="256"/>
      <c r="X107" s="256"/>
      <c r="Y107" s="256"/>
      <c r="Z107" s="256"/>
    </row>
    <row r="108" ht="13.5" customHeight="1">
      <c r="A108" s="256"/>
      <c r="B108" s="256"/>
      <c r="C108" s="263"/>
      <c r="D108" s="263"/>
      <c r="E108" s="263"/>
      <c r="F108" s="256"/>
      <c r="G108" s="256"/>
      <c r="H108" s="256"/>
      <c r="I108" s="256"/>
      <c r="J108" s="256"/>
      <c r="K108" s="256"/>
      <c r="L108" s="256"/>
      <c r="M108" s="256"/>
      <c r="N108" s="256"/>
      <c r="O108" s="256"/>
      <c r="P108" s="256"/>
      <c r="Q108" s="256"/>
      <c r="R108" s="256"/>
      <c r="S108" s="256"/>
      <c r="T108" s="256"/>
      <c r="U108" s="256"/>
      <c r="V108" s="256"/>
      <c r="W108" s="256"/>
      <c r="X108" s="256"/>
      <c r="Y108" s="256"/>
      <c r="Z108" s="256"/>
    </row>
    <row r="109" ht="13.5" customHeight="1">
      <c r="A109" s="256"/>
      <c r="B109" s="256"/>
      <c r="C109" s="263"/>
      <c r="D109" s="263"/>
      <c r="E109" s="263"/>
      <c r="F109" s="256"/>
      <c r="G109" s="256"/>
      <c r="H109" s="256"/>
      <c r="I109" s="256"/>
      <c r="J109" s="256"/>
      <c r="K109" s="256"/>
      <c r="L109" s="256"/>
      <c r="M109" s="256"/>
      <c r="N109" s="256"/>
      <c r="O109" s="256"/>
      <c r="P109" s="256"/>
      <c r="Q109" s="256"/>
      <c r="R109" s="256"/>
      <c r="S109" s="256"/>
      <c r="T109" s="256"/>
      <c r="U109" s="256"/>
      <c r="V109" s="256"/>
      <c r="W109" s="256"/>
      <c r="X109" s="256"/>
      <c r="Y109" s="256"/>
      <c r="Z109" s="256"/>
    </row>
    <row r="110" ht="13.5" customHeight="1">
      <c r="A110" s="256"/>
      <c r="B110" s="256"/>
      <c r="C110" s="263"/>
      <c r="D110" s="263"/>
      <c r="E110" s="263"/>
      <c r="F110" s="256"/>
      <c r="G110" s="256"/>
      <c r="H110" s="256"/>
      <c r="I110" s="256"/>
      <c r="J110" s="256"/>
      <c r="K110" s="256"/>
      <c r="L110" s="256"/>
      <c r="M110" s="256"/>
      <c r="N110" s="256"/>
      <c r="O110" s="256"/>
      <c r="P110" s="256"/>
      <c r="Q110" s="256"/>
      <c r="R110" s="256"/>
      <c r="S110" s="256"/>
      <c r="T110" s="256"/>
      <c r="U110" s="256"/>
      <c r="V110" s="256"/>
      <c r="W110" s="256"/>
      <c r="X110" s="256"/>
      <c r="Y110" s="256"/>
      <c r="Z110" s="256"/>
    </row>
    <row r="111" ht="13.5" customHeight="1">
      <c r="A111" s="256"/>
      <c r="B111" s="256"/>
      <c r="C111" s="263"/>
      <c r="D111" s="263"/>
      <c r="E111" s="263"/>
      <c r="F111" s="256"/>
      <c r="G111" s="256"/>
      <c r="H111" s="256"/>
      <c r="I111" s="256"/>
      <c r="J111" s="256"/>
      <c r="K111" s="256"/>
      <c r="L111" s="256"/>
      <c r="M111" s="256"/>
      <c r="N111" s="256"/>
      <c r="O111" s="256"/>
      <c r="P111" s="256"/>
      <c r="Q111" s="256"/>
      <c r="R111" s="256"/>
      <c r="S111" s="256"/>
      <c r="T111" s="256"/>
      <c r="U111" s="256"/>
      <c r="V111" s="256"/>
      <c r="W111" s="256"/>
      <c r="X111" s="256"/>
      <c r="Y111" s="256"/>
      <c r="Z111" s="256"/>
    </row>
    <row r="112" ht="13.5" customHeight="1">
      <c r="A112" s="256"/>
      <c r="B112" s="256"/>
      <c r="C112" s="263"/>
      <c r="D112" s="263"/>
      <c r="E112" s="263"/>
      <c r="F112" s="256"/>
      <c r="G112" s="256"/>
      <c r="H112" s="256"/>
      <c r="I112" s="256"/>
      <c r="J112" s="256"/>
      <c r="K112" s="256"/>
      <c r="L112" s="256"/>
      <c r="M112" s="256"/>
      <c r="N112" s="256"/>
      <c r="O112" s="256"/>
      <c r="P112" s="256"/>
      <c r="Q112" s="256"/>
      <c r="R112" s="256"/>
      <c r="S112" s="256"/>
      <c r="T112" s="256"/>
      <c r="U112" s="256"/>
      <c r="V112" s="256"/>
      <c r="W112" s="256"/>
      <c r="X112" s="256"/>
      <c r="Y112" s="256"/>
      <c r="Z112" s="256"/>
    </row>
    <row r="113" ht="13.5" customHeight="1">
      <c r="A113" s="256"/>
      <c r="B113" s="256"/>
      <c r="C113" s="263"/>
      <c r="D113" s="263"/>
      <c r="E113" s="263"/>
      <c r="F113" s="256"/>
      <c r="G113" s="256"/>
      <c r="H113" s="256"/>
      <c r="I113" s="256"/>
      <c r="J113" s="256"/>
      <c r="K113" s="256"/>
      <c r="L113" s="256"/>
      <c r="M113" s="256"/>
      <c r="N113" s="256"/>
      <c r="O113" s="256"/>
      <c r="P113" s="256"/>
      <c r="Q113" s="256"/>
      <c r="R113" s="256"/>
      <c r="S113" s="256"/>
      <c r="T113" s="256"/>
      <c r="U113" s="256"/>
      <c r="V113" s="256"/>
      <c r="W113" s="256"/>
      <c r="X113" s="256"/>
      <c r="Y113" s="256"/>
      <c r="Z113" s="256"/>
    </row>
    <row r="114" ht="13.5" customHeight="1">
      <c r="A114" s="256"/>
      <c r="B114" s="256"/>
      <c r="C114" s="263"/>
      <c r="D114" s="263"/>
      <c r="E114" s="263"/>
      <c r="F114" s="256"/>
      <c r="G114" s="256"/>
      <c r="H114" s="256"/>
      <c r="I114" s="256"/>
      <c r="J114" s="256"/>
      <c r="K114" s="256"/>
      <c r="L114" s="256"/>
      <c r="M114" s="256"/>
      <c r="N114" s="256"/>
      <c r="O114" s="256"/>
      <c r="P114" s="256"/>
      <c r="Q114" s="256"/>
      <c r="R114" s="256"/>
      <c r="S114" s="256"/>
      <c r="T114" s="256"/>
      <c r="U114" s="256"/>
      <c r="V114" s="256"/>
      <c r="W114" s="256"/>
      <c r="X114" s="256"/>
      <c r="Y114" s="256"/>
      <c r="Z114" s="256"/>
    </row>
    <row r="115" ht="13.5" customHeight="1">
      <c r="A115" s="256"/>
      <c r="B115" s="256"/>
      <c r="C115" s="263"/>
      <c r="D115" s="263"/>
      <c r="E115" s="263"/>
      <c r="F115" s="256"/>
      <c r="G115" s="256"/>
      <c r="H115" s="256"/>
      <c r="I115" s="256"/>
      <c r="J115" s="256"/>
      <c r="K115" s="256"/>
      <c r="L115" s="256"/>
      <c r="M115" s="256"/>
      <c r="N115" s="256"/>
      <c r="O115" s="256"/>
      <c r="P115" s="256"/>
      <c r="Q115" s="256"/>
      <c r="R115" s="256"/>
      <c r="S115" s="256"/>
      <c r="T115" s="256"/>
      <c r="U115" s="256"/>
      <c r="V115" s="256"/>
      <c r="W115" s="256"/>
      <c r="X115" s="256"/>
      <c r="Y115" s="256"/>
      <c r="Z115" s="256"/>
    </row>
    <row r="116" ht="13.5" customHeight="1">
      <c r="A116" s="256"/>
      <c r="B116" s="256"/>
      <c r="C116" s="263"/>
      <c r="D116" s="263"/>
      <c r="E116" s="263"/>
      <c r="F116" s="256"/>
      <c r="G116" s="256"/>
      <c r="H116" s="256"/>
      <c r="I116" s="256"/>
      <c r="J116" s="256"/>
      <c r="K116" s="256"/>
      <c r="L116" s="256"/>
      <c r="M116" s="256"/>
      <c r="N116" s="256"/>
      <c r="O116" s="256"/>
      <c r="P116" s="256"/>
      <c r="Q116" s="256"/>
      <c r="R116" s="256"/>
      <c r="S116" s="256"/>
      <c r="T116" s="256"/>
      <c r="U116" s="256"/>
      <c r="V116" s="256"/>
      <c r="W116" s="256"/>
      <c r="X116" s="256"/>
      <c r="Y116" s="256"/>
      <c r="Z116" s="256"/>
    </row>
    <row r="117" ht="13.5" customHeight="1">
      <c r="A117" s="256"/>
      <c r="B117" s="256"/>
      <c r="C117" s="263"/>
      <c r="D117" s="263"/>
      <c r="E117" s="263"/>
      <c r="F117" s="256"/>
      <c r="G117" s="256"/>
      <c r="H117" s="256"/>
      <c r="I117" s="256"/>
      <c r="J117" s="256"/>
      <c r="K117" s="256"/>
      <c r="L117" s="256"/>
      <c r="M117" s="256"/>
      <c r="N117" s="256"/>
      <c r="O117" s="256"/>
      <c r="P117" s="256"/>
      <c r="Q117" s="256"/>
      <c r="R117" s="256"/>
      <c r="S117" s="256"/>
      <c r="T117" s="256"/>
      <c r="U117" s="256"/>
      <c r="V117" s="256"/>
      <c r="W117" s="256"/>
      <c r="X117" s="256"/>
      <c r="Y117" s="256"/>
      <c r="Z117" s="256"/>
    </row>
    <row r="118" ht="13.5" customHeight="1">
      <c r="A118" s="256"/>
      <c r="B118" s="256"/>
      <c r="C118" s="263"/>
      <c r="D118" s="263"/>
      <c r="E118" s="263"/>
      <c r="F118" s="256"/>
      <c r="G118" s="256"/>
      <c r="H118" s="256"/>
      <c r="I118" s="256"/>
      <c r="J118" s="256"/>
      <c r="K118" s="256"/>
      <c r="L118" s="256"/>
      <c r="M118" s="256"/>
      <c r="N118" s="256"/>
      <c r="O118" s="256"/>
      <c r="P118" s="256"/>
      <c r="Q118" s="256"/>
      <c r="R118" s="256"/>
      <c r="S118" s="256"/>
      <c r="T118" s="256"/>
      <c r="U118" s="256"/>
      <c r="V118" s="256"/>
      <c r="W118" s="256"/>
      <c r="X118" s="256"/>
      <c r="Y118" s="256"/>
      <c r="Z118" s="256"/>
    </row>
    <row r="119" ht="13.5" customHeight="1">
      <c r="A119" s="256"/>
      <c r="B119" s="256"/>
      <c r="C119" s="263"/>
      <c r="D119" s="263"/>
      <c r="E119" s="263"/>
      <c r="F119" s="256"/>
      <c r="G119" s="256"/>
      <c r="H119" s="256"/>
      <c r="I119" s="256"/>
      <c r="J119" s="256"/>
      <c r="K119" s="256"/>
      <c r="L119" s="256"/>
      <c r="M119" s="256"/>
      <c r="N119" s="256"/>
      <c r="O119" s="256"/>
      <c r="P119" s="256"/>
      <c r="Q119" s="256"/>
      <c r="R119" s="256"/>
      <c r="S119" s="256"/>
      <c r="T119" s="256"/>
      <c r="U119" s="256"/>
      <c r="V119" s="256"/>
      <c r="W119" s="256"/>
      <c r="X119" s="256"/>
      <c r="Y119" s="256"/>
      <c r="Z119" s="256"/>
    </row>
    <row r="120" ht="13.5" customHeight="1">
      <c r="A120" s="256"/>
      <c r="B120" s="256"/>
      <c r="C120" s="263"/>
      <c r="D120" s="263"/>
      <c r="E120" s="263"/>
      <c r="F120" s="256"/>
      <c r="G120" s="256"/>
      <c r="H120" s="256"/>
      <c r="I120" s="256"/>
      <c r="J120" s="256"/>
      <c r="K120" s="256"/>
      <c r="L120" s="256"/>
      <c r="M120" s="256"/>
      <c r="N120" s="256"/>
      <c r="O120" s="256"/>
      <c r="P120" s="256"/>
      <c r="Q120" s="256"/>
      <c r="R120" s="256"/>
      <c r="S120" s="256"/>
      <c r="T120" s="256"/>
      <c r="U120" s="256"/>
      <c r="V120" s="256"/>
      <c r="W120" s="256"/>
      <c r="X120" s="256"/>
      <c r="Y120" s="256"/>
      <c r="Z120" s="256"/>
    </row>
    <row r="121" ht="13.5" customHeight="1">
      <c r="A121" s="256"/>
      <c r="B121" s="256"/>
      <c r="C121" s="263"/>
      <c r="D121" s="263"/>
      <c r="E121" s="263"/>
      <c r="F121" s="256"/>
      <c r="G121" s="256"/>
      <c r="H121" s="256"/>
      <c r="I121" s="256"/>
      <c r="J121" s="256"/>
      <c r="K121" s="256"/>
      <c r="L121" s="256"/>
      <c r="M121" s="256"/>
      <c r="N121" s="256"/>
      <c r="O121" s="256"/>
      <c r="P121" s="256"/>
      <c r="Q121" s="256"/>
      <c r="R121" s="256"/>
      <c r="S121" s="256"/>
      <c r="T121" s="256"/>
      <c r="U121" s="256"/>
      <c r="V121" s="256"/>
      <c r="W121" s="256"/>
      <c r="X121" s="256"/>
      <c r="Y121" s="256"/>
      <c r="Z121" s="256"/>
    </row>
    <row r="122" ht="13.5" customHeight="1">
      <c r="A122" s="256"/>
      <c r="B122" s="256"/>
      <c r="C122" s="263"/>
      <c r="D122" s="263"/>
      <c r="E122" s="263"/>
      <c r="F122" s="256"/>
      <c r="G122" s="256"/>
      <c r="H122" s="256"/>
      <c r="I122" s="256"/>
      <c r="J122" s="256"/>
      <c r="K122" s="256"/>
      <c r="L122" s="256"/>
      <c r="M122" s="256"/>
      <c r="N122" s="256"/>
      <c r="O122" s="256"/>
      <c r="P122" s="256"/>
      <c r="Q122" s="256"/>
      <c r="R122" s="256"/>
      <c r="S122" s="256"/>
      <c r="T122" s="256"/>
      <c r="U122" s="256"/>
      <c r="V122" s="256"/>
      <c r="W122" s="256"/>
      <c r="X122" s="256"/>
      <c r="Y122" s="256"/>
      <c r="Z122" s="256"/>
    </row>
    <row r="123" ht="13.5" customHeight="1">
      <c r="A123" s="256"/>
      <c r="B123" s="256"/>
      <c r="C123" s="263"/>
      <c r="D123" s="263"/>
      <c r="E123" s="263"/>
      <c r="F123" s="256"/>
      <c r="G123" s="256"/>
      <c r="H123" s="256"/>
      <c r="I123" s="256"/>
      <c r="J123" s="256"/>
      <c r="K123" s="256"/>
      <c r="L123" s="256"/>
      <c r="M123" s="256"/>
      <c r="N123" s="256"/>
      <c r="O123" s="256"/>
      <c r="P123" s="256"/>
      <c r="Q123" s="256"/>
      <c r="R123" s="256"/>
      <c r="S123" s="256"/>
      <c r="T123" s="256"/>
      <c r="U123" s="256"/>
      <c r="V123" s="256"/>
      <c r="W123" s="256"/>
      <c r="X123" s="256"/>
      <c r="Y123" s="256"/>
      <c r="Z123" s="256"/>
    </row>
    <row r="124" ht="13.5" customHeight="1">
      <c r="A124" s="256"/>
      <c r="B124" s="256"/>
      <c r="C124" s="263"/>
      <c r="D124" s="263"/>
      <c r="E124" s="263"/>
      <c r="F124" s="256"/>
      <c r="G124" s="256"/>
      <c r="H124" s="256"/>
      <c r="I124" s="256"/>
      <c r="J124" s="256"/>
      <c r="K124" s="256"/>
      <c r="L124" s="256"/>
      <c r="M124" s="256"/>
      <c r="N124" s="256"/>
      <c r="O124" s="256"/>
      <c r="P124" s="256"/>
      <c r="Q124" s="256"/>
      <c r="R124" s="256"/>
      <c r="S124" s="256"/>
      <c r="T124" s="256"/>
      <c r="U124" s="256"/>
      <c r="V124" s="256"/>
      <c r="W124" s="256"/>
      <c r="X124" s="256"/>
      <c r="Y124" s="256"/>
      <c r="Z124" s="256"/>
    </row>
    <row r="125" ht="13.5" customHeight="1">
      <c r="A125" s="256"/>
      <c r="B125" s="256"/>
      <c r="C125" s="263"/>
      <c r="D125" s="263"/>
      <c r="E125" s="263"/>
      <c r="F125" s="256"/>
      <c r="G125" s="256"/>
      <c r="H125" s="256"/>
      <c r="I125" s="256"/>
      <c r="J125" s="256"/>
      <c r="K125" s="256"/>
      <c r="L125" s="256"/>
      <c r="M125" s="256"/>
      <c r="N125" s="256"/>
      <c r="O125" s="256"/>
      <c r="P125" s="256"/>
      <c r="Q125" s="256"/>
      <c r="R125" s="256"/>
      <c r="S125" s="256"/>
      <c r="T125" s="256"/>
      <c r="U125" s="256"/>
      <c r="V125" s="256"/>
      <c r="W125" s="256"/>
      <c r="X125" s="256"/>
      <c r="Y125" s="256"/>
      <c r="Z125" s="256"/>
    </row>
    <row r="126" ht="13.5" customHeight="1">
      <c r="A126" s="256"/>
      <c r="B126" s="256"/>
      <c r="C126" s="263"/>
      <c r="D126" s="263"/>
      <c r="E126" s="263"/>
      <c r="F126" s="256"/>
      <c r="G126" s="256"/>
      <c r="H126" s="256"/>
      <c r="I126" s="256"/>
      <c r="J126" s="256"/>
      <c r="K126" s="256"/>
      <c r="L126" s="256"/>
      <c r="M126" s="256"/>
      <c r="N126" s="256"/>
      <c r="O126" s="256"/>
      <c r="P126" s="256"/>
      <c r="Q126" s="256"/>
      <c r="R126" s="256"/>
      <c r="S126" s="256"/>
      <c r="T126" s="256"/>
      <c r="U126" s="256"/>
      <c r="V126" s="256"/>
      <c r="W126" s="256"/>
      <c r="X126" s="256"/>
      <c r="Y126" s="256"/>
      <c r="Z126" s="256"/>
    </row>
    <row r="127" ht="13.5" customHeight="1">
      <c r="A127" s="256"/>
      <c r="B127" s="256"/>
      <c r="C127" s="263"/>
      <c r="D127" s="263"/>
      <c r="E127" s="263"/>
      <c r="F127" s="256"/>
      <c r="G127" s="256"/>
      <c r="H127" s="256"/>
      <c r="I127" s="256"/>
      <c r="J127" s="256"/>
      <c r="K127" s="256"/>
      <c r="L127" s="256"/>
      <c r="M127" s="256"/>
      <c r="N127" s="256"/>
      <c r="O127" s="256"/>
      <c r="P127" s="256"/>
      <c r="Q127" s="256"/>
      <c r="R127" s="256"/>
      <c r="S127" s="256"/>
      <c r="T127" s="256"/>
      <c r="U127" s="256"/>
      <c r="V127" s="256"/>
      <c r="W127" s="256"/>
      <c r="X127" s="256"/>
      <c r="Y127" s="256"/>
      <c r="Z127" s="256"/>
    </row>
    <row r="128" ht="13.5" customHeight="1">
      <c r="A128" s="256"/>
      <c r="B128" s="256"/>
      <c r="C128" s="263"/>
      <c r="D128" s="263"/>
      <c r="E128" s="263"/>
      <c r="F128" s="256"/>
      <c r="G128" s="256"/>
      <c r="H128" s="256"/>
      <c r="I128" s="256"/>
      <c r="J128" s="256"/>
      <c r="K128" s="256"/>
      <c r="L128" s="256"/>
      <c r="M128" s="256"/>
      <c r="N128" s="256"/>
      <c r="O128" s="256"/>
      <c r="P128" s="256"/>
      <c r="Q128" s="256"/>
      <c r="R128" s="256"/>
      <c r="S128" s="256"/>
      <c r="T128" s="256"/>
      <c r="U128" s="256"/>
      <c r="V128" s="256"/>
      <c r="W128" s="256"/>
      <c r="X128" s="256"/>
      <c r="Y128" s="256"/>
      <c r="Z128" s="256"/>
    </row>
    <row r="129" ht="13.5" customHeight="1">
      <c r="A129" s="256"/>
      <c r="B129" s="256"/>
      <c r="C129" s="263"/>
      <c r="D129" s="263"/>
      <c r="E129" s="263"/>
      <c r="F129" s="256"/>
      <c r="G129" s="256"/>
      <c r="H129" s="256"/>
      <c r="I129" s="256"/>
      <c r="J129" s="256"/>
      <c r="K129" s="256"/>
      <c r="L129" s="256"/>
      <c r="M129" s="256"/>
      <c r="N129" s="256"/>
      <c r="O129" s="256"/>
      <c r="P129" s="256"/>
      <c r="Q129" s="256"/>
      <c r="R129" s="256"/>
      <c r="S129" s="256"/>
      <c r="T129" s="256"/>
      <c r="U129" s="256"/>
      <c r="V129" s="256"/>
      <c r="W129" s="256"/>
      <c r="X129" s="256"/>
      <c r="Y129" s="256"/>
      <c r="Z129" s="256"/>
    </row>
    <row r="130" ht="13.5" customHeight="1">
      <c r="A130" s="256"/>
      <c r="B130" s="256"/>
      <c r="C130" s="263"/>
      <c r="D130" s="263"/>
      <c r="E130" s="263"/>
      <c r="F130" s="256"/>
      <c r="G130" s="256"/>
      <c r="H130" s="256"/>
      <c r="I130" s="256"/>
      <c r="J130" s="256"/>
      <c r="K130" s="256"/>
      <c r="L130" s="256"/>
      <c r="M130" s="256"/>
      <c r="N130" s="256"/>
      <c r="O130" s="256"/>
      <c r="P130" s="256"/>
      <c r="Q130" s="256"/>
      <c r="R130" s="256"/>
      <c r="S130" s="256"/>
      <c r="T130" s="256"/>
      <c r="U130" s="256"/>
      <c r="V130" s="256"/>
      <c r="W130" s="256"/>
      <c r="X130" s="256"/>
      <c r="Y130" s="256"/>
      <c r="Z130" s="256"/>
    </row>
    <row r="131" ht="13.5" customHeight="1">
      <c r="A131" s="256"/>
      <c r="B131" s="256"/>
      <c r="C131" s="263"/>
      <c r="D131" s="263"/>
      <c r="E131" s="263"/>
      <c r="F131" s="256"/>
      <c r="G131" s="256"/>
      <c r="H131" s="256"/>
      <c r="I131" s="256"/>
      <c r="J131" s="256"/>
      <c r="K131" s="256"/>
      <c r="L131" s="256"/>
      <c r="M131" s="256"/>
      <c r="N131" s="256"/>
      <c r="O131" s="256"/>
      <c r="P131" s="256"/>
      <c r="Q131" s="256"/>
      <c r="R131" s="256"/>
      <c r="S131" s="256"/>
      <c r="T131" s="256"/>
      <c r="U131" s="256"/>
      <c r="V131" s="256"/>
      <c r="W131" s="256"/>
      <c r="X131" s="256"/>
      <c r="Y131" s="256"/>
      <c r="Z131" s="256"/>
    </row>
    <row r="132" ht="13.5" customHeight="1">
      <c r="A132" s="256"/>
      <c r="B132" s="256"/>
      <c r="C132" s="263"/>
      <c r="D132" s="263"/>
      <c r="E132" s="263"/>
      <c r="F132" s="256"/>
      <c r="G132" s="256"/>
      <c r="H132" s="256"/>
      <c r="I132" s="256"/>
      <c r="J132" s="256"/>
      <c r="K132" s="256"/>
      <c r="L132" s="256"/>
      <c r="M132" s="256"/>
      <c r="N132" s="256"/>
      <c r="O132" s="256"/>
      <c r="P132" s="256"/>
      <c r="Q132" s="256"/>
      <c r="R132" s="256"/>
      <c r="S132" s="256"/>
      <c r="T132" s="256"/>
      <c r="U132" s="256"/>
      <c r="V132" s="256"/>
      <c r="W132" s="256"/>
      <c r="X132" s="256"/>
      <c r="Y132" s="256"/>
      <c r="Z132" s="256"/>
    </row>
    <row r="133" ht="13.5" customHeight="1">
      <c r="A133" s="256"/>
      <c r="B133" s="256"/>
      <c r="C133" s="263"/>
      <c r="D133" s="263"/>
      <c r="E133" s="263"/>
      <c r="F133" s="256"/>
      <c r="G133" s="256"/>
      <c r="H133" s="256"/>
      <c r="I133" s="256"/>
      <c r="J133" s="256"/>
      <c r="K133" s="256"/>
      <c r="L133" s="256"/>
      <c r="M133" s="256"/>
      <c r="N133" s="256"/>
      <c r="O133" s="256"/>
      <c r="P133" s="256"/>
      <c r="Q133" s="256"/>
      <c r="R133" s="256"/>
      <c r="S133" s="256"/>
      <c r="T133" s="256"/>
      <c r="U133" s="256"/>
      <c r="V133" s="256"/>
      <c r="W133" s="256"/>
      <c r="X133" s="256"/>
      <c r="Y133" s="256"/>
      <c r="Z133" s="256"/>
    </row>
    <row r="134" ht="13.5" customHeight="1">
      <c r="A134" s="256"/>
      <c r="B134" s="256"/>
      <c r="C134" s="263"/>
      <c r="D134" s="263"/>
      <c r="E134" s="263"/>
      <c r="F134" s="256"/>
      <c r="G134" s="256"/>
      <c r="H134" s="256"/>
      <c r="I134" s="256"/>
      <c r="J134" s="256"/>
      <c r="K134" s="256"/>
      <c r="L134" s="256"/>
      <c r="M134" s="256"/>
      <c r="N134" s="256"/>
      <c r="O134" s="256"/>
      <c r="P134" s="256"/>
      <c r="Q134" s="256"/>
      <c r="R134" s="256"/>
      <c r="S134" s="256"/>
      <c r="T134" s="256"/>
      <c r="U134" s="256"/>
      <c r="V134" s="256"/>
      <c r="W134" s="256"/>
      <c r="X134" s="256"/>
      <c r="Y134" s="256"/>
      <c r="Z134" s="256"/>
    </row>
    <row r="135" ht="13.5" customHeight="1">
      <c r="A135" s="256"/>
      <c r="B135" s="256"/>
      <c r="C135" s="263"/>
      <c r="D135" s="263"/>
      <c r="E135" s="263"/>
      <c r="F135" s="256"/>
      <c r="G135" s="256"/>
      <c r="H135" s="256"/>
      <c r="I135" s="256"/>
      <c r="J135" s="256"/>
      <c r="K135" s="256"/>
      <c r="L135" s="256"/>
      <c r="M135" s="256"/>
      <c r="N135" s="256"/>
      <c r="O135" s="256"/>
      <c r="P135" s="256"/>
      <c r="Q135" s="256"/>
      <c r="R135" s="256"/>
      <c r="S135" s="256"/>
      <c r="T135" s="256"/>
      <c r="U135" s="256"/>
      <c r="V135" s="256"/>
      <c r="W135" s="256"/>
      <c r="X135" s="256"/>
      <c r="Y135" s="256"/>
      <c r="Z135" s="256"/>
    </row>
    <row r="136" ht="13.5" customHeight="1">
      <c r="A136" s="256"/>
      <c r="B136" s="256"/>
      <c r="C136" s="263"/>
      <c r="D136" s="263"/>
      <c r="E136" s="263"/>
      <c r="F136" s="256"/>
      <c r="G136" s="256"/>
      <c r="H136" s="256"/>
      <c r="I136" s="256"/>
      <c r="J136" s="256"/>
      <c r="K136" s="256"/>
      <c r="L136" s="256"/>
      <c r="M136" s="256"/>
      <c r="N136" s="256"/>
      <c r="O136" s="256"/>
      <c r="P136" s="256"/>
      <c r="Q136" s="256"/>
      <c r="R136" s="256"/>
      <c r="S136" s="256"/>
      <c r="T136" s="256"/>
      <c r="U136" s="256"/>
      <c r="V136" s="256"/>
      <c r="W136" s="256"/>
      <c r="X136" s="256"/>
      <c r="Y136" s="256"/>
      <c r="Z136" s="256"/>
    </row>
    <row r="137" ht="13.5" customHeight="1">
      <c r="A137" s="256"/>
      <c r="B137" s="256"/>
      <c r="C137" s="263"/>
      <c r="D137" s="263"/>
      <c r="E137" s="263"/>
      <c r="F137" s="256"/>
      <c r="G137" s="256"/>
      <c r="H137" s="256"/>
      <c r="I137" s="256"/>
      <c r="J137" s="256"/>
      <c r="K137" s="256"/>
      <c r="L137" s="256"/>
      <c r="M137" s="256"/>
      <c r="N137" s="256"/>
      <c r="O137" s="256"/>
      <c r="P137" s="256"/>
      <c r="Q137" s="256"/>
      <c r="R137" s="256"/>
      <c r="S137" s="256"/>
      <c r="T137" s="256"/>
      <c r="U137" s="256"/>
      <c r="V137" s="256"/>
      <c r="W137" s="256"/>
      <c r="X137" s="256"/>
      <c r="Y137" s="256"/>
      <c r="Z137" s="256"/>
    </row>
    <row r="138" ht="13.5" customHeight="1">
      <c r="A138" s="256"/>
      <c r="B138" s="256"/>
      <c r="C138" s="263"/>
      <c r="D138" s="263"/>
      <c r="E138" s="263"/>
      <c r="F138" s="256"/>
      <c r="G138" s="256"/>
      <c r="H138" s="256"/>
      <c r="I138" s="256"/>
      <c r="J138" s="256"/>
      <c r="K138" s="256"/>
      <c r="L138" s="256"/>
      <c r="M138" s="256"/>
      <c r="N138" s="256"/>
      <c r="O138" s="256"/>
      <c r="P138" s="256"/>
      <c r="Q138" s="256"/>
      <c r="R138" s="256"/>
      <c r="S138" s="256"/>
      <c r="T138" s="256"/>
      <c r="U138" s="256"/>
      <c r="V138" s="256"/>
      <c r="W138" s="256"/>
      <c r="X138" s="256"/>
      <c r="Y138" s="256"/>
      <c r="Z138" s="256"/>
    </row>
    <row r="139" ht="13.5" customHeight="1">
      <c r="A139" s="256"/>
      <c r="B139" s="256"/>
      <c r="C139" s="263"/>
      <c r="D139" s="263"/>
      <c r="E139" s="263"/>
      <c r="F139" s="256"/>
      <c r="G139" s="256"/>
      <c r="H139" s="256"/>
      <c r="I139" s="256"/>
      <c r="J139" s="256"/>
      <c r="K139" s="256"/>
      <c r="L139" s="256"/>
      <c r="M139" s="256"/>
      <c r="N139" s="256"/>
      <c r="O139" s="256"/>
      <c r="P139" s="256"/>
      <c r="Q139" s="256"/>
      <c r="R139" s="256"/>
      <c r="S139" s="256"/>
      <c r="T139" s="256"/>
      <c r="U139" s="256"/>
      <c r="V139" s="256"/>
      <c r="W139" s="256"/>
      <c r="X139" s="256"/>
      <c r="Y139" s="256"/>
      <c r="Z139" s="256"/>
    </row>
    <row r="140" ht="13.5" customHeight="1">
      <c r="A140" s="256"/>
      <c r="B140" s="256"/>
      <c r="C140" s="263"/>
      <c r="D140" s="263"/>
      <c r="E140" s="263"/>
      <c r="F140" s="256"/>
      <c r="G140" s="256"/>
      <c r="H140" s="256"/>
      <c r="I140" s="256"/>
      <c r="J140" s="256"/>
      <c r="K140" s="256"/>
      <c r="L140" s="256"/>
      <c r="M140" s="256"/>
      <c r="N140" s="256"/>
      <c r="O140" s="256"/>
      <c r="P140" s="256"/>
      <c r="Q140" s="256"/>
      <c r="R140" s="256"/>
      <c r="S140" s="256"/>
      <c r="T140" s="256"/>
      <c r="U140" s="256"/>
      <c r="V140" s="256"/>
      <c r="W140" s="256"/>
      <c r="X140" s="256"/>
      <c r="Y140" s="256"/>
      <c r="Z140" s="256"/>
    </row>
    <row r="141" ht="13.5" customHeight="1">
      <c r="A141" s="256"/>
      <c r="B141" s="256"/>
      <c r="C141" s="263"/>
      <c r="D141" s="263"/>
      <c r="E141" s="263"/>
      <c r="F141" s="256"/>
      <c r="G141" s="256"/>
      <c r="H141" s="256"/>
      <c r="I141" s="256"/>
      <c r="J141" s="256"/>
      <c r="K141" s="256"/>
      <c r="L141" s="256"/>
      <c r="M141" s="256"/>
      <c r="N141" s="256"/>
      <c r="O141" s="256"/>
      <c r="P141" s="256"/>
      <c r="Q141" s="256"/>
      <c r="R141" s="256"/>
      <c r="S141" s="256"/>
      <c r="T141" s="256"/>
      <c r="U141" s="256"/>
      <c r="V141" s="256"/>
      <c r="W141" s="256"/>
      <c r="X141" s="256"/>
      <c r="Y141" s="256"/>
      <c r="Z141" s="256"/>
    </row>
    <row r="142" ht="13.5" customHeight="1">
      <c r="A142" s="256"/>
      <c r="B142" s="256"/>
      <c r="C142" s="263"/>
      <c r="D142" s="263"/>
      <c r="E142" s="263"/>
      <c r="F142" s="256"/>
      <c r="G142" s="256"/>
      <c r="H142" s="256"/>
      <c r="I142" s="256"/>
      <c r="J142" s="256"/>
      <c r="K142" s="256"/>
      <c r="L142" s="256"/>
      <c r="M142" s="256"/>
      <c r="N142" s="256"/>
      <c r="O142" s="256"/>
      <c r="P142" s="256"/>
      <c r="Q142" s="256"/>
      <c r="R142" s="256"/>
      <c r="S142" s="256"/>
      <c r="T142" s="256"/>
      <c r="U142" s="256"/>
      <c r="V142" s="256"/>
      <c r="W142" s="256"/>
      <c r="X142" s="256"/>
      <c r="Y142" s="256"/>
      <c r="Z142" s="256"/>
    </row>
    <row r="143" ht="13.5" customHeight="1">
      <c r="A143" s="256"/>
      <c r="B143" s="256"/>
      <c r="C143" s="263"/>
      <c r="D143" s="263"/>
      <c r="E143" s="263"/>
      <c r="F143" s="256"/>
      <c r="G143" s="256"/>
      <c r="H143" s="256"/>
      <c r="I143" s="256"/>
      <c r="J143" s="256"/>
      <c r="K143" s="256"/>
      <c r="L143" s="256"/>
      <c r="M143" s="256"/>
      <c r="N143" s="256"/>
      <c r="O143" s="256"/>
      <c r="P143" s="256"/>
      <c r="Q143" s="256"/>
      <c r="R143" s="256"/>
      <c r="S143" s="256"/>
      <c r="T143" s="256"/>
      <c r="U143" s="256"/>
      <c r="V143" s="256"/>
      <c r="W143" s="256"/>
      <c r="X143" s="256"/>
      <c r="Y143" s="256"/>
      <c r="Z143" s="256"/>
    </row>
    <row r="144" ht="13.5" customHeight="1">
      <c r="A144" s="256"/>
      <c r="B144" s="256"/>
      <c r="C144" s="263"/>
      <c r="D144" s="263"/>
      <c r="E144" s="263"/>
      <c r="F144" s="256"/>
      <c r="G144" s="256"/>
      <c r="H144" s="256"/>
      <c r="I144" s="256"/>
      <c r="J144" s="256"/>
      <c r="K144" s="256"/>
      <c r="L144" s="256"/>
      <c r="M144" s="256"/>
      <c r="N144" s="256"/>
      <c r="O144" s="256"/>
      <c r="P144" s="256"/>
      <c r="Q144" s="256"/>
      <c r="R144" s="256"/>
      <c r="S144" s="256"/>
      <c r="T144" s="256"/>
      <c r="U144" s="256"/>
      <c r="V144" s="256"/>
      <c r="W144" s="256"/>
      <c r="X144" s="256"/>
      <c r="Y144" s="256"/>
      <c r="Z144" s="256"/>
    </row>
    <row r="145" ht="13.5" customHeight="1">
      <c r="A145" s="256"/>
      <c r="B145" s="256"/>
      <c r="C145" s="263"/>
      <c r="D145" s="263"/>
      <c r="E145" s="263"/>
      <c r="F145" s="256"/>
      <c r="G145" s="256"/>
      <c r="H145" s="256"/>
      <c r="I145" s="256"/>
      <c r="J145" s="256"/>
      <c r="K145" s="256"/>
      <c r="L145" s="256"/>
      <c r="M145" s="256"/>
      <c r="N145" s="256"/>
      <c r="O145" s="256"/>
      <c r="P145" s="256"/>
      <c r="Q145" s="256"/>
      <c r="R145" s="256"/>
      <c r="S145" s="256"/>
      <c r="T145" s="256"/>
      <c r="U145" s="256"/>
      <c r="V145" s="256"/>
      <c r="W145" s="256"/>
      <c r="X145" s="256"/>
      <c r="Y145" s="256"/>
      <c r="Z145" s="256"/>
    </row>
    <row r="146" ht="13.5" customHeight="1">
      <c r="A146" s="256"/>
      <c r="B146" s="256"/>
      <c r="C146" s="263"/>
      <c r="D146" s="263"/>
      <c r="E146" s="263"/>
      <c r="F146" s="256"/>
      <c r="G146" s="256"/>
      <c r="H146" s="256"/>
      <c r="I146" s="256"/>
      <c r="J146" s="256"/>
      <c r="K146" s="256"/>
      <c r="L146" s="256"/>
      <c r="M146" s="256"/>
      <c r="N146" s="256"/>
      <c r="O146" s="256"/>
      <c r="P146" s="256"/>
      <c r="Q146" s="256"/>
      <c r="R146" s="256"/>
      <c r="S146" s="256"/>
      <c r="T146" s="256"/>
      <c r="U146" s="256"/>
      <c r="V146" s="256"/>
      <c r="W146" s="256"/>
      <c r="X146" s="256"/>
      <c r="Y146" s="256"/>
      <c r="Z146" s="256"/>
    </row>
    <row r="147" ht="13.5" customHeight="1">
      <c r="A147" s="256"/>
      <c r="B147" s="256"/>
      <c r="C147" s="263"/>
      <c r="D147" s="263"/>
      <c r="E147" s="263"/>
      <c r="F147" s="256"/>
      <c r="G147" s="256"/>
      <c r="H147" s="256"/>
      <c r="I147" s="256"/>
      <c r="J147" s="256"/>
      <c r="K147" s="256"/>
      <c r="L147" s="256"/>
      <c r="M147" s="256"/>
      <c r="N147" s="256"/>
      <c r="O147" s="256"/>
      <c r="P147" s="256"/>
      <c r="Q147" s="256"/>
      <c r="R147" s="256"/>
      <c r="S147" s="256"/>
      <c r="T147" s="256"/>
      <c r="U147" s="256"/>
      <c r="V147" s="256"/>
      <c r="W147" s="256"/>
      <c r="X147" s="256"/>
      <c r="Y147" s="256"/>
      <c r="Z147" s="256"/>
    </row>
    <row r="148" ht="13.5" customHeight="1">
      <c r="A148" s="256"/>
      <c r="B148" s="256"/>
      <c r="C148" s="263"/>
      <c r="D148" s="263"/>
      <c r="E148" s="263"/>
      <c r="F148" s="256"/>
      <c r="G148" s="256"/>
      <c r="H148" s="256"/>
      <c r="I148" s="256"/>
      <c r="J148" s="256"/>
      <c r="K148" s="256"/>
      <c r="L148" s="256"/>
      <c r="M148" s="256"/>
      <c r="N148" s="256"/>
      <c r="O148" s="256"/>
      <c r="P148" s="256"/>
      <c r="Q148" s="256"/>
      <c r="R148" s="256"/>
      <c r="S148" s="256"/>
      <c r="T148" s="256"/>
      <c r="U148" s="256"/>
      <c r="V148" s="256"/>
      <c r="W148" s="256"/>
      <c r="X148" s="256"/>
      <c r="Y148" s="256"/>
      <c r="Z148" s="256"/>
    </row>
    <row r="149" ht="13.5" customHeight="1">
      <c r="A149" s="256"/>
      <c r="B149" s="256"/>
      <c r="C149" s="263"/>
      <c r="D149" s="263"/>
      <c r="E149" s="263"/>
      <c r="F149" s="256"/>
      <c r="G149" s="256"/>
      <c r="H149" s="256"/>
      <c r="I149" s="256"/>
      <c r="J149" s="256"/>
      <c r="K149" s="256"/>
      <c r="L149" s="256"/>
      <c r="M149" s="256"/>
      <c r="N149" s="256"/>
      <c r="O149" s="256"/>
      <c r="P149" s="256"/>
      <c r="Q149" s="256"/>
      <c r="R149" s="256"/>
      <c r="S149" s="256"/>
      <c r="T149" s="256"/>
      <c r="U149" s="256"/>
      <c r="V149" s="256"/>
      <c r="W149" s="256"/>
      <c r="X149" s="256"/>
      <c r="Y149" s="256"/>
      <c r="Z149" s="256"/>
    </row>
    <row r="150" ht="13.5" customHeight="1">
      <c r="A150" s="256"/>
      <c r="B150" s="256"/>
      <c r="C150" s="263"/>
      <c r="D150" s="263"/>
      <c r="E150" s="263"/>
      <c r="F150" s="256"/>
      <c r="G150" s="256"/>
      <c r="H150" s="256"/>
      <c r="I150" s="256"/>
      <c r="J150" s="256"/>
      <c r="K150" s="256"/>
      <c r="L150" s="256"/>
      <c r="M150" s="256"/>
      <c r="N150" s="256"/>
      <c r="O150" s="256"/>
      <c r="P150" s="256"/>
      <c r="Q150" s="256"/>
      <c r="R150" s="256"/>
      <c r="S150" s="256"/>
      <c r="T150" s="256"/>
      <c r="U150" s="256"/>
      <c r="V150" s="256"/>
      <c r="W150" s="256"/>
      <c r="X150" s="256"/>
      <c r="Y150" s="256"/>
      <c r="Z150" s="256"/>
    </row>
    <row r="151" ht="13.5" customHeight="1">
      <c r="A151" s="256"/>
      <c r="B151" s="256"/>
      <c r="C151" s="263"/>
      <c r="D151" s="263"/>
      <c r="E151" s="263"/>
      <c r="F151" s="256"/>
      <c r="G151" s="256"/>
      <c r="H151" s="256"/>
      <c r="I151" s="256"/>
      <c r="J151" s="256"/>
      <c r="K151" s="256"/>
      <c r="L151" s="256"/>
      <c r="M151" s="256"/>
      <c r="N151" s="256"/>
      <c r="O151" s="256"/>
      <c r="P151" s="256"/>
      <c r="Q151" s="256"/>
      <c r="R151" s="256"/>
      <c r="S151" s="256"/>
      <c r="T151" s="256"/>
      <c r="U151" s="256"/>
      <c r="V151" s="256"/>
      <c r="W151" s="256"/>
      <c r="X151" s="256"/>
      <c r="Y151" s="256"/>
      <c r="Z151" s="256"/>
    </row>
    <row r="152" ht="13.5" customHeight="1">
      <c r="A152" s="256"/>
      <c r="B152" s="256"/>
      <c r="C152" s="263"/>
      <c r="D152" s="263"/>
      <c r="E152" s="263"/>
      <c r="F152" s="256"/>
      <c r="G152" s="256"/>
      <c r="H152" s="256"/>
      <c r="I152" s="256"/>
      <c r="J152" s="256"/>
      <c r="K152" s="256"/>
      <c r="L152" s="256"/>
      <c r="M152" s="256"/>
      <c r="N152" s="256"/>
      <c r="O152" s="256"/>
      <c r="P152" s="256"/>
      <c r="Q152" s="256"/>
      <c r="R152" s="256"/>
      <c r="S152" s="256"/>
      <c r="T152" s="256"/>
      <c r="U152" s="256"/>
      <c r="V152" s="256"/>
      <c r="W152" s="256"/>
      <c r="X152" s="256"/>
      <c r="Y152" s="256"/>
      <c r="Z152" s="256"/>
    </row>
    <row r="153" ht="13.5" customHeight="1">
      <c r="A153" s="256"/>
      <c r="B153" s="256"/>
      <c r="C153" s="263"/>
      <c r="D153" s="263"/>
      <c r="E153" s="263"/>
      <c r="F153" s="256"/>
      <c r="G153" s="256"/>
      <c r="H153" s="256"/>
      <c r="I153" s="256"/>
      <c r="J153" s="256"/>
      <c r="K153" s="256"/>
      <c r="L153" s="256"/>
      <c r="M153" s="256"/>
      <c r="N153" s="256"/>
      <c r="O153" s="256"/>
      <c r="P153" s="256"/>
      <c r="Q153" s="256"/>
      <c r="R153" s="256"/>
      <c r="S153" s="256"/>
      <c r="T153" s="256"/>
      <c r="U153" s="256"/>
      <c r="V153" s="256"/>
      <c r="W153" s="256"/>
      <c r="X153" s="256"/>
      <c r="Y153" s="256"/>
      <c r="Z153" s="256"/>
    </row>
    <row r="154" ht="13.5" customHeight="1">
      <c r="A154" s="256"/>
      <c r="B154" s="256"/>
      <c r="C154" s="263"/>
      <c r="D154" s="263"/>
      <c r="E154" s="263"/>
      <c r="F154" s="256"/>
      <c r="G154" s="256"/>
      <c r="H154" s="256"/>
      <c r="I154" s="256"/>
      <c r="J154" s="256"/>
      <c r="K154" s="256"/>
      <c r="L154" s="256"/>
      <c r="M154" s="256"/>
      <c r="N154" s="256"/>
      <c r="O154" s="256"/>
      <c r="P154" s="256"/>
      <c r="Q154" s="256"/>
      <c r="R154" s="256"/>
      <c r="S154" s="256"/>
      <c r="T154" s="256"/>
      <c r="U154" s="256"/>
      <c r="V154" s="256"/>
      <c r="W154" s="256"/>
      <c r="X154" s="256"/>
      <c r="Y154" s="256"/>
      <c r="Z154" s="256"/>
    </row>
    <row r="155" ht="13.5" customHeight="1">
      <c r="A155" s="256"/>
      <c r="B155" s="256"/>
      <c r="C155" s="263"/>
      <c r="D155" s="263"/>
      <c r="E155" s="263"/>
      <c r="F155" s="256"/>
      <c r="G155" s="256"/>
      <c r="H155" s="256"/>
      <c r="I155" s="256"/>
      <c r="J155" s="256"/>
      <c r="K155" s="256"/>
      <c r="L155" s="256"/>
      <c r="M155" s="256"/>
      <c r="N155" s="256"/>
      <c r="O155" s="256"/>
      <c r="P155" s="256"/>
      <c r="Q155" s="256"/>
      <c r="R155" s="256"/>
      <c r="S155" s="256"/>
      <c r="T155" s="256"/>
      <c r="U155" s="256"/>
      <c r="V155" s="256"/>
      <c r="W155" s="256"/>
      <c r="X155" s="256"/>
      <c r="Y155" s="256"/>
      <c r="Z155" s="256"/>
    </row>
    <row r="156" ht="13.5" customHeight="1">
      <c r="A156" s="256"/>
      <c r="B156" s="256"/>
      <c r="C156" s="263"/>
      <c r="D156" s="263"/>
      <c r="E156" s="263"/>
      <c r="F156" s="256"/>
      <c r="G156" s="256"/>
      <c r="H156" s="256"/>
      <c r="I156" s="256"/>
      <c r="J156" s="256"/>
      <c r="K156" s="256"/>
      <c r="L156" s="256"/>
      <c r="M156" s="256"/>
      <c r="N156" s="256"/>
      <c r="O156" s="256"/>
      <c r="P156" s="256"/>
      <c r="Q156" s="256"/>
      <c r="R156" s="256"/>
      <c r="S156" s="256"/>
      <c r="T156" s="256"/>
      <c r="U156" s="256"/>
      <c r="V156" s="256"/>
      <c r="W156" s="256"/>
      <c r="X156" s="256"/>
      <c r="Y156" s="256"/>
      <c r="Z156" s="256"/>
    </row>
    <row r="157" ht="13.5" customHeight="1">
      <c r="A157" s="256"/>
      <c r="B157" s="256"/>
      <c r="C157" s="263"/>
      <c r="D157" s="263"/>
      <c r="E157" s="263"/>
      <c r="F157" s="256"/>
      <c r="G157" s="256"/>
      <c r="H157" s="256"/>
      <c r="I157" s="256"/>
      <c r="J157" s="256"/>
      <c r="K157" s="256"/>
      <c r="L157" s="256"/>
      <c r="M157" s="256"/>
      <c r="N157" s="256"/>
      <c r="O157" s="256"/>
      <c r="P157" s="256"/>
      <c r="Q157" s="256"/>
      <c r="R157" s="256"/>
      <c r="S157" s="256"/>
      <c r="T157" s="256"/>
      <c r="U157" s="256"/>
      <c r="V157" s="256"/>
      <c r="W157" s="256"/>
      <c r="X157" s="256"/>
      <c r="Y157" s="256"/>
      <c r="Z157" s="256"/>
    </row>
    <row r="158" ht="13.5" customHeight="1">
      <c r="A158" s="256"/>
      <c r="B158" s="256"/>
      <c r="C158" s="263"/>
      <c r="D158" s="263"/>
      <c r="E158" s="263"/>
      <c r="F158" s="256"/>
      <c r="G158" s="256"/>
      <c r="H158" s="256"/>
      <c r="I158" s="256"/>
      <c r="J158" s="256"/>
      <c r="K158" s="256"/>
      <c r="L158" s="256"/>
      <c r="M158" s="256"/>
      <c r="N158" s="256"/>
      <c r="O158" s="256"/>
      <c r="P158" s="256"/>
      <c r="Q158" s="256"/>
      <c r="R158" s="256"/>
      <c r="S158" s="256"/>
      <c r="T158" s="256"/>
      <c r="U158" s="256"/>
      <c r="V158" s="256"/>
      <c r="W158" s="256"/>
      <c r="X158" s="256"/>
      <c r="Y158" s="256"/>
      <c r="Z158" s="256"/>
    </row>
    <row r="159" ht="13.5" customHeight="1">
      <c r="A159" s="256"/>
      <c r="B159" s="256"/>
      <c r="C159" s="263"/>
      <c r="D159" s="263"/>
      <c r="E159" s="263"/>
      <c r="F159" s="256"/>
      <c r="G159" s="256"/>
      <c r="H159" s="256"/>
      <c r="I159" s="256"/>
      <c r="J159" s="256"/>
      <c r="K159" s="256"/>
      <c r="L159" s="256"/>
      <c r="M159" s="256"/>
      <c r="N159" s="256"/>
      <c r="O159" s="256"/>
      <c r="P159" s="256"/>
      <c r="Q159" s="256"/>
      <c r="R159" s="256"/>
      <c r="S159" s="256"/>
      <c r="T159" s="256"/>
      <c r="U159" s="256"/>
      <c r="V159" s="256"/>
      <c r="W159" s="256"/>
      <c r="X159" s="256"/>
      <c r="Y159" s="256"/>
      <c r="Z159" s="256"/>
    </row>
    <row r="160" ht="13.5" customHeight="1">
      <c r="A160" s="256"/>
      <c r="B160" s="256"/>
      <c r="C160" s="263"/>
      <c r="D160" s="263"/>
      <c r="E160" s="263"/>
      <c r="F160" s="256"/>
      <c r="G160" s="256"/>
      <c r="H160" s="256"/>
      <c r="I160" s="256"/>
      <c r="J160" s="256"/>
      <c r="K160" s="256"/>
      <c r="L160" s="256"/>
      <c r="M160" s="256"/>
      <c r="N160" s="256"/>
      <c r="O160" s="256"/>
      <c r="P160" s="256"/>
      <c r="Q160" s="256"/>
      <c r="R160" s="256"/>
      <c r="S160" s="256"/>
      <c r="T160" s="256"/>
      <c r="U160" s="256"/>
      <c r="V160" s="256"/>
      <c r="W160" s="256"/>
      <c r="X160" s="256"/>
      <c r="Y160" s="256"/>
      <c r="Z160" s="256"/>
    </row>
    <row r="161" ht="13.5" customHeight="1">
      <c r="A161" s="256"/>
      <c r="B161" s="256"/>
      <c r="C161" s="263"/>
      <c r="D161" s="263"/>
      <c r="E161" s="263"/>
      <c r="F161" s="256"/>
      <c r="G161" s="256"/>
      <c r="H161" s="256"/>
      <c r="I161" s="256"/>
      <c r="J161" s="256"/>
      <c r="K161" s="256"/>
      <c r="L161" s="256"/>
      <c r="M161" s="256"/>
      <c r="N161" s="256"/>
      <c r="O161" s="256"/>
      <c r="P161" s="256"/>
      <c r="Q161" s="256"/>
      <c r="R161" s="256"/>
      <c r="S161" s="256"/>
      <c r="T161" s="256"/>
      <c r="U161" s="256"/>
      <c r="V161" s="256"/>
      <c r="W161" s="256"/>
      <c r="X161" s="256"/>
      <c r="Y161" s="256"/>
      <c r="Z161" s="256"/>
    </row>
    <row r="162" ht="13.5" customHeight="1">
      <c r="A162" s="256"/>
      <c r="B162" s="256"/>
      <c r="C162" s="263"/>
      <c r="D162" s="263"/>
      <c r="E162" s="263"/>
      <c r="F162" s="256"/>
      <c r="G162" s="256"/>
      <c r="H162" s="256"/>
      <c r="I162" s="256"/>
      <c r="J162" s="256"/>
      <c r="K162" s="256"/>
      <c r="L162" s="256"/>
      <c r="M162" s="256"/>
      <c r="N162" s="256"/>
      <c r="O162" s="256"/>
      <c r="P162" s="256"/>
      <c r="Q162" s="256"/>
      <c r="R162" s="256"/>
      <c r="S162" s="256"/>
      <c r="T162" s="256"/>
      <c r="U162" s="256"/>
      <c r="V162" s="256"/>
      <c r="W162" s="256"/>
      <c r="X162" s="256"/>
      <c r="Y162" s="256"/>
      <c r="Z162" s="256"/>
    </row>
    <row r="163" ht="13.5" customHeight="1">
      <c r="A163" s="256"/>
      <c r="B163" s="256"/>
      <c r="C163" s="263"/>
      <c r="D163" s="263"/>
      <c r="E163" s="263"/>
      <c r="F163" s="256"/>
      <c r="G163" s="256"/>
      <c r="H163" s="256"/>
      <c r="I163" s="256"/>
      <c r="J163" s="256"/>
      <c r="K163" s="256"/>
      <c r="L163" s="256"/>
      <c r="M163" s="256"/>
      <c r="N163" s="256"/>
      <c r="O163" s="256"/>
      <c r="P163" s="256"/>
      <c r="Q163" s="256"/>
      <c r="R163" s="256"/>
      <c r="S163" s="256"/>
      <c r="T163" s="256"/>
      <c r="U163" s="256"/>
      <c r="V163" s="256"/>
      <c r="W163" s="256"/>
      <c r="X163" s="256"/>
      <c r="Y163" s="256"/>
      <c r="Z163" s="256"/>
    </row>
    <row r="164" ht="13.5" customHeight="1">
      <c r="A164" s="256"/>
      <c r="B164" s="256"/>
      <c r="C164" s="263"/>
      <c r="D164" s="263"/>
      <c r="E164" s="263"/>
      <c r="F164" s="256"/>
      <c r="G164" s="256"/>
      <c r="H164" s="256"/>
      <c r="I164" s="256"/>
      <c r="J164" s="256"/>
      <c r="K164" s="256"/>
      <c r="L164" s="256"/>
      <c r="M164" s="256"/>
      <c r="N164" s="256"/>
      <c r="O164" s="256"/>
      <c r="P164" s="256"/>
      <c r="Q164" s="256"/>
      <c r="R164" s="256"/>
      <c r="S164" s="256"/>
      <c r="T164" s="256"/>
      <c r="U164" s="256"/>
      <c r="V164" s="256"/>
      <c r="W164" s="256"/>
      <c r="X164" s="256"/>
      <c r="Y164" s="256"/>
      <c r="Z164" s="256"/>
    </row>
    <row r="165" ht="13.5" customHeight="1">
      <c r="A165" s="256"/>
      <c r="B165" s="256"/>
      <c r="C165" s="263"/>
      <c r="D165" s="263"/>
      <c r="E165" s="263"/>
      <c r="F165" s="256"/>
      <c r="G165" s="256"/>
      <c r="H165" s="256"/>
      <c r="I165" s="256"/>
      <c r="J165" s="256"/>
      <c r="K165" s="256"/>
      <c r="L165" s="256"/>
      <c r="M165" s="256"/>
      <c r="N165" s="256"/>
      <c r="O165" s="256"/>
      <c r="P165" s="256"/>
      <c r="Q165" s="256"/>
      <c r="R165" s="256"/>
      <c r="S165" s="256"/>
      <c r="T165" s="256"/>
      <c r="U165" s="256"/>
      <c r="V165" s="256"/>
      <c r="W165" s="256"/>
      <c r="X165" s="256"/>
      <c r="Y165" s="256"/>
      <c r="Z165" s="256"/>
    </row>
    <row r="166" ht="13.5" customHeight="1">
      <c r="A166" s="256"/>
      <c r="B166" s="256"/>
      <c r="C166" s="263"/>
      <c r="D166" s="263"/>
      <c r="E166" s="263"/>
      <c r="F166" s="256"/>
      <c r="G166" s="256"/>
      <c r="H166" s="256"/>
      <c r="I166" s="256"/>
      <c r="J166" s="256"/>
      <c r="K166" s="256"/>
      <c r="L166" s="256"/>
      <c r="M166" s="256"/>
      <c r="N166" s="256"/>
      <c r="O166" s="256"/>
      <c r="P166" s="256"/>
      <c r="Q166" s="256"/>
      <c r="R166" s="256"/>
      <c r="S166" s="256"/>
      <c r="T166" s="256"/>
      <c r="U166" s="256"/>
      <c r="V166" s="256"/>
      <c r="W166" s="256"/>
      <c r="X166" s="256"/>
      <c r="Y166" s="256"/>
      <c r="Z166" s="256"/>
    </row>
    <row r="167" ht="13.5" customHeight="1">
      <c r="A167" s="256"/>
      <c r="B167" s="256"/>
      <c r="C167" s="263"/>
      <c r="D167" s="263"/>
      <c r="E167" s="263"/>
      <c r="F167" s="256"/>
      <c r="G167" s="256"/>
      <c r="H167" s="256"/>
      <c r="I167" s="256"/>
      <c r="J167" s="256"/>
      <c r="K167" s="256"/>
      <c r="L167" s="256"/>
      <c r="M167" s="256"/>
      <c r="N167" s="256"/>
      <c r="O167" s="256"/>
      <c r="P167" s="256"/>
      <c r="Q167" s="256"/>
      <c r="R167" s="256"/>
      <c r="S167" s="256"/>
      <c r="T167" s="256"/>
      <c r="U167" s="256"/>
      <c r="V167" s="256"/>
      <c r="W167" s="256"/>
      <c r="X167" s="256"/>
      <c r="Y167" s="256"/>
      <c r="Z167" s="256"/>
    </row>
    <row r="168" ht="13.5" customHeight="1">
      <c r="A168" s="256"/>
      <c r="B168" s="256"/>
      <c r="C168" s="263"/>
      <c r="D168" s="263"/>
      <c r="E168" s="263"/>
      <c r="F168" s="256"/>
      <c r="G168" s="256"/>
      <c r="H168" s="256"/>
      <c r="I168" s="256"/>
      <c r="J168" s="256"/>
      <c r="K168" s="256"/>
      <c r="L168" s="256"/>
      <c r="M168" s="256"/>
      <c r="N168" s="256"/>
      <c r="O168" s="256"/>
      <c r="P168" s="256"/>
      <c r="Q168" s="256"/>
      <c r="R168" s="256"/>
      <c r="S168" s="256"/>
      <c r="T168" s="256"/>
      <c r="U168" s="256"/>
      <c r="V168" s="256"/>
      <c r="W168" s="256"/>
      <c r="X168" s="256"/>
      <c r="Y168" s="256"/>
      <c r="Z168" s="256"/>
    </row>
    <row r="169" ht="13.5" customHeight="1">
      <c r="A169" s="256"/>
      <c r="B169" s="256"/>
      <c r="C169" s="263"/>
      <c r="D169" s="263"/>
      <c r="E169" s="263"/>
      <c r="F169" s="256"/>
      <c r="G169" s="256"/>
      <c r="H169" s="256"/>
      <c r="I169" s="256"/>
      <c r="J169" s="256"/>
      <c r="K169" s="256"/>
      <c r="L169" s="256"/>
      <c r="M169" s="256"/>
      <c r="N169" s="256"/>
      <c r="O169" s="256"/>
      <c r="P169" s="256"/>
      <c r="Q169" s="256"/>
      <c r="R169" s="256"/>
      <c r="S169" s="256"/>
      <c r="T169" s="256"/>
      <c r="U169" s="256"/>
      <c r="V169" s="256"/>
      <c r="W169" s="256"/>
      <c r="X169" s="256"/>
      <c r="Y169" s="256"/>
      <c r="Z169" s="256"/>
    </row>
    <row r="170" ht="13.5" customHeight="1">
      <c r="A170" s="256"/>
      <c r="B170" s="256"/>
      <c r="C170" s="263"/>
      <c r="D170" s="263"/>
      <c r="E170" s="263"/>
      <c r="F170" s="256"/>
      <c r="G170" s="256"/>
      <c r="H170" s="256"/>
      <c r="I170" s="256"/>
      <c r="J170" s="256"/>
      <c r="K170" s="256"/>
      <c r="L170" s="256"/>
      <c r="M170" s="256"/>
      <c r="N170" s="256"/>
      <c r="O170" s="256"/>
      <c r="P170" s="256"/>
      <c r="Q170" s="256"/>
      <c r="R170" s="256"/>
      <c r="S170" s="256"/>
      <c r="T170" s="256"/>
      <c r="U170" s="256"/>
      <c r="V170" s="256"/>
      <c r="W170" s="256"/>
      <c r="X170" s="256"/>
      <c r="Y170" s="256"/>
      <c r="Z170" s="256"/>
    </row>
    <row r="171" ht="13.5" customHeight="1">
      <c r="A171" s="256"/>
      <c r="B171" s="256"/>
      <c r="C171" s="263"/>
      <c r="D171" s="263"/>
      <c r="E171" s="263"/>
      <c r="F171" s="256"/>
      <c r="G171" s="256"/>
      <c r="H171" s="256"/>
      <c r="I171" s="256"/>
      <c r="J171" s="256"/>
      <c r="K171" s="256"/>
      <c r="L171" s="256"/>
      <c r="M171" s="256"/>
      <c r="N171" s="256"/>
      <c r="O171" s="256"/>
      <c r="P171" s="256"/>
      <c r="Q171" s="256"/>
      <c r="R171" s="256"/>
      <c r="S171" s="256"/>
      <c r="T171" s="256"/>
      <c r="U171" s="256"/>
      <c r="V171" s="256"/>
      <c r="W171" s="256"/>
      <c r="X171" s="256"/>
      <c r="Y171" s="256"/>
      <c r="Z171" s="256"/>
    </row>
    <row r="172" ht="13.5" customHeight="1">
      <c r="A172" s="256"/>
      <c r="B172" s="256"/>
      <c r="C172" s="263"/>
      <c r="D172" s="263"/>
      <c r="E172" s="263"/>
      <c r="F172" s="256"/>
      <c r="G172" s="256"/>
      <c r="H172" s="256"/>
      <c r="I172" s="256"/>
      <c r="J172" s="256"/>
      <c r="K172" s="256"/>
      <c r="L172" s="256"/>
      <c r="M172" s="256"/>
      <c r="N172" s="256"/>
      <c r="O172" s="256"/>
      <c r="P172" s="256"/>
      <c r="Q172" s="256"/>
      <c r="R172" s="256"/>
      <c r="S172" s="256"/>
      <c r="T172" s="256"/>
      <c r="U172" s="256"/>
      <c r="V172" s="256"/>
      <c r="W172" s="256"/>
      <c r="X172" s="256"/>
      <c r="Y172" s="256"/>
      <c r="Z172" s="256"/>
    </row>
    <row r="173" ht="13.5" customHeight="1">
      <c r="A173" s="256"/>
      <c r="B173" s="256"/>
      <c r="C173" s="263"/>
      <c r="D173" s="263"/>
      <c r="E173" s="263"/>
      <c r="F173" s="256"/>
      <c r="G173" s="256"/>
      <c r="H173" s="256"/>
      <c r="I173" s="256"/>
      <c r="J173" s="256"/>
      <c r="K173" s="256"/>
      <c r="L173" s="256"/>
      <c r="M173" s="256"/>
      <c r="N173" s="256"/>
      <c r="O173" s="256"/>
      <c r="P173" s="256"/>
      <c r="Q173" s="256"/>
      <c r="R173" s="256"/>
      <c r="S173" s="256"/>
      <c r="T173" s="256"/>
      <c r="U173" s="256"/>
      <c r="V173" s="256"/>
      <c r="W173" s="256"/>
      <c r="X173" s="256"/>
      <c r="Y173" s="256"/>
      <c r="Z173" s="256"/>
    </row>
    <row r="174" ht="13.5" customHeight="1">
      <c r="A174" s="256"/>
      <c r="B174" s="256"/>
      <c r="C174" s="263"/>
      <c r="D174" s="263"/>
      <c r="E174" s="263"/>
      <c r="F174" s="256"/>
      <c r="G174" s="256"/>
      <c r="H174" s="256"/>
      <c r="I174" s="256"/>
      <c r="J174" s="256"/>
      <c r="K174" s="256"/>
      <c r="L174" s="256"/>
      <c r="M174" s="256"/>
      <c r="N174" s="256"/>
      <c r="O174" s="256"/>
      <c r="P174" s="256"/>
      <c r="Q174" s="256"/>
      <c r="R174" s="256"/>
      <c r="S174" s="256"/>
      <c r="T174" s="256"/>
      <c r="U174" s="256"/>
      <c r="V174" s="256"/>
      <c r="W174" s="256"/>
      <c r="X174" s="256"/>
      <c r="Y174" s="256"/>
      <c r="Z174" s="256"/>
    </row>
    <row r="175" ht="13.5" customHeight="1">
      <c r="A175" s="256"/>
      <c r="B175" s="256"/>
      <c r="C175" s="263"/>
      <c r="D175" s="263"/>
      <c r="E175" s="263"/>
      <c r="F175" s="256"/>
      <c r="G175" s="256"/>
      <c r="H175" s="256"/>
      <c r="I175" s="256"/>
      <c r="J175" s="256"/>
      <c r="K175" s="256"/>
      <c r="L175" s="256"/>
      <c r="M175" s="256"/>
      <c r="N175" s="256"/>
      <c r="O175" s="256"/>
      <c r="P175" s="256"/>
      <c r="Q175" s="256"/>
      <c r="R175" s="256"/>
      <c r="S175" s="256"/>
      <c r="T175" s="256"/>
      <c r="U175" s="256"/>
      <c r="V175" s="256"/>
      <c r="W175" s="256"/>
      <c r="X175" s="256"/>
      <c r="Y175" s="256"/>
      <c r="Z175" s="256"/>
    </row>
    <row r="176" ht="13.5" customHeight="1">
      <c r="A176" s="256"/>
      <c r="B176" s="256"/>
      <c r="C176" s="263"/>
      <c r="D176" s="263"/>
      <c r="E176" s="263"/>
      <c r="F176" s="256"/>
      <c r="G176" s="256"/>
      <c r="H176" s="256"/>
      <c r="I176" s="256"/>
      <c r="J176" s="256"/>
      <c r="K176" s="256"/>
      <c r="L176" s="256"/>
      <c r="M176" s="256"/>
      <c r="N176" s="256"/>
      <c r="O176" s="256"/>
      <c r="P176" s="256"/>
      <c r="Q176" s="256"/>
      <c r="R176" s="256"/>
      <c r="S176" s="256"/>
      <c r="T176" s="256"/>
      <c r="U176" s="256"/>
      <c r="V176" s="256"/>
      <c r="W176" s="256"/>
      <c r="X176" s="256"/>
      <c r="Y176" s="256"/>
      <c r="Z176" s="256"/>
    </row>
    <row r="177" ht="13.5" customHeight="1">
      <c r="A177" s="256"/>
      <c r="B177" s="256"/>
      <c r="C177" s="263"/>
      <c r="D177" s="263"/>
      <c r="E177" s="263"/>
      <c r="F177" s="256"/>
      <c r="G177" s="256"/>
      <c r="H177" s="256"/>
      <c r="I177" s="256"/>
      <c r="J177" s="256"/>
      <c r="K177" s="256"/>
      <c r="L177" s="256"/>
      <c r="M177" s="256"/>
      <c r="N177" s="256"/>
      <c r="O177" s="256"/>
      <c r="P177" s="256"/>
      <c r="Q177" s="256"/>
      <c r="R177" s="256"/>
      <c r="S177" s="256"/>
      <c r="T177" s="256"/>
      <c r="U177" s="256"/>
      <c r="V177" s="256"/>
      <c r="W177" s="256"/>
      <c r="X177" s="256"/>
      <c r="Y177" s="256"/>
      <c r="Z177" s="256"/>
    </row>
    <row r="178" ht="13.5" customHeight="1">
      <c r="A178" s="256"/>
      <c r="B178" s="256"/>
      <c r="C178" s="263"/>
      <c r="D178" s="263"/>
      <c r="E178" s="263"/>
      <c r="F178" s="256"/>
      <c r="G178" s="256"/>
      <c r="H178" s="256"/>
      <c r="I178" s="256"/>
      <c r="J178" s="256"/>
      <c r="K178" s="256"/>
      <c r="L178" s="256"/>
      <c r="M178" s="256"/>
      <c r="N178" s="256"/>
      <c r="O178" s="256"/>
      <c r="P178" s="256"/>
      <c r="Q178" s="256"/>
      <c r="R178" s="256"/>
      <c r="S178" s="256"/>
      <c r="T178" s="256"/>
      <c r="U178" s="256"/>
      <c r="V178" s="256"/>
      <c r="W178" s="256"/>
      <c r="X178" s="256"/>
      <c r="Y178" s="256"/>
      <c r="Z178" s="256"/>
    </row>
    <row r="179" ht="13.5" customHeight="1">
      <c r="A179" s="256"/>
      <c r="B179" s="256"/>
      <c r="C179" s="263"/>
      <c r="D179" s="263"/>
      <c r="E179" s="263"/>
      <c r="F179" s="256"/>
      <c r="G179" s="256"/>
      <c r="H179" s="256"/>
      <c r="I179" s="256"/>
      <c r="J179" s="256"/>
      <c r="K179" s="256"/>
      <c r="L179" s="256"/>
      <c r="M179" s="256"/>
      <c r="N179" s="256"/>
      <c r="O179" s="256"/>
      <c r="P179" s="256"/>
      <c r="Q179" s="256"/>
      <c r="R179" s="256"/>
      <c r="S179" s="256"/>
      <c r="T179" s="256"/>
      <c r="U179" s="256"/>
      <c r="V179" s="256"/>
      <c r="W179" s="256"/>
      <c r="X179" s="256"/>
      <c r="Y179" s="256"/>
      <c r="Z179" s="256"/>
    </row>
    <row r="180" ht="13.5" customHeight="1">
      <c r="A180" s="256"/>
      <c r="B180" s="256"/>
      <c r="C180" s="263"/>
      <c r="D180" s="263"/>
      <c r="E180" s="263"/>
      <c r="F180" s="256"/>
      <c r="G180" s="256"/>
      <c r="H180" s="256"/>
      <c r="I180" s="256"/>
      <c r="J180" s="256"/>
      <c r="K180" s="256"/>
      <c r="L180" s="256"/>
      <c r="M180" s="256"/>
      <c r="N180" s="256"/>
      <c r="O180" s="256"/>
      <c r="P180" s="256"/>
      <c r="Q180" s="256"/>
      <c r="R180" s="256"/>
      <c r="S180" s="256"/>
      <c r="T180" s="256"/>
      <c r="U180" s="256"/>
      <c r="V180" s="256"/>
      <c r="W180" s="256"/>
      <c r="X180" s="256"/>
      <c r="Y180" s="256"/>
      <c r="Z180" s="256"/>
    </row>
    <row r="181" ht="13.5" customHeight="1">
      <c r="A181" s="256"/>
      <c r="B181" s="256"/>
      <c r="C181" s="263"/>
      <c r="D181" s="263"/>
      <c r="E181" s="263"/>
      <c r="F181" s="256"/>
      <c r="G181" s="256"/>
      <c r="H181" s="256"/>
      <c r="I181" s="256"/>
      <c r="J181" s="256"/>
      <c r="K181" s="256"/>
      <c r="L181" s="256"/>
      <c r="M181" s="256"/>
      <c r="N181" s="256"/>
      <c r="O181" s="256"/>
      <c r="P181" s="256"/>
      <c r="Q181" s="256"/>
      <c r="R181" s="256"/>
      <c r="S181" s="256"/>
      <c r="T181" s="256"/>
      <c r="U181" s="256"/>
      <c r="V181" s="256"/>
      <c r="W181" s="256"/>
      <c r="X181" s="256"/>
      <c r="Y181" s="256"/>
      <c r="Z181" s="256"/>
    </row>
    <row r="182" ht="13.5" customHeight="1">
      <c r="A182" s="256"/>
      <c r="B182" s="256"/>
      <c r="C182" s="263"/>
      <c r="D182" s="263"/>
      <c r="E182" s="263"/>
      <c r="F182" s="256"/>
      <c r="G182" s="256"/>
      <c r="H182" s="256"/>
      <c r="I182" s="256"/>
      <c r="J182" s="256"/>
      <c r="K182" s="256"/>
      <c r="L182" s="256"/>
      <c r="M182" s="256"/>
      <c r="N182" s="256"/>
      <c r="O182" s="256"/>
      <c r="P182" s="256"/>
      <c r="Q182" s="256"/>
      <c r="R182" s="256"/>
      <c r="S182" s="256"/>
      <c r="T182" s="256"/>
      <c r="U182" s="256"/>
      <c r="V182" s="256"/>
      <c r="W182" s="256"/>
      <c r="X182" s="256"/>
      <c r="Y182" s="256"/>
      <c r="Z182" s="256"/>
    </row>
    <row r="183" ht="13.5" customHeight="1">
      <c r="A183" s="256"/>
      <c r="B183" s="256"/>
      <c r="C183" s="263"/>
      <c r="D183" s="263"/>
      <c r="E183" s="263"/>
      <c r="F183" s="256"/>
      <c r="G183" s="256"/>
      <c r="H183" s="256"/>
      <c r="I183" s="256"/>
      <c r="J183" s="256"/>
      <c r="K183" s="256"/>
      <c r="L183" s="256"/>
      <c r="M183" s="256"/>
      <c r="N183" s="256"/>
      <c r="O183" s="256"/>
      <c r="P183" s="256"/>
      <c r="Q183" s="256"/>
      <c r="R183" s="256"/>
      <c r="S183" s="256"/>
      <c r="T183" s="256"/>
      <c r="U183" s="256"/>
      <c r="V183" s="256"/>
      <c r="W183" s="256"/>
      <c r="X183" s="256"/>
      <c r="Y183" s="256"/>
      <c r="Z183" s="256"/>
    </row>
    <row r="184" ht="13.5" customHeight="1">
      <c r="A184" s="256"/>
      <c r="B184" s="256"/>
      <c r="C184" s="263"/>
      <c r="D184" s="263"/>
      <c r="E184" s="263"/>
      <c r="F184" s="256"/>
      <c r="G184" s="256"/>
      <c r="H184" s="256"/>
      <c r="I184" s="256"/>
      <c r="J184" s="256"/>
      <c r="K184" s="256"/>
      <c r="L184" s="256"/>
      <c r="M184" s="256"/>
      <c r="N184" s="256"/>
      <c r="O184" s="256"/>
      <c r="P184" s="256"/>
      <c r="Q184" s="256"/>
      <c r="R184" s="256"/>
      <c r="S184" s="256"/>
      <c r="T184" s="256"/>
      <c r="U184" s="256"/>
      <c r="V184" s="256"/>
      <c r="W184" s="256"/>
      <c r="X184" s="256"/>
      <c r="Y184" s="256"/>
      <c r="Z184" s="256"/>
    </row>
    <row r="185" ht="13.5" customHeight="1">
      <c r="A185" s="256"/>
      <c r="B185" s="256"/>
      <c r="C185" s="263"/>
      <c r="D185" s="263"/>
      <c r="E185" s="263"/>
      <c r="F185" s="256"/>
      <c r="G185" s="256"/>
      <c r="H185" s="256"/>
      <c r="I185" s="256"/>
      <c r="J185" s="256"/>
      <c r="K185" s="256"/>
      <c r="L185" s="256"/>
      <c r="M185" s="256"/>
      <c r="N185" s="256"/>
      <c r="O185" s="256"/>
      <c r="P185" s="256"/>
      <c r="Q185" s="256"/>
      <c r="R185" s="256"/>
      <c r="S185" s="256"/>
      <c r="T185" s="256"/>
      <c r="U185" s="256"/>
      <c r="V185" s="256"/>
      <c r="W185" s="256"/>
      <c r="X185" s="256"/>
      <c r="Y185" s="256"/>
      <c r="Z185" s="256"/>
    </row>
    <row r="186" ht="13.5" customHeight="1">
      <c r="A186" s="256"/>
      <c r="B186" s="256"/>
      <c r="C186" s="263"/>
      <c r="D186" s="263"/>
      <c r="E186" s="263"/>
      <c r="F186" s="256"/>
      <c r="G186" s="256"/>
      <c r="H186" s="256"/>
      <c r="I186" s="256"/>
      <c r="J186" s="256"/>
      <c r="K186" s="256"/>
      <c r="L186" s="256"/>
      <c r="M186" s="256"/>
      <c r="N186" s="256"/>
      <c r="O186" s="256"/>
      <c r="P186" s="256"/>
      <c r="Q186" s="256"/>
      <c r="R186" s="256"/>
      <c r="S186" s="256"/>
      <c r="T186" s="256"/>
      <c r="U186" s="256"/>
      <c r="V186" s="256"/>
      <c r="W186" s="256"/>
      <c r="X186" s="256"/>
      <c r="Y186" s="256"/>
      <c r="Z186" s="256"/>
    </row>
    <row r="187" ht="13.5" customHeight="1">
      <c r="A187" s="256"/>
      <c r="B187" s="256"/>
      <c r="C187" s="263"/>
      <c r="D187" s="263"/>
      <c r="E187" s="263"/>
      <c r="F187" s="256"/>
      <c r="G187" s="256"/>
      <c r="H187" s="256"/>
      <c r="I187" s="256"/>
      <c r="J187" s="256"/>
      <c r="K187" s="256"/>
      <c r="L187" s="256"/>
      <c r="M187" s="256"/>
      <c r="N187" s="256"/>
      <c r="O187" s="256"/>
      <c r="P187" s="256"/>
      <c r="Q187" s="256"/>
      <c r="R187" s="256"/>
      <c r="S187" s="256"/>
      <c r="T187" s="256"/>
      <c r="U187" s="256"/>
      <c r="V187" s="256"/>
      <c r="W187" s="256"/>
      <c r="X187" s="256"/>
      <c r="Y187" s="256"/>
      <c r="Z187" s="256"/>
    </row>
    <row r="188" ht="13.5" customHeight="1">
      <c r="A188" s="256"/>
      <c r="B188" s="256"/>
      <c r="C188" s="263"/>
      <c r="D188" s="263"/>
      <c r="E188" s="263"/>
      <c r="F188" s="256"/>
      <c r="G188" s="256"/>
      <c r="H188" s="256"/>
      <c r="I188" s="256"/>
      <c r="J188" s="256"/>
      <c r="K188" s="256"/>
      <c r="L188" s="256"/>
      <c r="M188" s="256"/>
      <c r="N188" s="256"/>
      <c r="O188" s="256"/>
      <c r="P188" s="256"/>
      <c r="Q188" s="256"/>
      <c r="R188" s="256"/>
      <c r="S188" s="256"/>
      <c r="T188" s="256"/>
      <c r="U188" s="256"/>
      <c r="V188" s="256"/>
      <c r="W188" s="256"/>
      <c r="X188" s="256"/>
      <c r="Y188" s="256"/>
      <c r="Z188" s="256"/>
    </row>
    <row r="189" ht="13.5" customHeight="1">
      <c r="A189" s="256"/>
      <c r="B189" s="256"/>
      <c r="C189" s="263"/>
      <c r="D189" s="263"/>
      <c r="E189" s="263"/>
      <c r="F189" s="256"/>
      <c r="G189" s="256"/>
      <c r="H189" s="256"/>
      <c r="I189" s="256"/>
      <c r="J189" s="256"/>
      <c r="K189" s="256"/>
      <c r="L189" s="256"/>
      <c r="M189" s="256"/>
      <c r="N189" s="256"/>
      <c r="O189" s="256"/>
      <c r="P189" s="256"/>
      <c r="Q189" s="256"/>
      <c r="R189" s="256"/>
      <c r="S189" s="256"/>
      <c r="T189" s="256"/>
      <c r="U189" s="256"/>
      <c r="V189" s="256"/>
      <c r="W189" s="256"/>
      <c r="X189" s="256"/>
      <c r="Y189" s="256"/>
      <c r="Z189" s="256"/>
    </row>
    <row r="190" ht="13.5" customHeight="1">
      <c r="A190" s="256"/>
      <c r="B190" s="256"/>
      <c r="C190" s="263"/>
      <c r="D190" s="263"/>
      <c r="E190" s="263"/>
      <c r="F190" s="256"/>
      <c r="G190" s="256"/>
      <c r="H190" s="256"/>
      <c r="I190" s="256"/>
      <c r="J190" s="256"/>
      <c r="K190" s="256"/>
      <c r="L190" s="256"/>
      <c r="M190" s="256"/>
      <c r="N190" s="256"/>
      <c r="O190" s="256"/>
      <c r="P190" s="256"/>
      <c r="Q190" s="256"/>
      <c r="R190" s="256"/>
      <c r="S190" s="256"/>
      <c r="T190" s="256"/>
      <c r="U190" s="256"/>
      <c r="V190" s="256"/>
      <c r="W190" s="256"/>
      <c r="X190" s="256"/>
      <c r="Y190" s="256"/>
      <c r="Z190" s="256"/>
    </row>
    <row r="191" ht="13.5" customHeight="1">
      <c r="A191" s="256"/>
      <c r="B191" s="256"/>
      <c r="C191" s="263"/>
      <c r="D191" s="263"/>
      <c r="E191" s="263"/>
      <c r="F191" s="256"/>
      <c r="G191" s="256"/>
      <c r="H191" s="256"/>
      <c r="I191" s="256"/>
      <c r="J191" s="256"/>
      <c r="K191" s="256"/>
      <c r="L191" s="256"/>
      <c r="M191" s="256"/>
      <c r="N191" s="256"/>
      <c r="O191" s="256"/>
      <c r="P191" s="256"/>
      <c r="Q191" s="256"/>
      <c r="R191" s="256"/>
      <c r="S191" s="256"/>
      <c r="T191" s="256"/>
      <c r="U191" s="256"/>
      <c r="V191" s="256"/>
      <c r="W191" s="256"/>
      <c r="X191" s="256"/>
      <c r="Y191" s="256"/>
      <c r="Z191" s="256"/>
    </row>
    <row r="192" ht="13.5" customHeight="1">
      <c r="A192" s="256"/>
      <c r="B192" s="256"/>
      <c r="C192" s="263"/>
      <c r="D192" s="263"/>
      <c r="E192" s="263"/>
      <c r="F192" s="256"/>
      <c r="G192" s="256"/>
      <c r="H192" s="256"/>
      <c r="I192" s="256"/>
      <c r="J192" s="256"/>
      <c r="K192" s="256"/>
      <c r="L192" s="256"/>
      <c r="M192" s="256"/>
      <c r="N192" s="256"/>
      <c r="O192" s="256"/>
      <c r="P192" s="256"/>
      <c r="Q192" s="256"/>
      <c r="R192" s="256"/>
      <c r="S192" s="256"/>
      <c r="T192" s="256"/>
      <c r="U192" s="256"/>
      <c r="V192" s="256"/>
      <c r="W192" s="256"/>
      <c r="X192" s="256"/>
      <c r="Y192" s="256"/>
      <c r="Z192" s="256"/>
    </row>
    <row r="193" ht="13.5" customHeight="1">
      <c r="A193" s="256"/>
      <c r="B193" s="256"/>
      <c r="C193" s="263"/>
      <c r="D193" s="263"/>
      <c r="E193" s="263"/>
      <c r="F193" s="256"/>
      <c r="G193" s="256"/>
      <c r="H193" s="256"/>
      <c r="I193" s="256"/>
      <c r="J193" s="256"/>
      <c r="K193" s="256"/>
      <c r="L193" s="256"/>
      <c r="M193" s="256"/>
      <c r="N193" s="256"/>
      <c r="O193" s="256"/>
      <c r="P193" s="256"/>
      <c r="Q193" s="256"/>
      <c r="R193" s="256"/>
      <c r="S193" s="256"/>
      <c r="T193" s="256"/>
      <c r="U193" s="256"/>
      <c r="V193" s="256"/>
      <c r="W193" s="256"/>
      <c r="X193" s="256"/>
      <c r="Y193" s="256"/>
      <c r="Z193" s="256"/>
    </row>
    <row r="194" ht="13.5" customHeight="1">
      <c r="A194" s="256"/>
      <c r="B194" s="256"/>
      <c r="C194" s="263"/>
      <c r="D194" s="263"/>
      <c r="E194" s="263"/>
      <c r="F194" s="256"/>
      <c r="G194" s="256"/>
      <c r="H194" s="256"/>
      <c r="I194" s="256"/>
      <c r="J194" s="256"/>
      <c r="K194" s="256"/>
      <c r="L194" s="256"/>
      <c r="M194" s="256"/>
      <c r="N194" s="256"/>
      <c r="O194" s="256"/>
      <c r="P194" s="256"/>
      <c r="Q194" s="256"/>
      <c r="R194" s="256"/>
      <c r="S194" s="256"/>
      <c r="T194" s="256"/>
      <c r="U194" s="256"/>
      <c r="V194" s="256"/>
      <c r="W194" s="256"/>
      <c r="X194" s="256"/>
      <c r="Y194" s="256"/>
      <c r="Z194" s="256"/>
    </row>
    <row r="195" ht="13.5" customHeight="1">
      <c r="A195" s="256"/>
      <c r="B195" s="256"/>
      <c r="C195" s="263"/>
      <c r="D195" s="263"/>
      <c r="E195" s="263"/>
      <c r="F195" s="256"/>
      <c r="G195" s="256"/>
      <c r="H195" s="256"/>
      <c r="I195" s="256"/>
      <c r="J195" s="256"/>
      <c r="K195" s="256"/>
      <c r="L195" s="256"/>
      <c r="M195" s="256"/>
      <c r="N195" s="256"/>
      <c r="O195" s="256"/>
      <c r="P195" s="256"/>
      <c r="Q195" s="256"/>
      <c r="R195" s="256"/>
      <c r="S195" s="256"/>
      <c r="T195" s="256"/>
      <c r="U195" s="256"/>
      <c r="V195" s="256"/>
      <c r="W195" s="256"/>
      <c r="X195" s="256"/>
      <c r="Y195" s="256"/>
      <c r="Z195" s="256"/>
    </row>
    <row r="196" ht="13.5" customHeight="1">
      <c r="A196" s="256"/>
      <c r="B196" s="256"/>
      <c r="C196" s="263"/>
      <c r="D196" s="263"/>
      <c r="E196" s="263"/>
      <c r="F196" s="256"/>
      <c r="G196" s="256"/>
      <c r="H196" s="256"/>
      <c r="I196" s="256"/>
      <c r="J196" s="256"/>
      <c r="K196" s="256"/>
      <c r="L196" s="256"/>
      <c r="M196" s="256"/>
      <c r="N196" s="256"/>
      <c r="O196" s="256"/>
      <c r="P196" s="256"/>
      <c r="Q196" s="256"/>
      <c r="R196" s="256"/>
      <c r="S196" s="256"/>
      <c r="T196" s="256"/>
      <c r="U196" s="256"/>
      <c r="V196" s="256"/>
      <c r="W196" s="256"/>
      <c r="X196" s="256"/>
      <c r="Y196" s="256"/>
      <c r="Z196" s="256"/>
    </row>
    <row r="197" ht="13.5" customHeight="1">
      <c r="A197" s="256"/>
      <c r="B197" s="256"/>
      <c r="C197" s="263"/>
      <c r="D197" s="263"/>
      <c r="E197" s="263"/>
      <c r="F197" s="256"/>
      <c r="G197" s="256"/>
      <c r="H197" s="256"/>
      <c r="I197" s="256"/>
      <c r="J197" s="256"/>
      <c r="K197" s="256"/>
      <c r="L197" s="256"/>
      <c r="M197" s="256"/>
      <c r="N197" s="256"/>
      <c r="O197" s="256"/>
      <c r="P197" s="256"/>
      <c r="Q197" s="256"/>
      <c r="R197" s="256"/>
      <c r="S197" s="256"/>
      <c r="T197" s="256"/>
      <c r="U197" s="256"/>
      <c r="V197" s="256"/>
      <c r="W197" s="256"/>
      <c r="X197" s="256"/>
      <c r="Y197" s="256"/>
      <c r="Z197" s="256"/>
    </row>
    <row r="198" ht="13.5" customHeight="1">
      <c r="A198" s="256"/>
      <c r="B198" s="256"/>
      <c r="C198" s="263"/>
      <c r="D198" s="263"/>
      <c r="E198" s="263"/>
      <c r="F198" s="256"/>
      <c r="G198" s="256"/>
      <c r="H198" s="256"/>
      <c r="I198" s="256"/>
      <c r="J198" s="256"/>
      <c r="K198" s="256"/>
      <c r="L198" s="256"/>
      <c r="M198" s="256"/>
      <c r="N198" s="256"/>
      <c r="O198" s="256"/>
      <c r="P198" s="256"/>
      <c r="Q198" s="256"/>
      <c r="R198" s="256"/>
      <c r="S198" s="256"/>
      <c r="T198" s="256"/>
      <c r="U198" s="256"/>
      <c r="V198" s="256"/>
      <c r="W198" s="256"/>
      <c r="X198" s="256"/>
      <c r="Y198" s="256"/>
      <c r="Z198" s="256"/>
    </row>
    <row r="199" ht="13.5" customHeight="1">
      <c r="A199" s="256"/>
      <c r="B199" s="256"/>
      <c r="C199" s="263"/>
      <c r="D199" s="263"/>
      <c r="E199" s="263"/>
      <c r="F199" s="256"/>
      <c r="G199" s="256"/>
      <c r="H199" s="256"/>
      <c r="I199" s="256"/>
      <c r="J199" s="256"/>
      <c r="K199" s="256"/>
      <c r="L199" s="256"/>
      <c r="M199" s="256"/>
      <c r="N199" s="256"/>
      <c r="O199" s="256"/>
      <c r="P199" s="256"/>
      <c r="Q199" s="256"/>
      <c r="R199" s="256"/>
      <c r="S199" s="256"/>
      <c r="T199" s="256"/>
      <c r="U199" s="256"/>
      <c r="V199" s="256"/>
      <c r="W199" s="256"/>
      <c r="X199" s="256"/>
      <c r="Y199" s="256"/>
      <c r="Z199" s="256"/>
    </row>
    <row r="200" ht="13.5" customHeight="1">
      <c r="A200" s="256"/>
      <c r="B200" s="256"/>
      <c r="C200" s="263"/>
      <c r="D200" s="263"/>
      <c r="E200" s="263"/>
      <c r="F200" s="256"/>
      <c r="G200" s="256"/>
      <c r="H200" s="256"/>
      <c r="I200" s="256"/>
      <c r="J200" s="256"/>
      <c r="K200" s="256"/>
      <c r="L200" s="256"/>
      <c r="M200" s="256"/>
      <c r="N200" s="256"/>
      <c r="O200" s="256"/>
      <c r="P200" s="256"/>
      <c r="Q200" s="256"/>
      <c r="R200" s="256"/>
      <c r="S200" s="256"/>
      <c r="T200" s="256"/>
      <c r="U200" s="256"/>
      <c r="V200" s="256"/>
      <c r="W200" s="256"/>
      <c r="X200" s="256"/>
      <c r="Y200" s="256"/>
      <c r="Z200" s="256"/>
    </row>
    <row r="201" ht="13.5" customHeight="1">
      <c r="A201" s="256"/>
      <c r="B201" s="256"/>
      <c r="C201" s="263"/>
      <c r="D201" s="263"/>
      <c r="E201" s="263"/>
      <c r="F201" s="256"/>
      <c r="G201" s="256"/>
      <c r="H201" s="256"/>
      <c r="I201" s="256"/>
      <c r="J201" s="256"/>
      <c r="K201" s="256"/>
      <c r="L201" s="256"/>
      <c r="M201" s="256"/>
      <c r="N201" s="256"/>
      <c r="O201" s="256"/>
      <c r="P201" s="256"/>
      <c r="Q201" s="256"/>
      <c r="R201" s="256"/>
      <c r="S201" s="256"/>
      <c r="T201" s="256"/>
      <c r="U201" s="256"/>
      <c r="V201" s="256"/>
      <c r="W201" s="256"/>
      <c r="X201" s="256"/>
      <c r="Y201" s="256"/>
      <c r="Z201" s="256"/>
    </row>
    <row r="202" ht="13.5" customHeight="1">
      <c r="A202" s="256"/>
      <c r="B202" s="256"/>
      <c r="C202" s="263"/>
      <c r="D202" s="263"/>
      <c r="E202" s="263"/>
      <c r="F202" s="256"/>
      <c r="G202" s="256"/>
      <c r="H202" s="256"/>
      <c r="I202" s="256"/>
      <c r="J202" s="256"/>
      <c r="K202" s="256"/>
      <c r="L202" s="256"/>
      <c r="M202" s="256"/>
      <c r="N202" s="256"/>
      <c r="O202" s="256"/>
      <c r="P202" s="256"/>
      <c r="Q202" s="256"/>
      <c r="R202" s="256"/>
      <c r="S202" s="256"/>
      <c r="T202" s="256"/>
      <c r="U202" s="256"/>
      <c r="V202" s="256"/>
      <c r="W202" s="256"/>
      <c r="X202" s="256"/>
      <c r="Y202" s="256"/>
      <c r="Z202" s="256"/>
    </row>
    <row r="203" ht="13.5" customHeight="1">
      <c r="A203" s="256"/>
      <c r="B203" s="256"/>
      <c r="C203" s="263"/>
      <c r="D203" s="263"/>
      <c r="E203" s="263"/>
      <c r="F203" s="256"/>
      <c r="G203" s="256"/>
      <c r="H203" s="256"/>
      <c r="I203" s="256"/>
      <c r="J203" s="256"/>
      <c r="K203" s="256"/>
      <c r="L203" s="256"/>
      <c r="M203" s="256"/>
      <c r="N203" s="256"/>
      <c r="O203" s="256"/>
      <c r="P203" s="256"/>
      <c r="Q203" s="256"/>
      <c r="R203" s="256"/>
      <c r="S203" s="256"/>
      <c r="T203" s="256"/>
      <c r="U203" s="256"/>
      <c r="V203" s="256"/>
      <c r="W203" s="256"/>
      <c r="X203" s="256"/>
      <c r="Y203" s="256"/>
      <c r="Z203" s="256"/>
    </row>
    <row r="204" ht="13.5" customHeight="1">
      <c r="A204" s="256"/>
      <c r="B204" s="256"/>
      <c r="C204" s="263"/>
      <c r="D204" s="263"/>
      <c r="E204" s="263"/>
      <c r="F204" s="256"/>
      <c r="G204" s="256"/>
      <c r="H204" s="256"/>
      <c r="I204" s="256"/>
      <c r="J204" s="256"/>
      <c r="K204" s="256"/>
      <c r="L204" s="256"/>
      <c r="M204" s="256"/>
      <c r="N204" s="256"/>
      <c r="O204" s="256"/>
      <c r="P204" s="256"/>
      <c r="Q204" s="256"/>
      <c r="R204" s="256"/>
      <c r="S204" s="256"/>
      <c r="T204" s="256"/>
      <c r="U204" s="256"/>
      <c r="V204" s="256"/>
      <c r="W204" s="256"/>
      <c r="X204" s="256"/>
      <c r="Y204" s="256"/>
      <c r="Z204" s="256"/>
    </row>
    <row r="205" ht="13.5" customHeight="1">
      <c r="A205" s="256"/>
      <c r="B205" s="256"/>
      <c r="C205" s="263"/>
      <c r="D205" s="263"/>
      <c r="E205" s="263"/>
      <c r="F205" s="256"/>
      <c r="G205" s="256"/>
      <c r="H205" s="256"/>
      <c r="I205" s="256"/>
      <c r="J205" s="256"/>
      <c r="K205" s="256"/>
      <c r="L205" s="256"/>
      <c r="M205" s="256"/>
      <c r="N205" s="256"/>
      <c r="O205" s="256"/>
      <c r="P205" s="256"/>
      <c r="Q205" s="256"/>
      <c r="R205" s="256"/>
      <c r="S205" s="256"/>
      <c r="T205" s="256"/>
      <c r="U205" s="256"/>
      <c r="V205" s="256"/>
      <c r="W205" s="256"/>
      <c r="X205" s="256"/>
      <c r="Y205" s="256"/>
      <c r="Z205" s="256"/>
    </row>
    <row r="206" ht="13.5" customHeight="1">
      <c r="A206" s="256"/>
      <c r="B206" s="256"/>
      <c r="C206" s="263"/>
      <c r="D206" s="263"/>
      <c r="E206" s="263"/>
      <c r="F206" s="256"/>
      <c r="G206" s="256"/>
      <c r="H206" s="256"/>
      <c r="I206" s="256"/>
      <c r="J206" s="256"/>
      <c r="K206" s="256"/>
      <c r="L206" s="256"/>
      <c r="M206" s="256"/>
      <c r="N206" s="256"/>
      <c r="O206" s="256"/>
      <c r="P206" s="256"/>
      <c r="Q206" s="256"/>
      <c r="R206" s="256"/>
      <c r="S206" s="256"/>
      <c r="T206" s="256"/>
      <c r="U206" s="256"/>
      <c r="V206" s="256"/>
      <c r="W206" s="256"/>
      <c r="X206" s="256"/>
      <c r="Y206" s="256"/>
      <c r="Z206" s="256"/>
    </row>
    <row r="207" ht="13.5" customHeight="1">
      <c r="A207" s="256"/>
      <c r="B207" s="256"/>
      <c r="C207" s="263"/>
      <c r="D207" s="263"/>
      <c r="E207" s="263"/>
      <c r="F207" s="256"/>
      <c r="G207" s="256"/>
      <c r="H207" s="256"/>
      <c r="I207" s="256"/>
      <c r="J207" s="256"/>
      <c r="K207" s="256"/>
      <c r="L207" s="256"/>
      <c r="M207" s="256"/>
      <c r="N207" s="256"/>
      <c r="O207" s="256"/>
      <c r="P207" s="256"/>
      <c r="Q207" s="256"/>
      <c r="R207" s="256"/>
      <c r="S207" s="256"/>
      <c r="T207" s="256"/>
      <c r="U207" s="256"/>
      <c r="V207" s="256"/>
      <c r="W207" s="256"/>
      <c r="X207" s="256"/>
      <c r="Y207" s="256"/>
      <c r="Z207" s="256"/>
    </row>
    <row r="208" ht="13.5" customHeight="1">
      <c r="A208" s="256"/>
      <c r="B208" s="256"/>
      <c r="C208" s="263"/>
      <c r="D208" s="263"/>
      <c r="E208" s="263"/>
      <c r="F208" s="256"/>
      <c r="G208" s="256"/>
      <c r="H208" s="256"/>
      <c r="I208" s="256"/>
      <c r="J208" s="256"/>
      <c r="K208" s="256"/>
      <c r="L208" s="256"/>
      <c r="M208" s="256"/>
      <c r="N208" s="256"/>
      <c r="O208" s="256"/>
      <c r="P208" s="256"/>
      <c r="Q208" s="256"/>
      <c r="R208" s="256"/>
      <c r="S208" s="256"/>
      <c r="T208" s="256"/>
      <c r="U208" s="256"/>
      <c r="V208" s="256"/>
      <c r="W208" s="256"/>
      <c r="X208" s="256"/>
      <c r="Y208" s="256"/>
      <c r="Z208" s="256"/>
    </row>
    <row r="209" ht="13.5" customHeight="1">
      <c r="A209" s="256"/>
      <c r="B209" s="256"/>
      <c r="C209" s="263"/>
      <c r="D209" s="263"/>
      <c r="E209" s="263"/>
      <c r="F209" s="256"/>
      <c r="G209" s="256"/>
      <c r="H209" s="256"/>
      <c r="I209" s="256"/>
      <c r="J209" s="256"/>
      <c r="K209" s="256"/>
      <c r="L209" s="256"/>
      <c r="M209" s="256"/>
      <c r="N209" s="256"/>
      <c r="O209" s="256"/>
      <c r="P209" s="256"/>
      <c r="Q209" s="256"/>
      <c r="R209" s="256"/>
      <c r="S209" s="256"/>
      <c r="T209" s="256"/>
      <c r="U209" s="256"/>
      <c r="V209" s="256"/>
      <c r="W209" s="256"/>
      <c r="X209" s="256"/>
      <c r="Y209" s="256"/>
      <c r="Z209" s="256"/>
    </row>
    <row r="210" ht="13.5" customHeight="1">
      <c r="A210" s="256"/>
      <c r="B210" s="256"/>
      <c r="C210" s="263"/>
      <c r="D210" s="263"/>
      <c r="E210" s="263"/>
      <c r="F210" s="256"/>
      <c r="G210" s="256"/>
      <c r="H210" s="256"/>
      <c r="I210" s="256"/>
      <c r="J210" s="256"/>
      <c r="K210" s="256"/>
      <c r="L210" s="256"/>
      <c r="M210" s="256"/>
      <c r="N210" s="256"/>
      <c r="O210" s="256"/>
      <c r="P210" s="256"/>
      <c r="Q210" s="256"/>
      <c r="R210" s="256"/>
      <c r="S210" s="256"/>
      <c r="T210" s="256"/>
      <c r="U210" s="256"/>
      <c r="V210" s="256"/>
      <c r="W210" s="256"/>
      <c r="X210" s="256"/>
      <c r="Y210" s="256"/>
      <c r="Z210" s="256"/>
    </row>
    <row r="211" ht="13.5" customHeight="1">
      <c r="A211" s="256"/>
      <c r="B211" s="256"/>
      <c r="C211" s="263"/>
      <c r="D211" s="263"/>
      <c r="E211" s="263"/>
      <c r="F211" s="256"/>
      <c r="G211" s="256"/>
      <c r="H211" s="256"/>
      <c r="I211" s="256"/>
      <c r="J211" s="256"/>
      <c r="K211" s="256"/>
      <c r="L211" s="256"/>
      <c r="M211" s="256"/>
      <c r="N211" s="256"/>
      <c r="O211" s="256"/>
      <c r="P211" s="256"/>
      <c r="Q211" s="256"/>
      <c r="R211" s="256"/>
      <c r="S211" s="256"/>
      <c r="T211" s="256"/>
      <c r="U211" s="256"/>
      <c r="V211" s="256"/>
      <c r="W211" s="256"/>
      <c r="X211" s="256"/>
      <c r="Y211" s="256"/>
      <c r="Z211" s="256"/>
    </row>
    <row r="212" ht="13.5" customHeight="1">
      <c r="A212" s="256"/>
      <c r="B212" s="256"/>
      <c r="C212" s="263"/>
      <c r="D212" s="263"/>
      <c r="E212" s="263"/>
      <c r="F212" s="256"/>
      <c r="G212" s="256"/>
      <c r="H212" s="256"/>
      <c r="I212" s="256"/>
      <c r="J212" s="256"/>
      <c r="K212" s="256"/>
      <c r="L212" s="256"/>
      <c r="M212" s="256"/>
      <c r="N212" s="256"/>
      <c r="O212" s="256"/>
      <c r="P212" s="256"/>
      <c r="Q212" s="256"/>
      <c r="R212" s="256"/>
      <c r="S212" s="256"/>
      <c r="T212" s="256"/>
      <c r="U212" s="256"/>
      <c r="V212" s="256"/>
      <c r="W212" s="256"/>
      <c r="X212" s="256"/>
      <c r="Y212" s="256"/>
      <c r="Z212" s="256"/>
    </row>
    <row r="213" ht="13.5" customHeight="1">
      <c r="A213" s="256"/>
      <c r="B213" s="256"/>
      <c r="C213" s="263"/>
      <c r="D213" s="263"/>
      <c r="E213" s="263"/>
      <c r="F213" s="256"/>
      <c r="G213" s="256"/>
      <c r="H213" s="256"/>
      <c r="I213" s="256"/>
      <c r="J213" s="256"/>
      <c r="K213" s="256"/>
      <c r="L213" s="256"/>
      <c r="M213" s="256"/>
      <c r="N213" s="256"/>
      <c r="O213" s="256"/>
      <c r="P213" s="256"/>
      <c r="Q213" s="256"/>
      <c r="R213" s="256"/>
      <c r="S213" s="256"/>
      <c r="T213" s="256"/>
      <c r="U213" s="256"/>
      <c r="V213" s="256"/>
      <c r="W213" s="256"/>
      <c r="X213" s="256"/>
      <c r="Y213" s="256"/>
      <c r="Z213" s="256"/>
    </row>
    <row r="214" ht="13.5" customHeight="1">
      <c r="A214" s="256"/>
      <c r="B214" s="256"/>
      <c r="C214" s="263"/>
      <c r="D214" s="263"/>
      <c r="E214" s="263"/>
      <c r="F214" s="256"/>
      <c r="G214" s="256"/>
      <c r="H214" s="256"/>
      <c r="I214" s="256"/>
      <c r="J214" s="256"/>
      <c r="K214" s="256"/>
      <c r="L214" s="256"/>
      <c r="M214" s="256"/>
      <c r="N214" s="256"/>
      <c r="O214" s="256"/>
      <c r="P214" s="256"/>
      <c r="Q214" s="256"/>
      <c r="R214" s="256"/>
      <c r="S214" s="256"/>
      <c r="T214" s="256"/>
      <c r="U214" s="256"/>
      <c r="V214" s="256"/>
      <c r="W214" s="256"/>
      <c r="X214" s="256"/>
      <c r="Y214" s="256"/>
      <c r="Z214" s="256"/>
    </row>
    <row r="215" ht="13.5" customHeight="1">
      <c r="A215" s="256"/>
      <c r="B215" s="256"/>
      <c r="C215" s="263"/>
      <c r="D215" s="263"/>
      <c r="E215" s="263"/>
      <c r="F215" s="256"/>
      <c r="G215" s="256"/>
      <c r="H215" s="256"/>
      <c r="I215" s="256"/>
      <c r="J215" s="256"/>
      <c r="K215" s="256"/>
      <c r="L215" s="256"/>
      <c r="M215" s="256"/>
      <c r="N215" s="256"/>
      <c r="O215" s="256"/>
      <c r="P215" s="256"/>
      <c r="Q215" s="256"/>
      <c r="R215" s="256"/>
      <c r="S215" s="256"/>
      <c r="T215" s="256"/>
      <c r="U215" s="256"/>
      <c r="V215" s="256"/>
      <c r="W215" s="256"/>
      <c r="X215" s="256"/>
      <c r="Y215" s="256"/>
      <c r="Z215" s="256"/>
    </row>
    <row r="216" ht="13.5" customHeight="1">
      <c r="A216" s="256"/>
      <c r="B216" s="256"/>
      <c r="C216" s="263"/>
      <c r="D216" s="263"/>
      <c r="E216" s="263"/>
      <c r="F216" s="256"/>
      <c r="G216" s="256"/>
      <c r="H216" s="256"/>
      <c r="I216" s="256"/>
      <c r="J216" s="256"/>
      <c r="K216" s="256"/>
      <c r="L216" s="256"/>
      <c r="M216" s="256"/>
      <c r="N216" s="256"/>
      <c r="O216" s="256"/>
      <c r="P216" s="256"/>
      <c r="Q216" s="256"/>
      <c r="R216" s="256"/>
      <c r="S216" s="256"/>
      <c r="T216" s="256"/>
      <c r="U216" s="256"/>
      <c r="V216" s="256"/>
      <c r="W216" s="256"/>
      <c r="X216" s="256"/>
      <c r="Y216" s="256"/>
      <c r="Z216" s="256"/>
    </row>
    <row r="217" ht="13.5" customHeight="1">
      <c r="A217" s="256"/>
      <c r="B217" s="256"/>
      <c r="C217" s="263"/>
      <c r="D217" s="263"/>
      <c r="E217" s="263"/>
      <c r="F217" s="256"/>
      <c r="G217" s="256"/>
      <c r="H217" s="256"/>
      <c r="I217" s="256"/>
      <c r="J217" s="256"/>
      <c r="K217" s="256"/>
      <c r="L217" s="256"/>
      <c r="M217" s="256"/>
      <c r="N217" s="256"/>
      <c r="O217" s="256"/>
      <c r="P217" s="256"/>
      <c r="Q217" s="256"/>
      <c r="R217" s="256"/>
      <c r="S217" s="256"/>
      <c r="T217" s="256"/>
      <c r="U217" s="256"/>
      <c r="V217" s="256"/>
      <c r="W217" s="256"/>
      <c r="X217" s="256"/>
      <c r="Y217" s="256"/>
      <c r="Z217" s="256"/>
    </row>
    <row r="218" ht="13.5" customHeight="1">
      <c r="A218" s="256"/>
      <c r="B218" s="256"/>
      <c r="C218" s="263"/>
      <c r="D218" s="263"/>
      <c r="E218" s="263"/>
      <c r="F218" s="256"/>
      <c r="G218" s="256"/>
      <c r="H218" s="256"/>
      <c r="I218" s="256"/>
      <c r="J218" s="256"/>
      <c r="K218" s="256"/>
      <c r="L218" s="256"/>
      <c r="M218" s="256"/>
      <c r="N218" s="256"/>
      <c r="O218" s="256"/>
      <c r="P218" s="256"/>
      <c r="Q218" s="256"/>
      <c r="R218" s="256"/>
      <c r="S218" s="256"/>
      <c r="T218" s="256"/>
      <c r="U218" s="256"/>
      <c r="V218" s="256"/>
      <c r="W218" s="256"/>
      <c r="X218" s="256"/>
      <c r="Y218" s="256"/>
      <c r="Z218" s="256"/>
    </row>
    <row r="219" ht="13.5" customHeight="1">
      <c r="A219" s="256"/>
      <c r="B219" s="256"/>
      <c r="C219" s="263"/>
      <c r="D219" s="263"/>
      <c r="E219" s="263"/>
      <c r="F219" s="256"/>
      <c r="G219" s="256"/>
      <c r="H219" s="256"/>
      <c r="I219" s="256"/>
      <c r="J219" s="256"/>
      <c r="K219" s="256"/>
      <c r="L219" s="256"/>
      <c r="M219" s="256"/>
      <c r="N219" s="256"/>
      <c r="O219" s="256"/>
      <c r="P219" s="256"/>
      <c r="Q219" s="256"/>
      <c r="R219" s="256"/>
      <c r="S219" s="256"/>
      <c r="T219" s="256"/>
      <c r="U219" s="256"/>
      <c r="V219" s="256"/>
      <c r="W219" s="256"/>
      <c r="X219" s="256"/>
      <c r="Y219" s="256"/>
      <c r="Z219" s="256"/>
    </row>
    <row r="220" ht="13.5" customHeight="1">
      <c r="A220" s="256"/>
      <c r="B220" s="256"/>
      <c r="C220" s="263"/>
      <c r="D220" s="263"/>
      <c r="E220" s="263"/>
      <c r="F220" s="256"/>
      <c r="G220" s="256"/>
      <c r="H220" s="256"/>
      <c r="I220" s="256"/>
      <c r="J220" s="256"/>
      <c r="K220" s="256"/>
      <c r="L220" s="256"/>
      <c r="M220" s="256"/>
      <c r="N220" s="256"/>
      <c r="O220" s="256"/>
      <c r="P220" s="256"/>
      <c r="Q220" s="256"/>
      <c r="R220" s="256"/>
      <c r="S220" s="256"/>
      <c r="T220" s="256"/>
      <c r="U220" s="256"/>
      <c r="V220" s="256"/>
      <c r="W220" s="256"/>
      <c r="X220" s="256"/>
      <c r="Y220" s="256"/>
      <c r="Z220" s="256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2:$H$5"/>
  <mergeCells count="1">
    <mergeCell ref="A1:F1"/>
  </mergeCells>
  <conditionalFormatting sqref="C3:E3">
    <cfRule type="cellIs" dxfId="0" priority="1" operator="equal">
      <formula>"NO HÁBIL"</formula>
    </cfRule>
  </conditionalFormatting>
  <conditionalFormatting sqref="C3:E3">
    <cfRule type="cellIs" dxfId="1" priority="2" operator="equal">
      <formula>"SUBSANAR"</formula>
    </cfRule>
  </conditionalFormatting>
  <conditionalFormatting sqref="C5:E5">
    <cfRule type="cellIs" dxfId="0" priority="3" operator="equal">
      <formula>"NO HÁBIL"</formula>
    </cfRule>
  </conditionalFormatting>
  <conditionalFormatting sqref="C5:E5">
    <cfRule type="cellIs" dxfId="1" priority="4" operator="equal">
      <formula>"SUBSANAR"</formula>
    </cfRule>
  </conditionalFormatting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2010-05-03T23:53:06Z</dcterms:created>
  <dc:creator>mvanegas</dc:creator>
</cp:coreProperties>
</file>