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C:\Users\nfori\Documents\FORIGUA\SED\PROCESOS_SED\PROCESOS_2024\09_SED_SA_SI_DDE_070_2024_IMPLEMENTOSDEPORTIVOS\01_EVALUACION_SED_SA_SI_DDE_070_2024_IMPLEMENTOSDEPORTIVOS\"/>
    </mc:Choice>
  </mc:AlternateContent>
  <xr:revisionPtr revIDLastSave="0" documentId="13_ncr:1_{6235C2F9-34C8-4ECC-B4B9-0113D3B5147E}" xr6:coauthVersionLast="47" xr6:coauthVersionMax="47" xr10:uidLastSave="{00000000-0000-0000-0000-000000000000}"/>
  <bookViews>
    <workbookView xWindow="-98" yWindow="-98" windowWidth="21795" windowHeight="12975" tabRatio="914" firstSheet="10" activeTab="14" xr2:uid="{00000000-000D-0000-FFFF-FFFF00000000}"/>
  </bookViews>
  <sheets>
    <sheet name="HAB-EXPE Y OFREC TECNIC P1 " sheetId="92" r:id="rId1"/>
    <sheet name="HAB-EXPE Y OFREC TECNIC P2" sheetId="95" r:id="rId2"/>
    <sheet name="HAB-EXPE Y OFREC TECNIC P3" sheetId="96" r:id="rId3"/>
    <sheet name="HAB-EXPE Y OFREC TECNIC P4" sheetId="97" r:id="rId4"/>
    <sheet name="HAB-EXPE Y OFREC TECNIC P5" sheetId="98" r:id="rId5"/>
    <sheet name="HAB-EXPE Y OFREC TECNIC P6" sheetId="100" r:id="rId6"/>
    <sheet name="HAB-EXPE Y OFREC TECNIC P7" sheetId="101" r:id="rId7"/>
    <sheet name="HAB-EXPE Y OFREC TECNIC P8" sheetId="103" r:id="rId8"/>
    <sheet name="HAB-EXPE Y OFREC TECNIC P9" sheetId="105" r:id="rId9"/>
    <sheet name="HAB-EXPE Y OFREC TECNIC P10" sheetId="102" r:id="rId10"/>
    <sheet name="HAB-EXPE Y OFREC TECNIC P11" sheetId="106" r:id="rId11"/>
    <sheet name="HAB-EXPE Y OFREC TECNIC P12" sheetId="107" r:id="rId12"/>
    <sheet name="HAB-EXPE Y OFREC TECNIC P13" sheetId="108" r:id="rId13"/>
    <sheet name="Hoja1" sheetId="93" state="hidden" r:id="rId14"/>
    <sheet name="RESUMEN " sheetId="65" r:id="rId15"/>
    <sheet name="VERIFICACION PROPONENTE PLURAL" sheetId="78" r:id="rId16"/>
  </sheets>
  <definedNames>
    <definedName name="_xlnm.Print_Area" localSheetId="0">'HAB-EXPE Y OFREC TECNIC P1 '!$A$1:$V$24</definedName>
    <definedName name="_xlnm.Print_Area" localSheetId="9">'HAB-EXPE Y OFREC TECNIC P10'!$A$1:$V$24</definedName>
    <definedName name="_xlnm.Print_Area" localSheetId="10">'HAB-EXPE Y OFREC TECNIC P11'!$A$1:$V$25</definedName>
    <definedName name="_xlnm.Print_Area" localSheetId="11">'HAB-EXPE Y OFREC TECNIC P12'!$A$1:$V$25</definedName>
    <definedName name="_xlnm.Print_Area" localSheetId="12">'HAB-EXPE Y OFREC TECNIC P13'!$A$1:$V$23</definedName>
    <definedName name="_xlnm.Print_Area" localSheetId="1">'HAB-EXPE Y OFREC TECNIC P2'!$A$1:$V$24</definedName>
    <definedName name="_xlnm.Print_Area" localSheetId="2">'HAB-EXPE Y OFREC TECNIC P3'!$A$1:$V$25</definedName>
    <definedName name="_xlnm.Print_Area" localSheetId="3">'HAB-EXPE Y OFREC TECNIC P4'!$A$1:$V$25</definedName>
    <definedName name="_xlnm.Print_Area" localSheetId="4">'HAB-EXPE Y OFREC TECNIC P5'!$A$1:$V$23</definedName>
    <definedName name="_xlnm.Print_Area" localSheetId="5">'HAB-EXPE Y OFREC TECNIC P6'!$A$1:$V$25</definedName>
    <definedName name="_xlnm.Print_Area" localSheetId="6">'HAB-EXPE Y OFREC TECNIC P7'!$A$1:$V$24</definedName>
    <definedName name="_xlnm.Print_Area" localSheetId="7">'HAB-EXPE Y OFREC TECNIC P8'!$A$1:$V$25</definedName>
    <definedName name="_xlnm.Print_Area" localSheetId="8">'HAB-EXPE Y OFREC TECNIC P9'!$A$1:$V$24</definedName>
    <definedName name="_xlnm.Print_Area" localSheetId="14">'RESUMEN '!$A$1:$J$22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4" i="106" l="1"/>
  <c r="Q23" i="106"/>
  <c r="Q22" i="108"/>
  <c r="P22" i="108"/>
  <c r="Q23" i="107"/>
  <c r="Q22" i="107"/>
  <c r="P22" i="107"/>
  <c r="D33" i="78"/>
  <c r="C33" i="78"/>
  <c r="D29" i="78"/>
  <c r="C29" i="78"/>
  <c r="Q24" i="107"/>
  <c r="R23" i="107"/>
  <c r="S23" i="107" s="1"/>
  <c r="R22" i="107"/>
  <c r="S22" i="107" s="1"/>
  <c r="R24" i="106"/>
  <c r="S24" i="106" s="1"/>
  <c r="R23" i="106"/>
  <c r="S23" i="106" s="1"/>
  <c r="Q23" i="102"/>
  <c r="Q22" i="102"/>
  <c r="P23" i="105"/>
  <c r="Q22" i="106" l="1"/>
  <c r="R22" i="106" s="1"/>
  <c r="S22" i="106" s="1"/>
  <c r="S25" i="106" s="1"/>
  <c r="R22" i="108"/>
  <c r="S22" i="108" s="1"/>
  <c r="S23" i="108" s="1"/>
  <c r="D34" i="78"/>
  <c r="C34" i="78"/>
  <c r="R24" i="107"/>
  <c r="S24" i="107" s="1"/>
  <c r="S25" i="107"/>
  <c r="Q23" i="105" l="1"/>
  <c r="Q22" i="105"/>
  <c r="D22" i="78" l="1"/>
  <c r="C22" i="78"/>
  <c r="D18" i="78"/>
  <c r="C18" i="78"/>
  <c r="R23" i="105"/>
  <c r="S23" i="105" s="1"/>
  <c r="R22" i="105"/>
  <c r="S22" i="105" s="1"/>
  <c r="Q24" i="103"/>
  <c r="Q23" i="103"/>
  <c r="Q22" i="103"/>
  <c r="P24" i="103"/>
  <c r="R24" i="103" s="1"/>
  <c r="S24" i="103" s="1"/>
  <c r="P23" i="103"/>
  <c r="P22" i="103"/>
  <c r="R22" i="103" s="1"/>
  <c r="S22" i="103" s="1"/>
  <c r="P23" i="102"/>
  <c r="R23" i="102" s="1"/>
  <c r="S23" i="102" s="1"/>
  <c r="P22" i="102"/>
  <c r="R22" i="102" s="1"/>
  <c r="S22" i="102" s="1"/>
  <c r="P23" i="101"/>
  <c r="P22" i="101"/>
  <c r="Q22" i="101" s="1"/>
  <c r="Q24" i="100"/>
  <c r="Q23" i="100"/>
  <c r="Q22" i="100"/>
  <c r="P24" i="100"/>
  <c r="R24" i="100" s="1"/>
  <c r="S24" i="100" s="1"/>
  <c r="P23" i="100"/>
  <c r="P22" i="100"/>
  <c r="Q22" i="98"/>
  <c r="P22" i="98"/>
  <c r="Q24" i="97"/>
  <c r="Q23" i="97"/>
  <c r="R23" i="97" s="1"/>
  <c r="S23" i="97" s="1"/>
  <c r="P23" i="97"/>
  <c r="P24" i="97"/>
  <c r="P22" i="97"/>
  <c r="Q22" i="97" s="1"/>
  <c r="Q24" i="96"/>
  <c r="R24" i="96" s="1"/>
  <c r="S24" i="96" s="1"/>
  <c r="Q23" i="96"/>
  <c r="P23" i="96"/>
  <c r="Q22" i="96"/>
  <c r="R22" i="96" s="1"/>
  <c r="S22" i="96" s="1"/>
  <c r="Q23" i="95"/>
  <c r="Q22" i="95"/>
  <c r="S24" i="102" l="1"/>
  <c r="D23" i="78"/>
  <c r="C23" i="78"/>
  <c r="S24" i="105"/>
  <c r="R23" i="103"/>
  <c r="S23" i="103" s="1"/>
  <c r="S25" i="103"/>
  <c r="Q23" i="101"/>
  <c r="R23" i="101" s="1"/>
  <c r="S23" i="101" s="1"/>
  <c r="R22" i="101"/>
  <c r="S22" i="101" s="1"/>
  <c r="R23" i="100"/>
  <c r="S23" i="100" s="1"/>
  <c r="R22" i="100"/>
  <c r="S22" i="100" s="1"/>
  <c r="S25" i="100"/>
  <c r="R22" i="98"/>
  <c r="S22" i="98" s="1"/>
  <c r="S23" i="98" s="1"/>
  <c r="R24" i="97"/>
  <c r="S24" i="97" s="1"/>
  <c r="R22" i="97"/>
  <c r="S22" i="97" s="1"/>
  <c r="R23" i="96"/>
  <c r="S23" i="96" s="1"/>
  <c r="S25" i="96" s="1"/>
  <c r="S24" i="101" l="1"/>
  <c r="S25" i="97"/>
  <c r="R23" i="95" l="1"/>
  <c r="S23" i="95" s="1"/>
  <c r="P22" i="95"/>
  <c r="R22" i="95" s="1"/>
  <c r="S22" i="95" s="1"/>
  <c r="Q23" i="92"/>
  <c r="Q22" i="92"/>
  <c r="S24" i="95" l="1"/>
  <c r="P23" i="92" l="1"/>
  <c r="P22" i="92"/>
  <c r="D5" i="78" l="1"/>
  <c r="C5" i="78"/>
  <c r="R23" i="92" l="1"/>
  <c r="S23" i="92" s="1"/>
  <c r="R22" i="92"/>
  <c r="S22" i="92" s="1"/>
  <c r="S24" i="92" l="1"/>
  <c r="D9" i="78" l="1"/>
  <c r="C9" i="78"/>
  <c r="C10" i="78" l="1"/>
  <c r="D10" i="78"/>
</calcChain>
</file>

<file path=xl/sharedStrings.xml><?xml version="1.0" encoding="utf-8"?>
<sst xmlns="http://schemas.openxmlformats.org/spreadsheetml/2006/main" count="934" uniqueCount="255">
  <si>
    <t xml:space="preserve"> SECRETARÍA DE EDUCACIÓN</t>
  </si>
  <si>
    <t>OBSERVACIONES</t>
  </si>
  <si>
    <t xml:space="preserve">CONTRATO O FACTURA No. </t>
  </si>
  <si>
    <t>OBJETO DEL CONTRATO</t>
  </si>
  <si>
    <t>FECHA DE INICIACIÓN</t>
  </si>
  <si>
    <t>FECHA DE TERMINACIÓN</t>
  </si>
  <si>
    <t>VALOR CONTRATO</t>
  </si>
  <si>
    <t>PRIVADA</t>
  </si>
  <si>
    <t>EMPRESA-ENTIDAD CONTRATANTE</t>
  </si>
  <si>
    <t>ÚNICO</t>
  </si>
  <si>
    <t>PÚBLICA</t>
  </si>
  <si>
    <t xml:space="preserve">VERIFICACIÓN </t>
  </si>
  <si>
    <t xml:space="preserve">      ALCALDIA MAYOR DE BOGOTA D.C.</t>
  </si>
  <si>
    <t>UNIÓN TEMPORAL</t>
  </si>
  <si>
    <t>VALOR VALIDO A CERTIFICAR PARA EXPERIENCIA</t>
  </si>
  <si>
    <t xml:space="preserve">VALOR CONTRATO A CERTIFICAR   </t>
  </si>
  <si>
    <t xml:space="preserve">VALOR CONTRATO A CERTIFICAR DIVIDIDO EN SMLMV (AÑO TERMINACION) </t>
  </si>
  <si>
    <t>VERIFICACIÓN REPORTE CONTRATO EN EL RUP (Folio)</t>
  </si>
  <si>
    <t>VERIFICACIÓN CLASIFICADOR UNSPSC HASTA EL TERCER NIVEL  (Folio)</t>
  </si>
  <si>
    <t xml:space="preserve">No. DE PROPONENTE </t>
  </si>
  <si>
    <t xml:space="preserve">NOMBRE PROPONENTE </t>
  </si>
  <si>
    <t>CUMPLE</t>
  </si>
  <si>
    <t>FORMA DE PARTICIPACIÓN - CON % DE PARTICIPACIÓN</t>
  </si>
  <si>
    <t>NOMBRE PROPONENTE 1</t>
  </si>
  <si>
    <t>X</t>
  </si>
  <si>
    <t>CERTIFICACION TRES</t>
  </si>
  <si>
    <t>CERTIFICACION DOS</t>
  </si>
  <si>
    <t>CERTIFICACION UNO</t>
  </si>
  <si>
    <t>NO CUMPLE</t>
  </si>
  <si>
    <t>VALOR PROCESO A CERTIFICAR</t>
  </si>
  <si>
    <t>VALOR QUE CADA UNO DEBE CERTIFICAR SEGÚN PORCENTAJE DE PARTICIPACIÓN EN LA UT</t>
  </si>
  <si>
    <t xml:space="preserve">VALOR VALIDO A CERTIFICAR PARA EXPERIENCIA MULTIPLICADO EN SMLMV
(2024-$1.300.000) </t>
  </si>
  <si>
    <t>TOTAL</t>
  </si>
  <si>
    <t>N/A</t>
  </si>
  <si>
    <t>SI</t>
  </si>
  <si>
    <t>NO</t>
  </si>
  <si>
    <t xml:space="preserve">EXPERIENCIA ESPECÍFICA Y OFRECIMIENTO TÉCNICO </t>
  </si>
  <si>
    <t>A- Requisitos mínimos (numeral 4.5.1 del Pliego de Condiciones Definitivo/Formato 9):</t>
  </si>
  <si>
    <t>FORMATO 9- EVALUACIÓN EXPERIENCIA</t>
  </si>
  <si>
    <t>FORMATO 10- OFRECIMIENTO TECNICO</t>
  </si>
  <si>
    <t>REQUISITO HABILITANTE   TÉCNICO
FORMATO 9- EVALUACIÓN EXPERIENCIA</t>
  </si>
  <si>
    <t>REQUISITO HABILITANTE   TÉCNICO
FORMATO 10- OFRECIMIENTO TECNICO</t>
  </si>
  <si>
    <t>CONSOLIDADO PRELIMINAR</t>
  </si>
  <si>
    <t xml:space="preserve">X </t>
  </si>
  <si>
    <t xml:space="preserve">               ALEJANDRO CÁCERES MONROY
                 Director de Dotaciones Escolares
                 SECRETARÍA DE EDUCACIÓN DEL DISTRITO
LUIS ALFONSO FRANCO SAAVEDRA
CONTRATISTA- MIEMBRO COMITÉ TECNICO EVALUADOR
JOHANNA PATRICIA CUADROS CUERVO
CONTRATISTA- MIEMBRO COMITÉ TECNICO EVALUADOR
</t>
  </si>
  <si>
    <t>C I WARRIORS COMPANY SAS</t>
  </si>
  <si>
    <t>Salario Mínimo 2024</t>
  </si>
  <si>
    <t>Salario Mínimo 2023</t>
  </si>
  <si>
    <t>Salario Mínimo 2022</t>
  </si>
  <si>
    <t>Salario Mínimo 2021</t>
  </si>
  <si>
    <t>Salario Mínimo 2020</t>
  </si>
  <si>
    <t>Salario Mínimo 2019</t>
  </si>
  <si>
    <t>Salario Mínimo 2018</t>
  </si>
  <si>
    <t>Salario Mínimo 2017</t>
  </si>
  <si>
    <t>Salario Mínimo 2016</t>
  </si>
  <si>
    <t>Salario Mínimo 2015</t>
  </si>
  <si>
    <t>Salario Mínimo 2014</t>
  </si>
  <si>
    <t>Salario Mínimo 2013</t>
  </si>
  <si>
    <t>EFFORT COLOMBIA S.A.S</t>
  </si>
  <si>
    <t>GRUPO INVERSIONES Y SOLUCIONES S.A.S</t>
  </si>
  <si>
    <t>FACOMED SAS</t>
  </si>
  <si>
    <t>SUFORMA SAS</t>
  </si>
  <si>
    <t>INVERSIONES BLUCHER SAS</t>
  </si>
  <si>
    <t>DEPORTIVAS PONNY S.A.S</t>
  </si>
  <si>
    <t>FABRICAMOS SU SUDADERA LIMITADA</t>
  </si>
  <si>
    <t>ACTIVA T S.A.S</t>
  </si>
  <si>
    <t>INVERSIONES Y CONTRATOS B.R. S.A.S.</t>
  </si>
  <si>
    <t xml:space="preserve"> ALCALDIA MAYOR DE BOGOTA D.C.
SECRETARÍA DE EDUCACIÓN
EVALUACIÓN TÉCNICA- ECONÓMICA: SELECCIÓN ABREVIADA POR SUBASTA INVERSA ELECTRÓNICA No. SED-SA-SI-DDE-070-2024
RESUMEN</t>
  </si>
  <si>
    <t>EVALUACIÓN TÉCNICA- ECONÓMICA: SELECCIÓN ABREVIADA POR SUBASTA INVERSA ELECTRÓNICA No. SED-SA-SI-DDE-070-2024</t>
  </si>
  <si>
    <t>1. Acreditar valor igual o superior al 100% del presupuesto asignado que corresponde a: $ 1.399.994.973</t>
  </si>
  <si>
    <t>2. Cantidad certificaciones: Máximo 2 y 1 MiPymes.</t>
  </si>
  <si>
    <t>4. Experiencia en: COMPRAVENTA y/o SUMINISTRO DE IMPLEMENTOS DEPORTIVOS</t>
  </si>
  <si>
    <t>3. Objeto: ADQUIRIR IMPLEMENTOS DEPORTIVOS PARA EL DESARROLLO DE ACTIVIDADES DEPORTIVAS Y RECREATIVAS EN LAS INSTITUCIONES EDUCATIVAS DISTRITALES, DE ACUERDO CON LAS NECESIDADES IDENTIFICADAS POR PARTE DE LA SECRETARIA DE EDUCACIÓN DEL DISTRITO</t>
  </si>
  <si>
    <t>X- ARCHIVO DE NOMBRE anexo 10 ofrecimiento técnico</t>
  </si>
  <si>
    <t>CONSECUTIVO 86
FIDEICOMISOS PATRIMONIOS AUTONOMOS FIDUCIARIA LA PREVISORA S.A. PATRIMONIO AUTÓNOMO DAPRE SAE S.A.S FOLIOS 395 - 396</t>
  </si>
  <si>
    <t>CODIGO 491616
FIDEICOMISOS PATRIMONIOS AUTONOMOS FIDUCIARIA LA PREVISORA S.A. PATRIMONIO AUTÓNOMO DAPRE SAE S.A.S FOLIO 397</t>
  </si>
  <si>
    <t>EL CONTRATISTA se obliga con el CONTRATANTE a la entrega de DOTACIÓN DE IMPLEMENTOS DEPORTIVOS para la implementación de acciones de reparación colectiva en los sujetos colectivos de conformidad con las especificaciones técnicas y la propuesta presentada por el CONTRATISTA y aceptada por el CONTRATANTE en lo que no contravenga en el presente CONTRATO</t>
  </si>
  <si>
    <t xml:space="preserve">IGUAL O MAYOR AL 100% DEL 
PRESUPUESTO OFICIAL EQUIVALENTE A 
 $ 1.399.994.973  = SMMLV-1.076,91921 </t>
  </si>
  <si>
    <t>CONSECUTIVO 9 
INSTITUTO DISTRITAL DEL DEPORTE, LA RECREACIÓN Y EL TIEMPO LIBRE DE BUENAVENTURA – INDERBUENAVENTURA FOLIO 82</t>
  </si>
  <si>
    <t>CODIGO 491616
SECRETARIA DE EDUCACION DEL DISTRITO FOLIO 42</t>
  </si>
  <si>
    <t>CONTRATO SASI 001 - 2019</t>
  </si>
  <si>
    <t>DOTACIÓN DE UNIFORMES Y ACCESORIOS DEPORTIVOS PARA LAS SELECCIONES BUENAVENTURA EN LOS XII JUEGOS DEPARTAMENTALES Y V PARADEPARTAMENTALES “VALLE ORO PURO 2019 Y APOYO A ESCUELAS DE FORMACIÓN</t>
  </si>
  <si>
    <t>UNION TEMPORAL VINALCO SED DEP 2024
(COMERCIALIZADORA VINARTA S.A.S - 50% 
ALIANZA ESTRATEGICA OUTSOURCING &amp; SUMINISTROS SAS - 50%)</t>
  </si>
  <si>
    <t>CONSECUTIVO 282
MINISTERIO DE EDUCACION NACIONAL FOLIO 282</t>
  </si>
  <si>
    <t>CODIGO 491616
MINISTERIO DE EDUCACION NACIONAL FOLIO 282</t>
  </si>
  <si>
    <t>OC 83474</t>
  </si>
  <si>
    <t>CONTRATO 98252-002- 2022</t>
  </si>
  <si>
    <t>Mejorar los ambientes de aprendizaje de las instituciones educativas focalizadas por el MEN, en el marco de ejecucion del contrato de prestamo BID 4902/oc-co, mediante la adquisicion y entrega de elementos de material pedagogico, conforme a lo establecido en el acuerdo marco de precios CCE-166-AMP-2021, categoria 1</t>
  </si>
  <si>
    <t>X- ARCHIVO DE NOMBRE FORMATO No 10 OFRECIMIENTO TECNICO</t>
  </si>
  <si>
    <t>CONSECUTIVO 128 
MUNDICOMERCIO EU FOLIO 545</t>
  </si>
  <si>
    <t>CODIGO 491616
MUNDICOMERCIO EU FOLIO 547</t>
  </si>
  <si>
    <t>CONTRATO 03MC del 2013</t>
  </si>
  <si>
    <t>suministro útiles escolares, material lúdico, didactico y elementos deportivos</t>
  </si>
  <si>
    <t xml:space="preserve">COMERCIALIZADORA VINARTA S.A.S - 50% </t>
  </si>
  <si>
    <t>ALIANZA ESTRATEGICA OUTSOURCING &amp; SUMINISTROS SAS - 50%)</t>
  </si>
  <si>
    <t>B- Requisitos mínimos  (numeral 4.5.4 del Pliego de Condiciones) - FORMATO No. 10 – OFRECIMIENTO TÉCNICO</t>
  </si>
  <si>
    <t>CONSECUTIVO 35
KLAR LOGISTIC S A S FOLIOS 168 - 169</t>
  </si>
  <si>
    <t>CODIGO 491616
KLAR LOGISTIC S A S FOLIOS 168 - 169</t>
  </si>
  <si>
    <t>Prestar servicios logísticos para la organización y ejecución de jornadas de bienestar: Eventos deportivos y culturales (realización de torneos, suministro de implementos deportivos, uniformes, premios). Salidas ecoturísticas, Fiestas recreativas para niños y adultos (suministro de juguetes y material didáctico). Realizar evento de celebración de navidad, servicio de catering, presentaciones artísticas para los empleados</t>
  </si>
  <si>
    <t>CONTRATO 029</t>
  </si>
  <si>
    <t>X- ARCHIVO DE NOMBRE Formato 10 ofrecimiento técnico</t>
  </si>
  <si>
    <t>CONSECUTIVO 86 
PROGRAMA DE LAS NACIONES UNIDAS PARA EL DESARROLLO, PROYECTO PNUD FOLIO 328</t>
  </si>
  <si>
    <t>CODIGO 491616
PROGRAMA DE LAS NACIONES UNIDAS PARA EL DESARROLLO, PROYECTO PNUD FOLIO 329</t>
  </si>
  <si>
    <t>CONTRATO 0000047323</t>
  </si>
  <si>
    <t>: Adquisición de elementos deportivos (vestuario deportivo, canchas de
futbol, tableros de baloncestos, mesas de ping pong, plataforma de boxeo, balones de futbol, balones de voleibol, balones de básquetbol, entre otros elementos mas) en el marco del Convenio de Reparaciones Colectivas y Retornos y Reubicaciones UARIV – PNUD</t>
  </si>
  <si>
    <t>CONTRATO 519-2022</t>
  </si>
  <si>
    <t>ADQUISICION DE ELEMENTOS MUSICALES, DEPORTIVOS, CULTURALES Y DE MOBILIARIO QUE PERMITAN PROMOVER EL DESARROLLO INTEGRAL DE LOS NINOS Y NINAS, DE LA LOCALIDAD DE SUBA</t>
  </si>
  <si>
    <t>CONSECUTIVO 98
FONDO DE DESARROLLO LOCAL DE SUBA FOLIO 348</t>
  </si>
  <si>
    <t>CODIGO 491815
FONDO DE DESARROLLO LOCAL DE SUBA FOLIO 349</t>
  </si>
  <si>
    <t>CONSECUTIVO 123
INSTITUTO MUNICIPAL DE RECRECION Y DEPORTES -
TOCANCIPA FOLIO 111</t>
  </si>
  <si>
    <t>CODIGO 491616
INSTITUTO MUNICIPAL DE RECRECION Y DEPORTES -
TOCANCIPA FOLIO 111</t>
  </si>
  <si>
    <t>CONTRATO SASP-0001-2021</t>
  </si>
  <si>
    <t>Compra de implementación deportiva para los programas del instituto municipal de recreacion y deportes de Toncancipá</t>
  </si>
  <si>
    <t>X- ARCHIVO DE NOMBRE ofrecimiento técnico</t>
  </si>
  <si>
    <t>CONSECUTIVO 131
INSTITUTO MUNICIPAL DE RECRECION Y DEPORTES -
TOCANCIPA FOLIOS 116 Y 117</t>
  </si>
  <si>
    <t>CODIGO 491616
INSTITUTO MUNICIPAL DE RECRECION Y DEPORTES -
TOCANCIPA FOLIO 117</t>
  </si>
  <si>
    <t>CONTRATO SAMC-221-2022</t>
  </si>
  <si>
    <t>Compra de implementación deportiva con destino a los diferentes programas y escuelas deportivas a cargo del instituto municipal de recreación y deportes de Tocancipa</t>
  </si>
  <si>
    <t>CONSECUTIVO 118
IDRD FOLIOS 107</t>
  </si>
  <si>
    <t>CODIGO 491616
IDRD FOLIO 108</t>
  </si>
  <si>
    <t>CONTRATO  3865 DE 2018</t>
  </si>
  <si>
    <t>SUMINISTRO DE IMPLEMENTACION DEPORTIVA ESPECIALIZADA Y UNIFORMES PARA LOS DEPORTISTAS DEL REGISTRO DE BOGOTA D.C. GRUPO NO 2 CONFECCION Y SUMINISTRO DE UNIFORMES DE PRESENTACION Y DE COMPETENCIA ESPECIALIZADOS PARA LOS DEPORTISTAS BY OFICIALES QUE PARTICIPARAN EN LOS JUEGOS DEPORTIVOS NACIONALES Y JUEGOS PARANACIONALES - 2019</t>
  </si>
  <si>
    <t>X- ARCHIVO DE NOMBRE cumplimiento técnico</t>
  </si>
  <si>
    <t>CONSECUTIVO 299
DEPARTAMENTO DE RISARALDA FOLIO 414 Y 415</t>
  </si>
  <si>
    <t>CODIGO 491616
DEPARTAMENTO DE RISARALDA FOLIO 415</t>
  </si>
  <si>
    <t>CONTRATO 2076 DE 2022</t>
  </si>
  <si>
    <t>Compra de implementacion y dotacion deportiva para la ejecucion de los programas de deporte formativo competitivo y recreacion en el departamento de Risaralda</t>
  </si>
  <si>
    <t>SUMINISTRO DE DOTACIÓN E IMPLEMENTACIÓN DEPORTIVA PARA EL CUMPLIMIENTO DE LAS METAS DEL PLAN DE DESARROLLO "CUNDINAMARCA REGIÓN QUE PROGRESA 2020-2024" A CARGO DE INDEPORTES</t>
  </si>
  <si>
    <t>CODIGO 491616
INSTITUTO DEPARTAMENTAL PARA LA RECREACIÓN Y EL DEPORTE DE CUNDINAMARCA - INDEPORTES FOLIO 439</t>
  </si>
  <si>
    <t>CONSECUTIVO 202
INSTITUTO DEPARTAMENTAL PARA LA RECREACIÓN Y EL DEPORTE DE CUNDINAMARCA - INDEPORTES FOLIOS 438 - 439</t>
  </si>
  <si>
    <t>CONTRATO 768-2023</t>
  </si>
  <si>
    <t>CONTRATO SASI 005 / 96-2018</t>
  </si>
  <si>
    <t>ADQUISICIÓN DE IMPLEMENTACIÓN DEPORTIVA CON DESTINO A LA PRÁCTICA DEL DEPORTE, LA RECREACIÓN Y EL APROVECHAMIENTO DEL TIEMPO LIBRE Y A LAS ESCUELAS DE FORMACIÓN DEPORTIVA</t>
  </si>
  <si>
    <t>CODIGO 491616
INSTITUTO PARA LA RECREACIÓN Y EL DEPORTE CUNDEPORTES 
- FUNZA FOLIOS 346</t>
  </si>
  <si>
    <t>CONSECUTIVO 146
INSTITUTO PARA LA RECREACIÓN Y EL DEPORTE CUNDEPORTES 
- FUNZA FOLIOS 345 Y 346</t>
  </si>
  <si>
    <t>CONSECUTIVO 174
INSTITUTO PARA LA RECREACIÓN Y EL DEPORTE CUNDEPORTES 
- FUNZA FOLIOS 388 Y 389</t>
  </si>
  <si>
    <t>CODIGO 491616
INSTITUTO PARA LA RECREACIÓN Y EL DEPORTE CUNDEPORTES 
- FUNZA FOLIOS 390</t>
  </si>
  <si>
    <t>CONTRATO SASI 001 – 2019 – 102-2019</t>
  </si>
  <si>
    <t>“SUMINISTRO DE IMPLEMENTACIÓN DEPORTIVA CON DESTINO A LAS ESCUELAS DE FORMACIÓN DEPORTIVA, DEPORTISTAS COMUNALES Y PARTICIPANTES EN LOS DIFERENTES EVENTOS 
Y/O CAMPEONATOS Y/O TORNEOS DEPORTIVOS O RECREODEPORTIVOS</t>
  </si>
  <si>
    <t>CODIGO 491616
FONDO MIXTO PARA LA PROMOCION DEL DEPORTE, EL DESARROLLO INTEGRAL Y LA
GESTION SOCIAL FOLIOS 403</t>
  </si>
  <si>
    <t>CONSECUTIVO 378
FONDO MIXTO PARA LA PROMOCION DEL DEPORTE, EL DESARROLLO INTEGRAL Y LA
GESTION SOCIAL FOLIOS 401 - 408</t>
  </si>
  <si>
    <t>CONTRATO No 102.10.06.005.2021</t>
  </si>
  <si>
    <t>SUMINISTRAR LA IMPLEMENTACION Y DOTACION DEPORTIVA DEL PROGRAMA TALENTO COLOMBIA 2021, DENTRO DEL MARCO DEL CONVENIO INTERADMINISTRATIVO</t>
  </si>
  <si>
    <t>X- ARCHIVO DE NOMBRE F10 - ofrecimiento técnico</t>
  </si>
  <si>
    <t>CONSECUTIVO 287
INSTITUTO DE DEPORTES Y RECREACION -INDER FOLIOS 184 al 190</t>
  </si>
  <si>
    <t>CODIGO 491616
INSTITUTO DE DEPORTES Y RECREACION -INDER FOLIOS 186</t>
  </si>
  <si>
    <t>CONTRATO 6700008284</t>
  </si>
  <si>
    <t>ADQUISICION DE BALONERIA IMPLEMENTACION DEPORTIVA Y RECREATIVA PARA EL DESARROLLO DE LAS ACTIVIDADES DE LAS DIFERENTES ESTRATEGIAS MISIONALES DEL INDER</t>
  </si>
  <si>
    <t>CONSECUTIVO 51
CUNDEPORTES FUNZA FOLIOS 52 Y 53</t>
  </si>
  <si>
    <t>CONTRATO LP No 002 - 2016</t>
  </si>
  <si>
    <t>FABRICACION Y ADQUISICION DE ELEMENTOS PARA LA PREMIACION Y DOTACION PARA LAS ESCUELAS DE FORMACION DEPORTIVA Y PARA DIFERENTES ENCUENTROS RECREODEPORTIVOS</t>
  </si>
  <si>
    <t>X- ARCHIVO DE NOMBRE FORMATO 10 OFRECIMIENTO TECNICO</t>
  </si>
  <si>
    <t>CONTRATO 007 DE 2023</t>
  </si>
  <si>
    <t>Suministro de todo tipo de Implementación Deportiva</t>
  </si>
  <si>
    <t>CONSECUTIVO 71
ASOCIACION PARA EL DESARROLLO INTEGRAL DE LA
FAMILIA COLOMBIANA FOLIOS 69 Y 70</t>
  </si>
  <si>
    <t>CODIGO 491616
ASOCIACION PARA EL DESARROLLO INTEGRAL DE LA
FAMILIA COLOMBIANA FOLIO 70</t>
  </si>
  <si>
    <t>CODIGO 491616
CUNDEPORTES FUNZA FOLIO 52</t>
  </si>
  <si>
    <t>CONSECUTIVO 64
MUNICIPIO DE SOPO FOLIOS 62 Y 63</t>
  </si>
  <si>
    <t>CODIGO 491616
MUNICIPIO DE SOPO FOLIO 62</t>
  </si>
  <si>
    <t>CONTRATO SA-2020-0547</t>
  </si>
  <si>
    <t>COMPRA DE IMPLEMENTOS DEPORTIVOS PARA LAS ESCUELAS DE FORMACION DEPORTIVAS DEL MUNICIPIO DE SOPO</t>
  </si>
  <si>
    <t>UNION TEMPORAL GLOSSMAC DEPORTIVOS
(MACRORIGAMI S.A.S - 50% 
GLOBAL BUSINESS AND SUPPLIES S.A.S ZOMAC - 50%)</t>
  </si>
  <si>
    <t xml:space="preserve">MACRORIGAMI S.A.S - 50% </t>
  </si>
  <si>
    <t>GLOBAL BUSINESS AND SUPPLIES S.A.S ZOMAC - 50%</t>
  </si>
  <si>
    <t>CONSECUTIVO 5
FUNDACION PRO DESARROLLO SOCIAL Y AMBIENTAL - FUNPRO FOLIO 402 AL 482</t>
  </si>
  <si>
    <t>CODIGO 491616
FUNDACION PRO DESARROLLO SOCIAL Y AMBIENTAL - FUNPRO FOLIO 444</t>
  </si>
  <si>
    <t>CONTRATO 185</t>
  </si>
  <si>
    <t>IMPLEMENTACIÓN DE UNA ESTRATEGIA LOGÍSTICA, PUBLICITARIA Y DE COLABORACIÓN PARA EL DESARROLLO DE EVENTOS SOCIALES MULTIPROPÓSITO EN APOYO A LAS LABORES DEPORTIVAS, LÚDICAS, PEDAGÓGICAS Y/O EMPRESARIALES ETC. EN BENEFICIO DE LAS COMUNIDADES JUNTO CON EL SUMINISTRO DE IMPLEMENTOS TECNOLÓGICOS, DE PAPELERÍA Y DEPORTIVOS ENTRE OTROS, ACOMPAÑADA DE LAS CORRESPONDIENTES ACTIVIDADES DE HOSPEDAJE, TRANSPORTE, ALIMENTACIÓN ETc. . REQUERIDA</t>
  </si>
  <si>
    <t>X- ARCHIVO DE NOMBRE ANEXO TECNICO</t>
  </si>
  <si>
    <t>CONSECUTIVO 148 
INDERSANTANDER FOLIO 1045 AL 1047</t>
  </si>
  <si>
    <t>CODIGO 491616
INDERSANTANDER FOLIO 1046</t>
  </si>
  <si>
    <t>CONTRATO 340</t>
  </si>
  <si>
    <t>ADQUISICIÓN DE IMPLEMENTOS DEPORTIVOS PARA FORTALECER Y FOMENTAR LAS ACCIONES REALIZADAS A TRAVÉS DEL PROGRAMA DE ESCUELAS DEPORTIVAS EN EL DEPARTAMENTO DE SANTANDER</t>
  </si>
  <si>
    <t xml:space="preserve">El comité técnico evaluador señala que, en la documentación remitida en el CONTRATO 185 se observa que, no fue posible determinar el valor a certificar, teniendo en cuenta que, los documentos aportados y objeto,se observa SUMINISTRO DE IMPLEMENTOS TECNOLÓGICOS, DE PAPELERÍA ENTRE OTROS, ACOMPAÑADA DE LAS CORRESPONDIENTES ACTIVIDADES DE HOSPEDAJE, TRANSPORTE, ALIMENTACIÓN, los cuales no son considerados como IMPLEMENTOS DEPORTIVOS.
No cumple con el 100% del presupuesto oficial a certificar, según lo exigido en el numeral 4.5.1 del documento complemento del pliego de condiciones.
</t>
  </si>
  <si>
    <t>X- ARCHIVO DE NOMBRE 00. OFRECIMIENTO TECNICO _1</t>
  </si>
  <si>
    <t>CONSECUTIVO 60
FEDERACION COLOMBIANA DEPORTIVA MILITAR
(FEDEM) FOLIOS 130 - 131</t>
  </si>
  <si>
    <t>CODIGO 491616
FEDERACION COLOMBIANA DEPORTIVA MILITAR
(FEDEM) FOLIOS 131</t>
  </si>
  <si>
    <t>CONTRATO 205 de 2021</t>
  </si>
  <si>
    <t>Entregar a titulo de compraventa elementos para dotacion, recreacion y deporte, y para bienestar social para los deportistas de las ligas</t>
  </si>
  <si>
    <t>CONSECUTIVO 6
LIGA DE FUTBOL DE BOGOTA FOLIOS 101 - 102</t>
  </si>
  <si>
    <t>CODIGO 491616
LIGA DE FUTBOL DE BOGOTA FOLIO 102</t>
  </si>
  <si>
    <t>ORDEN DE COMPRA</t>
  </si>
  <si>
    <t>SUMINISTRO DE IMPLEMENTACION DEPORTIVA PARA LOS CLUBES AFILIADOS A LA LIGA</t>
  </si>
  <si>
    <t>Salario Mínimo 2012</t>
  </si>
  <si>
    <r>
      <t xml:space="preserve">El comité técnico evaluador, procedió aplicar los establecido en el numeral </t>
    </r>
    <r>
      <rPr>
        <i/>
        <sz val="10"/>
        <rFont val="Arial"/>
        <family val="2"/>
      </rPr>
      <t>“4.5.1. EXPERIENCIA MÍNIMA DE LOS PROPONENTES”</t>
    </r>
    <r>
      <rPr>
        <sz val="10"/>
        <rFont val="Arial"/>
        <family val="2"/>
      </rPr>
      <t xml:space="preserve"> del pliego de condiciones. 
 tomando solo el porcentaje de la participación de la empresa MACRORIGAMI S.A.S,  dentro de la UNIÓN TEMPORAL, que ejecuto el contrato que están certificando.</t>
    </r>
  </si>
  <si>
    <t>UNION TEMPORAL UT-G1A-002
(GN GENERACIÓN DE NEGOCIOS S.A.S. - 60% 
UNO A SOLUCIONES COMERCIALES SAS - 40%)</t>
  </si>
  <si>
    <r>
      <t>El comité técnico evaluador, tiene en cuenta la presente certificación adicional, en cumplimiento con lo establecido en el numeral 4.5.3</t>
    </r>
    <r>
      <rPr>
        <i/>
        <sz val="10"/>
        <rFont val="Arial"/>
        <family val="2"/>
      </rPr>
      <t xml:space="preserve"> "REGLAS PARA LA VALORACIÓN DE LA EXPERIENCIA"</t>
    </r>
    <r>
      <rPr>
        <sz val="10"/>
        <rFont val="Arial"/>
        <family val="2"/>
      </rPr>
      <t>, literal d, sobre MiPymes. Una vez verificada la cámara de comercio de la empresa, identificando que es mediana empresa.</t>
    </r>
  </si>
  <si>
    <r>
      <t>El comité técnico evaluador, tiene en cuenta la presente certificación adicional, en cumplimiento con lo establecido en el numeral 4.5.3</t>
    </r>
    <r>
      <rPr>
        <i/>
        <sz val="10"/>
        <rFont val="Arial"/>
        <family val="2"/>
      </rPr>
      <t xml:space="preserve"> "REGLAS PARA LA VALORACIÓN DE LA EXPERIENCIA"</t>
    </r>
    <r>
      <rPr>
        <sz val="10"/>
        <rFont val="Arial"/>
        <family val="2"/>
      </rPr>
      <t>, literal d, sobre MiPymes. Una vez verificada la cámara de comercio de la empresa, identificando que es pequeña empresa.</t>
    </r>
  </si>
  <si>
    <r>
      <t>El comité técnico evaluador, tiene en cuenta la presente certificación adicional, en cumplimiento con lo establecido en el numeral 4.5.3</t>
    </r>
    <r>
      <rPr>
        <i/>
        <sz val="10"/>
        <rFont val="Arial"/>
        <family val="2"/>
      </rPr>
      <t xml:space="preserve"> "REGLAS PARA LA VALORACIÓN DE LA EXPERIENCIA"</t>
    </r>
    <r>
      <rPr>
        <sz val="10"/>
        <rFont val="Arial"/>
        <family val="2"/>
      </rPr>
      <t>, literal d, sobre MiPymes. Una vez verificada la cámara de comercio de la empresa, identificando que es empresa pequeña.</t>
    </r>
  </si>
  <si>
    <t>X- ARCHIVO DE NOMBRE OFRECIMIENTO TECNICO</t>
  </si>
  <si>
    <t>CONSECUTIVO 4
TEAM CORP SAS FOLIO 45 AL 47</t>
  </si>
  <si>
    <t>CODIGO 491616
TEAM CORP SAS FOLIO 46</t>
  </si>
  <si>
    <t>CONTRATO 008-2018</t>
  </si>
  <si>
    <t>EL SUMINISTRO DE IMPLEMENTACION DEPORTIVA Y LOGISTICA</t>
  </si>
  <si>
    <t>UNO A SOLUCIONES COMERCIALES SAS - 40%</t>
  </si>
  <si>
    <t xml:space="preserve">GN GENERACIÓN DE NEGOCIOS S.A.S. - 60% </t>
  </si>
  <si>
    <t>CONSECUTIVO 94
SECRETARIA DE EDUCACION DEL DISTRITO - SED FOLIO 276 AL 277</t>
  </si>
  <si>
    <t>CODIGO 491616
SECRETARIA DE EDUCACION DEL DISTRITO - SED FOLIO 276</t>
  </si>
  <si>
    <t>CONTRATO CO1.PCCNTR.1038911 DEL 2019</t>
  </si>
  <si>
    <t>Adquisición de materiales y/o implementos deportivos para el desarrollo de actividades físicas, deportivas y recreativas en los Colegios del Distrito Capital y Centro de Innovación Docente, adecuados a los nuevos conceptos de ambientes de aprendizaje dispuestos por la Secretaría de Educación del Distrito</t>
  </si>
  <si>
    <t>CONSECUTIVO 17
IDRD FOLIO 168 AL 175</t>
  </si>
  <si>
    <t>CODIGO 491616
IDRD FOLIO 173</t>
  </si>
  <si>
    <t>CONTRATO 3027 de 2023</t>
  </si>
  <si>
    <t>CONTRATAR EL SUMINISTRO DE ELEMENTOS PARA LA DIVULGACIÓN Y PROMOCIÓN DE LAS ACTIVIDADES, EVENTOS Y PROYECTOS DEL INSTITUTO DISTRITAL DE RECREACIÓN Y DEPORTE - IDRD</t>
  </si>
  <si>
    <t>NO CUMPLE: La UNIÓN TEMPORAL no cumple lo indicado en el literal C del numeral 4.5.3 "Reglas para la valoración de la experiencia", teniendo en cuenta que, uno de los integrantes al verificar la experiencia aportada NO CUMPLE con el porcentaje de participación, el  cual es (UNO A SOLUCIONES COMERCIALES SAS - 40%). Deberá subsanar su experiencia para lograr la exigencia de la Entidad, como integrante de una UNIÓN TEMPORAL. Ver hoja "VERIFICACIÓN PROPONENTE PLURAL".</t>
  </si>
  <si>
    <t>NO CUMPLE: La UNIÓN TEMPORAL no cumple lo indicado en el literal C del numeral 4.5.3 "Reglas para la valoración de la experiencia", teniendo en cuenta que, ninguno de los integrantes al verificar la experiencia aportada NO CUMPLE con el porcentaje de participación, el  cual es (MACRORIGAMI S.A.S - 50% - GLOBAL BUSINESS AND SUPPLIES S.A.S ZOMAC - 50%). Deberán subsanar su experiencia para lograr la exigencia de la Entidad, como integrante de una UNIÓN TEMPORAL. Ver hoja "VERIFICACIÓN PROPONENTE PLURAL".</t>
  </si>
  <si>
    <t>CONSECUTIVO 32
CONSTRUCTORES SOCIALES DE DESARROLLO Y PAZ S.A.S FOLIOS 965 AL 1014</t>
  </si>
  <si>
    <t>CODIGO 491616
CONSTRUCTORES SOCIALES DE DESARROLLO Y PAZ S.A.S FOLIOS 996</t>
  </si>
  <si>
    <t>CONTRATO CDP-08-2019</t>
  </si>
  <si>
    <t>Suministro de implementacion deportiva, para el desempeño de las diferentes disciplinas deportivas, futbo, atletismo, ajedrez, patinaje, futbol de salon, voleibol, baloncesto, taekwondo, entre otras</t>
  </si>
  <si>
    <t>X- ARCHIVO DE NOMBRE 29_Formato_10_Ofrecimiento_Tecnico_Implementos_Deportivos</t>
  </si>
  <si>
    <t>CONSECUTIVO 31
FUNDACION CENTRO DE DESARROLLO HUMANO Y EMPRESARIAL VILLA OLIMPICA FOLIOS 83 AL 85</t>
  </si>
  <si>
    <t>CODIGO 491616
FUNDACION CENTRO DE DESARROLLO HUMANO Y EMPRESARIAL VILLA OLIMPICA FOLIOS 83 AL 85</t>
  </si>
  <si>
    <t>SUMINISTRO DE IMPLEMENTOS DEPORTIVOS Y UNIFORMES PARA LOS PROGRAMAS QUE ADELANTE LA FUNDACIÓN DURANTE EL PRIMER SEMESTRE DEL 2017</t>
  </si>
  <si>
    <t>CONTRATO ACT-012-2017</t>
  </si>
  <si>
    <t>NO SE PUDO VERIFICAR</t>
  </si>
  <si>
    <t>CONSECUTIVO 35
INSTITUTO MUNICIPAL DE RECREACIÓN Y DEPORTES DE TOCANCIPA FOLIOS 88 A 89</t>
  </si>
  <si>
    <t>CODIGO 491616
INSTITUTO MUNICIPAL DE RECREACIÓN Y DEPORTES DE TOCANCIPA FOLIO 88</t>
  </si>
  <si>
    <t>CONTRATO SASP-003-2017</t>
  </si>
  <si>
    <t>COMPRA DE IMPLEMENTACION DEPORTIVA PARA LAS ESCUELAS DE FORMACIÓN DEPORTIVAS DEL IMRD TOCANCIPA</t>
  </si>
  <si>
    <t>CONSECUTIVO 100
INSTITUTO MUNICIPAL DPARA EL DEPORTE Y LA RECREACIÓN DE IBAGUE "IMDRI" FOLIOS 190 AL 194</t>
  </si>
  <si>
    <t>CODIGO 491616
INSTITUTO MUNICIPAL DPARA EL DEPORTE Y LA RECREACIÓN DE IBAGUE "IMDRI" FOLIOS 191</t>
  </si>
  <si>
    <t>CONTRATO 228 DEL 12 DE AGOSTO DE 2021</t>
  </si>
  <si>
    <t>CONTRATAR EL SUMINISTRO DE IMPLEMENTANCION DEPORTIVA Y ELEMENTOS DE PREMIACIÓN PARA EL INSTITUTO MUNICIPAL DPARA EL DEPORTE Y LA RECREACIÓN DE IBAGUE "IMDRI"</t>
  </si>
  <si>
    <t>El comité técnico evaluador señala que en proponente no cumple este el requisito mínimo habilitante  establecido en el numeral "4.5.1. EXPERIENCIA MÍNIMA DE LOS PROPONENTES", ya que con la información relacionada por el proponente en el Formato No. 9, y la no presentación de las certificaciones de los contratos allí relacionados, no fue posible verificar que los contratos se encontraran registrados en el  RUP aportado junto con la información como lo es el valor, fecha de inicio y terminación, objeto,  implementos deportivos entregados y demás datos exigidos por la SED.
Solicitud de Subsanación: Se solicita al proponente relacionar en el Formato No. 9 los contratos registrados en el RUP que la Entidad tendría en cuenta para efectos de la evaluación técnica habilitante atendiendo lo establecido en el numeral "4.5.1. EXPERIENCIA MÍNIMA DE LOS PROPONENTES",  "Los contratos ejecutados deberán estar inscritos en el certificado RUP del proponente y clasificados hasta el tercer nivel (artículo. 2.2.1.1.1.5.3 Decreto 1082 de 2015) en alguno de los siguientes códigos (...)" ., junto con los soportes (certificaciones y otros) que permitan verificar la información exigida por la SED.</t>
  </si>
  <si>
    <r>
      <t xml:space="preserve">La certificación aportada no permite concluir que da cumplimiento a lo establecido en el numeral “4.5.1. EXPERIENCIA MÍNIMA DE LOS PROPONENTES” del pliego de condiciones, ya que no se pudo determinar si los bienes entregados corresponden a  la "COMPRAVENTA y/o SUMINISTRO DE IMPLEMENTOS DEPORTIVOS.”
La certificación aportada no fue tenida en cuenta, puesto que esta incumple lo establecido en el numeral 4,5,3 del pliego de condiciones  “REGLAS PARA LA VALORACIÓN DE LA EXPERIENCIA”, literal h  " En caso de que se relacionen en la misma certificación de experiencia objetos diferentes a los solicitados, se tendrá en cuenta únicamente la experiencia correspondiente a la solicitada en el presente proceso de selección. Para el efecto, debe discriminarse claramente el(los) valor(es) parcial(es) de los diferentes bienes o servicios incluidos en dicha certificación. Cabe resaltar que los valores relacionados a la entrega se tendrán en cuenta para certificar experiencia."
Acorde con lo anterior, no fue posible determinar el valor a certificar, teniendo en cuenta que, los documentos aportados y objeto, se observa la entrega de bienes como:  suministro útiles escolares, material lúdico y didactico, los cuales no son considerados como </t>
    </r>
    <r>
      <rPr>
        <b/>
        <sz val="10"/>
        <rFont val="Arial"/>
        <family val="2"/>
      </rPr>
      <t>IMPLEMENTOS DEPORTIVOS</t>
    </r>
    <r>
      <rPr>
        <sz val="10"/>
        <rFont val="Arial"/>
        <family val="2"/>
      </rPr>
      <t xml:space="preserve">, lo que no hace parte para certificar experiencia en el presente proceso.
</t>
    </r>
    <r>
      <rPr>
        <b/>
        <sz val="10"/>
        <rFont val="Arial"/>
        <family val="2"/>
      </rPr>
      <t>Solicitud de Subsanación</t>
    </r>
    <r>
      <rPr>
        <sz val="10"/>
        <rFont val="Arial"/>
        <family val="2"/>
      </rPr>
      <t xml:space="preserve">:  Se solicita al proponente aportar de acuerdo con lo señalado en el numeral 4.5.2 del pliego de condiciones donde se establece que  "En el evento que las certificaciones no contengan la información que permita su evaluación, o que el proponente no cuente con una certificación con toda la información anteriormente descrita, el proponente deberá anexar a la propuesta copia del contrato o de los documentos soporte según sean del caso, que permita tomar la información que falte en la certificación. Para tal efecto, cuando el contrato que se acredite como experiencia se encuentre liquidado, se podrá aportar la respectiva acta de liquidación, para verificar la información no contenida en la certificación allegada" con el fin de que el comité técnico evaluador pueda verificar el alcance del objeto señalado en la certificación aportada. Adicionalmente, se solicita al proponente señalar en el Formato No. 9 el Contrato registrado en el RUP que la Entidad tendría en cuenta que permita al comité técnico evaluador verificar la experiencia corresponden a la "COMPRAVENTA y/o SUMINISTRO DE IMPLEMENTOS DEPORTIVOS.” </t>
    </r>
  </si>
  <si>
    <t>NOMBRE PROPONENTE 2</t>
  </si>
  <si>
    <t xml:space="preserve">X
COMERCIALIZADORA VINARTA S.A.S </t>
  </si>
  <si>
    <t xml:space="preserve">X 
ALIANZA ESTRATEGICA OUTSOURCING &amp; SUMINISTROS SAS </t>
  </si>
  <si>
    <r>
      <t xml:space="preserve">La certificación aportada no permite concluir que da cumplimiento a lo establecido en el numeral “4.5.1. EXPERIENCIA MÍNIMA DE LOS PROPONENTES” del pliego de condiciones, ya que no se pudo determinar si los bienes entregados corresponden a  la "COMPRAVENTA y/o SUMINISTRO DE IMPLEMENTOS DEPORTIVOS.”
La certificación aportada no fue tenida en cuenta, puesto que esta incumple lo establecido en el numeral 4,5,3 del pliego de condiciones  “REGLAS PARA LA VALORACIÓN DE LA EXPERIENCIA”, literal h  " En caso de que se relacionen en la misma certificación de experiencia objetos diferentes a los solicitados, se tendrá en cuenta únicamente la experiencia correspondiente a la solicitada en el presente proceso de selección. Para el efecto, debe discriminarse claramente el(los) valor(es) parcial(es) de los diferentes bienes o servicios incluidos en dicha certificación. Cabe resaltar que los valores relacionados a la entrega se tendrán en cuenta para certificar experiencia."
Acorde con lo anterior, no fue posible determinar el valor a certificar, teniendo en cuenta que, los documentos aportados y objeto, se observa servicios como:  servicios logísticos para la organización y ejecución de jornadas de bienestar: culturales (realización de torneos). Salidas ecoturísticas, Fiestas recreativas para niños y adultos (suministro de  material didáctico). Realizar evento de celebración de navidad, servicio de catering, presentaciones artísticas para los empleados, los cuales no son considerados como </t>
    </r>
    <r>
      <rPr>
        <b/>
        <sz val="10"/>
        <rFont val="Arial"/>
        <family val="2"/>
      </rPr>
      <t>IMPLEMENTOS DEPORTIVOS</t>
    </r>
    <r>
      <rPr>
        <sz val="10"/>
        <rFont val="Arial"/>
        <family val="2"/>
      </rPr>
      <t xml:space="preserve">, lo que no hace parte para certificar experiencia en el presente proceso.
</t>
    </r>
    <r>
      <rPr>
        <b/>
        <sz val="10"/>
        <rFont val="Arial"/>
        <family val="2"/>
      </rPr>
      <t>Solicitud de Subsanación</t>
    </r>
    <r>
      <rPr>
        <sz val="10"/>
        <rFont val="Arial"/>
        <family val="2"/>
      </rPr>
      <t xml:space="preserve">:  Se solicita al proponente aportar de acuerdo con lo señalado en el numeral 4.5.2 del pliego de condiciones donde se establece que  "En el evento que las certificaciones no contengan la información que permita su evaluación, o que el proponente no cuente con una certificación con toda la información anteriormente descrita, el proponente deberá anexar a la propuesta copia del contrato o de los documentos soporte según sean del caso, que permita tomar la información que falte en la certificación. Para tal efecto, cuando el contrato que se acredite como experiencia se encuentre liquidado, se podrá aportar la respectiva acta de liquidación, para verificar la información no contenida en la certificación allegada" con el fin de que el comité técnico evaluador pueda verificar el alcance del objeto señalado en la certificación aportada. Adicionalmente se solicita al proponente señalar en el Formato No. 9 el Contrato registrado en el RUP que la Entidad tendría en cuenta que permita al comité técnico evaluador verificar la experiencia corresponden a la "COMPRAVENTA y/o SUMINISTRO DE IMPLEMENTOS DEPORTIVOS.” </t>
    </r>
  </si>
  <si>
    <r>
      <t xml:space="preserve">La certificación aportada no permite concluir que da cumplimiento a lo establecido en el numeral “4.5.1. EXPERIENCIA MÍNIMA DE LOS PROPONENTES” del pliego de condiciones, ya que no se pudo determinar si los bienes entregados corresponden a  la "COMPRAVENTA y/o SUMINISTRO DE IMPLEMENTOS DEPORTIVOS.”
La certificación aportada no fue tenida en cuenta, puesto que esta incumple lo establecido en el numeral 4,5,3 del pliego de condiciones  “REGLAS PARA LA VALORACIÓN DE LA EXPERIENCIA”, literal h  " En caso de que se relacionen en la misma certificación de experiencia objetos diferentes a los solicitados, se tendrá en cuenta únicamente la experiencia correspondiente a la solicitada en el presente proceso de selección. Para el efecto, debe discriminarse claramente el(los) valor(es) parcial(es) de los diferentes bienes o servicios incluidos en dicha certificación. Cabe resaltar que los valores relacionados a la entrega se tendrán en cuenta para certificar experiencia."
Acorde con lo anterior, no fue posible determinar el valor a certificar, teniendo en cuenta que, los documentos aportados y objeto, se observa la entrega de bienes como:   ELEMENTOS MUSICALES, CULTURALES Y DE MOBILIARIO, los cuales no son considerados como </t>
    </r>
    <r>
      <rPr>
        <b/>
        <sz val="10"/>
        <rFont val="Arial"/>
        <family val="2"/>
      </rPr>
      <t>IMPLEMENTOS DEPORTIVOS</t>
    </r>
    <r>
      <rPr>
        <sz val="10"/>
        <rFont val="Arial"/>
        <family val="2"/>
      </rPr>
      <t xml:space="preserve">, lo que no hace parte para certificar experiencia en el presente proceso.
</t>
    </r>
    <r>
      <rPr>
        <b/>
        <sz val="10"/>
        <rFont val="Arial"/>
        <family val="2"/>
      </rPr>
      <t>Solicitud de Subsanación</t>
    </r>
    <r>
      <rPr>
        <sz val="10"/>
        <rFont val="Arial"/>
        <family val="2"/>
      </rPr>
      <t xml:space="preserve">:  Se solicita al proponente aportar de acuerdo con lo señalado en el numeral 4.5.2 del pliego de condiciones donde se establece que  "En el evento que las certificaciones no contengan la información que permita su evaluación, o que el proponente no cuente con una certificación con toda la información anteriormente descrita, el proponente deberá anexar a la propuesta copia del contrato o de los documentos soporte según sean del caso, que permita tomar la información que falte en la certificación. Para tal efecto, cuando el contrato que se acredite como experiencia se encuentre liquidado, se podrá aportar la respectiva acta de liquidación, para verificar la información no contenida en la certificación allegada" con el fin de que el comité técnico evaluador pueda verificar el alcance del objeto señalado en la certificación aportada. Adicionalmente se solicita al proponente señalar en el Formato No. 9 el Contrato registrado en el RUP que la Entidad tendría en cuenta que permita al comité técnico evaluador verificar la experiencia corresponden a la "COMPRAVENTA y/o SUMINISTRO DE IMPLEMENTOS DEPORTIVOS.” </t>
    </r>
  </si>
  <si>
    <t>NOMBRE PROPONENTE 3</t>
  </si>
  <si>
    <t>NOMBRE PROPONENTE 4</t>
  </si>
  <si>
    <t>NOMBRE PROPONENTE 5</t>
  </si>
  <si>
    <t>NOMBRE PROPONENTE 6</t>
  </si>
  <si>
    <t>NOMBRE PROPONENTE 7</t>
  </si>
  <si>
    <t>NOMBRE PROPONENTE 8</t>
  </si>
  <si>
    <t>NOMBRE PROPONENTE 9</t>
  </si>
  <si>
    <r>
      <t xml:space="preserve">La certificación aportada no permite concluir que da cumplimiento a lo establecido en el numeral “4.5.1. EXPERIENCIA MÍNIMA DE LOS PROPONENTES” del pliego de condiciones, ya que no se pudo determinar si los bienes entregados corresponden a  la "COMPRAVENTA y/o SUMINISTRO DE IMPLEMENTOS DEPORTIVOS.”
La certificación aportada no fue tenida en cuenta, puesto que esta incumple lo establecido en el numeral 4,5,3 del pliego de condiciones  “REGLAS PARA LA VALORACIÓN DE LA EXPERIENCIA”, literal h  " En caso de que se relacionen en la misma certificación de experiencia objetos diferentes a los solicitados, se tendrá en cuenta únicamente la experiencia correspondiente a la solicitada en el presente proceso de selección. Para el efecto, debe discriminarse claramente el(los) valor(es) parcial(es) de los diferentes bienes o servicios incluidos en dicha certificación. Cabe resaltar que los valores relacionados a la entrega se tendrán en cuenta para certificar experiencia."
Acorde con lo anterior, no fue posible determinar el valor a certificar, teniendo en cuenta que, los documentos aportados y objeto, se observa la entrega de bienes como:  SUMINISTRO DE IMPLEMENTOS TECNOLÓGICOS, DE PAPELERÍA ENTRE OTROS, ACOMPAÑADA DE LAS CORRESPONDIENTES ACTIVIDADES DE HOSPEDAJE, TRANSPORTE, ALIMENTACIÓN, los cuales no son considerados como </t>
    </r>
    <r>
      <rPr>
        <b/>
        <sz val="10"/>
        <rFont val="Arial"/>
        <family val="2"/>
      </rPr>
      <t>IMPLEMENTOS DEPORTIVOS</t>
    </r>
    <r>
      <rPr>
        <sz val="10"/>
        <rFont val="Arial"/>
        <family val="2"/>
      </rPr>
      <t xml:space="preserve">, lo que no hace parte para certificar experiencia en el presente proceso.
</t>
    </r>
    <r>
      <rPr>
        <b/>
        <sz val="10"/>
        <rFont val="Arial"/>
        <family val="2"/>
      </rPr>
      <t>Solicitud de Subsanación</t>
    </r>
    <r>
      <rPr>
        <sz val="10"/>
        <rFont val="Arial"/>
        <family val="2"/>
      </rPr>
      <t xml:space="preserve">:  Se solicita al proponente aportar de acuerdo con lo señalado en el numeral 4.5.2 del pliego de condiciones donde se establece que  "En el evento que las certificaciones no contengan la información que permita su evaluación, o que el proponente no cuente con una certificación con toda la información anteriormente descrita, el proponente deberá anexar a la propuesta copia del contrato o de los documentos soporte según sean del caso, que permita tomar la información que falte en la certificación. Para tal efecto, cuando el contrato que se acredite como experiencia se encuentre liquidado, se podrá aportar la respectiva acta de liquidación, para verificar la información no contenida en la certificación allegada" con el fin de que el comité técnico evaluador pueda verificar el alcance del objeto señalado en la certificación aportada. Adicionalmente se solicita al proponente señalar en el Formato No. 9 el Contrato registrado en el RUP que la Entidad tendría en cuenta que permita al comité técnico evaluador verificar la experiencia corresponden a la "COMPRAVENTA y/o SUMINISTRO DE IMPLEMENTOS DEPORTIVOS.” </t>
    </r>
  </si>
  <si>
    <t>NOMBRE PROPONENTE 10</t>
  </si>
  <si>
    <r>
      <t xml:space="preserve">El comité técnico evaluador señala que, el proponente no cumple el requisito mínimo habilitante establecido en el numeral </t>
    </r>
    <r>
      <rPr>
        <i/>
        <sz val="10"/>
        <rFont val="Arial"/>
        <family val="2"/>
      </rPr>
      <t>"4.5.1. EXPERIENCIA MÍNIMA DE LOS PROPONENTES"</t>
    </r>
    <r>
      <rPr>
        <sz val="10"/>
        <rFont val="Arial"/>
        <family val="2"/>
      </rPr>
      <t xml:space="preserve">, ya que con la información relacionada en el Formato No. 9, y la no presentación de las certificaciones de los contratos allí relacionados, no fue posible verificar que los contratos se encontraran registrados en el  RUP aportado, junto con la información como lo es el valor, fecha de inicio y terminación, objeto,  implementos deportivos entregados y demás datos exigidos por la SED.
</t>
    </r>
    <r>
      <rPr>
        <b/>
        <sz val="10"/>
        <rFont val="Arial"/>
        <family val="2"/>
      </rPr>
      <t xml:space="preserve">Solicitud de Subsanación: </t>
    </r>
    <r>
      <rPr>
        <sz val="10"/>
        <rFont val="Arial"/>
        <family val="2"/>
      </rPr>
      <t xml:space="preserve">Se solicita al proponente relacionar en el Formato No. 9 los contratos registrados en el RUP que la Entidad tendría en cuenta para efectos de la evaluación técnica habilitante atendiendo lo establecido en el numeral </t>
    </r>
    <r>
      <rPr>
        <i/>
        <sz val="10"/>
        <rFont val="Arial"/>
        <family val="2"/>
      </rPr>
      <t>"4.5.1. EXPERIENCIA MÍNIMA DE LOS PROPONENTES"</t>
    </r>
    <r>
      <rPr>
        <sz val="10"/>
        <rFont val="Arial"/>
        <family val="2"/>
      </rPr>
      <t xml:space="preserve">, </t>
    </r>
    <r>
      <rPr>
        <i/>
        <sz val="10"/>
        <rFont val="Arial"/>
        <family val="2"/>
      </rPr>
      <t xml:space="preserve"> "Los contratos ejecutados deberán estar inscritos en el certificado RUP del proponente y clasificados hasta el tercer nivel (artículo. 2.2.1.1.1.5.3 Decreto 1082 de 2015) en alguno de los siguientes códigos (...)" </t>
    </r>
    <r>
      <rPr>
        <sz val="10"/>
        <rFont val="Arial"/>
        <family val="2"/>
      </rPr>
      <t>., junto con los soportes (certificaciones y otros) que permitan verificar la información exigida por la SED.</t>
    </r>
  </si>
  <si>
    <t>NOMBRE PROPONENTE 11</t>
  </si>
  <si>
    <t>NOMBRE PROPONENTE 12</t>
  </si>
  <si>
    <t xml:space="preserve">X
GN GENERACIÓN DE NEGOCIOS S.A.S. </t>
  </si>
  <si>
    <t xml:space="preserve">X UNO A SOLUCIONES COMERCIALES SAS </t>
  </si>
  <si>
    <t xml:space="preserve">X
GLOBAL BUSINESS AND SUPPLIES S.A.S ZOMAC </t>
  </si>
  <si>
    <t xml:space="preserve">X  (99%)
MACRORIGAMI S.A.S </t>
  </si>
  <si>
    <r>
      <t xml:space="preserve">La certificación aportada no permite concluir que da cumplimiento a lo establecido en el numeral “4.5.1. EXPERIENCIA MÍNIMA DE LOS PROPONENTES” del pliego de condiciones, ya que no se pudo determinar si los bienes entregados corresponden a  la "COMPRAVENTA y/o SUMINISTRO DE IMPLEMENTOS DEPORTIVOS.”
La certificación aportada no fue tenida en cuenta, puesto que esta incumple lo establecido en el numeral 4,5,3 del pliego de condiciones  “REGLAS PARA LA VALORACIÓN DE LA EXPERIENCIA”, literal h  " En caso de que se relacionen en la misma certificación de experiencia objetos diferentes a los solicitados, se tendrá en cuenta únicamente la experiencia correspondiente a la solicitada en el presente proceso de selección. Para el efecto, debe discriminarse claramente el(los) valor(es) parcial(es) de los diferentes bienes o servicios incluidos en dicha certificación. Cabe resaltar que los valores relacionados a la entrega se tendrán en cuenta para certificar experiencia."
Acorde con lo anterior, no fue posible determinar el valor a certificar, teniendo en cuenta que, los documentos aportados y objeto, se observa servicios como:  SUMINISTRO DE ELEMENTOS PARA LA DIVULGACIÓN Y PROMOCIÓN DE LAS
ACTIVIDADES, EVENTOS Y PROYECTOS, los cuales no son considerados como </t>
    </r>
    <r>
      <rPr>
        <b/>
        <sz val="10"/>
        <rFont val="Arial"/>
        <family val="2"/>
      </rPr>
      <t>IMPLEMENTOS DEPORTIVOS</t>
    </r>
    <r>
      <rPr>
        <sz val="10"/>
        <rFont val="Arial"/>
        <family val="2"/>
      </rPr>
      <t>, lo que no hace parte para certificar experiencia en el presente proceso.
No se hace necesario solicitar subsanación para este contrato, teniendo en cuenta que, con las otras certificaciones presentadas por el proponente se cumple con lo exigido por la SED.</t>
    </r>
  </si>
  <si>
    <r>
      <t xml:space="preserve">La certificación aportada no permite concluir que da cumplimiento a lo establecido en el numeral “4.5.1. EXPERIENCIA MÍNIMA DE LOS PROPONENTES” del pliego de condiciones, ya que no se pudo determinar si los bienes entregados corresponden a  la "COMPRAVENTA y/o SUMINISTRO DE IMPLEMENTOS DEPORTIVOS.”
La certificación aportada no fue tenida en cuenta, puesto que esta incumple lo establecido en el numeral 4,5,3 del pliego de condiciones  “REGLAS PARA LA VALORACIÓN DE LA EXPERIENCIA”, literal h  " En caso de que se relacionen en la misma certificación de experiencia objetos diferentes a los solicitados, se tendrá en cuenta únicamente la experiencia correspondiente a la solicitada en el presente proceso de selección. Para el efecto, debe discriminarse claramente el(los) valor(es) parcial(es) de los diferentes bienes o servicios incluidos en dicha certificación. Cabe resaltar que los valores relacionados a la entrega se tendrán en cuenta para certificar experiencia."
Acorde con lo anterior, no fue posible determinar el valor a certificar, teniendo en cuenta que, los documentos aportados y objeto, se observa servicios como: LOGISTICA, los cuales no son considerados como </t>
    </r>
    <r>
      <rPr>
        <b/>
        <sz val="10"/>
        <rFont val="Arial"/>
        <family val="2"/>
      </rPr>
      <t>IMPLEMENTOS DEPORTIVOS</t>
    </r>
    <r>
      <rPr>
        <sz val="10"/>
        <rFont val="Arial"/>
        <family val="2"/>
      </rPr>
      <t xml:space="preserve">, lo que no hace parte para certificar experiencia en el presente proceso.
</t>
    </r>
    <r>
      <rPr>
        <b/>
        <sz val="10"/>
        <rFont val="Arial"/>
        <family val="2"/>
      </rPr>
      <t>Solicitud de Subsanación</t>
    </r>
    <r>
      <rPr>
        <sz val="10"/>
        <rFont val="Arial"/>
        <family val="2"/>
      </rPr>
      <t xml:space="preserve">:  Se solicita al proponente aportar de acuerdo con lo señalado en el numeral 4.5.2 del pliego de condiciones donde se establece que  "En el evento que las certificaciones no contengan la información que permita su evaluación, o que el proponente no cuente con una certificación con toda la información anteriormente descrita, el proponente deberá anexar a la propuesta copia del contrato o de los documentos soporte según sean del caso, que permita tomar la información que falte en la certificación. Para tal efecto, cuando el contrato que se acredite como experiencia se encuentre liquidado, se podrá aportar la respectiva acta de liquidación, para verificar la información no contenida en la certificación allegada" con el fin de que el comité técnico evaluador pueda verificar el alcance del objeto señalado en la certificación aportada. Adicionalmente se solicita al proponente señalar en el Formato No. 9 el Contrato registrado en el RUP que la Entidad tendría en cuenta que permita al comité técnico evaluador verificar la experiencia corresponden a la "COMPRAVENTA y/o SUMINISTRO DE IMPLEMENTOS DEPORTIVOS.” 
El comité técnico evaluador, tiene en cuenta la presente certificación adicional, en cumplimiento con lo establecido en el numeral 4.5.3 "REGLAS PARA LA VALORACIÓN DE LA EXPERIENCIA", literal d, sobre MiPymes. Una vez verificada la cámara de comercio de la empresa, identificando que es empresa pequeña.
</t>
    </r>
  </si>
  <si>
    <t>El comité técnico evaluador señala que, en la documentación remitida en el Contrato 029 se observa en el objeto tiene servicios logísticos para la organización y ejecución de jornadas de bienestar: culturales (realización de torneos). Salidas ecoturísticas, Fiestas recreativas para niños y adultos (suministro de  material didáctico). Realizar evento de celebración de navidad, servicio de catering, presentaciones artísticas para los empleados,  lo que no corresponde a IMPLEMENTOS DEPORTIVOS, lo cual es requerido  para certificar la experiencia en el presente proceso.
En el Contrato 519-2022 se observa en el objeto tiene ELEMENTOS MUSICALES, CULTURALES Y DE MOBILIARIO,  lo que no corresponde a IMPLEMENTOS DEPORTIVOS, lo cual es requerido  para certificar la experiencia en el presente proceso.
No cumple con el 100% del presupuesto oficial a certificar, según lo exigido en el numeral 4.5.1 del documento complemento del pliego de condiciones.</t>
  </si>
  <si>
    <t>El comité técnico evaluador señala que, en la documentación remitida en el CONTRATO 008-2018 se observa que en el objeto tiene logistica,  lo que no corresponde a IMPLEMENTOS DEPORTIVOS, lo cual es requerido  para certificar la experiencia en el presente proceso.
No cumple con el 100% del presupuesto oficial a certificar, según lo exigido en el numeral 4.5.1 del documento complemento del pliego de condiciones.</t>
  </si>
  <si>
    <t>NOMBRE PROPONENTE 13</t>
  </si>
  <si>
    <t>NO CUMPLE: La UNIÓN TEMPORAL no cumple lo indicado en el literal C del numeral 4.5.3 "Reglas para la valoración de la experiencia", teniendo en cuenta que, uno de los integrantes al verificar la experiencia aportada NO CUMPLE con el porcentaje de participación, el  cual es (ALIANZA ESTRATEGICA OUTSOURCING &amp; SUMINISTROS SAS - 50%). Deberá subsanar su experiencia para lograr la exigencia de la Entidad, como integrante de una UNIÓN TEMPORAL. Ver hoja "VERIFICACIÓN PROPONENTE PLURAL".
Los dos(2) Integrantes no anexan el RUP, con 30 dias de expedido anterior a la fecha del cierre, conforme a lo establecido en el numeral 4.3.9. del Pliego de Condiciones.</t>
  </si>
  <si>
    <t>El comité técnico evaluador señala que, en la documentación remitida en el Contrato 03MC del 2013 se observa que en el objeto tiene Suministro  útiles escolares, material lúdico y didactico,  lo que no corresponde a IMPLEMENTOS DEPORTIVOS, lo cual es requerido  para certificar la experiencia en el presente proceso.
No cumple con el 100% del presupuesto oficial a certificar, según lo exigido en el numeral 4.5.1 del documento complemento del pliego de condiciones.
Los registros únicos de proponentes de los dos (2) integrantes, deben allegarse con 30 dias de expedición antes del cierre, conforme lo establece el numeral 4.3.9. del Pliego de Condiciones.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</si>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</sst>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164" formatCode="_(&quot;$&quot;\ * #,##0.00_);_(&quot;$&quot;\ * \(#,##0.00\);_(&quot;$&quot;\ * &quot;-&quot;??_);_(@_)"/>
    <numFmt numFmtId="165" formatCode="[$$-240A]\ #,##0.00"/>
    <numFmt numFmtId="166" formatCode="_(&quot;$&quot;\ * #,##0_);_(&quot;$&quot;\ * \(#,##0\);_(&quot;$&quot;\ * &quot;-&quot;??_);_(@_)"/>
  </numFmts>
  <fonts count="22" x14ac:knownFonts="1">
    <font>
      <sz val="11"/>
      <color theme="1"/>
      <name val="Calibri"/>
      <family val="2"/>
      <scheme val="minor"/>
    </font>
    <font>
      <sz val="11"/>
      <color theme="1"/>
      <name val="Arial Narrow"/>
      <family val="2"/>
    </font>
    <font>
      <b/>
      <sz val="10"/>
      <name val="Arial"/>
      <family val="2"/>
    </font>
    <font>
      <sz val="12"/>
      <color indexed="8"/>
      <name val="Arial"/>
      <family val="2"/>
    </font>
    <font>
      <b/>
      <sz val="12"/>
      <name val="Arial"/>
      <family val="2"/>
    </font>
    <font>
      <b/>
      <sz val="12"/>
      <color indexed="8"/>
      <name val="Arial"/>
      <family val="2"/>
    </font>
    <font>
      <sz val="10"/>
      <color indexed="8"/>
      <name val="Arial"/>
      <family val="2"/>
    </font>
    <font>
      <b/>
      <sz val="10"/>
      <color indexed="8"/>
      <name val="Arial"/>
      <family val="2"/>
    </font>
    <font>
      <sz val="10"/>
      <name val="Arial"/>
      <family val="2"/>
    </font>
    <font>
      <sz val="11"/>
      <color theme="1"/>
      <name val="Calibri"/>
      <family val="2"/>
      <scheme val="minor"/>
    </font>
    <font>
      <sz val="10"/>
      <color theme="1"/>
      <name val="Arial"/>
      <family val="2"/>
    </font>
    <font>
      <b/>
      <sz val="10"/>
      <color theme="1"/>
      <name val="Arial"/>
      <family val="2"/>
    </font>
    <font>
      <b/>
      <sz val="11"/>
      <color theme="1"/>
      <name val="Calibri"/>
      <family val="2"/>
      <scheme val="minor"/>
    </font>
    <font>
      <b/>
      <u/>
      <sz val="10"/>
      <name val="Arial"/>
      <family val="2"/>
    </font>
    <font>
      <b/>
      <u/>
      <sz val="10"/>
      <color theme="1"/>
      <name val="Arial"/>
      <family val="2"/>
    </font>
    <font>
      <b/>
      <sz val="11"/>
      <color indexed="8"/>
      <name val="Arial"/>
      <family val="2"/>
    </font>
    <font>
      <b/>
      <sz val="11"/>
      <name val="Arial"/>
      <family val="2"/>
    </font>
    <font>
      <sz val="11"/>
      <color indexed="8"/>
      <name val="Arial"/>
      <family val="2"/>
    </font>
    <font>
      <sz val="11"/>
      <name val="Arial"/>
      <family val="2"/>
    </font>
    <font>
      <i/>
      <sz val="10"/>
      <name val="Arial"/>
      <family val="2"/>
    </font>
    <font>
      <sz val="11"/>
      <name val="Arial Narrow"/>
      <family val="2"/>
    </font>
    <font>
      <b/>
      <sz val="11"/>
      <color rgb="FFFF0000"/>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s>
  <cellStyleXfs count="2">
    <xf numFmtId="0" fontId="0" fillId="0" borderId="0"/>
    <xf numFmtId="164" fontId="9" fillId="0" borderId="0" applyFont="0" applyFill="0" applyBorder="0" applyAlignment="0" applyProtection="0"/>
  </cellStyleXfs>
  <cellXfs count="107">
    <xf numFmtId="0" fontId="0" fillId="0" borderId="0" xfId="0"/>
    <xf numFmtId="0" fontId="3" fillId="2" borderId="0" xfId="0" applyFont="1" applyFill="1"/>
    <xf numFmtId="0" fontId="3" fillId="2" borderId="0" xfId="0" applyFont="1" applyFill="1" applyAlignment="1">
      <alignment horizontal="justify" vertical="center" wrapText="1"/>
    </xf>
    <xf numFmtId="49" fontId="3" fillId="2" borderId="0" xfId="0" applyNumberFormat="1" applyFont="1" applyFill="1" applyAlignment="1">
      <alignment horizontal="center" vertical="center" wrapText="1"/>
    </xf>
    <xf numFmtId="0" fontId="8" fillId="3" borderId="0" xfId="0" applyFont="1" applyFill="1"/>
    <xf numFmtId="0" fontId="5" fillId="2" borderId="0" xfId="0" applyFont="1" applyFill="1" applyAlignment="1">
      <alignment horizontal="center"/>
    </xf>
    <xf numFmtId="0" fontId="6" fillId="3" borderId="0" xfId="0" applyFont="1" applyFill="1"/>
    <xf numFmtId="3" fontId="6" fillId="3" borderId="0" xfId="0" applyNumberFormat="1" applyFont="1" applyFill="1"/>
    <xf numFmtId="0" fontId="8" fillId="3" borderId="2" xfId="0" applyFont="1" applyFill="1" applyBorder="1" applyAlignment="1">
      <alignment horizontal="center" vertical="center" wrapText="1"/>
    </xf>
    <xf numFmtId="14" fontId="8" fillId="3" borderId="3"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4" fontId="8" fillId="3" borderId="8" xfId="0" applyNumberFormat="1" applyFont="1" applyFill="1" applyBorder="1" applyAlignment="1">
      <alignment horizontal="center" vertical="center" wrapText="1"/>
    </xf>
    <xf numFmtId="0" fontId="8" fillId="3" borderId="8" xfId="0" applyFont="1" applyFill="1" applyBorder="1" applyAlignment="1">
      <alignment horizontal="center" vertical="center" wrapText="1"/>
    </xf>
    <xf numFmtId="166" fontId="10" fillId="3" borderId="8" xfId="1" applyNumberFormat="1" applyFont="1" applyFill="1" applyBorder="1" applyAlignment="1">
      <alignment horizontal="center" vertical="center" wrapText="1"/>
    </xf>
    <xf numFmtId="0" fontId="0" fillId="3" borderId="0" xfId="0" applyFill="1"/>
    <xf numFmtId="0" fontId="0" fillId="3" borderId="0" xfId="0" applyFill="1" applyAlignment="1">
      <alignment horizontal="center"/>
    </xf>
    <xf numFmtId="3" fontId="0" fillId="3" borderId="0" xfId="0" applyNumberFormat="1" applyFill="1"/>
    <xf numFmtId="9" fontId="8" fillId="3" borderId="8" xfId="0" applyNumberFormat="1" applyFont="1" applyFill="1" applyBorder="1" applyAlignment="1">
      <alignment horizontal="center" vertical="center" wrapText="1"/>
    </xf>
    <xf numFmtId="0" fontId="2" fillId="3" borderId="8"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2" fillId="3" borderId="0" xfId="0" applyFont="1" applyFill="1"/>
    <xf numFmtId="37" fontId="10" fillId="3" borderId="8" xfId="0" applyNumberFormat="1" applyFont="1" applyFill="1" applyBorder="1" applyAlignment="1">
      <alignment horizontal="center" vertical="center" wrapText="1"/>
    </xf>
    <xf numFmtId="166" fontId="10" fillId="3" borderId="8" xfId="0" applyNumberFormat="1" applyFont="1" applyFill="1" applyBorder="1" applyAlignment="1">
      <alignment horizontal="center" vertical="center" wrapText="1"/>
    </xf>
    <xf numFmtId="166" fontId="2" fillId="3" borderId="8" xfId="1" applyNumberFormat="1" applyFont="1" applyFill="1" applyBorder="1" applyAlignment="1">
      <alignment horizontal="center" vertical="center" wrapText="1"/>
    </xf>
    <xf numFmtId="9" fontId="0" fillId="3" borderId="0" xfId="0" applyNumberFormat="1" applyFill="1" applyAlignment="1">
      <alignment horizontal="center"/>
    </xf>
    <xf numFmtId="0" fontId="11" fillId="3" borderId="0" xfId="0" applyFont="1" applyFill="1"/>
    <xf numFmtId="9" fontId="2" fillId="3" borderId="0" xfId="0" applyNumberFormat="1" applyFont="1" applyFill="1"/>
    <xf numFmtId="0" fontId="2" fillId="3" borderId="0" xfId="0" applyFont="1" applyFill="1" applyAlignment="1">
      <alignment horizontal="left" vertical="top" wrapText="1"/>
    </xf>
    <xf numFmtId="0" fontId="4" fillId="3" borderId="0" xfId="0" applyFont="1" applyFill="1" applyAlignment="1">
      <alignment horizontal="center" vertical="center" wrapText="1"/>
    </xf>
    <xf numFmtId="9" fontId="12" fillId="3" borderId="0" xfId="0" applyNumberFormat="1" applyFont="1" applyFill="1" applyAlignment="1">
      <alignment horizontal="center" vertical="center" wrapText="1"/>
    </xf>
    <xf numFmtId="164" fontId="12" fillId="3" borderId="0" xfId="1" applyFont="1" applyFill="1" applyBorder="1"/>
    <xf numFmtId="164" fontId="0" fillId="3" borderId="0" xfId="1" applyFont="1" applyFill="1" applyBorder="1"/>
    <xf numFmtId="0" fontId="3" fillId="0" borderId="8" xfId="0" applyFont="1" applyBorder="1" applyAlignment="1">
      <alignment horizontal="center" vertical="center" wrapText="1"/>
    </xf>
    <xf numFmtId="165" fontId="8" fillId="3" borderId="8" xfId="0" applyNumberFormat="1" applyFont="1" applyFill="1" applyBorder="1" applyAlignment="1">
      <alignment horizontal="center" vertical="center" wrapText="1"/>
    </xf>
    <xf numFmtId="3" fontId="12" fillId="3" borderId="8" xfId="0" applyNumberFormat="1" applyFont="1" applyFill="1" applyBorder="1" applyAlignment="1">
      <alignment horizontal="center" vertical="center" wrapText="1"/>
    </xf>
    <xf numFmtId="9" fontId="12" fillId="3" borderId="8" xfId="0" applyNumberFormat="1" applyFont="1" applyFill="1" applyBorder="1" applyAlignment="1">
      <alignment horizontal="center" vertical="center" wrapText="1"/>
    </xf>
    <xf numFmtId="3" fontId="0" fillId="3" borderId="8" xfId="0" applyNumberFormat="1" applyFill="1" applyBorder="1"/>
    <xf numFmtId="9" fontId="0" fillId="3" borderId="8" xfId="0" applyNumberFormat="1" applyFill="1" applyBorder="1" applyAlignment="1">
      <alignment horizontal="center"/>
    </xf>
    <xf numFmtId="0" fontId="12" fillId="3" borderId="8" xfId="0" applyFont="1" applyFill="1" applyBorder="1" applyAlignment="1">
      <alignment horizontal="center" vertical="center" wrapText="1"/>
    </xf>
    <xf numFmtId="164" fontId="12" fillId="3" borderId="8" xfId="1" applyFont="1" applyFill="1" applyBorder="1" applyAlignment="1">
      <alignment horizontal="center" vertical="center"/>
    </xf>
    <xf numFmtId="0" fontId="0" fillId="3" borderId="8" xfId="0" applyFill="1" applyBorder="1"/>
    <xf numFmtId="164" fontId="0" fillId="3" borderId="8" xfId="1" applyFont="1" applyFill="1" applyBorder="1"/>
    <xf numFmtId="0" fontId="0" fillId="3" borderId="8" xfId="0" applyFill="1" applyBorder="1" applyAlignment="1">
      <alignment horizontal="center"/>
    </xf>
    <xf numFmtId="0" fontId="5" fillId="2" borderId="8" xfId="0" applyFont="1" applyFill="1" applyBorder="1" applyAlignment="1">
      <alignment horizontal="center" vertical="center" wrapText="1"/>
    </xf>
    <xf numFmtId="0" fontId="15" fillId="2" borderId="0" xfId="0" applyFont="1" applyFill="1" applyAlignment="1">
      <alignment horizontal="center" vertical="center"/>
    </xf>
    <xf numFmtId="0" fontId="16" fillId="3" borderId="1" xfId="0" applyFont="1" applyFill="1" applyBorder="1" applyAlignment="1">
      <alignment horizontal="center" vertical="center"/>
    </xf>
    <xf numFmtId="0" fontId="17" fillId="2" borderId="0" xfId="0" applyFont="1" applyFill="1" applyAlignment="1">
      <alignment horizontal="center" vertical="center" wrapText="1"/>
    </xf>
    <xf numFmtId="0" fontId="5" fillId="2" borderId="0" xfId="0" applyFont="1" applyFill="1" applyAlignment="1">
      <alignment horizontal="justify" vertical="center" wrapText="1"/>
    </xf>
    <xf numFmtId="0" fontId="5" fillId="2" borderId="0" xfId="0" applyFont="1" applyFill="1"/>
    <xf numFmtId="0" fontId="12" fillId="3" borderId="8" xfId="0" applyFont="1" applyFill="1" applyBorder="1" applyAlignment="1">
      <alignment horizontal="center"/>
    </xf>
    <xf numFmtId="0" fontId="1" fillId="3" borderId="8"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4" fillId="0" borderId="0" xfId="0" applyFont="1"/>
    <xf numFmtId="8" fontId="0" fillId="0" borderId="0" xfId="0" applyNumberFormat="1"/>
    <xf numFmtId="6" fontId="0" fillId="0" borderId="0" xfId="0" applyNumberFormat="1"/>
    <xf numFmtId="4" fontId="0" fillId="0" borderId="0" xfId="0" applyNumberFormat="1"/>
    <xf numFmtId="0" fontId="2" fillId="3" borderId="4" xfId="0" applyFont="1" applyFill="1" applyBorder="1" applyAlignment="1">
      <alignment horizontal="center" vertical="center" wrapText="1"/>
    </xf>
    <xf numFmtId="0" fontId="6" fillId="3" borderId="4" xfId="0" applyFont="1" applyFill="1" applyBorder="1" applyAlignment="1">
      <alignment horizontal="center"/>
    </xf>
    <xf numFmtId="0" fontId="1" fillId="0" borderId="8" xfId="0" applyFont="1" applyBorder="1" applyAlignment="1">
      <alignment horizontal="center" vertical="center" wrapText="1"/>
    </xf>
    <xf numFmtId="0" fontId="21" fillId="3" borderId="8" xfId="0" applyFont="1" applyFill="1" applyBorder="1" applyAlignment="1">
      <alignment horizontal="center" vertical="center" wrapText="1"/>
    </xf>
    <xf numFmtId="0" fontId="2" fillId="3" borderId="0" xfId="0" applyFont="1" applyFill="1" applyAlignment="1">
      <alignment horizontal="left" vertical="top" wrapText="1"/>
    </xf>
    <xf numFmtId="0" fontId="7" fillId="3" borderId="0" xfId="0" applyFont="1" applyFill="1" applyAlignment="1">
      <alignment horizontal="center"/>
    </xf>
    <xf numFmtId="0" fontId="2" fillId="3" borderId="0" xfId="0" applyFont="1" applyFill="1" applyAlignment="1">
      <alignment horizontal="center" wrapText="1"/>
    </xf>
    <xf numFmtId="0" fontId="2" fillId="3" borderId="0" xfId="0" applyFont="1" applyFill="1" applyAlignment="1">
      <alignment horizontal="center"/>
    </xf>
    <xf numFmtId="0" fontId="2" fillId="0" borderId="0" xfId="0" applyFont="1" applyAlignment="1">
      <alignment horizontal="left" vertical="top" wrapText="1"/>
    </xf>
    <xf numFmtId="0" fontId="13" fillId="3" borderId="0" xfId="0" applyFont="1" applyFill="1" applyAlignment="1">
      <alignment horizontal="left" vertical="top" wrapText="1"/>
    </xf>
    <xf numFmtId="0" fontId="2" fillId="4" borderId="8"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7" fillId="3" borderId="4" xfId="0" applyFont="1" applyFill="1" applyBorder="1" applyAlignment="1">
      <alignment horizontal="center" vertical="center"/>
    </xf>
    <xf numFmtId="0" fontId="7" fillId="3" borderId="5" xfId="0" applyFont="1" applyFill="1" applyBorder="1" applyAlignment="1">
      <alignment horizontal="center" vertical="center"/>
    </xf>
    <xf numFmtId="0" fontId="7" fillId="3" borderId="6" xfId="0" applyFont="1" applyFill="1" applyBorder="1" applyAlignment="1">
      <alignment horizontal="center" vertical="center"/>
    </xf>
    <xf numFmtId="165" fontId="2" fillId="3" borderId="8" xfId="0" applyNumberFormat="1" applyFont="1" applyFill="1" applyBorder="1" applyAlignment="1">
      <alignment horizontal="center" vertical="center" wrapText="1"/>
    </xf>
    <xf numFmtId="3" fontId="2" fillId="3" borderId="8" xfId="0" applyNumberFormat="1" applyFont="1" applyFill="1" applyBorder="1" applyAlignment="1">
      <alignment horizontal="center" vertical="center" wrapText="1"/>
    </xf>
    <xf numFmtId="3" fontId="2" fillId="3" borderId="4" xfId="0" applyNumberFormat="1" applyFont="1" applyFill="1" applyBorder="1" applyAlignment="1">
      <alignment horizontal="center" vertical="center" wrapText="1"/>
    </xf>
    <xf numFmtId="3" fontId="2" fillId="3" borderId="5" xfId="0" applyNumberFormat="1" applyFont="1" applyFill="1" applyBorder="1" applyAlignment="1">
      <alignment horizontal="center" vertical="center" wrapText="1"/>
    </xf>
    <xf numFmtId="3" fontId="2" fillId="3" borderId="6" xfId="0" applyNumberFormat="1"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6" fillId="3" borderId="4" xfId="0" applyFont="1" applyFill="1" applyBorder="1" applyAlignment="1">
      <alignment horizontal="center"/>
    </xf>
    <xf numFmtId="0" fontId="6" fillId="3" borderId="5" xfId="0" applyFont="1" applyFill="1" applyBorder="1" applyAlignment="1">
      <alignment horizontal="center"/>
    </xf>
    <xf numFmtId="0" fontId="2" fillId="3" borderId="2" xfId="0" applyFont="1" applyFill="1" applyBorder="1" applyAlignment="1">
      <alignment horizontal="right" wrapText="1"/>
    </xf>
    <xf numFmtId="0" fontId="2" fillId="3" borderId="7" xfId="0" applyFont="1" applyFill="1" applyBorder="1" applyAlignment="1">
      <alignment horizontal="right" wrapText="1"/>
    </xf>
    <xf numFmtId="0" fontId="2" fillId="3" borderId="3" xfId="0" applyFont="1" applyFill="1" applyBorder="1" applyAlignment="1">
      <alignment horizontal="right"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5" fillId="2" borderId="0" xfId="0" applyFont="1" applyFill="1" applyAlignment="1">
      <alignment horizontal="center"/>
    </xf>
    <xf numFmtId="0" fontId="5" fillId="2" borderId="0" xfId="0" applyFont="1" applyFill="1" applyAlignment="1">
      <alignment horizontal="center" wrapText="1"/>
    </xf>
    <xf numFmtId="0" fontId="0" fillId="0" borderId="0" xfId="0" applyAlignment="1">
      <alignment horizontal="center" wrapText="1"/>
    </xf>
    <xf numFmtId="0" fontId="4" fillId="0" borderId="9" xfId="0" applyFont="1" applyBorder="1" applyAlignment="1">
      <alignment horizontal="center" vertical="center" wrapText="1"/>
    </xf>
    <xf numFmtId="0" fontId="0" fillId="0" borderId="9" xfId="0" applyBorder="1" applyAlignment="1">
      <alignment wrapText="1"/>
    </xf>
    <xf numFmtId="0" fontId="4" fillId="3" borderId="2"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7" fillId="3" borderId="2" xfId="0" applyFont="1" applyFill="1" applyBorder="1" applyAlignment="1">
      <alignment horizontal="justify" vertical="center" wrapText="1"/>
    </xf>
    <xf numFmtId="0" fontId="7" fillId="3" borderId="3" xfId="0" applyFont="1" applyFill="1" applyBorder="1" applyAlignment="1">
      <alignment horizontal="justify" vertical="center" wrapText="1"/>
    </xf>
    <xf numFmtId="0" fontId="20" fillId="3" borderId="8" xfId="0" applyFont="1" applyFill="1" applyBorder="1" applyAlignment="1">
      <alignment horizontal="justify" vertical="center" wrapText="1"/>
    </xf>
    <xf numFmtId="0" fontId="18" fillId="3" borderId="8" xfId="0" applyFont="1" applyFill="1" applyBorder="1" applyAlignment="1">
      <alignment horizontal="justify" vertical="center" wrapText="1"/>
    </xf>
    <xf numFmtId="0" fontId="1" fillId="3" borderId="8" xfId="0" applyFont="1" applyFill="1" applyBorder="1" applyAlignment="1">
      <alignment horizontal="justify" vertical="center" wrapText="1"/>
    </xf>
  </cellXfs>
  <cellStyles count="2">
    <cellStyle name="Moneda" xfId="1" builtinId="4"/>
    <cellStyle name="Normal" xfId="0" builtinId="0"/>
  </cellStyles>
  <dxfs count="0"/>
  <tableStyles count="0" defaultTableStyle="TableStyleMedium9" defaultPivotStyle="PivotStyleLight16"/>
  <colors>
    <mruColors>
      <color rgb="FF99FF66"/>
      <color rgb="FFFF99FF"/>
      <color rgb="FFFFFF66"/>
      <color rgb="FF00FFFF"/>
      <color rgb="FF0099F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_rels/drawing11.xml.rels><?xml version="1.0" encoding="UTF-8" standalone="yes"?>
<Relationships xmlns="http://schemas.openxmlformats.org/package/2006/relationships"><Relationship Id="rId1" Type="http://schemas.openxmlformats.org/officeDocument/2006/relationships/image" Target="../media/image1.emf"/></Relationships>
</file>

<file path=xl/drawings/_rels/drawing12.xml.rels><?xml version="1.0" encoding="UTF-8" standalone="yes"?>
<Relationships xmlns="http://schemas.openxmlformats.org/package/2006/relationships"><Relationship Id="rId1" Type="http://schemas.openxmlformats.org/officeDocument/2006/relationships/image" Target="../media/image1.emf"/></Relationships>
</file>

<file path=xl/drawings/_rels/drawing13.xml.rels><?xml version="1.0" encoding="UTF-8" standalone="yes"?>
<Relationships xmlns="http://schemas.openxmlformats.org/package/2006/relationships"><Relationship Id="rId1" Type="http://schemas.openxmlformats.org/officeDocument/2006/relationships/image" Target="../media/image1.emf"/></Relationships>
</file>

<file path=xl/drawings/_rels/drawing14.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12</xdr:col>
      <xdr:colOff>286242</xdr:colOff>
      <xdr:row>0</xdr:row>
      <xdr:rowOff>43295</xdr:rowOff>
    </xdr:from>
    <xdr:to>
      <xdr:col>13</xdr:col>
      <xdr:colOff>551113</xdr:colOff>
      <xdr:row>6</xdr:row>
      <xdr:rowOff>109486</xdr:rowOff>
    </xdr:to>
    <xdr:pic>
      <xdr:nvPicPr>
        <xdr:cNvPr id="2" name="Picture 1">
          <a:extLst>
            <a:ext uri="{FF2B5EF4-FFF2-40B4-BE49-F238E27FC236}">
              <a16:creationId xmlns:a16="http://schemas.microsoft.com/office/drawing/2014/main" id="{68ED262F-1779-4142-AAFA-4E9567604206}"/>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241117" y="43295"/>
          <a:ext cx="1360246" cy="103774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286242</xdr:colOff>
      <xdr:row>0</xdr:row>
      <xdr:rowOff>43295</xdr:rowOff>
    </xdr:from>
    <xdr:to>
      <xdr:col>13</xdr:col>
      <xdr:colOff>551112</xdr:colOff>
      <xdr:row>6</xdr:row>
      <xdr:rowOff>109486</xdr:rowOff>
    </xdr:to>
    <xdr:pic>
      <xdr:nvPicPr>
        <xdr:cNvPr id="2" name="Picture 1">
          <a:extLst>
            <a:ext uri="{FF2B5EF4-FFF2-40B4-BE49-F238E27FC236}">
              <a16:creationId xmlns:a16="http://schemas.microsoft.com/office/drawing/2014/main" id="{E0AD7BBE-ED21-4E44-8CC1-D08852D580FB}"/>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241117" y="43295"/>
          <a:ext cx="1360246" cy="1037741"/>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286242</xdr:colOff>
      <xdr:row>0</xdr:row>
      <xdr:rowOff>43295</xdr:rowOff>
    </xdr:from>
    <xdr:to>
      <xdr:col>13</xdr:col>
      <xdr:colOff>551113</xdr:colOff>
      <xdr:row>6</xdr:row>
      <xdr:rowOff>109486</xdr:rowOff>
    </xdr:to>
    <xdr:pic>
      <xdr:nvPicPr>
        <xdr:cNvPr id="2" name="Picture 1">
          <a:extLst>
            <a:ext uri="{FF2B5EF4-FFF2-40B4-BE49-F238E27FC236}">
              <a16:creationId xmlns:a16="http://schemas.microsoft.com/office/drawing/2014/main" id="{F4A79232-F6CE-4B05-A26B-5D1EC515B84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241117" y="43295"/>
          <a:ext cx="1360246" cy="1037741"/>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286242</xdr:colOff>
      <xdr:row>0</xdr:row>
      <xdr:rowOff>43295</xdr:rowOff>
    </xdr:from>
    <xdr:to>
      <xdr:col>13</xdr:col>
      <xdr:colOff>551113</xdr:colOff>
      <xdr:row>6</xdr:row>
      <xdr:rowOff>109486</xdr:rowOff>
    </xdr:to>
    <xdr:pic>
      <xdr:nvPicPr>
        <xdr:cNvPr id="2" name="Picture 1">
          <a:extLst>
            <a:ext uri="{FF2B5EF4-FFF2-40B4-BE49-F238E27FC236}">
              <a16:creationId xmlns:a16="http://schemas.microsoft.com/office/drawing/2014/main" id="{FC0DC2F2-9EFE-452B-B1CE-7F622A1D8EA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241117" y="43295"/>
          <a:ext cx="1360246" cy="1037741"/>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12</xdr:col>
      <xdr:colOff>286242</xdr:colOff>
      <xdr:row>0</xdr:row>
      <xdr:rowOff>43295</xdr:rowOff>
    </xdr:from>
    <xdr:to>
      <xdr:col>13</xdr:col>
      <xdr:colOff>551113</xdr:colOff>
      <xdr:row>6</xdr:row>
      <xdr:rowOff>109486</xdr:rowOff>
    </xdr:to>
    <xdr:pic>
      <xdr:nvPicPr>
        <xdr:cNvPr id="2" name="Picture 1">
          <a:extLst>
            <a:ext uri="{FF2B5EF4-FFF2-40B4-BE49-F238E27FC236}">
              <a16:creationId xmlns:a16="http://schemas.microsoft.com/office/drawing/2014/main" id="{244DCB25-4CB8-4A2C-A4C0-E79D205F639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241117" y="43295"/>
          <a:ext cx="1360246" cy="1037741"/>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12</xdr:col>
      <xdr:colOff>286242</xdr:colOff>
      <xdr:row>0</xdr:row>
      <xdr:rowOff>43295</xdr:rowOff>
    </xdr:from>
    <xdr:to>
      <xdr:col>13</xdr:col>
      <xdr:colOff>551113</xdr:colOff>
      <xdr:row>6</xdr:row>
      <xdr:rowOff>109486</xdr:rowOff>
    </xdr:to>
    <xdr:pic>
      <xdr:nvPicPr>
        <xdr:cNvPr id="2" name="Picture 1">
          <a:extLst>
            <a:ext uri="{FF2B5EF4-FFF2-40B4-BE49-F238E27FC236}">
              <a16:creationId xmlns:a16="http://schemas.microsoft.com/office/drawing/2014/main" id="{CCC840FB-23AC-4CC0-AFE9-E43361B5B90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241117" y="43295"/>
          <a:ext cx="1360246" cy="1037741"/>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12</xdr:col>
      <xdr:colOff>286242</xdr:colOff>
      <xdr:row>0</xdr:row>
      <xdr:rowOff>43295</xdr:rowOff>
    </xdr:from>
    <xdr:to>
      <xdr:col>13</xdr:col>
      <xdr:colOff>551113</xdr:colOff>
      <xdr:row>6</xdr:row>
      <xdr:rowOff>109486</xdr:rowOff>
    </xdr:to>
    <xdr:pic>
      <xdr:nvPicPr>
        <xdr:cNvPr id="2" name="Picture 1">
          <a:extLst>
            <a:ext uri="{FF2B5EF4-FFF2-40B4-BE49-F238E27FC236}">
              <a16:creationId xmlns:a16="http://schemas.microsoft.com/office/drawing/2014/main" id="{DBAC5044-ACA3-44C5-AA84-4283E8ABEDD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241117" y="43295"/>
          <a:ext cx="1360246" cy="103774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12</xdr:col>
      <xdr:colOff>286242</xdr:colOff>
      <xdr:row>0</xdr:row>
      <xdr:rowOff>43295</xdr:rowOff>
    </xdr:from>
    <xdr:to>
      <xdr:col>13</xdr:col>
      <xdr:colOff>551113</xdr:colOff>
      <xdr:row>6</xdr:row>
      <xdr:rowOff>109486</xdr:rowOff>
    </xdr:to>
    <xdr:pic>
      <xdr:nvPicPr>
        <xdr:cNvPr id="2" name="Picture 1">
          <a:extLst>
            <a:ext uri="{FF2B5EF4-FFF2-40B4-BE49-F238E27FC236}">
              <a16:creationId xmlns:a16="http://schemas.microsoft.com/office/drawing/2014/main" id="{A32607F5-DE60-4C13-B861-84BA27C1BB1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241117" y="43295"/>
          <a:ext cx="1360246" cy="1037741"/>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286242</xdr:colOff>
      <xdr:row>0</xdr:row>
      <xdr:rowOff>43295</xdr:rowOff>
    </xdr:from>
    <xdr:to>
      <xdr:col>13</xdr:col>
      <xdr:colOff>551113</xdr:colOff>
      <xdr:row>6</xdr:row>
      <xdr:rowOff>109486</xdr:rowOff>
    </xdr:to>
    <xdr:pic>
      <xdr:nvPicPr>
        <xdr:cNvPr id="2" name="Picture 1">
          <a:extLst>
            <a:ext uri="{FF2B5EF4-FFF2-40B4-BE49-F238E27FC236}">
              <a16:creationId xmlns:a16="http://schemas.microsoft.com/office/drawing/2014/main" id="{60E2964D-859A-4FA3-8389-CA7C221B932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241117" y="43295"/>
          <a:ext cx="1360246" cy="1037741"/>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12</xdr:col>
      <xdr:colOff>286242</xdr:colOff>
      <xdr:row>0</xdr:row>
      <xdr:rowOff>43295</xdr:rowOff>
    </xdr:from>
    <xdr:to>
      <xdr:col>13</xdr:col>
      <xdr:colOff>551113</xdr:colOff>
      <xdr:row>6</xdr:row>
      <xdr:rowOff>109486</xdr:rowOff>
    </xdr:to>
    <xdr:pic>
      <xdr:nvPicPr>
        <xdr:cNvPr id="2" name="Picture 1">
          <a:extLst>
            <a:ext uri="{FF2B5EF4-FFF2-40B4-BE49-F238E27FC236}">
              <a16:creationId xmlns:a16="http://schemas.microsoft.com/office/drawing/2014/main" id="{FFC05A00-38E6-4204-938B-128EA38D4891}"/>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241117" y="43295"/>
          <a:ext cx="1360246" cy="1037741"/>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12</xdr:col>
      <xdr:colOff>286242</xdr:colOff>
      <xdr:row>0</xdr:row>
      <xdr:rowOff>43295</xdr:rowOff>
    </xdr:from>
    <xdr:to>
      <xdr:col>13</xdr:col>
      <xdr:colOff>551113</xdr:colOff>
      <xdr:row>6</xdr:row>
      <xdr:rowOff>109486</xdr:rowOff>
    </xdr:to>
    <xdr:pic>
      <xdr:nvPicPr>
        <xdr:cNvPr id="2" name="Picture 1">
          <a:extLst>
            <a:ext uri="{FF2B5EF4-FFF2-40B4-BE49-F238E27FC236}">
              <a16:creationId xmlns:a16="http://schemas.microsoft.com/office/drawing/2014/main" id="{906221C9-C5A3-4836-8706-731C2257187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241117" y="43295"/>
          <a:ext cx="1360246" cy="1037741"/>
        </a:xfrm>
        <a:prstGeom prst="rect">
          <a:avLst/>
        </a:prstGeom>
        <a:noFill/>
        <a:ln w="9525">
          <a:noFill/>
          <a:miter lim="800000"/>
          <a:headEnd/>
          <a:tailEnd/>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12</xdr:col>
      <xdr:colOff>286242</xdr:colOff>
      <xdr:row>0</xdr:row>
      <xdr:rowOff>43295</xdr:rowOff>
    </xdr:from>
    <xdr:to>
      <xdr:col>13</xdr:col>
      <xdr:colOff>551113</xdr:colOff>
      <xdr:row>6</xdr:row>
      <xdr:rowOff>109486</xdr:rowOff>
    </xdr:to>
    <xdr:pic>
      <xdr:nvPicPr>
        <xdr:cNvPr id="2" name="Picture 1">
          <a:extLst>
            <a:ext uri="{FF2B5EF4-FFF2-40B4-BE49-F238E27FC236}">
              <a16:creationId xmlns:a16="http://schemas.microsoft.com/office/drawing/2014/main" id="{8E2C3D89-9D30-46D8-B733-81824FFC2DA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241117" y="43295"/>
          <a:ext cx="1360246" cy="1037741"/>
        </a:xfrm>
        <a:prstGeom prst="rect">
          <a:avLst/>
        </a:prstGeom>
        <a:noFill/>
        <a:ln w="9525">
          <a:noFill/>
          <a:miter lim="800000"/>
          <a:headEnd/>
          <a:tailEnd/>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12</xdr:col>
      <xdr:colOff>286242</xdr:colOff>
      <xdr:row>0</xdr:row>
      <xdr:rowOff>43295</xdr:rowOff>
    </xdr:from>
    <xdr:to>
      <xdr:col>13</xdr:col>
      <xdr:colOff>551113</xdr:colOff>
      <xdr:row>6</xdr:row>
      <xdr:rowOff>109486</xdr:rowOff>
    </xdr:to>
    <xdr:pic>
      <xdr:nvPicPr>
        <xdr:cNvPr id="2" name="Picture 1">
          <a:extLst>
            <a:ext uri="{FF2B5EF4-FFF2-40B4-BE49-F238E27FC236}">
              <a16:creationId xmlns:a16="http://schemas.microsoft.com/office/drawing/2014/main" id="{3E0A941D-D6A5-48BE-8AC4-AEAA3DBE928F}"/>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241117" y="43295"/>
          <a:ext cx="1360246" cy="1037741"/>
        </a:xfrm>
        <a:prstGeom prst="rect">
          <a:avLst/>
        </a:prstGeom>
        <a:noFill/>
        <a:ln w="9525">
          <a:noFill/>
          <a:miter lim="800000"/>
          <a:headEnd/>
          <a:tailEnd/>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1360715</xdr:colOff>
      <xdr:row>1</xdr:row>
      <xdr:rowOff>40822</xdr:rowOff>
    </xdr:from>
    <xdr:to>
      <xdr:col>4</xdr:col>
      <xdr:colOff>2318697</xdr:colOff>
      <xdr:row>4</xdr:row>
      <xdr:rowOff>212941</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545536" y="244929"/>
          <a:ext cx="957982" cy="784441"/>
        </a:xfrm>
        <a:prstGeom prst="rect">
          <a:avLst/>
        </a:prstGeom>
        <a:noFill/>
        <a:ln w="9525">
          <a:noFill/>
          <a:miter lim="800000"/>
          <a:headEnd/>
          <a:tailEnd/>
        </a:ln>
      </xdr:spPr>
    </xdr:pic>
    <xdr:clientData/>
  </xdr:twoCellAnchor>
  <xdr:twoCellAnchor>
    <xdr:from>
      <xdr:col>3</xdr:col>
      <xdr:colOff>2098099</xdr:colOff>
      <xdr:row>21</xdr:row>
      <xdr:rowOff>1948296</xdr:rowOff>
    </xdr:from>
    <xdr:to>
      <xdr:col>5</xdr:col>
      <xdr:colOff>606138</xdr:colOff>
      <xdr:row>21</xdr:row>
      <xdr:rowOff>1948296</xdr:rowOff>
    </xdr:to>
    <xdr:cxnSp macro="">
      <xdr:nvCxnSpPr>
        <xdr:cNvPr id="6" name="4 Conector recto">
          <a:extLst>
            <a:ext uri="{FF2B5EF4-FFF2-40B4-BE49-F238E27FC236}">
              <a16:creationId xmlns:a16="http://schemas.microsoft.com/office/drawing/2014/main" id="{46BDC929-45FE-40E4-B238-B12DC40EC5DE}"/>
            </a:ext>
          </a:extLst>
        </xdr:cNvPr>
        <xdr:cNvCxnSpPr/>
      </xdr:nvCxnSpPr>
      <xdr:spPr>
        <a:xfrm>
          <a:off x="8644372" y="44395160"/>
          <a:ext cx="6734175" cy="0"/>
        </a:xfrm>
        <a:prstGeom prst="line">
          <a:avLst/>
        </a:prstGeom>
        <a:ln cmpd="sng"/>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2320636</xdr:colOff>
      <xdr:row>21</xdr:row>
      <xdr:rowOff>710046</xdr:rowOff>
    </xdr:from>
    <xdr:to>
      <xdr:col>5</xdr:col>
      <xdr:colOff>828675</xdr:colOff>
      <xdr:row>21</xdr:row>
      <xdr:rowOff>710046</xdr:rowOff>
    </xdr:to>
    <xdr:cxnSp macro="">
      <xdr:nvCxnSpPr>
        <xdr:cNvPr id="4" name="4 Conector recto">
          <a:extLst>
            <a:ext uri="{FF2B5EF4-FFF2-40B4-BE49-F238E27FC236}">
              <a16:creationId xmlns:a16="http://schemas.microsoft.com/office/drawing/2014/main" id="{84A05F13-7F0D-4156-B1E3-74590F70009B}"/>
            </a:ext>
          </a:extLst>
        </xdr:cNvPr>
        <xdr:cNvCxnSpPr/>
      </xdr:nvCxnSpPr>
      <xdr:spPr>
        <a:xfrm>
          <a:off x="8921461" y="19369521"/>
          <a:ext cx="8323552" cy="0"/>
        </a:xfrm>
        <a:prstGeom prst="line">
          <a:avLst/>
        </a:prstGeom>
        <a:ln cmpd="sng"/>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1974272</xdr:colOff>
      <xdr:row>21</xdr:row>
      <xdr:rowOff>2996046</xdr:rowOff>
    </xdr:from>
    <xdr:to>
      <xdr:col>5</xdr:col>
      <xdr:colOff>482311</xdr:colOff>
      <xdr:row>21</xdr:row>
      <xdr:rowOff>2996046</xdr:rowOff>
    </xdr:to>
    <xdr:cxnSp macro="">
      <xdr:nvCxnSpPr>
        <xdr:cNvPr id="5" name="4 Conector recto">
          <a:extLst>
            <a:ext uri="{FF2B5EF4-FFF2-40B4-BE49-F238E27FC236}">
              <a16:creationId xmlns:a16="http://schemas.microsoft.com/office/drawing/2014/main" id="{26CC8881-EA80-486B-AA7D-26E2EB5D897A}"/>
            </a:ext>
          </a:extLst>
        </xdr:cNvPr>
        <xdr:cNvCxnSpPr/>
      </xdr:nvCxnSpPr>
      <xdr:spPr>
        <a:xfrm>
          <a:off x="8520545" y="45442910"/>
          <a:ext cx="6734175" cy="0"/>
        </a:xfrm>
        <a:prstGeom prst="line">
          <a:avLst/>
        </a:prstGeom>
        <a:ln cmpd="sng"/>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cmpd="sng"/>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C8645-2E7E-4C05-9307-201059E19E3F}">
  <sheetPr>
    <pageSetUpPr fitToPage="1"/>
  </sheetPr>
  <dimension ref="B8:X24"/>
  <sheetViews>
    <sheetView topLeftCell="A7" zoomScale="70" zoomScaleNormal="70" zoomScaleSheetLayoutView="55" workbookViewId="0">
      <selection activeCell="Z23" sqref="Z23"/>
    </sheetView>
  </sheetViews>
  <sheetFormatPr baseColWidth="10" defaultColWidth="11.3984375" defaultRowHeight="12.75" x14ac:dyDescent="0.35"/>
  <cols>
    <col min="1" max="1" width="15" style="6" customWidth="1"/>
    <col min="2" max="2" width="35.3984375" style="6" customWidth="1"/>
    <col min="3" max="3" width="13.59765625" style="6" customWidth="1"/>
    <col min="4" max="4" width="12.86328125" style="6" customWidth="1"/>
    <col min="5" max="5" width="33" style="6" customWidth="1"/>
    <col min="6" max="6" width="30.59765625" style="6" customWidth="1"/>
    <col min="7" max="7" width="29.3984375" style="6" customWidth="1"/>
    <col min="8" max="8" width="21" style="6" customWidth="1"/>
    <col min="9" max="9" width="15.3984375" style="6" customWidth="1"/>
    <col min="10" max="10" width="14.3984375" style="6" customWidth="1"/>
    <col min="11" max="11" width="16.1328125" style="6" customWidth="1"/>
    <col min="12" max="12" width="62.3984375" style="6" customWidth="1"/>
    <col min="13" max="13" width="16.3984375" style="6" customWidth="1"/>
    <col min="14" max="14" width="18.86328125" style="6" customWidth="1"/>
    <col min="15" max="16" width="22" style="6" customWidth="1"/>
    <col min="17" max="17" width="26.1328125" style="6" customWidth="1"/>
    <col min="18" max="18" width="30.1328125" style="6" customWidth="1"/>
    <col min="19" max="19" width="27" style="7" customWidth="1"/>
    <col min="20" max="20" width="23.1328125" style="6" customWidth="1"/>
    <col min="21" max="21" width="48.73046875" style="6" customWidth="1"/>
    <col min="22" max="22" width="20.3984375" style="6" customWidth="1"/>
    <col min="23" max="23" width="20" style="6" customWidth="1"/>
    <col min="24" max="24" width="36.59765625" style="6" customWidth="1"/>
    <col min="25" max="16384" width="11.3984375" style="6"/>
  </cols>
  <sheetData>
    <row r="8" spans="2:21" ht="13.15" x14ac:dyDescent="0.4">
      <c r="B8" s="62" t="s">
        <v>12</v>
      </c>
      <c r="C8" s="62"/>
      <c r="D8" s="62"/>
      <c r="E8" s="62"/>
      <c r="F8" s="62"/>
      <c r="G8" s="62"/>
      <c r="H8" s="62"/>
      <c r="I8" s="62"/>
      <c r="J8" s="62"/>
      <c r="K8" s="62"/>
      <c r="L8" s="62"/>
      <c r="M8" s="62"/>
      <c r="N8" s="62"/>
      <c r="O8" s="62"/>
      <c r="P8" s="62"/>
      <c r="Q8" s="62"/>
      <c r="R8" s="62"/>
      <c r="S8" s="62"/>
      <c r="T8" s="62"/>
      <c r="U8" s="62"/>
    </row>
    <row r="9" spans="2:21" ht="13.15" x14ac:dyDescent="0.4">
      <c r="B9" s="62" t="s">
        <v>0</v>
      </c>
      <c r="C9" s="62"/>
      <c r="D9" s="62"/>
      <c r="E9" s="62"/>
      <c r="F9" s="62"/>
      <c r="G9" s="62"/>
      <c r="H9" s="62"/>
      <c r="I9" s="62"/>
      <c r="J9" s="62"/>
      <c r="K9" s="62"/>
      <c r="L9" s="62"/>
      <c r="M9" s="62"/>
      <c r="N9" s="62"/>
      <c r="O9" s="62"/>
      <c r="P9" s="62"/>
      <c r="Q9" s="62"/>
      <c r="R9" s="62"/>
      <c r="S9" s="62"/>
      <c r="T9" s="62"/>
      <c r="U9" s="62"/>
    </row>
    <row r="10" spans="2:21" ht="13.15" x14ac:dyDescent="0.4">
      <c r="B10" s="62" t="s">
        <v>68</v>
      </c>
      <c r="C10" s="62"/>
      <c r="D10" s="62"/>
      <c r="E10" s="62"/>
      <c r="F10" s="62"/>
      <c r="G10" s="62"/>
      <c r="H10" s="62"/>
      <c r="I10" s="62"/>
      <c r="J10" s="62"/>
      <c r="K10" s="62"/>
      <c r="L10" s="62"/>
      <c r="M10" s="62"/>
      <c r="N10" s="62"/>
      <c r="O10" s="62"/>
      <c r="P10" s="62"/>
      <c r="Q10" s="62"/>
      <c r="R10" s="62"/>
      <c r="S10" s="62"/>
      <c r="T10" s="62"/>
      <c r="U10" s="62"/>
    </row>
    <row r="11" spans="2:21" ht="13.15" x14ac:dyDescent="0.4">
      <c r="B11" s="62" t="s">
        <v>36</v>
      </c>
      <c r="C11" s="62"/>
      <c r="D11" s="62"/>
      <c r="E11" s="62"/>
      <c r="F11" s="62"/>
      <c r="G11" s="62"/>
      <c r="H11" s="62"/>
      <c r="I11" s="62"/>
      <c r="J11" s="62"/>
      <c r="K11" s="62"/>
      <c r="L11" s="62"/>
      <c r="M11" s="62"/>
      <c r="N11" s="62"/>
      <c r="O11" s="62"/>
      <c r="P11" s="62"/>
      <c r="Q11" s="62"/>
      <c r="R11" s="62"/>
      <c r="S11" s="62"/>
      <c r="T11" s="62"/>
      <c r="U11" s="62"/>
    </row>
    <row r="12" spans="2:21" ht="13.15" x14ac:dyDescent="0.4">
      <c r="B12" s="63"/>
      <c r="C12" s="63"/>
      <c r="D12" s="63"/>
      <c r="E12" s="63"/>
      <c r="F12" s="63"/>
      <c r="G12" s="64"/>
      <c r="H12" s="64"/>
      <c r="I12" s="64"/>
      <c r="J12" s="64"/>
      <c r="K12" s="64"/>
      <c r="L12" s="64"/>
      <c r="M12" s="64"/>
      <c r="N12" s="64"/>
      <c r="O12" s="64"/>
      <c r="P12" s="64"/>
      <c r="Q12" s="64"/>
      <c r="R12" s="64"/>
      <c r="S12" s="64"/>
      <c r="T12" s="64"/>
      <c r="U12" s="64"/>
    </row>
    <row r="13" spans="2:21" ht="17.25" customHeight="1" x14ac:dyDescent="0.4">
      <c r="B13" s="53" t="s">
        <v>37</v>
      </c>
      <c r="C13" s="26"/>
      <c r="D13" s="4"/>
      <c r="E13" s="4"/>
      <c r="F13" s="4"/>
      <c r="G13" s="4"/>
      <c r="H13" s="4"/>
      <c r="I13" s="4"/>
      <c r="J13" s="4"/>
      <c r="K13" s="4"/>
    </row>
    <row r="14" spans="2:21" ht="15.75" customHeight="1" x14ac:dyDescent="0.4">
      <c r="B14" s="27" t="s">
        <v>69</v>
      </c>
      <c r="C14" s="27"/>
      <c r="D14" s="21"/>
      <c r="E14" s="21"/>
      <c r="F14" s="21"/>
      <c r="G14" s="21"/>
      <c r="H14" s="4"/>
      <c r="I14" s="4"/>
      <c r="J14" s="4"/>
      <c r="K14" s="4"/>
      <c r="O14" s="7"/>
      <c r="P14" s="7"/>
      <c r="Q14" s="7"/>
    </row>
    <row r="15" spans="2:21" ht="18" customHeight="1" x14ac:dyDescent="0.4">
      <c r="B15" s="21" t="s">
        <v>70</v>
      </c>
      <c r="C15" s="21"/>
      <c r="D15" s="4"/>
      <c r="E15" s="4"/>
      <c r="F15" s="4"/>
      <c r="G15" s="4"/>
      <c r="H15" s="4"/>
      <c r="I15" s="4"/>
      <c r="J15" s="4"/>
      <c r="K15" s="4"/>
    </row>
    <row r="16" spans="2:21" ht="26.25" customHeight="1" x14ac:dyDescent="0.35">
      <c r="B16" s="61" t="s">
        <v>72</v>
      </c>
      <c r="C16" s="61"/>
      <c r="D16" s="61"/>
      <c r="E16" s="61"/>
      <c r="F16" s="61"/>
      <c r="G16" s="61"/>
      <c r="H16" s="61"/>
      <c r="I16" s="61"/>
      <c r="J16" s="61"/>
      <c r="K16" s="61"/>
    </row>
    <row r="17" spans="2:24" ht="19.5" customHeight="1" x14ac:dyDescent="0.35">
      <c r="B17" s="65" t="s">
        <v>71</v>
      </c>
      <c r="C17" s="65"/>
      <c r="D17" s="65"/>
      <c r="E17" s="65"/>
      <c r="F17" s="65"/>
      <c r="G17" s="65"/>
      <c r="H17" s="65"/>
      <c r="I17" s="65"/>
      <c r="J17" s="65"/>
      <c r="K17" s="4"/>
    </row>
    <row r="18" spans="2:24" ht="37.5" customHeight="1" x14ac:dyDescent="0.35">
      <c r="B18" s="66" t="s">
        <v>95</v>
      </c>
      <c r="C18" s="61"/>
      <c r="D18" s="61"/>
      <c r="E18" s="61"/>
      <c r="F18" s="61"/>
      <c r="G18" s="61"/>
      <c r="H18" s="28"/>
      <c r="I18" s="28"/>
      <c r="J18" s="28"/>
      <c r="K18" s="4"/>
    </row>
    <row r="19" spans="2:24" ht="57.75" customHeight="1" x14ac:dyDescent="0.35">
      <c r="B19" s="67" t="s">
        <v>23</v>
      </c>
      <c r="C19" s="68" t="s">
        <v>38</v>
      </c>
      <c r="D19" s="69"/>
      <c r="E19" s="70" t="s">
        <v>17</v>
      </c>
      <c r="F19" s="70" t="s">
        <v>18</v>
      </c>
      <c r="G19" s="71" t="s">
        <v>2</v>
      </c>
      <c r="H19" s="70" t="s">
        <v>22</v>
      </c>
      <c r="I19" s="70"/>
      <c r="J19" s="70" t="s">
        <v>8</v>
      </c>
      <c r="K19" s="70"/>
      <c r="L19" s="70" t="s">
        <v>3</v>
      </c>
      <c r="M19" s="70" t="s">
        <v>4</v>
      </c>
      <c r="N19" s="70" t="s">
        <v>5</v>
      </c>
      <c r="O19" s="77" t="s">
        <v>6</v>
      </c>
      <c r="P19" s="78" t="s">
        <v>15</v>
      </c>
      <c r="Q19" s="78" t="s">
        <v>16</v>
      </c>
      <c r="R19" s="78" t="s">
        <v>31</v>
      </c>
      <c r="S19" s="79" t="s">
        <v>14</v>
      </c>
      <c r="T19" s="70" t="s">
        <v>11</v>
      </c>
      <c r="U19" s="70" t="s">
        <v>1</v>
      </c>
      <c r="V19" s="68" t="s">
        <v>39</v>
      </c>
      <c r="W19" s="69"/>
      <c r="X19" s="74" t="s">
        <v>1</v>
      </c>
    </row>
    <row r="20" spans="2:24" x14ac:dyDescent="0.35">
      <c r="B20" s="67"/>
      <c r="C20" s="70" t="s">
        <v>34</v>
      </c>
      <c r="D20" s="70" t="s">
        <v>35</v>
      </c>
      <c r="E20" s="70"/>
      <c r="F20" s="70"/>
      <c r="G20" s="72"/>
      <c r="H20" s="70" t="s">
        <v>13</v>
      </c>
      <c r="I20" s="70" t="s">
        <v>9</v>
      </c>
      <c r="J20" s="70" t="s">
        <v>10</v>
      </c>
      <c r="K20" s="70" t="s">
        <v>7</v>
      </c>
      <c r="L20" s="70"/>
      <c r="M20" s="70"/>
      <c r="N20" s="70"/>
      <c r="O20" s="77"/>
      <c r="P20" s="78"/>
      <c r="Q20" s="78"/>
      <c r="R20" s="78"/>
      <c r="S20" s="80"/>
      <c r="T20" s="70"/>
      <c r="U20" s="70"/>
      <c r="V20" s="70" t="s">
        <v>34</v>
      </c>
      <c r="W20" s="70" t="s">
        <v>35</v>
      </c>
      <c r="X20" s="75"/>
    </row>
    <row r="21" spans="2:24" ht="21.75" customHeight="1" x14ac:dyDescent="0.35">
      <c r="B21" s="67"/>
      <c r="C21" s="70"/>
      <c r="D21" s="70"/>
      <c r="E21" s="70"/>
      <c r="F21" s="70"/>
      <c r="G21" s="73"/>
      <c r="H21" s="70"/>
      <c r="I21" s="70"/>
      <c r="J21" s="70"/>
      <c r="K21" s="70"/>
      <c r="L21" s="71"/>
      <c r="M21" s="70"/>
      <c r="N21" s="70"/>
      <c r="O21" s="77"/>
      <c r="P21" s="78"/>
      <c r="Q21" s="78"/>
      <c r="R21" s="78"/>
      <c r="S21" s="81"/>
      <c r="T21" s="70"/>
      <c r="U21" s="70"/>
      <c r="V21" s="70"/>
      <c r="W21" s="70"/>
      <c r="X21" s="76"/>
    </row>
    <row r="22" spans="2:24" ht="78" customHeight="1" x14ac:dyDescent="0.35">
      <c r="B22" s="71" t="s">
        <v>58</v>
      </c>
      <c r="C22" s="12" t="s">
        <v>24</v>
      </c>
      <c r="D22" s="19"/>
      <c r="E22" s="12" t="s">
        <v>74</v>
      </c>
      <c r="F22" s="12" t="s">
        <v>75</v>
      </c>
      <c r="G22" s="20" t="s">
        <v>86</v>
      </c>
      <c r="H22" s="17"/>
      <c r="I22" s="12" t="s">
        <v>24</v>
      </c>
      <c r="J22" s="12"/>
      <c r="K22" s="8" t="s">
        <v>24</v>
      </c>
      <c r="L22" s="12" t="s">
        <v>76</v>
      </c>
      <c r="M22" s="9">
        <v>44854</v>
      </c>
      <c r="N22" s="11">
        <v>44951</v>
      </c>
      <c r="O22" s="34">
        <v>1573840000</v>
      </c>
      <c r="P22" s="13">
        <f>+O22</f>
        <v>1573840000</v>
      </c>
      <c r="Q22" s="22">
        <f>+P22/1160000</f>
        <v>1356.7586206896551</v>
      </c>
      <c r="R22" s="23">
        <f t="shared" ref="R22:R23" si="0">+Q22*1300000</f>
        <v>1763786206.8965516</v>
      </c>
      <c r="S22" s="23">
        <f t="shared" ref="S22:S23" si="1">+R22</f>
        <v>1763786206.8965516</v>
      </c>
      <c r="T22" s="12" t="s">
        <v>21</v>
      </c>
      <c r="U22" s="12"/>
      <c r="V22" s="82" t="s">
        <v>73</v>
      </c>
      <c r="W22" s="82"/>
      <c r="X22" s="84"/>
    </row>
    <row r="23" spans="2:24" ht="132" customHeight="1" x14ac:dyDescent="0.35">
      <c r="B23" s="72"/>
      <c r="C23" s="12" t="s">
        <v>24</v>
      </c>
      <c r="D23" s="19"/>
      <c r="E23" s="12" t="s">
        <v>78</v>
      </c>
      <c r="F23" s="12" t="s">
        <v>79</v>
      </c>
      <c r="G23" s="20" t="s">
        <v>80</v>
      </c>
      <c r="H23" s="12"/>
      <c r="I23" s="12" t="s">
        <v>43</v>
      </c>
      <c r="J23" s="12" t="s">
        <v>24</v>
      </c>
      <c r="K23" s="12"/>
      <c r="L23" s="12" t="s">
        <v>81</v>
      </c>
      <c r="M23" s="9">
        <v>43627</v>
      </c>
      <c r="N23" s="11">
        <v>43657</v>
      </c>
      <c r="O23" s="34">
        <v>561378748</v>
      </c>
      <c r="P23" s="13">
        <f>+O23</f>
        <v>561378748</v>
      </c>
      <c r="Q23" s="22">
        <f>+P23/828116</f>
        <v>677.89868569137661</v>
      </c>
      <c r="R23" s="23">
        <f t="shared" si="0"/>
        <v>881268291.39878964</v>
      </c>
      <c r="S23" s="23">
        <f t="shared" si="1"/>
        <v>881268291.39878964</v>
      </c>
      <c r="T23" s="12" t="s">
        <v>21</v>
      </c>
      <c r="U23" s="12"/>
      <c r="V23" s="83"/>
      <c r="W23" s="83"/>
      <c r="X23" s="85"/>
    </row>
    <row r="24" spans="2:24" ht="56.25" customHeight="1" x14ac:dyDescent="0.4">
      <c r="B24" s="86" t="s">
        <v>77</v>
      </c>
      <c r="C24" s="87"/>
      <c r="D24" s="87"/>
      <c r="E24" s="87"/>
      <c r="F24" s="87"/>
      <c r="G24" s="87"/>
      <c r="H24" s="87"/>
      <c r="I24" s="87"/>
      <c r="J24" s="87"/>
      <c r="K24" s="87"/>
      <c r="L24" s="87"/>
      <c r="M24" s="87"/>
      <c r="N24" s="87"/>
      <c r="O24" s="87"/>
      <c r="P24" s="87"/>
      <c r="Q24" s="87"/>
      <c r="R24" s="88"/>
      <c r="S24" s="24">
        <f>SUM(S22:S23)</f>
        <v>2645054498.2953415</v>
      </c>
      <c r="T24" s="89" t="s">
        <v>21</v>
      </c>
      <c r="U24" s="90"/>
      <c r="V24" s="91" t="s">
        <v>21</v>
      </c>
      <c r="W24" s="91"/>
      <c r="X24" s="91"/>
    </row>
  </sheetData>
  <mergeCells count="42">
    <mergeCell ref="B22:B23"/>
    <mergeCell ref="V22:V23"/>
    <mergeCell ref="W22:W23"/>
    <mergeCell ref="X22:X23"/>
    <mergeCell ref="B24:R24"/>
    <mergeCell ref="T24:U24"/>
    <mergeCell ref="V24:X24"/>
    <mergeCell ref="X19:X21"/>
    <mergeCell ref="W20:W21"/>
    <mergeCell ref="L19:L21"/>
    <mergeCell ref="M19:M21"/>
    <mergeCell ref="N19:N21"/>
    <mergeCell ref="O19:O21"/>
    <mergeCell ref="P19:P21"/>
    <mergeCell ref="Q19:Q21"/>
    <mergeCell ref="V20:V21"/>
    <mergeCell ref="R19:R21"/>
    <mergeCell ref="S19:S21"/>
    <mergeCell ref="T19:T21"/>
    <mergeCell ref="U19:U21"/>
    <mergeCell ref="V19:W19"/>
    <mergeCell ref="B17:J17"/>
    <mergeCell ref="B18:G18"/>
    <mergeCell ref="B19:B21"/>
    <mergeCell ref="C19:D19"/>
    <mergeCell ref="E19:E21"/>
    <mergeCell ref="F19:F21"/>
    <mergeCell ref="G19:G21"/>
    <mergeCell ref="H19:I19"/>
    <mergeCell ref="J19:K19"/>
    <mergeCell ref="C20:C21"/>
    <mergeCell ref="D20:D21"/>
    <mergeCell ref="H20:H21"/>
    <mergeCell ref="I20:I21"/>
    <mergeCell ref="J20:J21"/>
    <mergeCell ref="K20:K21"/>
    <mergeCell ref="B16:K16"/>
    <mergeCell ref="B8:U8"/>
    <mergeCell ref="B9:U9"/>
    <mergeCell ref="B10:U10"/>
    <mergeCell ref="B11:U11"/>
    <mergeCell ref="B12:U12"/>
  </mergeCells>
  <pageMargins left="0.19685039370078741" right="0.15748031496062992" top="0.31496062992125984" bottom="0.19685039370078741" header="0.31496062992125984" footer="0.31496062992125984"/>
  <pageSetup paperSize="41" scale="2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A88BD-9923-4360-BAFF-4ACD237F4736}">
  <sheetPr>
    <pageSetUpPr fitToPage="1"/>
  </sheetPr>
  <dimension ref="B8:X24"/>
  <sheetViews>
    <sheetView topLeftCell="R19" zoomScale="70" zoomScaleNormal="70" zoomScaleSheetLayoutView="55" workbookViewId="0">
      <selection activeCell="T25" sqref="T25"/>
    </sheetView>
  </sheetViews>
  <sheetFormatPr baseColWidth="10" defaultColWidth="11.3984375" defaultRowHeight="12.75" x14ac:dyDescent="0.35"/>
  <cols>
    <col min="1" max="1" width="15" style="6" customWidth="1"/>
    <col min="2" max="2" width="35.3984375" style="6" customWidth="1"/>
    <col min="3" max="3" width="13.59765625" style="6" customWidth="1"/>
    <col min="4" max="4" width="12.86328125" style="6" customWidth="1"/>
    <col min="5" max="5" width="33" style="6" customWidth="1"/>
    <col min="6" max="6" width="30.59765625" style="6" customWidth="1"/>
    <col min="7" max="7" width="29.3984375" style="6" customWidth="1"/>
    <col min="8" max="8" width="21" style="6" customWidth="1"/>
    <col min="9" max="9" width="18.73046875" style="6" customWidth="1"/>
    <col min="10" max="10" width="14.3984375" style="6" customWidth="1"/>
    <col min="11" max="11" width="16.1328125" style="6" customWidth="1"/>
    <col min="12" max="12" width="56.73046875" style="6" customWidth="1"/>
    <col min="13" max="13" width="16.3984375" style="6" customWidth="1"/>
    <col min="14" max="14" width="18.86328125" style="6" customWidth="1"/>
    <col min="15" max="16" width="22" style="6" customWidth="1"/>
    <col min="17" max="17" width="26.1328125" style="6" customWidth="1"/>
    <col min="18" max="18" width="30.1328125" style="6" customWidth="1"/>
    <col min="19" max="19" width="27" style="7" customWidth="1"/>
    <col min="20" max="20" width="23.1328125" style="6" customWidth="1"/>
    <col min="21" max="21" width="103" style="6" customWidth="1"/>
    <col min="22" max="22" width="20.3984375" style="6" customWidth="1"/>
    <col min="23" max="23" width="20" style="6" customWidth="1"/>
    <col min="24" max="24" width="45.1328125" style="6" customWidth="1"/>
    <col min="25" max="16384" width="11.3984375" style="6"/>
  </cols>
  <sheetData>
    <row r="8" spans="2:21" ht="13.15" x14ac:dyDescent="0.4">
      <c r="B8" s="62" t="s">
        <v>12</v>
      </c>
      <c r="C8" s="62"/>
      <c r="D8" s="62"/>
      <c r="E8" s="62"/>
      <c r="F8" s="62"/>
      <c r="G8" s="62"/>
      <c r="H8" s="62"/>
      <c r="I8" s="62"/>
      <c r="J8" s="62"/>
      <c r="K8" s="62"/>
      <c r="L8" s="62"/>
      <c r="M8" s="62"/>
      <c r="N8" s="62"/>
      <c r="O8" s="62"/>
      <c r="P8" s="62"/>
      <c r="Q8" s="62"/>
      <c r="R8" s="62"/>
      <c r="S8" s="62"/>
      <c r="T8" s="62"/>
      <c r="U8" s="62"/>
    </row>
    <row r="9" spans="2:21" ht="13.15" x14ac:dyDescent="0.4">
      <c r="B9" s="62" t="s">
        <v>0</v>
      </c>
      <c r="C9" s="62"/>
      <c r="D9" s="62"/>
      <c r="E9" s="62"/>
      <c r="F9" s="62"/>
      <c r="G9" s="62"/>
      <c r="H9" s="62"/>
      <c r="I9" s="62"/>
      <c r="J9" s="62"/>
      <c r="K9" s="62"/>
      <c r="L9" s="62"/>
      <c r="M9" s="62"/>
      <c r="N9" s="62"/>
      <c r="O9" s="62"/>
      <c r="P9" s="62"/>
      <c r="Q9" s="62"/>
      <c r="R9" s="62"/>
      <c r="S9" s="62"/>
      <c r="T9" s="62"/>
      <c r="U9" s="62"/>
    </row>
    <row r="10" spans="2:21" ht="13.15" x14ac:dyDescent="0.4">
      <c r="B10" s="62" t="s">
        <v>68</v>
      </c>
      <c r="C10" s="62"/>
      <c r="D10" s="62"/>
      <c r="E10" s="62"/>
      <c r="F10" s="62"/>
      <c r="G10" s="62"/>
      <c r="H10" s="62"/>
      <c r="I10" s="62"/>
      <c r="J10" s="62"/>
      <c r="K10" s="62"/>
      <c r="L10" s="62"/>
      <c r="M10" s="62"/>
      <c r="N10" s="62"/>
      <c r="O10" s="62"/>
      <c r="P10" s="62"/>
      <c r="Q10" s="62"/>
      <c r="R10" s="62"/>
      <c r="S10" s="62"/>
      <c r="T10" s="62"/>
      <c r="U10" s="62"/>
    </row>
    <row r="11" spans="2:21" ht="13.15" x14ac:dyDescent="0.4">
      <c r="B11" s="62" t="s">
        <v>36</v>
      </c>
      <c r="C11" s="62"/>
      <c r="D11" s="62"/>
      <c r="E11" s="62"/>
      <c r="F11" s="62"/>
      <c r="G11" s="62"/>
      <c r="H11" s="62"/>
      <c r="I11" s="62"/>
      <c r="J11" s="62"/>
      <c r="K11" s="62"/>
      <c r="L11" s="62"/>
      <c r="M11" s="62"/>
      <c r="N11" s="62"/>
      <c r="O11" s="62"/>
      <c r="P11" s="62"/>
      <c r="Q11" s="62"/>
      <c r="R11" s="62"/>
      <c r="S11" s="62"/>
      <c r="T11" s="62"/>
      <c r="U11" s="62"/>
    </row>
    <row r="12" spans="2:21" ht="13.15" x14ac:dyDescent="0.4">
      <c r="B12" s="63"/>
      <c r="C12" s="63"/>
      <c r="D12" s="63"/>
      <c r="E12" s="63"/>
      <c r="F12" s="63"/>
      <c r="G12" s="64"/>
      <c r="H12" s="64"/>
      <c r="I12" s="64"/>
      <c r="J12" s="64"/>
      <c r="K12" s="64"/>
      <c r="L12" s="64"/>
      <c r="M12" s="64"/>
      <c r="N12" s="64"/>
      <c r="O12" s="64"/>
      <c r="P12" s="64"/>
      <c r="Q12" s="64"/>
      <c r="R12" s="64"/>
      <c r="S12" s="64"/>
      <c r="T12" s="64"/>
      <c r="U12" s="64"/>
    </row>
    <row r="13" spans="2:21" ht="17.25" customHeight="1" x14ac:dyDescent="0.4">
      <c r="B13" s="53" t="s">
        <v>37</v>
      </c>
      <c r="C13" s="26"/>
      <c r="D13" s="4"/>
      <c r="E13" s="4"/>
      <c r="F13" s="4"/>
      <c r="G13" s="4"/>
      <c r="H13" s="4"/>
      <c r="I13" s="4"/>
      <c r="J13" s="4"/>
      <c r="K13" s="4"/>
    </row>
    <row r="14" spans="2:21" ht="15.75" customHeight="1" x14ac:dyDescent="0.4">
      <c r="B14" s="27" t="s">
        <v>69</v>
      </c>
      <c r="C14" s="27"/>
      <c r="D14" s="21"/>
      <c r="E14" s="21"/>
      <c r="F14" s="21"/>
      <c r="G14" s="21"/>
      <c r="H14" s="4"/>
      <c r="I14" s="4"/>
      <c r="J14" s="4"/>
      <c r="K14" s="4"/>
      <c r="O14" s="7"/>
      <c r="P14" s="7"/>
      <c r="Q14" s="7"/>
    </row>
    <row r="15" spans="2:21" ht="18" customHeight="1" x14ac:dyDescent="0.4">
      <c r="B15" s="21" t="s">
        <v>70</v>
      </c>
      <c r="C15" s="21"/>
      <c r="D15" s="4"/>
      <c r="E15" s="4"/>
      <c r="F15" s="4"/>
      <c r="G15" s="4"/>
      <c r="H15" s="4"/>
      <c r="I15" s="4"/>
      <c r="J15" s="4"/>
      <c r="K15" s="4"/>
    </row>
    <row r="16" spans="2:21" ht="26.25" customHeight="1" x14ac:dyDescent="0.35">
      <c r="B16" s="61" t="s">
        <v>72</v>
      </c>
      <c r="C16" s="61"/>
      <c r="D16" s="61"/>
      <c r="E16" s="61"/>
      <c r="F16" s="61"/>
      <c r="G16" s="61"/>
      <c r="H16" s="61"/>
      <c r="I16" s="61"/>
      <c r="J16" s="61"/>
      <c r="K16" s="61"/>
    </row>
    <row r="17" spans="2:24" ht="19.5" customHeight="1" x14ac:dyDescent="0.35">
      <c r="B17" s="65" t="s">
        <v>71</v>
      </c>
      <c r="C17" s="65"/>
      <c r="D17" s="65"/>
      <c r="E17" s="65"/>
      <c r="F17" s="65"/>
      <c r="G17" s="65"/>
      <c r="H17" s="65"/>
      <c r="I17" s="65"/>
      <c r="J17" s="65"/>
      <c r="K17" s="4"/>
    </row>
    <row r="18" spans="2:24" ht="37.5" customHeight="1" x14ac:dyDescent="0.35">
      <c r="B18" s="66" t="s">
        <v>95</v>
      </c>
      <c r="C18" s="61"/>
      <c r="D18" s="61"/>
      <c r="E18" s="61"/>
      <c r="F18" s="61"/>
      <c r="G18" s="61"/>
      <c r="H18" s="28"/>
      <c r="I18" s="28"/>
      <c r="J18" s="28"/>
      <c r="K18" s="4"/>
    </row>
    <row r="19" spans="2:24" ht="57.75" customHeight="1" x14ac:dyDescent="0.35">
      <c r="B19" s="67" t="s">
        <v>226</v>
      </c>
      <c r="C19" s="68" t="s">
        <v>38</v>
      </c>
      <c r="D19" s="69"/>
      <c r="E19" s="70" t="s">
        <v>17</v>
      </c>
      <c r="F19" s="70" t="s">
        <v>18</v>
      </c>
      <c r="G19" s="71" t="s">
        <v>2</v>
      </c>
      <c r="H19" s="70" t="s">
        <v>22</v>
      </c>
      <c r="I19" s="70"/>
      <c r="J19" s="70" t="s">
        <v>8</v>
      </c>
      <c r="K19" s="70"/>
      <c r="L19" s="70" t="s">
        <v>3</v>
      </c>
      <c r="M19" s="70" t="s">
        <v>4</v>
      </c>
      <c r="N19" s="70" t="s">
        <v>5</v>
      </c>
      <c r="O19" s="77" t="s">
        <v>6</v>
      </c>
      <c r="P19" s="78" t="s">
        <v>15</v>
      </c>
      <c r="Q19" s="78" t="s">
        <v>16</v>
      </c>
      <c r="R19" s="78" t="s">
        <v>31</v>
      </c>
      <c r="S19" s="79" t="s">
        <v>14</v>
      </c>
      <c r="T19" s="70" t="s">
        <v>11</v>
      </c>
      <c r="U19" s="70" t="s">
        <v>1</v>
      </c>
      <c r="V19" s="68" t="s">
        <v>39</v>
      </c>
      <c r="W19" s="69"/>
      <c r="X19" s="74" t="s">
        <v>1</v>
      </c>
    </row>
    <row r="20" spans="2:24" x14ac:dyDescent="0.35">
      <c r="B20" s="67"/>
      <c r="C20" s="70" t="s">
        <v>34</v>
      </c>
      <c r="D20" s="70" t="s">
        <v>35</v>
      </c>
      <c r="E20" s="70"/>
      <c r="F20" s="70"/>
      <c r="G20" s="72"/>
      <c r="H20" s="70" t="s">
        <v>13</v>
      </c>
      <c r="I20" s="70" t="s">
        <v>9</v>
      </c>
      <c r="J20" s="70" t="s">
        <v>10</v>
      </c>
      <c r="K20" s="70" t="s">
        <v>7</v>
      </c>
      <c r="L20" s="70"/>
      <c r="M20" s="70"/>
      <c r="N20" s="70"/>
      <c r="O20" s="77"/>
      <c r="P20" s="78"/>
      <c r="Q20" s="78"/>
      <c r="R20" s="78"/>
      <c r="S20" s="80"/>
      <c r="T20" s="70"/>
      <c r="U20" s="70"/>
      <c r="V20" s="70" t="s">
        <v>34</v>
      </c>
      <c r="W20" s="70" t="s">
        <v>35</v>
      </c>
      <c r="X20" s="75"/>
    </row>
    <row r="21" spans="2:24" ht="21.75" customHeight="1" x14ac:dyDescent="0.35">
      <c r="B21" s="67"/>
      <c r="C21" s="70"/>
      <c r="D21" s="70"/>
      <c r="E21" s="70"/>
      <c r="F21" s="70"/>
      <c r="G21" s="73"/>
      <c r="H21" s="70"/>
      <c r="I21" s="70"/>
      <c r="J21" s="70"/>
      <c r="K21" s="70"/>
      <c r="L21" s="71"/>
      <c r="M21" s="70"/>
      <c r="N21" s="70"/>
      <c r="O21" s="77"/>
      <c r="P21" s="78"/>
      <c r="Q21" s="78"/>
      <c r="R21" s="78"/>
      <c r="S21" s="81"/>
      <c r="T21" s="70"/>
      <c r="U21" s="70"/>
      <c r="V21" s="70"/>
      <c r="W21" s="70"/>
      <c r="X21" s="76"/>
    </row>
    <row r="22" spans="2:24" ht="78" customHeight="1" x14ac:dyDescent="0.35">
      <c r="B22" s="71" t="s">
        <v>82</v>
      </c>
      <c r="C22" s="12" t="s">
        <v>24</v>
      </c>
      <c r="D22" s="19"/>
      <c r="E22" s="12" t="s">
        <v>83</v>
      </c>
      <c r="F22" s="12" t="s">
        <v>84</v>
      </c>
      <c r="G22" s="20" t="s">
        <v>85</v>
      </c>
      <c r="H22" s="17"/>
      <c r="I22" s="12" t="s">
        <v>227</v>
      </c>
      <c r="J22" s="12" t="s">
        <v>24</v>
      </c>
      <c r="K22" s="8"/>
      <c r="L22" s="12" t="s">
        <v>87</v>
      </c>
      <c r="M22" s="9">
        <v>44575</v>
      </c>
      <c r="N22" s="11">
        <v>44895</v>
      </c>
      <c r="O22" s="34">
        <v>2704576142.71</v>
      </c>
      <c r="P22" s="13">
        <f>+O22</f>
        <v>2704576142.71</v>
      </c>
      <c r="Q22" s="22">
        <f>+P22/1000000</f>
        <v>2704.5761427100001</v>
      </c>
      <c r="R22" s="23">
        <f t="shared" ref="R22:R23" si="0">+Q22*1300000</f>
        <v>3515948985.5230002</v>
      </c>
      <c r="S22" s="23">
        <f t="shared" ref="S22:S23" si="1">+R22</f>
        <v>3515948985.5230002</v>
      </c>
      <c r="T22" s="12" t="s">
        <v>21</v>
      </c>
      <c r="U22" s="12"/>
      <c r="V22" s="82" t="s">
        <v>88</v>
      </c>
      <c r="W22" s="82"/>
      <c r="X22" s="84"/>
    </row>
    <row r="23" spans="2:24" ht="329.25" customHeight="1" x14ac:dyDescent="0.35">
      <c r="B23" s="72"/>
      <c r="C23" s="12" t="s">
        <v>24</v>
      </c>
      <c r="D23" s="19"/>
      <c r="E23" s="12" t="s">
        <v>89</v>
      </c>
      <c r="F23" s="12" t="s">
        <v>90</v>
      </c>
      <c r="G23" s="20" t="s">
        <v>91</v>
      </c>
      <c r="H23" s="12"/>
      <c r="I23" s="12" t="s">
        <v>228</v>
      </c>
      <c r="J23" s="12"/>
      <c r="K23" s="12" t="s">
        <v>24</v>
      </c>
      <c r="L23" s="12" t="s">
        <v>92</v>
      </c>
      <c r="M23" s="9">
        <v>41508</v>
      </c>
      <c r="N23" s="11">
        <v>41628</v>
      </c>
      <c r="O23" s="34">
        <v>659000000</v>
      </c>
      <c r="P23" s="13">
        <v>0</v>
      </c>
      <c r="Q23" s="22">
        <f>+P23/589500</f>
        <v>0</v>
      </c>
      <c r="R23" s="23">
        <f t="shared" si="0"/>
        <v>0</v>
      </c>
      <c r="S23" s="23">
        <f t="shared" si="1"/>
        <v>0</v>
      </c>
      <c r="T23" s="18" t="s">
        <v>28</v>
      </c>
      <c r="U23" s="12" t="s">
        <v>225</v>
      </c>
      <c r="V23" s="83"/>
      <c r="W23" s="83"/>
      <c r="X23" s="85"/>
    </row>
    <row r="24" spans="2:24" ht="114.75" customHeight="1" x14ac:dyDescent="0.4">
      <c r="B24" s="86" t="s">
        <v>77</v>
      </c>
      <c r="C24" s="87"/>
      <c r="D24" s="87"/>
      <c r="E24" s="87"/>
      <c r="F24" s="87"/>
      <c r="G24" s="87"/>
      <c r="H24" s="87"/>
      <c r="I24" s="87"/>
      <c r="J24" s="87"/>
      <c r="K24" s="87"/>
      <c r="L24" s="87"/>
      <c r="M24" s="87"/>
      <c r="N24" s="87"/>
      <c r="O24" s="87"/>
      <c r="P24" s="87"/>
      <c r="Q24" s="87"/>
      <c r="R24" s="88"/>
      <c r="S24" s="24">
        <f>SUM(S22:S23)</f>
        <v>3515948985.5230002</v>
      </c>
      <c r="T24" s="102" t="s">
        <v>252</v>
      </c>
      <c r="U24" s="103"/>
      <c r="V24" s="91" t="s">
        <v>21</v>
      </c>
      <c r="W24" s="91"/>
      <c r="X24" s="91"/>
    </row>
  </sheetData>
  <mergeCells count="42">
    <mergeCell ref="B16:K16"/>
    <mergeCell ref="B8:U8"/>
    <mergeCell ref="B9:U9"/>
    <mergeCell ref="B10:U10"/>
    <mergeCell ref="B11:U11"/>
    <mergeCell ref="B12:U12"/>
    <mergeCell ref="B17:J17"/>
    <mergeCell ref="B18:G18"/>
    <mergeCell ref="B19:B21"/>
    <mergeCell ref="C19:D19"/>
    <mergeCell ref="E19:E21"/>
    <mergeCell ref="F19:F21"/>
    <mergeCell ref="G19:G21"/>
    <mergeCell ref="H19:I19"/>
    <mergeCell ref="J19:K19"/>
    <mergeCell ref="C20:C21"/>
    <mergeCell ref="D20:D21"/>
    <mergeCell ref="H20:H21"/>
    <mergeCell ref="I20:I21"/>
    <mergeCell ref="J20:J21"/>
    <mergeCell ref="K20:K21"/>
    <mergeCell ref="X19:X21"/>
    <mergeCell ref="W20:W21"/>
    <mergeCell ref="L19:L21"/>
    <mergeCell ref="M19:M21"/>
    <mergeCell ref="N19:N21"/>
    <mergeCell ref="O19:O21"/>
    <mergeCell ref="P19:P21"/>
    <mergeCell ref="Q19:Q21"/>
    <mergeCell ref="V20:V21"/>
    <mergeCell ref="R19:R21"/>
    <mergeCell ref="S19:S21"/>
    <mergeCell ref="T19:T21"/>
    <mergeCell ref="U19:U21"/>
    <mergeCell ref="V19:W19"/>
    <mergeCell ref="B22:B23"/>
    <mergeCell ref="V22:V23"/>
    <mergeCell ref="W22:W23"/>
    <mergeCell ref="X22:X23"/>
    <mergeCell ref="B24:R24"/>
    <mergeCell ref="T24:U24"/>
    <mergeCell ref="V24:X24"/>
  </mergeCells>
  <pageMargins left="0.19685039370078741" right="0.15748031496062992" top="0.31496062992125984" bottom="0.19685039370078741" header="0.31496062992125984" footer="0.31496062992125984"/>
  <pageSetup paperSize="41" scale="2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5FAB9-0D12-494E-8D2B-9C5219AE46B5}">
  <sheetPr>
    <pageSetUpPr fitToPage="1"/>
  </sheetPr>
  <dimension ref="B8:X25"/>
  <sheetViews>
    <sheetView zoomScale="70" zoomScaleNormal="70" zoomScaleSheetLayoutView="55" workbookViewId="0">
      <selection activeCell="B19" sqref="B19:B21"/>
    </sheetView>
  </sheetViews>
  <sheetFormatPr baseColWidth="10" defaultColWidth="11.3984375" defaultRowHeight="12.75" x14ac:dyDescent="0.35"/>
  <cols>
    <col min="1" max="1" width="15" style="6" customWidth="1"/>
    <col min="2" max="2" width="35.3984375" style="6" customWidth="1"/>
    <col min="3" max="3" width="13.59765625" style="6" customWidth="1"/>
    <col min="4" max="4" width="12.86328125" style="6" customWidth="1"/>
    <col min="5" max="5" width="33" style="6" customWidth="1"/>
    <col min="6" max="6" width="30.59765625" style="6" customWidth="1"/>
    <col min="7" max="7" width="29.3984375" style="6" customWidth="1"/>
    <col min="8" max="8" width="21" style="6" customWidth="1"/>
    <col min="9" max="9" width="15.3984375" style="6" customWidth="1"/>
    <col min="10" max="10" width="14.3984375" style="6" customWidth="1"/>
    <col min="11" max="11" width="16.1328125" style="6" customWidth="1"/>
    <col min="12" max="12" width="62.3984375" style="6" customWidth="1"/>
    <col min="13" max="13" width="16.3984375" style="6" customWidth="1"/>
    <col min="14" max="14" width="18.86328125" style="6" customWidth="1"/>
    <col min="15" max="16" width="22" style="6" customWidth="1"/>
    <col min="17" max="17" width="26.1328125" style="6" customWidth="1"/>
    <col min="18" max="18" width="30.1328125" style="6" customWidth="1"/>
    <col min="19" max="19" width="27" style="7" customWidth="1"/>
    <col min="20" max="20" width="23.1328125" style="6" customWidth="1"/>
    <col min="21" max="21" width="103" style="6" customWidth="1"/>
    <col min="22" max="22" width="20.3984375" style="6" customWidth="1"/>
    <col min="23" max="23" width="20" style="6" customWidth="1"/>
    <col min="24" max="24" width="45.1328125" style="6" customWidth="1"/>
    <col min="25" max="16384" width="11.3984375" style="6"/>
  </cols>
  <sheetData>
    <row r="8" spans="2:21" ht="13.15" x14ac:dyDescent="0.4">
      <c r="B8" s="62" t="s">
        <v>12</v>
      </c>
      <c r="C8" s="62"/>
      <c r="D8" s="62"/>
      <c r="E8" s="62"/>
      <c r="F8" s="62"/>
      <c r="G8" s="62"/>
      <c r="H8" s="62"/>
      <c r="I8" s="62"/>
      <c r="J8" s="62"/>
      <c r="K8" s="62"/>
      <c r="L8" s="62"/>
      <c r="M8" s="62"/>
      <c r="N8" s="62"/>
      <c r="O8" s="62"/>
      <c r="P8" s="62"/>
      <c r="Q8" s="62"/>
      <c r="R8" s="62"/>
      <c r="S8" s="62"/>
      <c r="T8" s="62"/>
      <c r="U8" s="62"/>
    </row>
    <row r="9" spans="2:21" ht="13.15" x14ac:dyDescent="0.4">
      <c r="B9" s="62" t="s">
        <v>0</v>
      </c>
      <c r="C9" s="62"/>
      <c r="D9" s="62"/>
      <c r="E9" s="62"/>
      <c r="F9" s="62"/>
      <c r="G9" s="62"/>
      <c r="H9" s="62"/>
      <c r="I9" s="62"/>
      <c r="J9" s="62"/>
      <c r="K9" s="62"/>
      <c r="L9" s="62"/>
      <c r="M9" s="62"/>
      <c r="N9" s="62"/>
      <c r="O9" s="62"/>
      <c r="P9" s="62"/>
      <c r="Q9" s="62"/>
      <c r="R9" s="62"/>
      <c r="S9" s="62"/>
      <c r="T9" s="62"/>
      <c r="U9" s="62"/>
    </row>
    <row r="10" spans="2:21" ht="13.15" x14ac:dyDescent="0.4">
      <c r="B10" s="62" t="s">
        <v>68</v>
      </c>
      <c r="C10" s="62"/>
      <c r="D10" s="62"/>
      <c r="E10" s="62"/>
      <c r="F10" s="62"/>
      <c r="G10" s="62"/>
      <c r="H10" s="62"/>
      <c r="I10" s="62"/>
      <c r="J10" s="62"/>
      <c r="K10" s="62"/>
      <c r="L10" s="62"/>
      <c r="M10" s="62"/>
      <c r="N10" s="62"/>
      <c r="O10" s="62"/>
      <c r="P10" s="62"/>
      <c r="Q10" s="62"/>
      <c r="R10" s="62"/>
      <c r="S10" s="62"/>
      <c r="T10" s="62"/>
      <c r="U10" s="62"/>
    </row>
    <row r="11" spans="2:21" ht="13.15" x14ac:dyDescent="0.4">
      <c r="B11" s="62" t="s">
        <v>36</v>
      </c>
      <c r="C11" s="62"/>
      <c r="D11" s="62"/>
      <c r="E11" s="62"/>
      <c r="F11" s="62"/>
      <c r="G11" s="62"/>
      <c r="H11" s="62"/>
      <c r="I11" s="62"/>
      <c r="J11" s="62"/>
      <c r="K11" s="62"/>
      <c r="L11" s="62"/>
      <c r="M11" s="62"/>
      <c r="N11" s="62"/>
      <c r="O11" s="62"/>
      <c r="P11" s="62"/>
      <c r="Q11" s="62"/>
      <c r="R11" s="62"/>
      <c r="S11" s="62"/>
      <c r="T11" s="62"/>
      <c r="U11" s="62"/>
    </row>
    <row r="12" spans="2:21" ht="13.15" x14ac:dyDescent="0.4">
      <c r="B12" s="63"/>
      <c r="C12" s="63"/>
      <c r="D12" s="63"/>
      <c r="E12" s="63"/>
      <c r="F12" s="63"/>
      <c r="G12" s="64"/>
      <c r="H12" s="64"/>
      <c r="I12" s="64"/>
      <c r="J12" s="64"/>
      <c r="K12" s="64"/>
      <c r="L12" s="64"/>
      <c r="M12" s="64"/>
      <c r="N12" s="64"/>
      <c r="O12" s="64"/>
      <c r="P12" s="64"/>
      <c r="Q12" s="64"/>
      <c r="R12" s="64"/>
      <c r="S12" s="64"/>
      <c r="T12" s="64"/>
      <c r="U12" s="64"/>
    </row>
    <row r="13" spans="2:21" ht="17.25" customHeight="1" x14ac:dyDescent="0.4">
      <c r="B13" s="53" t="s">
        <v>37</v>
      </c>
      <c r="C13" s="26"/>
      <c r="D13" s="4"/>
      <c r="E13" s="4"/>
      <c r="F13" s="4"/>
      <c r="G13" s="4"/>
      <c r="H13" s="4"/>
      <c r="I13" s="4"/>
      <c r="J13" s="4"/>
      <c r="K13" s="4"/>
    </row>
    <row r="14" spans="2:21" ht="15.75" customHeight="1" x14ac:dyDescent="0.4">
      <c r="B14" s="27" t="s">
        <v>69</v>
      </c>
      <c r="C14" s="27"/>
      <c r="D14" s="21"/>
      <c r="E14" s="21"/>
      <c r="F14" s="21"/>
      <c r="G14" s="21"/>
      <c r="H14" s="4"/>
      <c r="I14" s="4"/>
      <c r="J14" s="4"/>
      <c r="K14" s="4"/>
      <c r="O14" s="7"/>
      <c r="P14" s="7"/>
      <c r="Q14" s="7"/>
    </row>
    <row r="15" spans="2:21" ht="18" customHeight="1" x14ac:dyDescent="0.4">
      <c r="B15" s="21" t="s">
        <v>70</v>
      </c>
      <c r="C15" s="21"/>
      <c r="D15" s="4"/>
      <c r="E15" s="4"/>
      <c r="F15" s="4"/>
      <c r="G15" s="4"/>
      <c r="H15" s="4"/>
      <c r="I15" s="4"/>
      <c r="J15" s="4"/>
      <c r="K15" s="4"/>
    </row>
    <row r="16" spans="2:21" ht="26.25" customHeight="1" x14ac:dyDescent="0.35">
      <c r="B16" s="61" t="s">
        <v>72</v>
      </c>
      <c r="C16" s="61"/>
      <c r="D16" s="61"/>
      <c r="E16" s="61"/>
      <c r="F16" s="61"/>
      <c r="G16" s="61"/>
      <c r="H16" s="61"/>
      <c r="I16" s="61"/>
      <c r="J16" s="61"/>
      <c r="K16" s="61"/>
    </row>
    <row r="17" spans="2:24" ht="19.5" customHeight="1" x14ac:dyDescent="0.35">
      <c r="B17" s="65" t="s">
        <v>71</v>
      </c>
      <c r="C17" s="65"/>
      <c r="D17" s="65"/>
      <c r="E17" s="65"/>
      <c r="F17" s="65"/>
      <c r="G17" s="65"/>
      <c r="H17" s="65"/>
      <c r="I17" s="65"/>
      <c r="J17" s="65"/>
      <c r="K17" s="4"/>
    </row>
    <row r="18" spans="2:24" ht="37.5" customHeight="1" x14ac:dyDescent="0.35">
      <c r="B18" s="66" t="s">
        <v>95</v>
      </c>
      <c r="C18" s="61"/>
      <c r="D18" s="61"/>
      <c r="E18" s="61"/>
      <c r="F18" s="61"/>
      <c r="G18" s="61"/>
      <c r="H18" s="28"/>
      <c r="I18" s="28"/>
      <c r="J18" s="28"/>
      <c r="K18" s="4"/>
    </row>
    <row r="19" spans="2:24" ht="57.75" customHeight="1" x14ac:dyDescent="0.35">
      <c r="B19" s="67" t="s">
        <v>231</v>
      </c>
      <c r="C19" s="68" t="s">
        <v>38</v>
      </c>
      <c r="D19" s="69"/>
      <c r="E19" s="70" t="s">
        <v>17</v>
      </c>
      <c r="F19" s="70" t="s">
        <v>18</v>
      </c>
      <c r="G19" s="71" t="s">
        <v>2</v>
      </c>
      <c r="H19" s="70" t="s">
        <v>22</v>
      </c>
      <c r="I19" s="70"/>
      <c r="J19" s="70" t="s">
        <v>8</v>
      </c>
      <c r="K19" s="70"/>
      <c r="L19" s="70" t="s">
        <v>3</v>
      </c>
      <c r="M19" s="70" t="s">
        <v>4</v>
      </c>
      <c r="N19" s="70" t="s">
        <v>5</v>
      </c>
      <c r="O19" s="77" t="s">
        <v>6</v>
      </c>
      <c r="P19" s="78" t="s">
        <v>15</v>
      </c>
      <c r="Q19" s="78" t="s">
        <v>16</v>
      </c>
      <c r="R19" s="78" t="s">
        <v>31</v>
      </c>
      <c r="S19" s="79" t="s">
        <v>14</v>
      </c>
      <c r="T19" s="70" t="s">
        <v>11</v>
      </c>
      <c r="U19" s="70" t="s">
        <v>1</v>
      </c>
      <c r="V19" s="68" t="s">
        <v>39</v>
      </c>
      <c r="W19" s="69"/>
      <c r="X19" s="74" t="s">
        <v>1</v>
      </c>
    </row>
    <row r="20" spans="2:24" x14ac:dyDescent="0.35">
      <c r="B20" s="67"/>
      <c r="C20" s="70" t="s">
        <v>34</v>
      </c>
      <c r="D20" s="70" t="s">
        <v>35</v>
      </c>
      <c r="E20" s="70"/>
      <c r="F20" s="70"/>
      <c r="G20" s="72"/>
      <c r="H20" s="70" t="s">
        <v>13</v>
      </c>
      <c r="I20" s="70" t="s">
        <v>9</v>
      </c>
      <c r="J20" s="70" t="s">
        <v>10</v>
      </c>
      <c r="K20" s="70" t="s">
        <v>7</v>
      </c>
      <c r="L20" s="70"/>
      <c r="M20" s="70"/>
      <c r="N20" s="70"/>
      <c r="O20" s="77"/>
      <c r="P20" s="78"/>
      <c r="Q20" s="78"/>
      <c r="R20" s="78"/>
      <c r="S20" s="80"/>
      <c r="T20" s="70"/>
      <c r="U20" s="70"/>
      <c r="V20" s="70" t="s">
        <v>34</v>
      </c>
      <c r="W20" s="70" t="s">
        <v>35</v>
      </c>
      <c r="X20" s="75"/>
    </row>
    <row r="21" spans="2:24" ht="21.75" customHeight="1" x14ac:dyDescent="0.35">
      <c r="B21" s="67"/>
      <c r="C21" s="70"/>
      <c r="D21" s="70"/>
      <c r="E21" s="70"/>
      <c r="F21" s="70"/>
      <c r="G21" s="73"/>
      <c r="H21" s="70"/>
      <c r="I21" s="70"/>
      <c r="J21" s="70"/>
      <c r="K21" s="70"/>
      <c r="L21" s="71"/>
      <c r="M21" s="70"/>
      <c r="N21" s="70"/>
      <c r="O21" s="77"/>
      <c r="P21" s="78"/>
      <c r="Q21" s="78"/>
      <c r="R21" s="78"/>
      <c r="S21" s="81"/>
      <c r="T21" s="70"/>
      <c r="U21" s="70"/>
      <c r="V21" s="70"/>
      <c r="W21" s="70"/>
      <c r="X21" s="76"/>
    </row>
    <row r="22" spans="2:24" ht="393.75" customHeight="1" x14ac:dyDescent="0.35">
      <c r="B22" s="71" t="s">
        <v>59</v>
      </c>
      <c r="C22" s="12" t="s">
        <v>24</v>
      </c>
      <c r="D22" s="19"/>
      <c r="E22" s="12" t="s">
        <v>96</v>
      </c>
      <c r="F22" s="12" t="s">
        <v>97</v>
      </c>
      <c r="G22" s="20" t="s">
        <v>99</v>
      </c>
      <c r="H22" s="17"/>
      <c r="I22" s="12" t="s">
        <v>24</v>
      </c>
      <c r="J22" s="12"/>
      <c r="K22" s="8" t="s">
        <v>24</v>
      </c>
      <c r="L22" s="12" t="s">
        <v>98</v>
      </c>
      <c r="M22" s="9">
        <v>43070</v>
      </c>
      <c r="N22" s="11">
        <v>43343</v>
      </c>
      <c r="O22" s="34">
        <v>180000000</v>
      </c>
      <c r="P22" s="13">
        <v>0</v>
      </c>
      <c r="Q22" s="22">
        <f>+P22/781242</f>
        <v>0</v>
      </c>
      <c r="R22" s="23">
        <f t="shared" ref="R22:R24" si="0">+Q22*1300000</f>
        <v>0</v>
      </c>
      <c r="S22" s="23">
        <f t="shared" ref="S22:S24" si="1">+R22</f>
        <v>0</v>
      </c>
      <c r="T22" s="18" t="s">
        <v>28</v>
      </c>
      <c r="U22" s="12" t="s">
        <v>229</v>
      </c>
      <c r="V22" s="82" t="s">
        <v>100</v>
      </c>
      <c r="W22" s="82"/>
      <c r="X22" s="84"/>
    </row>
    <row r="23" spans="2:24" ht="333.75" customHeight="1" x14ac:dyDescent="0.35">
      <c r="B23" s="72"/>
      <c r="C23" s="12" t="s">
        <v>24</v>
      </c>
      <c r="D23" s="19"/>
      <c r="E23" s="12" t="s">
        <v>101</v>
      </c>
      <c r="F23" s="12" t="s">
        <v>102</v>
      </c>
      <c r="G23" s="20" t="s">
        <v>103</v>
      </c>
      <c r="H23" s="12"/>
      <c r="I23" s="12" t="s">
        <v>43</v>
      </c>
      <c r="J23" s="12"/>
      <c r="K23" s="12" t="s">
        <v>24</v>
      </c>
      <c r="L23" s="12" t="s">
        <v>104</v>
      </c>
      <c r="M23" s="9">
        <v>44413</v>
      </c>
      <c r="N23" s="11">
        <v>44428</v>
      </c>
      <c r="O23" s="34">
        <v>599353095</v>
      </c>
      <c r="P23" s="13">
        <f>+O23</f>
        <v>599353095</v>
      </c>
      <c r="Q23" s="22">
        <f>+P23/908526</f>
        <v>659.69834104912798</v>
      </c>
      <c r="R23" s="23">
        <f t="shared" ref="R23" si="2">+Q23*1300000</f>
        <v>857607843.36386633</v>
      </c>
      <c r="S23" s="23">
        <f t="shared" ref="S23" si="3">+R23</f>
        <v>857607843.36386633</v>
      </c>
      <c r="T23" s="12" t="s">
        <v>21</v>
      </c>
      <c r="U23" s="12"/>
      <c r="V23" s="83"/>
      <c r="W23" s="83"/>
      <c r="X23" s="85"/>
    </row>
    <row r="24" spans="2:24" ht="345" customHeight="1" x14ac:dyDescent="0.35">
      <c r="B24" s="72"/>
      <c r="C24" s="12" t="s">
        <v>24</v>
      </c>
      <c r="D24" s="19"/>
      <c r="E24" s="12" t="s">
        <v>107</v>
      </c>
      <c r="F24" s="12" t="s">
        <v>108</v>
      </c>
      <c r="G24" s="20" t="s">
        <v>105</v>
      </c>
      <c r="H24" s="12"/>
      <c r="I24" s="12" t="s">
        <v>43</v>
      </c>
      <c r="J24" s="12" t="s">
        <v>24</v>
      </c>
      <c r="K24" s="12"/>
      <c r="L24" s="12" t="s">
        <v>106</v>
      </c>
      <c r="M24" s="9">
        <v>44944</v>
      </c>
      <c r="N24" s="11">
        <v>45078</v>
      </c>
      <c r="O24" s="34">
        <v>591808873</v>
      </c>
      <c r="P24" s="13">
        <v>0</v>
      </c>
      <c r="Q24" s="22">
        <f>+P24/1160000</f>
        <v>0</v>
      </c>
      <c r="R24" s="23">
        <f t="shared" si="0"/>
        <v>0</v>
      </c>
      <c r="S24" s="23">
        <f t="shared" si="1"/>
        <v>0</v>
      </c>
      <c r="T24" s="18" t="s">
        <v>28</v>
      </c>
      <c r="U24" s="12" t="s">
        <v>230</v>
      </c>
      <c r="V24" s="83"/>
      <c r="W24" s="83"/>
      <c r="X24" s="85"/>
    </row>
    <row r="25" spans="2:24" ht="56.25" customHeight="1" x14ac:dyDescent="0.4">
      <c r="B25" s="86" t="s">
        <v>77</v>
      </c>
      <c r="C25" s="87"/>
      <c r="D25" s="87"/>
      <c r="E25" s="87"/>
      <c r="F25" s="87"/>
      <c r="G25" s="87"/>
      <c r="H25" s="87"/>
      <c r="I25" s="87"/>
      <c r="J25" s="87"/>
      <c r="K25" s="87"/>
      <c r="L25" s="87"/>
      <c r="M25" s="87"/>
      <c r="N25" s="87"/>
      <c r="O25" s="87"/>
      <c r="P25" s="87"/>
      <c r="Q25" s="87"/>
      <c r="R25" s="88"/>
      <c r="S25" s="24">
        <f>SUM(S22:S24)</f>
        <v>857607843.36386633</v>
      </c>
      <c r="T25" s="89" t="s">
        <v>28</v>
      </c>
      <c r="U25" s="90"/>
      <c r="V25" s="91" t="s">
        <v>21</v>
      </c>
      <c r="W25" s="91"/>
      <c r="X25" s="91"/>
    </row>
  </sheetData>
  <mergeCells count="42">
    <mergeCell ref="B16:K16"/>
    <mergeCell ref="B8:U8"/>
    <mergeCell ref="B9:U9"/>
    <mergeCell ref="B10:U10"/>
    <mergeCell ref="B11:U11"/>
    <mergeCell ref="B12:U12"/>
    <mergeCell ref="B17:J17"/>
    <mergeCell ref="B18:G18"/>
    <mergeCell ref="B19:B21"/>
    <mergeCell ref="C19:D19"/>
    <mergeCell ref="E19:E21"/>
    <mergeCell ref="F19:F21"/>
    <mergeCell ref="G19:G21"/>
    <mergeCell ref="H19:I19"/>
    <mergeCell ref="J19:K19"/>
    <mergeCell ref="C20:C21"/>
    <mergeCell ref="D20:D21"/>
    <mergeCell ref="H20:H21"/>
    <mergeCell ref="I20:I21"/>
    <mergeCell ref="J20:J21"/>
    <mergeCell ref="K20:K21"/>
    <mergeCell ref="X19:X21"/>
    <mergeCell ref="W20:W21"/>
    <mergeCell ref="L19:L21"/>
    <mergeCell ref="M19:M21"/>
    <mergeCell ref="N19:N21"/>
    <mergeCell ref="O19:O21"/>
    <mergeCell ref="P19:P21"/>
    <mergeCell ref="Q19:Q21"/>
    <mergeCell ref="V20:V21"/>
    <mergeCell ref="R19:R21"/>
    <mergeCell ref="S19:S21"/>
    <mergeCell ref="T19:T21"/>
    <mergeCell ref="U19:U21"/>
    <mergeCell ref="V19:W19"/>
    <mergeCell ref="B22:B24"/>
    <mergeCell ref="V22:V24"/>
    <mergeCell ref="W22:W24"/>
    <mergeCell ref="X22:X24"/>
    <mergeCell ref="B25:R25"/>
    <mergeCell ref="T25:U25"/>
    <mergeCell ref="V25:X25"/>
  </mergeCells>
  <pageMargins left="0.19685039370078741" right="0.15748031496062992" top="0.31496062992125984" bottom="0.19685039370078741" header="0.31496062992125984" footer="0.31496062992125984"/>
  <pageSetup paperSize="41" scale="2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18ACFB-6D10-4777-ABB6-67687BA6A9AA}">
  <sheetPr>
    <pageSetUpPr fitToPage="1"/>
  </sheetPr>
  <dimension ref="B8:X25"/>
  <sheetViews>
    <sheetView zoomScale="70" zoomScaleNormal="70" zoomScaleSheetLayoutView="55" workbookViewId="0">
      <selection activeCell="B19" sqref="B19:B21"/>
    </sheetView>
  </sheetViews>
  <sheetFormatPr baseColWidth="10" defaultColWidth="11.3984375" defaultRowHeight="12.75" x14ac:dyDescent="0.35"/>
  <cols>
    <col min="1" max="1" width="15" style="6" customWidth="1"/>
    <col min="2" max="2" width="35.3984375" style="6" customWidth="1"/>
    <col min="3" max="3" width="13.59765625" style="6" customWidth="1"/>
    <col min="4" max="4" width="12.86328125" style="6" customWidth="1"/>
    <col min="5" max="5" width="33" style="6" customWidth="1"/>
    <col min="6" max="6" width="30.59765625" style="6" customWidth="1"/>
    <col min="7" max="7" width="29.3984375" style="6" customWidth="1"/>
    <col min="8" max="8" width="21" style="6" customWidth="1"/>
    <col min="9" max="9" width="15.3984375" style="6" customWidth="1"/>
    <col min="10" max="10" width="14.3984375" style="6" customWidth="1"/>
    <col min="11" max="11" width="16.1328125" style="6" customWidth="1"/>
    <col min="12" max="12" width="62.3984375" style="6" customWidth="1"/>
    <col min="13" max="13" width="16.3984375" style="6" customWidth="1"/>
    <col min="14" max="14" width="18.86328125" style="6" customWidth="1"/>
    <col min="15" max="16" width="22" style="6" customWidth="1"/>
    <col min="17" max="17" width="26.1328125" style="6" customWidth="1"/>
    <col min="18" max="18" width="30.1328125" style="6" customWidth="1"/>
    <col min="19" max="19" width="27" style="7" customWidth="1"/>
    <col min="20" max="20" width="23.1328125" style="6" customWidth="1"/>
    <col min="21" max="21" width="73.86328125" style="6" customWidth="1"/>
    <col min="22" max="22" width="20.3984375" style="6" customWidth="1"/>
    <col min="23" max="23" width="20" style="6" customWidth="1"/>
    <col min="24" max="24" width="41.265625" style="6" customWidth="1"/>
    <col min="25" max="16384" width="11.3984375" style="6"/>
  </cols>
  <sheetData>
    <row r="8" spans="2:21" ht="13.15" x14ac:dyDescent="0.4">
      <c r="B8" s="62" t="s">
        <v>12</v>
      </c>
      <c r="C8" s="62"/>
      <c r="D8" s="62"/>
      <c r="E8" s="62"/>
      <c r="F8" s="62"/>
      <c r="G8" s="62"/>
      <c r="H8" s="62"/>
      <c r="I8" s="62"/>
      <c r="J8" s="62"/>
      <c r="K8" s="62"/>
      <c r="L8" s="62"/>
      <c r="M8" s="62"/>
      <c r="N8" s="62"/>
      <c r="O8" s="62"/>
      <c r="P8" s="62"/>
      <c r="Q8" s="62"/>
      <c r="R8" s="62"/>
      <c r="S8" s="62"/>
      <c r="T8" s="62"/>
      <c r="U8" s="62"/>
    </row>
    <row r="9" spans="2:21" ht="13.15" x14ac:dyDescent="0.4">
      <c r="B9" s="62" t="s">
        <v>0</v>
      </c>
      <c r="C9" s="62"/>
      <c r="D9" s="62"/>
      <c r="E9" s="62"/>
      <c r="F9" s="62"/>
      <c r="G9" s="62"/>
      <c r="H9" s="62"/>
      <c r="I9" s="62"/>
      <c r="J9" s="62"/>
      <c r="K9" s="62"/>
      <c r="L9" s="62"/>
      <c r="M9" s="62"/>
      <c r="N9" s="62"/>
      <c r="O9" s="62"/>
      <c r="P9" s="62"/>
      <c r="Q9" s="62"/>
      <c r="R9" s="62"/>
      <c r="S9" s="62"/>
      <c r="T9" s="62"/>
      <c r="U9" s="62"/>
    </row>
    <row r="10" spans="2:21" ht="13.15" x14ac:dyDescent="0.4">
      <c r="B10" s="62" t="s">
        <v>68</v>
      </c>
      <c r="C10" s="62"/>
      <c r="D10" s="62"/>
      <c r="E10" s="62"/>
      <c r="F10" s="62"/>
      <c r="G10" s="62"/>
      <c r="H10" s="62"/>
      <c r="I10" s="62"/>
      <c r="J10" s="62"/>
      <c r="K10" s="62"/>
      <c r="L10" s="62"/>
      <c r="M10" s="62"/>
      <c r="N10" s="62"/>
      <c r="O10" s="62"/>
      <c r="P10" s="62"/>
      <c r="Q10" s="62"/>
      <c r="R10" s="62"/>
      <c r="S10" s="62"/>
      <c r="T10" s="62"/>
      <c r="U10" s="62"/>
    </row>
    <row r="11" spans="2:21" ht="13.15" x14ac:dyDescent="0.4">
      <c r="B11" s="62" t="s">
        <v>36</v>
      </c>
      <c r="C11" s="62"/>
      <c r="D11" s="62"/>
      <c r="E11" s="62"/>
      <c r="F11" s="62"/>
      <c r="G11" s="62"/>
      <c r="H11" s="62"/>
      <c r="I11" s="62"/>
      <c r="J11" s="62"/>
      <c r="K11" s="62"/>
      <c r="L11" s="62"/>
      <c r="M11" s="62"/>
      <c r="N11" s="62"/>
      <c r="O11" s="62"/>
      <c r="P11" s="62"/>
      <c r="Q11" s="62"/>
      <c r="R11" s="62"/>
      <c r="S11" s="62"/>
      <c r="T11" s="62"/>
      <c r="U11" s="62"/>
    </row>
    <row r="12" spans="2:21" ht="13.15" x14ac:dyDescent="0.4">
      <c r="B12" s="63"/>
      <c r="C12" s="63"/>
      <c r="D12" s="63"/>
      <c r="E12" s="63"/>
      <c r="F12" s="63"/>
      <c r="G12" s="64"/>
      <c r="H12" s="64"/>
      <c r="I12" s="64"/>
      <c r="J12" s="64"/>
      <c r="K12" s="64"/>
      <c r="L12" s="64"/>
      <c r="M12" s="64"/>
      <c r="N12" s="64"/>
      <c r="O12" s="64"/>
      <c r="P12" s="64"/>
      <c r="Q12" s="64"/>
      <c r="R12" s="64"/>
      <c r="S12" s="64"/>
      <c r="T12" s="64"/>
      <c r="U12" s="64"/>
    </row>
    <row r="13" spans="2:21" ht="17.25" customHeight="1" x14ac:dyDescent="0.4">
      <c r="B13" s="53" t="s">
        <v>37</v>
      </c>
      <c r="C13" s="26"/>
      <c r="D13" s="4"/>
      <c r="E13" s="4"/>
      <c r="F13" s="4"/>
      <c r="G13" s="4"/>
      <c r="H13" s="4"/>
      <c r="I13" s="4"/>
      <c r="J13" s="4"/>
      <c r="K13" s="4"/>
    </row>
    <row r="14" spans="2:21" ht="15.75" customHeight="1" x14ac:dyDescent="0.4">
      <c r="B14" s="27" t="s">
        <v>69</v>
      </c>
      <c r="C14" s="27"/>
      <c r="D14" s="21"/>
      <c r="E14" s="21"/>
      <c r="F14" s="21"/>
      <c r="G14" s="21"/>
      <c r="H14" s="4"/>
      <c r="I14" s="4"/>
      <c r="J14" s="4"/>
      <c r="K14" s="4"/>
      <c r="O14" s="7"/>
      <c r="P14" s="7"/>
      <c r="Q14" s="7"/>
    </row>
    <row r="15" spans="2:21" ht="18" customHeight="1" x14ac:dyDescent="0.4">
      <c r="B15" s="21" t="s">
        <v>70</v>
      </c>
      <c r="C15" s="21"/>
      <c r="D15" s="4"/>
      <c r="E15" s="4"/>
      <c r="F15" s="4"/>
      <c r="G15" s="4"/>
      <c r="H15" s="4"/>
      <c r="I15" s="4"/>
      <c r="J15" s="4"/>
      <c r="K15" s="4"/>
    </row>
    <row r="16" spans="2:21" ht="26.25" customHeight="1" x14ac:dyDescent="0.35">
      <c r="B16" s="61" t="s">
        <v>72</v>
      </c>
      <c r="C16" s="61"/>
      <c r="D16" s="61"/>
      <c r="E16" s="61"/>
      <c r="F16" s="61"/>
      <c r="G16" s="61"/>
      <c r="H16" s="61"/>
      <c r="I16" s="61"/>
      <c r="J16" s="61"/>
      <c r="K16" s="61"/>
    </row>
    <row r="17" spans="2:24" ht="19.5" customHeight="1" x14ac:dyDescent="0.35">
      <c r="B17" s="65" t="s">
        <v>71</v>
      </c>
      <c r="C17" s="65"/>
      <c r="D17" s="65"/>
      <c r="E17" s="65"/>
      <c r="F17" s="65"/>
      <c r="G17" s="65"/>
      <c r="H17" s="65"/>
      <c r="I17" s="65"/>
      <c r="J17" s="65"/>
      <c r="K17" s="4"/>
    </row>
    <row r="18" spans="2:24" ht="37.5" customHeight="1" x14ac:dyDescent="0.35">
      <c r="B18" s="66" t="s">
        <v>95</v>
      </c>
      <c r="C18" s="61"/>
      <c r="D18" s="61"/>
      <c r="E18" s="61"/>
      <c r="F18" s="61"/>
      <c r="G18" s="61"/>
      <c r="H18" s="28"/>
      <c r="I18" s="28"/>
      <c r="J18" s="28"/>
      <c r="K18" s="4"/>
    </row>
    <row r="19" spans="2:24" ht="57.75" customHeight="1" x14ac:dyDescent="0.35">
      <c r="B19" s="67" t="s">
        <v>232</v>
      </c>
      <c r="C19" s="68" t="s">
        <v>38</v>
      </c>
      <c r="D19" s="69"/>
      <c r="E19" s="70" t="s">
        <v>17</v>
      </c>
      <c r="F19" s="70" t="s">
        <v>18</v>
      </c>
      <c r="G19" s="71" t="s">
        <v>2</v>
      </c>
      <c r="H19" s="70" t="s">
        <v>22</v>
      </c>
      <c r="I19" s="70"/>
      <c r="J19" s="70" t="s">
        <v>8</v>
      </c>
      <c r="K19" s="70"/>
      <c r="L19" s="70" t="s">
        <v>3</v>
      </c>
      <c r="M19" s="70" t="s">
        <v>4</v>
      </c>
      <c r="N19" s="70" t="s">
        <v>5</v>
      </c>
      <c r="O19" s="77" t="s">
        <v>6</v>
      </c>
      <c r="P19" s="78" t="s">
        <v>15</v>
      </c>
      <c r="Q19" s="78" t="s">
        <v>16</v>
      </c>
      <c r="R19" s="78" t="s">
        <v>31</v>
      </c>
      <c r="S19" s="79" t="s">
        <v>14</v>
      </c>
      <c r="T19" s="70" t="s">
        <v>11</v>
      </c>
      <c r="U19" s="70" t="s">
        <v>1</v>
      </c>
      <c r="V19" s="68" t="s">
        <v>39</v>
      </c>
      <c r="W19" s="69"/>
      <c r="X19" s="74" t="s">
        <v>1</v>
      </c>
    </row>
    <row r="20" spans="2:24" x14ac:dyDescent="0.35">
      <c r="B20" s="67"/>
      <c r="C20" s="70" t="s">
        <v>34</v>
      </c>
      <c r="D20" s="70" t="s">
        <v>35</v>
      </c>
      <c r="E20" s="70"/>
      <c r="F20" s="70"/>
      <c r="G20" s="72"/>
      <c r="H20" s="70" t="s">
        <v>13</v>
      </c>
      <c r="I20" s="70" t="s">
        <v>9</v>
      </c>
      <c r="J20" s="70" t="s">
        <v>10</v>
      </c>
      <c r="K20" s="70" t="s">
        <v>7</v>
      </c>
      <c r="L20" s="70"/>
      <c r="M20" s="70"/>
      <c r="N20" s="70"/>
      <c r="O20" s="77"/>
      <c r="P20" s="78"/>
      <c r="Q20" s="78"/>
      <c r="R20" s="78"/>
      <c r="S20" s="80"/>
      <c r="T20" s="70"/>
      <c r="U20" s="70"/>
      <c r="V20" s="70" t="s">
        <v>34</v>
      </c>
      <c r="W20" s="70" t="s">
        <v>35</v>
      </c>
      <c r="X20" s="75"/>
    </row>
    <row r="21" spans="2:24" ht="21.75" customHeight="1" x14ac:dyDescent="0.35">
      <c r="B21" s="67"/>
      <c r="C21" s="70"/>
      <c r="D21" s="70"/>
      <c r="E21" s="70"/>
      <c r="F21" s="70"/>
      <c r="G21" s="73"/>
      <c r="H21" s="70"/>
      <c r="I21" s="70"/>
      <c r="J21" s="70"/>
      <c r="K21" s="70"/>
      <c r="L21" s="71"/>
      <c r="M21" s="70"/>
      <c r="N21" s="70"/>
      <c r="O21" s="77"/>
      <c r="P21" s="78"/>
      <c r="Q21" s="78"/>
      <c r="R21" s="78"/>
      <c r="S21" s="81"/>
      <c r="T21" s="70"/>
      <c r="U21" s="70"/>
      <c r="V21" s="70"/>
      <c r="W21" s="70"/>
      <c r="X21" s="76"/>
    </row>
    <row r="22" spans="2:24" ht="78" customHeight="1" x14ac:dyDescent="0.35">
      <c r="B22" s="71" t="s">
        <v>60</v>
      </c>
      <c r="C22" s="12" t="s">
        <v>24</v>
      </c>
      <c r="D22" s="19"/>
      <c r="E22" s="12" t="s">
        <v>109</v>
      </c>
      <c r="F22" s="12" t="s">
        <v>110</v>
      </c>
      <c r="G22" s="20" t="s">
        <v>111</v>
      </c>
      <c r="H22" s="17"/>
      <c r="I22" s="12" t="s">
        <v>24</v>
      </c>
      <c r="J22" s="12" t="s">
        <v>24</v>
      </c>
      <c r="K22" s="8"/>
      <c r="L22" s="12" t="s">
        <v>112</v>
      </c>
      <c r="M22" s="9">
        <v>44429</v>
      </c>
      <c r="N22" s="11">
        <v>44557</v>
      </c>
      <c r="O22" s="34">
        <v>749376320</v>
      </c>
      <c r="P22" s="13">
        <f>+O22</f>
        <v>749376320</v>
      </c>
      <c r="Q22" s="22">
        <f>+P22/908526</f>
        <v>824.82649918659456</v>
      </c>
      <c r="R22" s="23">
        <f t="shared" ref="R22:R24" si="0">+Q22*1300000</f>
        <v>1072274448.942573</v>
      </c>
      <c r="S22" s="23">
        <f t="shared" ref="S22:S24" si="1">+R22</f>
        <v>1072274448.942573</v>
      </c>
      <c r="T22" s="12" t="s">
        <v>21</v>
      </c>
      <c r="U22" s="12"/>
      <c r="V22" s="82" t="s">
        <v>113</v>
      </c>
      <c r="W22" s="82"/>
      <c r="X22" s="84"/>
    </row>
    <row r="23" spans="2:24" ht="132" customHeight="1" x14ac:dyDescent="0.35">
      <c r="B23" s="72"/>
      <c r="C23" s="12" t="s">
        <v>24</v>
      </c>
      <c r="D23" s="19"/>
      <c r="E23" s="12" t="s">
        <v>114</v>
      </c>
      <c r="F23" s="12" t="s">
        <v>115</v>
      </c>
      <c r="G23" s="20" t="s">
        <v>116</v>
      </c>
      <c r="H23" s="12"/>
      <c r="I23" s="12" t="s">
        <v>43</v>
      </c>
      <c r="J23" s="12" t="s">
        <v>24</v>
      </c>
      <c r="K23" s="12"/>
      <c r="L23" s="12" t="s">
        <v>117</v>
      </c>
      <c r="M23" s="9">
        <v>44886</v>
      </c>
      <c r="N23" s="11">
        <v>44926</v>
      </c>
      <c r="O23" s="34">
        <v>1059000000</v>
      </c>
      <c r="P23" s="13">
        <f>+O23</f>
        <v>1059000000</v>
      </c>
      <c r="Q23" s="22">
        <f>+P23/1000000</f>
        <v>1059</v>
      </c>
      <c r="R23" s="23">
        <f t="shared" ref="R23" si="2">+Q23*1300000</f>
        <v>1376700000</v>
      </c>
      <c r="S23" s="23">
        <f t="shared" ref="S23" si="3">+R23</f>
        <v>1376700000</v>
      </c>
      <c r="T23" s="12" t="s">
        <v>21</v>
      </c>
      <c r="U23" s="12"/>
      <c r="V23" s="83"/>
      <c r="W23" s="83"/>
      <c r="X23" s="85"/>
    </row>
    <row r="24" spans="2:24" ht="132" customHeight="1" x14ac:dyDescent="0.35">
      <c r="B24" s="72"/>
      <c r="C24" s="12" t="s">
        <v>24</v>
      </c>
      <c r="D24" s="19"/>
      <c r="E24" s="12" t="s">
        <v>118</v>
      </c>
      <c r="F24" s="12" t="s">
        <v>119</v>
      </c>
      <c r="G24" s="20" t="s">
        <v>120</v>
      </c>
      <c r="H24" s="12"/>
      <c r="I24" s="12" t="s">
        <v>43</v>
      </c>
      <c r="J24" s="12" t="s">
        <v>24</v>
      </c>
      <c r="K24" s="12"/>
      <c r="L24" s="12" t="s">
        <v>121</v>
      </c>
      <c r="M24" s="9">
        <v>43489</v>
      </c>
      <c r="N24" s="11">
        <v>43781</v>
      </c>
      <c r="O24" s="34">
        <v>2500000000</v>
      </c>
      <c r="P24" s="13">
        <f>+O24</f>
        <v>2500000000</v>
      </c>
      <c r="Q24" s="22">
        <f>+P24/828116</f>
        <v>3018.9007337136345</v>
      </c>
      <c r="R24" s="23">
        <f t="shared" si="0"/>
        <v>3924570953.8277249</v>
      </c>
      <c r="S24" s="23">
        <f t="shared" si="1"/>
        <v>3924570953.8277249</v>
      </c>
      <c r="T24" s="12" t="s">
        <v>21</v>
      </c>
      <c r="U24" s="12" t="s">
        <v>187</v>
      </c>
      <c r="V24" s="83"/>
      <c r="W24" s="83"/>
      <c r="X24" s="85"/>
    </row>
    <row r="25" spans="2:24" ht="56.25" customHeight="1" x14ac:dyDescent="0.4">
      <c r="B25" s="86" t="s">
        <v>77</v>
      </c>
      <c r="C25" s="87"/>
      <c r="D25" s="87"/>
      <c r="E25" s="87"/>
      <c r="F25" s="87"/>
      <c r="G25" s="87"/>
      <c r="H25" s="87"/>
      <c r="I25" s="87"/>
      <c r="J25" s="87"/>
      <c r="K25" s="87"/>
      <c r="L25" s="87"/>
      <c r="M25" s="87"/>
      <c r="N25" s="87"/>
      <c r="O25" s="87"/>
      <c r="P25" s="87"/>
      <c r="Q25" s="87"/>
      <c r="R25" s="88"/>
      <c r="S25" s="24">
        <f>SUM(S22:S24)</f>
        <v>6373545402.770298</v>
      </c>
      <c r="T25" s="89" t="s">
        <v>21</v>
      </c>
      <c r="U25" s="90"/>
      <c r="V25" s="91" t="s">
        <v>21</v>
      </c>
      <c r="W25" s="91"/>
      <c r="X25" s="91"/>
    </row>
  </sheetData>
  <mergeCells count="42">
    <mergeCell ref="B16:K16"/>
    <mergeCell ref="B8:U8"/>
    <mergeCell ref="B9:U9"/>
    <mergeCell ref="B10:U10"/>
    <mergeCell ref="B11:U11"/>
    <mergeCell ref="B12:U12"/>
    <mergeCell ref="B17:J17"/>
    <mergeCell ref="B18:G18"/>
    <mergeCell ref="B19:B21"/>
    <mergeCell ref="C19:D19"/>
    <mergeCell ref="E19:E21"/>
    <mergeCell ref="F19:F21"/>
    <mergeCell ref="G19:G21"/>
    <mergeCell ref="H19:I19"/>
    <mergeCell ref="J19:K19"/>
    <mergeCell ref="C20:C21"/>
    <mergeCell ref="D20:D21"/>
    <mergeCell ref="H20:H21"/>
    <mergeCell ref="I20:I21"/>
    <mergeCell ref="J20:J21"/>
    <mergeCell ref="K20:K21"/>
    <mergeCell ref="X19:X21"/>
    <mergeCell ref="W20:W21"/>
    <mergeCell ref="L19:L21"/>
    <mergeCell ref="M19:M21"/>
    <mergeCell ref="N19:N21"/>
    <mergeCell ref="O19:O21"/>
    <mergeCell ref="P19:P21"/>
    <mergeCell ref="Q19:Q21"/>
    <mergeCell ref="V20:V21"/>
    <mergeCell ref="R19:R21"/>
    <mergeCell ref="S19:S21"/>
    <mergeCell ref="T19:T21"/>
    <mergeCell ref="U19:U21"/>
    <mergeCell ref="V19:W19"/>
    <mergeCell ref="B22:B24"/>
    <mergeCell ref="V22:V24"/>
    <mergeCell ref="W22:W24"/>
    <mergeCell ref="X22:X24"/>
    <mergeCell ref="B25:R25"/>
    <mergeCell ref="T25:U25"/>
    <mergeCell ref="V25:X25"/>
  </mergeCells>
  <pageMargins left="0.19685039370078741" right="0.15748031496062992" top="0.31496062992125984" bottom="0.19685039370078741" header="0.31496062992125984" footer="0.31496062992125984"/>
  <pageSetup paperSize="41" scale="27"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98601-F41A-447D-8347-E50AB71D523C}">
  <sheetPr>
    <pageSetUpPr fitToPage="1"/>
  </sheetPr>
  <dimension ref="B8:X23"/>
  <sheetViews>
    <sheetView zoomScale="70" zoomScaleNormal="70" zoomScaleSheetLayoutView="55" workbookViewId="0">
      <selection activeCell="P32" sqref="P32"/>
    </sheetView>
  </sheetViews>
  <sheetFormatPr baseColWidth="10" defaultColWidth="11.3984375" defaultRowHeight="12.75" x14ac:dyDescent="0.35"/>
  <cols>
    <col min="1" max="1" width="15" style="6" customWidth="1"/>
    <col min="2" max="2" width="35.3984375" style="6" customWidth="1"/>
    <col min="3" max="3" width="13.59765625" style="6" customWidth="1"/>
    <col min="4" max="4" width="12.86328125" style="6" customWidth="1"/>
    <col min="5" max="5" width="33" style="6" customWidth="1"/>
    <col min="6" max="6" width="30.59765625" style="6" customWidth="1"/>
    <col min="7" max="7" width="29.3984375" style="6" customWidth="1"/>
    <col min="8" max="8" width="21" style="6" customWidth="1"/>
    <col min="9" max="9" width="15.3984375" style="6" customWidth="1"/>
    <col min="10" max="10" width="14.3984375" style="6" customWidth="1"/>
    <col min="11" max="11" width="16.1328125" style="6" customWidth="1"/>
    <col min="12" max="12" width="62.3984375" style="6" customWidth="1"/>
    <col min="13" max="13" width="16.3984375" style="6" customWidth="1"/>
    <col min="14" max="14" width="18.86328125" style="6" customWidth="1"/>
    <col min="15" max="16" width="22" style="6" customWidth="1"/>
    <col min="17" max="17" width="26.1328125" style="6" customWidth="1"/>
    <col min="18" max="18" width="30.1328125" style="6" customWidth="1"/>
    <col min="19" max="19" width="27" style="7" customWidth="1"/>
    <col min="20" max="20" width="23.1328125" style="6" customWidth="1"/>
    <col min="21" max="21" width="55.3984375" style="6" customWidth="1"/>
    <col min="22" max="22" width="20.3984375" style="6" customWidth="1"/>
    <col min="23" max="23" width="20" style="6" customWidth="1"/>
    <col min="24" max="24" width="45.1328125" style="6" customWidth="1"/>
    <col min="25" max="16384" width="11.3984375" style="6"/>
  </cols>
  <sheetData>
    <row r="8" spans="2:21" ht="13.15" x14ac:dyDescent="0.4">
      <c r="B8" s="62" t="s">
        <v>12</v>
      </c>
      <c r="C8" s="62"/>
      <c r="D8" s="62"/>
      <c r="E8" s="62"/>
      <c r="F8" s="62"/>
      <c r="G8" s="62"/>
      <c r="H8" s="62"/>
      <c r="I8" s="62"/>
      <c r="J8" s="62"/>
      <c r="K8" s="62"/>
      <c r="L8" s="62"/>
      <c r="M8" s="62"/>
      <c r="N8" s="62"/>
      <c r="O8" s="62"/>
      <c r="P8" s="62"/>
      <c r="Q8" s="62"/>
      <c r="R8" s="62"/>
      <c r="S8" s="62"/>
      <c r="T8" s="62"/>
      <c r="U8" s="62"/>
    </row>
    <row r="9" spans="2:21" ht="13.15" x14ac:dyDescent="0.4">
      <c r="B9" s="62" t="s">
        <v>0</v>
      </c>
      <c r="C9" s="62"/>
      <c r="D9" s="62"/>
      <c r="E9" s="62"/>
      <c r="F9" s="62"/>
      <c r="G9" s="62"/>
      <c r="H9" s="62"/>
      <c r="I9" s="62"/>
      <c r="J9" s="62"/>
      <c r="K9" s="62"/>
      <c r="L9" s="62"/>
      <c r="M9" s="62"/>
      <c r="N9" s="62"/>
      <c r="O9" s="62"/>
      <c r="P9" s="62"/>
      <c r="Q9" s="62"/>
      <c r="R9" s="62"/>
      <c r="S9" s="62"/>
      <c r="T9" s="62"/>
      <c r="U9" s="62"/>
    </row>
    <row r="10" spans="2:21" ht="13.15" x14ac:dyDescent="0.4">
      <c r="B10" s="62" t="s">
        <v>68</v>
      </c>
      <c r="C10" s="62"/>
      <c r="D10" s="62"/>
      <c r="E10" s="62"/>
      <c r="F10" s="62"/>
      <c r="G10" s="62"/>
      <c r="H10" s="62"/>
      <c r="I10" s="62"/>
      <c r="J10" s="62"/>
      <c r="K10" s="62"/>
      <c r="L10" s="62"/>
      <c r="M10" s="62"/>
      <c r="N10" s="62"/>
      <c r="O10" s="62"/>
      <c r="P10" s="62"/>
      <c r="Q10" s="62"/>
      <c r="R10" s="62"/>
      <c r="S10" s="62"/>
      <c r="T10" s="62"/>
      <c r="U10" s="62"/>
    </row>
    <row r="11" spans="2:21" ht="13.15" x14ac:dyDescent="0.4">
      <c r="B11" s="62" t="s">
        <v>36</v>
      </c>
      <c r="C11" s="62"/>
      <c r="D11" s="62"/>
      <c r="E11" s="62"/>
      <c r="F11" s="62"/>
      <c r="G11" s="62"/>
      <c r="H11" s="62"/>
      <c r="I11" s="62"/>
      <c r="J11" s="62"/>
      <c r="K11" s="62"/>
      <c r="L11" s="62"/>
      <c r="M11" s="62"/>
      <c r="N11" s="62"/>
      <c r="O11" s="62"/>
      <c r="P11" s="62"/>
      <c r="Q11" s="62"/>
      <c r="R11" s="62"/>
      <c r="S11" s="62"/>
      <c r="T11" s="62"/>
      <c r="U11" s="62"/>
    </row>
    <row r="12" spans="2:21" ht="13.15" x14ac:dyDescent="0.4">
      <c r="B12" s="63"/>
      <c r="C12" s="63"/>
      <c r="D12" s="63"/>
      <c r="E12" s="63"/>
      <c r="F12" s="63"/>
      <c r="G12" s="64"/>
      <c r="H12" s="64"/>
      <c r="I12" s="64"/>
      <c r="J12" s="64"/>
      <c r="K12" s="64"/>
      <c r="L12" s="64"/>
      <c r="M12" s="64"/>
      <c r="N12" s="64"/>
      <c r="O12" s="64"/>
      <c r="P12" s="64"/>
      <c r="Q12" s="64"/>
      <c r="R12" s="64"/>
      <c r="S12" s="64"/>
      <c r="T12" s="64"/>
      <c r="U12" s="64"/>
    </row>
    <row r="13" spans="2:21" ht="17.25" customHeight="1" x14ac:dyDescent="0.4">
      <c r="B13" s="53" t="s">
        <v>37</v>
      </c>
      <c r="C13" s="26"/>
      <c r="D13" s="4"/>
      <c r="E13" s="4"/>
      <c r="F13" s="4"/>
      <c r="G13" s="4"/>
      <c r="H13" s="4"/>
      <c r="I13" s="4"/>
      <c r="J13" s="4"/>
      <c r="K13" s="4"/>
    </row>
    <row r="14" spans="2:21" ht="15.75" customHeight="1" x14ac:dyDescent="0.4">
      <c r="B14" s="27" t="s">
        <v>69</v>
      </c>
      <c r="C14" s="27"/>
      <c r="D14" s="21"/>
      <c r="E14" s="21"/>
      <c r="F14" s="21"/>
      <c r="G14" s="21"/>
      <c r="H14" s="4"/>
      <c r="I14" s="4"/>
      <c r="J14" s="4"/>
      <c r="K14" s="4"/>
      <c r="O14" s="7"/>
      <c r="P14" s="7"/>
      <c r="Q14" s="7"/>
    </row>
    <row r="15" spans="2:21" ht="18" customHeight="1" x14ac:dyDescent="0.4">
      <c r="B15" s="21" t="s">
        <v>70</v>
      </c>
      <c r="C15" s="21"/>
      <c r="D15" s="4"/>
      <c r="E15" s="4"/>
      <c r="F15" s="4"/>
      <c r="G15" s="4"/>
      <c r="H15" s="4"/>
      <c r="I15" s="4"/>
      <c r="J15" s="4"/>
      <c r="K15" s="4"/>
    </row>
    <row r="16" spans="2:21" ht="26.25" customHeight="1" x14ac:dyDescent="0.35">
      <c r="B16" s="61" t="s">
        <v>72</v>
      </c>
      <c r="C16" s="61"/>
      <c r="D16" s="61"/>
      <c r="E16" s="61"/>
      <c r="F16" s="61"/>
      <c r="G16" s="61"/>
      <c r="H16" s="61"/>
      <c r="I16" s="61"/>
      <c r="J16" s="61"/>
      <c r="K16" s="61"/>
    </row>
    <row r="17" spans="2:24" ht="19.5" customHeight="1" x14ac:dyDescent="0.35">
      <c r="B17" s="65" t="s">
        <v>71</v>
      </c>
      <c r="C17" s="65"/>
      <c r="D17" s="65"/>
      <c r="E17" s="65"/>
      <c r="F17" s="65"/>
      <c r="G17" s="65"/>
      <c r="H17" s="65"/>
      <c r="I17" s="65"/>
      <c r="J17" s="65"/>
      <c r="K17" s="4"/>
    </row>
    <row r="18" spans="2:24" ht="37.5" customHeight="1" x14ac:dyDescent="0.35">
      <c r="B18" s="66" t="s">
        <v>95</v>
      </c>
      <c r="C18" s="61"/>
      <c r="D18" s="61"/>
      <c r="E18" s="61"/>
      <c r="F18" s="61"/>
      <c r="G18" s="61"/>
      <c r="H18" s="28"/>
      <c r="I18" s="28"/>
      <c r="J18" s="28"/>
      <c r="K18" s="4"/>
    </row>
    <row r="19" spans="2:24" ht="57.75" customHeight="1" x14ac:dyDescent="0.35">
      <c r="B19" s="67" t="s">
        <v>233</v>
      </c>
      <c r="C19" s="68" t="s">
        <v>38</v>
      </c>
      <c r="D19" s="69"/>
      <c r="E19" s="70" t="s">
        <v>17</v>
      </c>
      <c r="F19" s="70" t="s">
        <v>18</v>
      </c>
      <c r="G19" s="71" t="s">
        <v>2</v>
      </c>
      <c r="H19" s="70" t="s">
        <v>22</v>
      </c>
      <c r="I19" s="70"/>
      <c r="J19" s="70" t="s">
        <v>8</v>
      </c>
      <c r="K19" s="70"/>
      <c r="L19" s="70" t="s">
        <v>3</v>
      </c>
      <c r="M19" s="70" t="s">
        <v>4</v>
      </c>
      <c r="N19" s="70" t="s">
        <v>5</v>
      </c>
      <c r="O19" s="77" t="s">
        <v>6</v>
      </c>
      <c r="P19" s="78" t="s">
        <v>15</v>
      </c>
      <c r="Q19" s="78" t="s">
        <v>16</v>
      </c>
      <c r="R19" s="78" t="s">
        <v>31</v>
      </c>
      <c r="S19" s="79" t="s">
        <v>14</v>
      </c>
      <c r="T19" s="70" t="s">
        <v>11</v>
      </c>
      <c r="U19" s="70" t="s">
        <v>1</v>
      </c>
      <c r="V19" s="68" t="s">
        <v>39</v>
      </c>
      <c r="W19" s="69"/>
      <c r="X19" s="74" t="s">
        <v>1</v>
      </c>
    </row>
    <row r="20" spans="2:24" x14ac:dyDescent="0.35">
      <c r="B20" s="67"/>
      <c r="C20" s="70" t="s">
        <v>34</v>
      </c>
      <c r="D20" s="70" t="s">
        <v>35</v>
      </c>
      <c r="E20" s="70"/>
      <c r="F20" s="70"/>
      <c r="G20" s="72"/>
      <c r="H20" s="70" t="s">
        <v>13</v>
      </c>
      <c r="I20" s="70" t="s">
        <v>9</v>
      </c>
      <c r="J20" s="70" t="s">
        <v>10</v>
      </c>
      <c r="K20" s="70" t="s">
        <v>7</v>
      </c>
      <c r="L20" s="70"/>
      <c r="M20" s="70"/>
      <c r="N20" s="70"/>
      <c r="O20" s="77"/>
      <c r="P20" s="78"/>
      <c r="Q20" s="78"/>
      <c r="R20" s="78"/>
      <c r="S20" s="80"/>
      <c r="T20" s="70"/>
      <c r="U20" s="70"/>
      <c r="V20" s="70" t="s">
        <v>34</v>
      </c>
      <c r="W20" s="70" t="s">
        <v>35</v>
      </c>
      <c r="X20" s="75"/>
    </row>
    <row r="21" spans="2:24" ht="21.75" customHeight="1" x14ac:dyDescent="0.35">
      <c r="B21" s="67"/>
      <c r="C21" s="70"/>
      <c r="D21" s="70"/>
      <c r="E21" s="70"/>
      <c r="F21" s="70"/>
      <c r="G21" s="73"/>
      <c r="H21" s="70"/>
      <c r="I21" s="70"/>
      <c r="J21" s="70"/>
      <c r="K21" s="70"/>
      <c r="L21" s="71"/>
      <c r="M21" s="70"/>
      <c r="N21" s="70"/>
      <c r="O21" s="77"/>
      <c r="P21" s="78"/>
      <c r="Q21" s="78"/>
      <c r="R21" s="78"/>
      <c r="S21" s="81"/>
      <c r="T21" s="70"/>
      <c r="U21" s="70"/>
      <c r="V21" s="70"/>
      <c r="W21" s="70"/>
      <c r="X21" s="76"/>
    </row>
    <row r="22" spans="2:24" ht="78" customHeight="1" x14ac:dyDescent="0.35">
      <c r="B22" s="57" t="s">
        <v>61</v>
      </c>
      <c r="C22" s="12" t="s">
        <v>24</v>
      </c>
      <c r="D22" s="19"/>
      <c r="E22" s="12" t="s">
        <v>123</v>
      </c>
      <c r="F22" s="12" t="s">
        <v>124</v>
      </c>
      <c r="G22" s="20" t="s">
        <v>125</v>
      </c>
      <c r="H22" s="17"/>
      <c r="I22" s="12" t="s">
        <v>24</v>
      </c>
      <c r="J22" s="12" t="s">
        <v>24</v>
      </c>
      <c r="K22" s="8"/>
      <c r="L22" s="12" t="s">
        <v>126</v>
      </c>
      <c r="M22" s="9">
        <v>44860</v>
      </c>
      <c r="N22" s="11">
        <v>44926</v>
      </c>
      <c r="O22" s="34">
        <v>2021987959</v>
      </c>
      <c r="P22" s="13">
        <f>+O22</f>
        <v>2021987959</v>
      </c>
      <c r="Q22" s="22">
        <f>+P22/1000000</f>
        <v>2021.987959</v>
      </c>
      <c r="R22" s="23">
        <f t="shared" ref="R22" si="0">+Q22*1300000</f>
        <v>2628584346.7000003</v>
      </c>
      <c r="S22" s="23">
        <f t="shared" ref="S22" si="1">+R22</f>
        <v>2628584346.7000003</v>
      </c>
      <c r="T22" s="12" t="s">
        <v>21</v>
      </c>
      <c r="U22" s="12"/>
      <c r="V22" s="19" t="s">
        <v>122</v>
      </c>
      <c r="W22" s="19"/>
      <c r="X22" s="58"/>
    </row>
    <row r="23" spans="2:24" ht="56.25" customHeight="1" x14ac:dyDescent="0.4">
      <c r="B23" s="86" t="s">
        <v>77</v>
      </c>
      <c r="C23" s="87"/>
      <c r="D23" s="87"/>
      <c r="E23" s="87"/>
      <c r="F23" s="87"/>
      <c r="G23" s="87"/>
      <c r="H23" s="87"/>
      <c r="I23" s="87"/>
      <c r="J23" s="87"/>
      <c r="K23" s="87"/>
      <c r="L23" s="87"/>
      <c r="M23" s="87"/>
      <c r="N23" s="87"/>
      <c r="O23" s="87"/>
      <c r="P23" s="87"/>
      <c r="Q23" s="87"/>
      <c r="R23" s="88"/>
      <c r="S23" s="24">
        <f>SUM(S22:S22)</f>
        <v>2628584346.7000003</v>
      </c>
      <c r="T23" s="89" t="s">
        <v>21</v>
      </c>
      <c r="U23" s="90"/>
      <c r="V23" s="91" t="s">
        <v>21</v>
      </c>
      <c r="W23" s="91"/>
      <c r="X23" s="91"/>
    </row>
  </sheetData>
  <mergeCells count="38">
    <mergeCell ref="B16:K16"/>
    <mergeCell ref="B8:U8"/>
    <mergeCell ref="B9:U9"/>
    <mergeCell ref="B10:U10"/>
    <mergeCell ref="B11:U11"/>
    <mergeCell ref="B12:U12"/>
    <mergeCell ref="Q19:Q21"/>
    <mergeCell ref="B17:J17"/>
    <mergeCell ref="B18:G18"/>
    <mergeCell ref="B19:B21"/>
    <mergeCell ref="C19:D19"/>
    <mergeCell ref="E19:E21"/>
    <mergeCell ref="F19:F21"/>
    <mergeCell ref="G19:G21"/>
    <mergeCell ref="H19:I19"/>
    <mergeCell ref="J19:K19"/>
    <mergeCell ref="C20:C21"/>
    <mergeCell ref="L19:L21"/>
    <mergeCell ref="M19:M21"/>
    <mergeCell ref="N19:N21"/>
    <mergeCell ref="O19:O21"/>
    <mergeCell ref="P19:P21"/>
    <mergeCell ref="B23:R23"/>
    <mergeCell ref="T23:U23"/>
    <mergeCell ref="V23:X23"/>
    <mergeCell ref="D20:D21"/>
    <mergeCell ref="H20:H21"/>
    <mergeCell ref="I20:I21"/>
    <mergeCell ref="J20:J21"/>
    <mergeCell ref="K20:K21"/>
    <mergeCell ref="V20:V21"/>
    <mergeCell ref="R19:R21"/>
    <mergeCell ref="S19:S21"/>
    <mergeCell ref="T19:T21"/>
    <mergeCell ref="U19:U21"/>
    <mergeCell ref="V19:W19"/>
    <mergeCell ref="X19:X21"/>
    <mergeCell ref="W20:W21"/>
  </mergeCells>
  <pageMargins left="0.19685039370078741" right="0.15748031496062992" top="0.31496062992125984" bottom="0.19685039370078741" header="0.31496062992125984" footer="0.31496062992125984"/>
  <pageSetup paperSize="41" scale="27"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88FBF-D719-419B-9A8B-AC9F836F1F8D}">
  <sheetPr>
    <pageSetUpPr fitToPage="1"/>
  </sheetPr>
  <dimension ref="B8:X25"/>
  <sheetViews>
    <sheetView zoomScale="70" zoomScaleNormal="70" zoomScaleSheetLayoutView="55" workbookViewId="0">
      <selection activeCell="B19" sqref="B19:B21"/>
    </sheetView>
  </sheetViews>
  <sheetFormatPr baseColWidth="10" defaultColWidth="11.3984375" defaultRowHeight="12.75" x14ac:dyDescent="0.35"/>
  <cols>
    <col min="1" max="1" width="15" style="6" customWidth="1"/>
    <col min="2" max="2" width="35.3984375" style="6" customWidth="1"/>
    <col min="3" max="3" width="13.59765625" style="6" customWidth="1"/>
    <col min="4" max="4" width="12.86328125" style="6" customWidth="1"/>
    <col min="5" max="5" width="33" style="6" customWidth="1"/>
    <col min="6" max="6" width="30.59765625" style="6" customWidth="1"/>
    <col min="7" max="7" width="29.3984375" style="6" customWidth="1"/>
    <col min="8" max="8" width="21" style="6" customWidth="1"/>
    <col min="9" max="9" width="15.3984375" style="6" customWidth="1"/>
    <col min="10" max="10" width="14.3984375" style="6" customWidth="1"/>
    <col min="11" max="11" width="16.1328125" style="6" customWidth="1"/>
    <col min="12" max="12" width="62.3984375" style="6" customWidth="1"/>
    <col min="13" max="13" width="16.3984375" style="6" customWidth="1"/>
    <col min="14" max="14" width="18.86328125" style="6" customWidth="1"/>
    <col min="15" max="16" width="22" style="6" customWidth="1"/>
    <col min="17" max="17" width="26.1328125" style="6" customWidth="1"/>
    <col min="18" max="18" width="30.1328125" style="6" customWidth="1"/>
    <col min="19" max="19" width="27" style="7" customWidth="1"/>
    <col min="20" max="20" width="23.1328125" style="6" customWidth="1"/>
    <col min="21" max="21" width="80" style="6" customWidth="1"/>
    <col min="22" max="22" width="20.3984375" style="6" customWidth="1"/>
    <col min="23" max="23" width="20" style="6" customWidth="1"/>
    <col min="24" max="24" width="45.1328125" style="6" customWidth="1"/>
    <col min="25" max="16384" width="11.3984375" style="6"/>
  </cols>
  <sheetData>
    <row r="8" spans="2:21" ht="13.15" x14ac:dyDescent="0.4">
      <c r="B8" s="62" t="s">
        <v>12</v>
      </c>
      <c r="C8" s="62"/>
      <c r="D8" s="62"/>
      <c r="E8" s="62"/>
      <c r="F8" s="62"/>
      <c r="G8" s="62"/>
      <c r="H8" s="62"/>
      <c r="I8" s="62"/>
      <c r="J8" s="62"/>
      <c r="K8" s="62"/>
      <c r="L8" s="62"/>
      <c r="M8" s="62"/>
      <c r="N8" s="62"/>
      <c r="O8" s="62"/>
      <c r="P8" s="62"/>
      <c r="Q8" s="62"/>
      <c r="R8" s="62"/>
      <c r="S8" s="62"/>
      <c r="T8" s="62"/>
      <c r="U8" s="62"/>
    </row>
    <row r="9" spans="2:21" ht="13.15" x14ac:dyDescent="0.4">
      <c r="B9" s="62" t="s">
        <v>0</v>
      </c>
      <c r="C9" s="62"/>
      <c r="D9" s="62"/>
      <c r="E9" s="62"/>
      <c r="F9" s="62"/>
      <c r="G9" s="62"/>
      <c r="H9" s="62"/>
      <c r="I9" s="62"/>
      <c r="J9" s="62"/>
      <c r="K9" s="62"/>
      <c r="L9" s="62"/>
      <c r="M9" s="62"/>
      <c r="N9" s="62"/>
      <c r="O9" s="62"/>
      <c r="P9" s="62"/>
      <c r="Q9" s="62"/>
      <c r="R9" s="62"/>
      <c r="S9" s="62"/>
      <c r="T9" s="62"/>
      <c r="U9" s="62"/>
    </row>
    <row r="10" spans="2:21" ht="13.15" x14ac:dyDescent="0.4">
      <c r="B10" s="62" t="s">
        <v>68</v>
      </c>
      <c r="C10" s="62"/>
      <c r="D10" s="62"/>
      <c r="E10" s="62"/>
      <c r="F10" s="62"/>
      <c r="G10" s="62"/>
      <c r="H10" s="62"/>
      <c r="I10" s="62"/>
      <c r="J10" s="62"/>
      <c r="K10" s="62"/>
      <c r="L10" s="62"/>
      <c r="M10" s="62"/>
      <c r="N10" s="62"/>
      <c r="O10" s="62"/>
      <c r="P10" s="62"/>
      <c r="Q10" s="62"/>
      <c r="R10" s="62"/>
      <c r="S10" s="62"/>
      <c r="T10" s="62"/>
      <c r="U10" s="62"/>
    </row>
    <row r="11" spans="2:21" ht="13.15" x14ac:dyDescent="0.4">
      <c r="B11" s="62" t="s">
        <v>36</v>
      </c>
      <c r="C11" s="62"/>
      <c r="D11" s="62"/>
      <c r="E11" s="62"/>
      <c r="F11" s="62"/>
      <c r="G11" s="62"/>
      <c r="H11" s="62"/>
      <c r="I11" s="62"/>
      <c r="J11" s="62"/>
      <c r="K11" s="62"/>
      <c r="L11" s="62"/>
      <c r="M11" s="62"/>
      <c r="N11" s="62"/>
      <c r="O11" s="62"/>
      <c r="P11" s="62"/>
      <c r="Q11" s="62"/>
      <c r="R11" s="62"/>
      <c r="S11" s="62"/>
      <c r="T11" s="62"/>
      <c r="U11" s="62"/>
    </row>
    <row r="12" spans="2:21" ht="13.15" x14ac:dyDescent="0.4">
      <c r="B12" s="63"/>
      <c r="C12" s="63"/>
      <c r="D12" s="63"/>
      <c r="E12" s="63"/>
      <c r="F12" s="63"/>
      <c r="G12" s="64"/>
      <c r="H12" s="64"/>
      <c r="I12" s="64"/>
      <c r="J12" s="64"/>
      <c r="K12" s="64"/>
      <c r="L12" s="64"/>
      <c r="M12" s="64"/>
      <c r="N12" s="64"/>
      <c r="O12" s="64"/>
      <c r="P12" s="64"/>
      <c r="Q12" s="64"/>
      <c r="R12" s="64"/>
      <c r="S12" s="64"/>
      <c r="T12" s="64"/>
      <c r="U12" s="64"/>
    </row>
    <row r="13" spans="2:21" ht="17.25" customHeight="1" x14ac:dyDescent="0.4">
      <c r="B13" s="53" t="s">
        <v>37</v>
      </c>
      <c r="C13" s="26"/>
      <c r="D13" s="4"/>
      <c r="E13" s="4"/>
      <c r="F13" s="4"/>
      <c r="G13" s="4"/>
      <c r="H13" s="4"/>
      <c r="I13" s="4"/>
      <c r="J13" s="4"/>
      <c r="K13" s="4"/>
    </row>
    <row r="14" spans="2:21" ht="15.75" customHeight="1" x14ac:dyDescent="0.4">
      <c r="B14" s="27" t="s">
        <v>69</v>
      </c>
      <c r="C14" s="27"/>
      <c r="D14" s="21"/>
      <c r="E14" s="21"/>
      <c r="F14" s="21"/>
      <c r="G14" s="21"/>
      <c r="H14" s="4"/>
      <c r="I14" s="4"/>
      <c r="J14" s="4"/>
      <c r="K14" s="4"/>
      <c r="O14" s="7"/>
      <c r="P14" s="7"/>
      <c r="Q14" s="7"/>
    </row>
    <row r="15" spans="2:21" ht="18" customHeight="1" x14ac:dyDescent="0.4">
      <c r="B15" s="21" t="s">
        <v>70</v>
      </c>
      <c r="C15" s="21"/>
      <c r="D15" s="4"/>
      <c r="E15" s="4"/>
      <c r="F15" s="4"/>
      <c r="G15" s="4"/>
      <c r="H15" s="4"/>
      <c r="I15" s="4"/>
      <c r="J15" s="4"/>
      <c r="K15" s="4"/>
    </row>
    <row r="16" spans="2:21" ht="26.25" customHeight="1" x14ac:dyDescent="0.35">
      <c r="B16" s="61" t="s">
        <v>72</v>
      </c>
      <c r="C16" s="61"/>
      <c r="D16" s="61"/>
      <c r="E16" s="61"/>
      <c r="F16" s="61"/>
      <c r="G16" s="61"/>
      <c r="H16" s="61"/>
      <c r="I16" s="61"/>
      <c r="J16" s="61"/>
      <c r="K16" s="61"/>
    </row>
    <row r="17" spans="2:24" ht="19.5" customHeight="1" x14ac:dyDescent="0.35">
      <c r="B17" s="65" t="s">
        <v>71</v>
      </c>
      <c r="C17" s="65"/>
      <c r="D17" s="65"/>
      <c r="E17" s="65"/>
      <c r="F17" s="65"/>
      <c r="G17" s="65"/>
      <c r="H17" s="65"/>
      <c r="I17" s="65"/>
      <c r="J17" s="65"/>
      <c r="K17" s="4"/>
    </row>
    <row r="18" spans="2:24" ht="37.5" customHeight="1" x14ac:dyDescent="0.35">
      <c r="B18" s="66" t="s">
        <v>95</v>
      </c>
      <c r="C18" s="61"/>
      <c r="D18" s="61"/>
      <c r="E18" s="61"/>
      <c r="F18" s="61"/>
      <c r="G18" s="61"/>
      <c r="H18" s="28"/>
      <c r="I18" s="28"/>
      <c r="J18" s="28"/>
      <c r="K18" s="4"/>
    </row>
    <row r="19" spans="2:24" ht="57.75" customHeight="1" x14ac:dyDescent="0.35">
      <c r="B19" s="67" t="s">
        <v>234</v>
      </c>
      <c r="C19" s="68" t="s">
        <v>38</v>
      </c>
      <c r="D19" s="69"/>
      <c r="E19" s="70" t="s">
        <v>17</v>
      </c>
      <c r="F19" s="70" t="s">
        <v>18</v>
      </c>
      <c r="G19" s="71" t="s">
        <v>2</v>
      </c>
      <c r="H19" s="70" t="s">
        <v>22</v>
      </c>
      <c r="I19" s="70"/>
      <c r="J19" s="70" t="s">
        <v>8</v>
      </c>
      <c r="K19" s="70"/>
      <c r="L19" s="70" t="s">
        <v>3</v>
      </c>
      <c r="M19" s="70" t="s">
        <v>4</v>
      </c>
      <c r="N19" s="70" t="s">
        <v>5</v>
      </c>
      <c r="O19" s="77" t="s">
        <v>6</v>
      </c>
      <c r="P19" s="78" t="s">
        <v>15</v>
      </c>
      <c r="Q19" s="78" t="s">
        <v>16</v>
      </c>
      <c r="R19" s="78" t="s">
        <v>31</v>
      </c>
      <c r="S19" s="79" t="s">
        <v>14</v>
      </c>
      <c r="T19" s="70" t="s">
        <v>11</v>
      </c>
      <c r="U19" s="70" t="s">
        <v>1</v>
      </c>
      <c r="V19" s="68" t="s">
        <v>39</v>
      </c>
      <c r="W19" s="69"/>
      <c r="X19" s="74" t="s">
        <v>1</v>
      </c>
    </row>
    <row r="20" spans="2:24" x14ac:dyDescent="0.35">
      <c r="B20" s="67"/>
      <c r="C20" s="70" t="s">
        <v>34</v>
      </c>
      <c r="D20" s="70" t="s">
        <v>35</v>
      </c>
      <c r="E20" s="70"/>
      <c r="F20" s="70"/>
      <c r="G20" s="72"/>
      <c r="H20" s="70" t="s">
        <v>13</v>
      </c>
      <c r="I20" s="70" t="s">
        <v>9</v>
      </c>
      <c r="J20" s="70" t="s">
        <v>10</v>
      </c>
      <c r="K20" s="70" t="s">
        <v>7</v>
      </c>
      <c r="L20" s="70"/>
      <c r="M20" s="70"/>
      <c r="N20" s="70"/>
      <c r="O20" s="77"/>
      <c r="P20" s="78"/>
      <c r="Q20" s="78"/>
      <c r="R20" s="78"/>
      <c r="S20" s="80"/>
      <c r="T20" s="70"/>
      <c r="U20" s="70"/>
      <c r="V20" s="70" t="s">
        <v>34</v>
      </c>
      <c r="W20" s="70" t="s">
        <v>35</v>
      </c>
      <c r="X20" s="75"/>
    </row>
    <row r="21" spans="2:24" ht="21.75" customHeight="1" x14ac:dyDescent="0.35">
      <c r="B21" s="67"/>
      <c r="C21" s="70"/>
      <c r="D21" s="70"/>
      <c r="E21" s="70"/>
      <c r="F21" s="70"/>
      <c r="G21" s="73"/>
      <c r="H21" s="70"/>
      <c r="I21" s="70"/>
      <c r="J21" s="70"/>
      <c r="K21" s="70"/>
      <c r="L21" s="71"/>
      <c r="M21" s="70"/>
      <c r="N21" s="70"/>
      <c r="O21" s="77"/>
      <c r="P21" s="78"/>
      <c r="Q21" s="78"/>
      <c r="R21" s="78"/>
      <c r="S21" s="81"/>
      <c r="T21" s="70"/>
      <c r="U21" s="70"/>
      <c r="V21" s="70"/>
      <c r="W21" s="70"/>
      <c r="X21" s="76"/>
    </row>
    <row r="22" spans="2:24" ht="78" customHeight="1" x14ac:dyDescent="0.35">
      <c r="B22" s="71" t="s">
        <v>45</v>
      </c>
      <c r="C22" s="12" t="s">
        <v>24</v>
      </c>
      <c r="D22" s="19"/>
      <c r="E22" s="12" t="s">
        <v>129</v>
      </c>
      <c r="F22" s="12" t="s">
        <v>128</v>
      </c>
      <c r="G22" s="20" t="s">
        <v>130</v>
      </c>
      <c r="H22" s="17"/>
      <c r="I22" s="12" t="s">
        <v>24</v>
      </c>
      <c r="J22" s="12" t="s">
        <v>24</v>
      </c>
      <c r="K22" s="8"/>
      <c r="L22" s="12" t="s">
        <v>127</v>
      </c>
      <c r="M22" s="9">
        <v>45132</v>
      </c>
      <c r="N22" s="11">
        <v>45270</v>
      </c>
      <c r="O22" s="34">
        <v>9972636037.8700008</v>
      </c>
      <c r="P22" s="13">
        <f>+O22</f>
        <v>9972636037.8700008</v>
      </c>
      <c r="Q22" s="22">
        <f>+P22/1160000</f>
        <v>8597.1000326465528</v>
      </c>
      <c r="R22" s="23">
        <f t="shared" ref="R22:R24" si="0">+Q22*1300000</f>
        <v>11176230042.440519</v>
      </c>
      <c r="S22" s="23">
        <f t="shared" ref="S22:S24" si="1">+R22</f>
        <v>11176230042.440519</v>
      </c>
      <c r="T22" s="12" t="s">
        <v>21</v>
      </c>
      <c r="U22" s="12"/>
      <c r="V22" s="82" t="s">
        <v>113</v>
      </c>
      <c r="W22" s="82"/>
      <c r="X22" s="84"/>
    </row>
    <row r="23" spans="2:24" ht="132" customHeight="1" x14ac:dyDescent="0.35">
      <c r="B23" s="72"/>
      <c r="C23" s="12" t="s">
        <v>24</v>
      </c>
      <c r="D23" s="19"/>
      <c r="E23" s="12" t="s">
        <v>134</v>
      </c>
      <c r="F23" s="12" t="s">
        <v>133</v>
      </c>
      <c r="G23" s="20" t="s">
        <v>131</v>
      </c>
      <c r="H23" s="12"/>
      <c r="I23" s="12" t="s">
        <v>43</v>
      </c>
      <c r="J23" s="12" t="s">
        <v>24</v>
      </c>
      <c r="K23" s="12"/>
      <c r="L23" s="12" t="s">
        <v>132</v>
      </c>
      <c r="M23" s="9">
        <v>43352</v>
      </c>
      <c r="N23" s="11">
        <v>43439</v>
      </c>
      <c r="O23" s="34">
        <v>554000000</v>
      </c>
      <c r="P23" s="13">
        <f>+O23</f>
        <v>554000000</v>
      </c>
      <c r="Q23" s="22">
        <f>+P23/781242</f>
        <v>709.12726146315742</v>
      </c>
      <c r="R23" s="23">
        <f t="shared" si="0"/>
        <v>921865439.90210462</v>
      </c>
      <c r="S23" s="23">
        <f t="shared" si="1"/>
        <v>921865439.90210462</v>
      </c>
      <c r="T23" s="12" t="s">
        <v>21</v>
      </c>
      <c r="U23" s="12"/>
      <c r="V23" s="83"/>
      <c r="W23" s="83"/>
      <c r="X23" s="85"/>
    </row>
    <row r="24" spans="2:24" ht="132" customHeight="1" x14ac:dyDescent="0.35">
      <c r="B24" s="72"/>
      <c r="C24" s="12" t="s">
        <v>24</v>
      </c>
      <c r="D24" s="19"/>
      <c r="E24" s="12" t="s">
        <v>135</v>
      </c>
      <c r="F24" s="12" t="s">
        <v>136</v>
      </c>
      <c r="G24" s="20" t="s">
        <v>137</v>
      </c>
      <c r="H24" s="12"/>
      <c r="I24" s="12" t="s">
        <v>43</v>
      </c>
      <c r="J24" s="12" t="s">
        <v>24</v>
      </c>
      <c r="K24" s="12"/>
      <c r="L24" s="12" t="s">
        <v>138</v>
      </c>
      <c r="M24" s="9">
        <v>43581</v>
      </c>
      <c r="N24" s="11">
        <v>43829</v>
      </c>
      <c r="O24" s="34">
        <v>702255587</v>
      </c>
      <c r="P24" s="13">
        <f>+O24</f>
        <v>702255587</v>
      </c>
      <c r="Q24" s="22">
        <f>+P24/828116</f>
        <v>848.01596273951964</v>
      </c>
      <c r="R24" s="23">
        <f t="shared" si="0"/>
        <v>1102420751.5613756</v>
      </c>
      <c r="S24" s="23">
        <f t="shared" si="1"/>
        <v>1102420751.5613756</v>
      </c>
      <c r="T24" s="12" t="s">
        <v>21</v>
      </c>
      <c r="U24" s="12" t="s">
        <v>186</v>
      </c>
      <c r="V24" s="83"/>
      <c r="W24" s="83"/>
      <c r="X24" s="85"/>
    </row>
    <row r="25" spans="2:24" ht="56.25" customHeight="1" x14ac:dyDescent="0.4">
      <c r="B25" s="86" t="s">
        <v>77</v>
      </c>
      <c r="C25" s="87"/>
      <c r="D25" s="87"/>
      <c r="E25" s="87"/>
      <c r="F25" s="87"/>
      <c r="G25" s="87"/>
      <c r="H25" s="87"/>
      <c r="I25" s="87"/>
      <c r="J25" s="87"/>
      <c r="K25" s="87"/>
      <c r="L25" s="87"/>
      <c r="M25" s="87"/>
      <c r="N25" s="87"/>
      <c r="O25" s="87"/>
      <c r="P25" s="87"/>
      <c r="Q25" s="87"/>
      <c r="R25" s="88"/>
      <c r="S25" s="24">
        <f>SUM(S22:S24)</f>
        <v>13200516233.903999</v>
      </c>
      <c r="T25" s="89" t="s">
        <v>21</v>
      </c>
      <c r="U25" s="90"/>
      <c r="V25" s="91" t="s">
        <v>21</v>
      </c>
      <c r="W25" s="91"/>
      <c r="X25" s="91"/>
    </row>
  </sheetData>
  <mergeCells count="42">
    <mergeCell ref="B16:K16"/>
    <mergeCell ref="B8:U8"/>
    <mergeCell ref="B9:U9"/>
    <mergeCell ref="B10:U10"/>
    <mergeCell ref="B11:U11"/>
    <mergeCell ref="B12:U12"/>
    <mergeCell ref="B17:J17"/>
    <mergeCell ref="B18:G18"/>
    <mergeCell ref="B19:B21"/>
    <mergeCell ref="C19:D19"/>
    <mergeCell ref="E19:E21"/>
    <mergeCell ref="F19:F21"/>
    <mergeCell ref="G19:G21"/>
    <mergeCell ref="H19:I19"/>
    <mergeCell ref="J19:K19"/>
    <mergeCell ref="C20:C21"/>
    <mergeCell ref="D20:D21"/>
    <mergeCell ref="H20:H21"/>
    <mergeCell ref="I20:I21"/>
    <mergeCell ref="J20:J21"/>
    <mergeCell ref="K20:K21"/>
    <mergeCell ref="X19:X21"/>
    <mergeCell ref="W20:W21"/>
    <mergeCell ref="L19:L21"/>
    <mergeCell ref="M19:M21"/>
    <mergeCell ref="N19:N21"/>
    <mergeCell ref="O19:O21"/>
    <mergeCell ref="P19:P21"/>
    <mergeCell ref="Q19:Q21"/>
    <mergeCell ref="V20:V21"/>
    <mergeCell ref="R19:R21"/>
    <mergeCell ref="S19:S21"/>
    <mergeCell ref="T19:T21"/>
    <mergeCell ref="U19:U21"/>
    <mergeCell ref="V19:W19"/>
    <mergeCell ref="B22:B24"/>
    <mergeCell ref="V22:V24"/>
    <mergeCell ref="W22:W24"/>
    <mergeCell ref="X22:X24"/>
    <mergeCell ref="B25:R25"/>
    <mergeCell ref="T25:U25"/>
    <mergeCell ref="V25:X25"/>
  </mergeCells>
  <pageMargins left="0.19685039370078741" right="0.15748031496062992" top="0.31496062992125984" bottom="0.19685039370078741" header="0.31496062992125984" footer="0.31496062992125984"/>
  <pageSetup paperSize="41" scale="27"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215A8-E3B7-44A7-A18D-8B401F733549}">
  <sheetPr>
    <pageSetUpPr fitToPage="1"/>
  </sheetPr>
  <dimension ref="B8:X24"/>
  <sheetViews>
    <sheetView zoomScale="70" zoomScaleNormal="70" zoomScaleSheetLayoutView="55" workbookViewId="0">
      <selection activeCell="B19" sqref="B19:B21"/>
    </sheetView>
  </sheetViews>
  <sheetFormatPr baseColWidth="10" defaultColWidth="11.3984375" defaultRowHeight="12.75" x14ac:dyDescent="0.35"/>
  <cols>
    <col min="1" max="1" width="15" style="6" customWidth="1"/>
    <col min="2" max="2" width="35.3984375" style="6" customWidth="1"/>
    <col min="3" max="3" width="13.59765625" style="6" customWidth="1"/>
    <col min="4" max="4" width="12.86328125" style="6" customWidth="1"/>
    <col min="5" max="5" width="33" style="6" customWidth="1"/>
    <col min="6" max="6" width="30.59765625" style="6" customWidth="1"/>
    <col min="7" max="7" width="29.3984375" style="6" customWidth="1"/>
    <col min="8" max="8" width="21" style="6" customWidth="1"/>
    <col min="9" max="9" width="15.3984375" style="6" customWidth="1"/>
    <col min="10" max="10" width="14.3984375" style="6" customWidth="1"/>
    <col min="11" max="11" width="16.1328125" style="6" customWidth="1"/>
    <col min="12" max="12" width="62.3984375" style="6" customWidth="1"/>
    <col min="13" max="13" width="16.3984375" style="6" customWidth="1"/>
    <col min="14" max="14" width="18.86328125" style="6" customWidth="1"/>
    <col min="15" max="16" width="22" style="6" customWidth="1"/>
    <col min="17" max="17" width="26.1328125" style="6" customWidth="1"/>
    <col min="18" max="18" width="30.1328125" style="6" customWidth="1"/>
    <col min="19" max="19" width="27" style="7" customWidth="1"/>
    <col min="20" max="20" width="23.1328125" style="6" customWidth="1"/>
    <col min="21" max="21" width="55.265625" style="6" customWidth="1"/>
    <col min="22" max="22" width="20.3984375" style="6" customWidth="1"/>
    <col min="23" max="23" width="20" style="6" customWidth="1"/>
    <col min="24" max="24" width="45.1328125" style="6" customWidth="1"/>
    <col min="25" max="16384" width="11.3984375" style="6"/>
  </cols>
  <sheetData>
    <row r="8" spans="2:21" ht="13.15" x14ac:dyDescent="0.4">
      <c r="B8" s="62" t="s">
        <v>12</v>
      </c>
      <c r="C8" s="62"/>
      <c r="D8" s="62"/>
      <c r="E8" s="62"/>
      <c r="F8" s="62"/>
      <c r="G8" s="62"/>
      <c r="H8" s="62"/>
      <c r="I8" s="62"/>
      <c r="J8" s="62"/>
      <c r="K8" s="62"/>
      <c r="L8" s="62"/>
      <c r="M8" s="62"/>
      <c r="N8" s="62"/>
      <c r="O8" s="62"/>
      <c r="P8" s="62"/>
      <c r="Q8" s="62"/>
      <c r="R8" s="62"/>
      <c r="S8" s="62"/>
      <c r="T8" s="62"/>
      <c r="U8" s="62"/>
    </row>
    <row r="9" spans="2:21" ht="13.15" x14ac:dyDescent="0.4">
      <c r="B9" s="62" t="s">
        <v>0</v>
      </c>
      <c r="C9" s="62"/>
      <c r="D9" s="62"/>
      <c r="E9" s="62"/>
      <c r="F9" s="62"/>
      <c r="G9" s="62"/>
      <c r="H9" s="62"/>
      <c r="I9" s="62"/>
      <c r="J9" s="62"/>
      <c r="K9" s="62"/>
      <c r="L9" s="62"/>
      <c r="M9" s="62"/>
      <c r="N9" s="62"/>
      <c r="O9" s="62"/>
      <c r="P9" s="62"/>
      <c r="Q9" s="62"/>
      <c r="R9" s="62"/>
      <c r="S9" s="62"/>
      <c r="T9" s="62"/>
      <c r="U9" s="62"/>
    </row>
    <row r="10" spans="2:21" ht="13.15" x14ac:dyDescent="0.4">
      <c r="B10" s="62" t="s">
        <v>68</v>
      </c>
      <c r="C10" s="62"/>
      <c r="D10" s="62"/>
      <c r="E10" s="62"/>
      <c r="F10" s="62"/>
      <c r="G10" s="62"/>
      <c r="H10" s="62"/>
      <c r="I10" s="62"/>
      <c r="J10" s="62"/>
      <c r="K10" s="62"/>
      <c r="L10" s="62"/>
      <c r="M10" s="62"/>
      <c r="N10" s="62"/>
      <c r="O10" s="62"/>
      <c r="P10" s="62"/>
      <c r="Q10" s="62"/>
      <c r="R10" s="62"/>
      <c r="S10" s="62"/>
      <c r="T10" s="62"/>
      <c r="U10" s="62"/>
    </row>
    <row r="11" spans="2:21" ht="13.15" x14ac:dyDescent="0.4">
      <c r="B11" s="62" t="s">
        <v>36</v>
      </c>
      <c r="C11" s="62"/>
      <c r="D11" s="62"/>
      <c r="E11" s="62"/>
      <c r="F11" s="62"/>
      <c r="G11" s="62"/>
      <c r="H11" s="62"/>
      <c r="I11" s="62"/>
      <c r="J11" s="62"/>
      <c r="K11" s="62"/>
      <c r="L11" s="62"/>
      <c r="M11" s="62"/>
      <c r="N11" s="62"/>
      <c r="O11" s="62"/>
      <c r="P11" s="62"/>
      <c r="Q11" s="62"/>
      <c r="R11" s="62"/>
      <c r="S11" s="62"/>
      <c r="T11" s="62"/>
      <c r="U11" s="62"/>
    </row>
    <row r="12" spans="2:21" ht="13.15" x14ac:dyDescent="0.4">
      <c r="B12" s="63"/>
      <c r="C12" s="63"/>
      <c r="D12" s="63"/>
      <c r="E12" s="63"/>
      <c r="F12" s="63"/>
      <c r="G12" s="64"/>
      <c r="H12" s="64"/>
      <c r="I12" s="64"/>
      <c r="J12" s="64"/>
      <c r="K12" s="64"/>
      <c r="L12" s="64"/>
      <c r="M12" s="64"/>
      <c r="N12" s="64"/>
      <c r="O12" s="64"/>
      <c r="P12" s="64"/>
      <c r="Q12" s="64"/>
      <c r="R12" s="64"/>
      <c r="S12" s="64"/>
      <c r="T12" s="64"/>
      <c r="U12" s="64"/>
    </row>
    <row r="13" spans="2:21" ht="17.25" customHeight="1" x14ac:dyDescent="0.4">
      <c r="B13" s="53" t="s">
        <v>37</v>
      </c>
      <c r="C13" s="26"/>
      <c r="D13" s="4"/>
      <c r="E13" s="4"/>
      <c r="F13" s="4"/>
      <c r="G13" s="4"/>
      <c r="H13" s="4"/>
      <c r="I13" s="4"/>
      <c r="J13" s="4"/>
      <c r="K13" s="4"/>
    </row>
    <row r="14" spans="2:21" ht="15.75" customHeight="1" x14ac:dyDescent="0.4">
      <c r="B14" s="27" t="s">
        <v>69</v>
      </c>
      <c r="C14" s="27"/>
      <c r="D14" s="21"/>
      <c r="E14" s="21"/>
      <c r="F14" s="21"/>
      <c r="G14" s="21"/>
      <c r="H14" s="4"/>
      <c r="I14" s="4"/>
      <c r="J14" s="4"/>
      <c r="K14" s="4"/>
      <c r="O14" s="7"/>
      <c r="P14" s="7"/>
      <c r="Q14" s="7"/>
    </row>
    <row r="15" spans="2:21" ht="18" customHeight="1" x14ac:dyDescent="0.4">
      <c r="B15" s="21" t="s">
        <v>70</v>
      </c>
      <c r="C15" s="21"/>
      <c r="D15" s="4"/>
      <c r="E15" s="4"/>
      <c r="F15" s="4"/>
      <c r="G15" s="4"/>
      <c r="H15" s="4"/>
      <c r="I15" s="4"/>
      <c r="J15" s="4"/>
      <c r="K15" s="4"/>
    </row>
    <row r="16" spans="2:21" ht="26.25" customHeight="1" x14ac:dyDescent="0.35">
      <c r="B16" s="61" t="s">
        <v>72</v>
      </c>
      <c r="C16" s="61"/>
      <c r="D16" s="61"/>
      <c r="E16" s="61"/>
      <c r="F16" s="61"/>
      <c r="G16" s="61"/>
      <c r="H16" s="61"/>
      <c r="I16" s="61"/>
      <c r="J16" s="61"/>
      <c r="K16" s="61"/>
    </row>
    <row r="17" spans="2:24" ht="19.5" customHeight="1" x14ac:dyDescent="0.35">
      <c r="B17" s="65" t="s">
        <v>71</v>
      </c>
      <c r="C17" s="65"/>
      <c r="D17" s="65"/>
      <c r="E17" s="65"/>
      <c r="F17" s="65"/>
      <c r="G17" s="65"/>
      <c r="H17" s="65"/>
      <c r="I17" s="65"/>
      <c r="J17" s="65"/>
      <c r="K17" s="4"/>
    </row>
    <row r="18" spans="2:24" ht="37.5" customHeight="1" x14ac:dyDescent="0.35">
      <c r="B18" s="66" t="s">
        <v>95</v>
      </c>
      <c r="C18" s="61"/>
      <c r="D18" s="61"/>
      <c r="E18" s="61"/>
      <c r="F18" s="61"/>
      <c r="G18" s="61"/>
      <c r="H18" s="28"/>
      <c r="I18" s="28"/>
      <c r="J18" s="28"/>
      <c r="K18" s="4"/>
    </row>
    <row r="19" spans="2:24" ht="57.75" customHeight="1" x14ac:dyDescent="0.35">
      <c r="B19" s="67" t="s">
        <v>235</v>
      </c>
      <c r="C19" s="68" t="s">
        <v>38</v>
      </c>
      <c r="D19" s="69"/>
      <c r="E19" s="70" t="s">
        <v>17</v>
      </c>
      <c r="F19" s="70" t="s">
        <v>18</v>
      </c>
      <c r="G19" s="71" t="s">
        <v>2</v>
      </c>
      <c r="H19" s="70" t="s">
        <v>22</v>
      </c>
      <c r="I19" s="70"/>
      <c r="J19" s="70" t="s">
        <v>8</v>
      </c>
      <c r="K19" s="70"/>
      <c r="L19" s="70" t="s">
        <v>3</v>
      </c>
      <c r="M19" s="70" t="s">
        <v>4</v>
      </c>
      <c r="N19" s="70" t="s">
        <v>5</v>
      </c>
      <c r="O19" s="77" t="s">
        <v>6</v>
      </c>
      <c r="P19" s="78" t="s">
        <v>15</v>
      </c>
      <c r="Q19" s="78" t="s">
        <v>16</v>
      </c>
      <c r="R19" s="78" t="s">
        <v>31</v>
      </c>
      <c r="S19" s="79" t="s">
        <v>14</v>
      </c>
      <c r="T19" s="70" t="s">
        <v>11</v>
      </c>
      <c r="U19" s="70" t="s">
        <v>1</v>
      </c>
      <c r="V19" s="68" t="s">
        <v>39</v>
      </c>
      <c r="W19" s="69"/>
      <c r="X19" s="74" t="s">
        <v>1</v>
      </c>
    </row>
    <row r="20" spans="2:24" x14ac:dyDescent="0.35">
      <c r="B20" s="67"/>
      <c r="C20" s="70" t="s">
        <v>34</v>
      </c>
      <c r="D20" s="70" t="s">
        <v>35</v>
      </c>
      <c r="E20" s="70"/>
      <c r="F20" s="70"/>
      <c r="G20" s="72"/>
      <c r="H20" s="70" t="s">
        <v>13</v>
      </c>
      <c r="I20" s="70" t="s">
        <v>9</v>
      </c>
      <c r="J20" s="70" t="s">
        <v>10</v>
      </c>
      <c r="K20" s="70" t="s">
        <v>7</v>
      </c>
      <c r="L20" s="70"/>
      <c r="M20" s="70"/>
      <c r="N20" s="70"/>
      <c r="O20" s="77"/>
      <c r="P20" s="78"/>
      <c r="Q20" s="78"/>
      <c r="R20" s="78"/>
      <c r="S20" s="80"/>
      <c r="T20" s="70"/>
      <c r="U20" s="70"/>
      <c r="V20" s="70" t="s">
        <v>34</v>
      </c>
      <c r="W20" s="70" t="s">
        <v>35</v>
      </c>
      <c r="X20" s="75"/>
    </row>
    <row r="21" spans="2:24" ht="21.75" customHeight="1" x14ac:dyDescent="0.35">
      <c r="B21" s="67"/>
      <c r="C21" s="70"/>
      <c r="D21" s="70"/>
      <c r="E21" s="70"/>
      <c r="F21" s="70"/>
      <c r="G21" s="73"/>
      <c r="H21" s="70"/>
      <c r="I21" s="70"/>
      <c r="J21" s="70"/>
      <c r="K21" s="70"/>
      <c r="L21" s="71"/>
      <c r="M21" s="70"/>
      <c r="N21" s="70"/>
      <c r="O21" s="77"/>
      <c r="P21" s="78"/>
      <c r="Q21" s="78"/>
      <c r="R21" s="78"/>
      <c r="S21" s="81"/>
      <c r="T21" s="70"/>
      <c r="U21" s="70"/>
      <c r="V21" s="70"/>
      <c r="W21" s="70"/>
      <c r="X21" s="76"/>
    </row>
    <row r="22" spans="2:24" ht="78" customHeight="1" x14ac:dyDescent="0.35">
      <c r="B22" s="71" t="s">
        <v>62</v>
      </c>
      <c r="C22" s="12" t="s">
        <v>24</v>
      </c>
      <c r="D22" s="19"/>
      <c r="E22" s="12" t="s">
        <v>140</v>
      </c>
      <c r="F22" s="12" t="s">
        <v>139</v>
      </c>
      <c r="G22" s="20" t="s">
        <v>141</v>
      </c>
      <c r="H22" s="17"/>
      <c r="I22" s="12" t="s">
        <v>24</v>
      </c>
      <c r="J22" s="12" t="s">
        <v>24</v>
      </c>
      <c r="K22" s="8"/>
      <c r="L22" s="12" t="s">
        <v>142</v>
      </c>
      <c r="M22" s="9">
        <v>44524</v>
      </c>
      <c r="N22" s="11">
        <v>44711</v>
      </c>
      <c r="O22" s="34">
        <v>2024646650</v>
      </c>
      <c r="P22" s="13">
        <f>+O22</f>
        <v>2024646650</v>
      </c>
      <c r="Q22" s="22">
        <f>+P22/1000000</f>
        <v>2024.6466499999999</v>
      </c>
      <c r="R22" s="23">
        <f t="shared" ref="R22:R23" si="0">+Q22*1300000</f>
        <v>2632040645</v>
      </c>
      <c r="S22" s="23">
        <f t="shared" ref="S22:S23" si="1">+R22</f>
        <v>2632040645</v>
      </c>
      <c r="T22" s="12" t="s">
        <v>21</v>
      </c>
      <c r="U22" s="12"/>
      <c r="V22" s="82" t="s">
        <v>143</v>
      </c>
      <c r="W22" s="82"/>
      <c r="X22" s="84"/>
    </row>
    <row r="23" spans="2:24" ht="132" customHeight="1" x14ac:dyDescent="0.35">
      <c r="B23" s="72"/>
      <c r="C23" s="12" t="s">
        <v>24</v>
      </c>
      <c r="D23" s="19"/>
      <c r="E23" s="12" t="s">
        <v>144</v>
      </c>
      <c r="F23" s="12" t="s">
        <v>145</v>
      </c>
      <c r="G23" s="20" t="s">
        <v>146</v>
      </c>
      <c r="H23" s="12"/>
      <c r="I23" s="12" t="s">
        <v>43</v>
      </c>
      <c r="J23" s="12" t="s">
        <v>24</v>
      </c>
      <c r="K23" s="12"/>
      <c r="L23" s="12" t="s">
        <v>147</v>
      </c>
      <c r="M23" s="9">
        <v>43741</v>
      </c>
      <c r="N23" s="11">
        <v>43811</v>
      </c>
      <c r="O23" s="34">
        <v>2150946539</v>
      </c>
      <c r="P23" s="13">
        <f>+O23</f>
        <v>2150946539</v>
      </c>
      <c r="Q23" s="22">
        <f>+P23/828116</f>
        <v>2597.3976339063611</v>
      </c>
      <c r="R23" s="23">
        <f t="shared" si="0"/>
        <v>3376616924.0782695</v>
      </c>
      <c r="S23" s="23">
        <f t="shared" si="1"/>
        <v>3376616924.0782695</v>
      </c>
      <c r="T23" s="12" t="s">
        <v>21</v>
      </c>
      <c r="U23" s="12"/>
      <c r="V23" s="83"/>
      <c r="W23" s="83"/>
      <c r="X23" s="85"/>
    </row>
    <row r="24" spans="2:24" ht="56.25" customHeight="1" x14ac:dyDescent="0.4">
      <c r="B24" s="86" t="s">
        <v>77</v>
      </c>
      <c r="C24" s="87"/>
      <c r="D24" s="87"/>
      <c r="E24" s="87"/>
      <c r="F24" s="87"/>
      <c r="G24" s="87"/>
      <c r="H24" s="87"/>
      <c r="I24" s="87"/>
      <c r="J24" s="87"/>
      <c r="K24" s="87"/>
      <c r="L24" s="87"/>
      <c r="M24" s="87"/>
      <c r="N24" s="87"/>
      <c r="O24" s="87"/>
      <c r="P24" s="87"/>
      <c r="Q24" s="87"/>
      <c r="R24" s="88"/>
      <c r="S24" s="24">
        <f>SUM(S22:S23)</f>
        <v>6008657569.07827</v>
      </c>
      <c r="T24" s="89" t="s">
        <v>21</v>
      </c>
      <c r="U24" s="90"/>
      <c r="V24" s="91" t="s">
        <v>21</v>
      </c>
      <c r="W24" s="91"/>
      <c r="X24" s="91"/>
    </row>
  </sheetData>
  <mergeCells count="42">
    <mergeCell ref="B22:B23"/>
    <mergeCell ref="V22:V23"/>
    <mergeCell ref="W22:W23"/>
    <mergeCell ref="X22:X23"/>
    <mergeCell ref="B24:R24"/>
    <mergeCell ref="T24:U24"/>
    <mergeCell ref="V24:X24"/>
    <mergeCell ref="X19:X21"/>
    <mergeCell ref="W20:W21"/>
    <mergeCell ref="L19:L21"/>
    <mergeCell ref="M19:M21"/>
    <mergeCell ref="N19:N21"/>
    <mergeCell ref="O19:O21"/>
    <mergeCell ref="P19:P21"/>
    <mergeCell ref="Q19:Q21"/>
    <mergeCell ref="V20:V21"/>
    <mergeCell ref="R19:R21"/>
    <mergeCell ref="S19:S21"/>
    <mergeCell ref="T19:T21"/>
    <mergeCell ref="U19:U21"/>
    <mergeCell ref="V19:W19"/>
    <mergeCell ref="B17:J17"/>
    <mergeCell ref="B18:G18"/>
    <mergeCell ref="B19:B21"/>
    <mergeCell ref="C19:D19"/>
    <mergeCell ref="E19:E21"/>
    <mergeCell ref="F19:F21"/>
    <mergeCell ref="G19:G21"/>
    <mergeCell ref="H19:I19"/>
    <mergeCell ref="J19:K19"/>
    <mergeCell ref="C20:C21"/>
    <mergeCell ref="D20:D21"/>
    <mergeCell ref="H20:H21"/>
    <mergeCell ref="I20:I21"/>
    <mergeCell ref="J20:J21"/>
    <mergeCell ref="K20:K21"/>
    <mergeCell ref="B16:K16"/>
    <mergeCell ref="B8:U8"/>
    <mergeCell ref="B9:U9"/>
    <mergeCell ref="B10:U10"/>
    <mergeCell ref="B11:U11"/>
    <mergeCell ref="B12:U12"/>
  </mergeCells>
  <pageMargins left="0.19685039370078741" right="0.15748031496062992" top="0.31496062992125984" bottom="0.19685039370078741" header="0.31496062992125984" footer="0.31496062992125984"/>
  <pageSetup paperSize="41" scale="27"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C07D2-93AD-4542-9FEE-3FF479C23FF5}">
  <sheetPr>
    <pageSetUpPr fitToPage="1"/>
  </sheetPr>
  <dimension ref="B8:X25"/>
  <sheetViews>
    <sheetView zoomScale="70" zoomScaleNormal="70" zoomScaleSheetLayoutView="55" workbookViewId="0">
      <selection activeCell="U24" sqref="U24"/>
    </sheetView>
  </sheetViews>
  <sheetFormatPr baseColWidth="10" defaultColWidth="11.3984375" defaultRowHeight="12.75" x14ac:dyDescent="0.35"/>
  <cols>
    <col min="1" max="1" width="15" style="6" customWidth="1"/>
    <col min="2" max="2" width="35.3984375" style="6" customWidth="1"/>
    <col min="3" max="3" width="13.59765625" style="6" customWidth="1"/>
    <col min="4" max="4" width="12.86328125" style="6" customWidth="1"/>
    <col min="5" max="5" width="33" style="6" customWidth="1"/>
    <col min="6" max="6" width="30.59765625" style="6" customWidth="1"/>
    <col min="7" max="7" width="29.3984375" style="6" customWidth="1"/>
    <col min="8" max="8" width="21" style="6" customWidth="1"/>
    <col min="9" max="9" width="15.3984375" style="6" customWidth="1"/>
    <col min="10" max="10" width="14.3984375" style="6" customWidth="1"/>
    <col min="11" max="11" width="16.1328125" style="6" customWidth="1"/>
    <col min="12" max="12" width="62.3984375" style="6" customWidth="1"/>
    <col min="13" max="13" width="16.3984375" style="6" customWidth="1"/>
    <col min="14" max="14" width="18.86328125" style="6" customWidth="1"/>
    <col min="15" max="16" width="22" style="6" customWidth="1"/>
    <col min="17" max="17" width="26.1328125" style="6" customWidth="1"/>
    <col min="18" max="18" width="30.1328125" style="6" customWidth="1"/>
    <col min="19" max="19" width="27" style="7" customWidth="1"/>
    <col min="20" max="20" width="23.1328125" style="6" customWidth="1"/>
    <col min="21" max="21" width="60.265625" style="6" customWidth="1"/>
    <col min="22" max="22" width="20.3984375" style="6" customWidth="1"/>
    <col min="23" max="23" width="20" style="6" customWidth="1"/>
    <col min="24" max="24" width="45.1328125" style="6" customWidth="1"/>
    <col min="25" max="16384" width="11.3984375" style="6"/>
  </cols>
  <sheetData>
    <row r="8" spans="2:21" ht="13.15" x14ac:dyDescent="0.4">
      <c r="B8" s="62" t="s">
        <v>12</v>
      </c>
      <c r="C8" s="62"/>
      <c r="D8" s="62"/>
      <c r="E8" s="62"/>
      <c r="F8" s="62"/>
      <c r="G8" s="62"/>
      <c r="H8" s="62"/>
      <c r="I8" s="62"/>
      <c r="J8" s="62"/>
      <c r="K8" s="62"/>
      <c r="L8" s="62"/>
      <c r="M8" s="62"/>
      <c r="N8" s="62"/>
      <c r="O8" s="62"/>
      <c r="P8" s="62"/>
      <c r="Q8" s="62"/>
      <c r="R8" s="62"/>
      <c r="S8" s="62"/>
      <c r="T8" s="62"/>
      <c r="U8" s="62"/>
    </row>
    <row r="9" spans="2:21" ht="13.15" x14ac:dyDescent="0.4">
      <c r="B9" s="62" t="s">
        <v>0</v>
      </c>
      <c r="C9" s="62"/>
      <c r="D9" s="62"/>
      <c r="E9" s="62"/>
      <c r="F9" s="62"/>
      <c r="G9" s="62"/>
      <c r="H9" s="62"/>
      <c r="I9" s="62"/>
      <c r="J9" s="62"/>
      <c r="K9" s="62"/>
      <c r="L9" s="62"/>
      <c r="M9" s="62"/>
      <c r="N9" s="62"/>
      <c r="O9" s="62"/>
      <c r="P9" s="62"/>
      <c r="Q9" s="62"/>
      <c r="R9" s="62"/>
      <c r="S9" s="62"/>
      <c r="T9" s="62"/>
      <c r="U9" s="62"/>
    </row>
    <row r="10" spans="2:21" ht="13.15" x14ac:dyDescent="0.4">
      <c r="B10" s="62" t="s">
        <v>68</v>
      </c>
      <c r="C10" s="62"/>
      <c r="D10" s="62"/>
      <c r="E10" s="62"/>
      <c r="F10" s="62"/>
      <c r="G10" s="62"/>
      <c r="H10" s="62"/>
      <c r="I10" s="62"/>
      <c r="J10" s="62"/>
      <c r="K10" s="62"/>
      <c r="L10" s="62"/>
      <c r="M10" s="62"/>
      <c r="N10" s="62"/>
      <c r="O10" s="62"/>
      <c r="P10" s="62"/>
      <c r="Q10" s="62"/>
      <c r="R10" s="62"/>
      <c r="S10" s="62"/>
      <c r="T10" s="62"/>
      <c r="U10" s="62"/>
    </row>
    <row r="11" spans="2:21" ht="13.15" x14ac:dyDescent="0.4">
      <c r="B11" s="62" t="s">
        <v>36</v>
      </c>
      <c r="C11" s="62"/>
      <c r="D11" s="62"/>
      <c r="E11" s="62"/>
      <c r="F11" s="62"/>
      <c r="G11" s="62"/>
      <c r="H11" s="62"/>
      <c r="I11" s="62"/>
      <c r="J11" s="62"/>
      <c r="K11" s="62"/>
      <c r="L11" s="62"/>
      <c r="M11" s="62"/>
      <c r="N11" s="62"/>
      <c r="O11" s="62"/>
      <c r="P11" s="62"/>
      <c r="Q11" s="62"/>
      <c r="R11" s="62"/>
      <c r="S11" s="62"/>
      <c r="T11" s="62"/>
      <c r="U11" s="62"/>
    </row>
    <row r="12" spans="2:21" ht="13.15" x14ac:dyDescent="0.4">
      <c r="B12" s="63"/>
      <c r="C12" s="63"/>
      <c r="D12" s="63"/>
      <c r="E12" s="63"/>
      <c r="F12" s="63"/>
      <c r="G12" s="64"/>
      <c r="H12" s="64"/>
      <c r="I12" s="64"/>
      <c r="J12" s="64"/>
      <c r="K12" s="64"/>
      <c r="L12" s="64"/>
      <c r="M12" s="64"/>
      <c r="N12" s="64"/>
      <c r="O12" s="64"/>
      <c r="P12" s="64"/>
      <c r="Q12" s="64"/>
      <c r="R12" s="64"/>
      <c r="S12" s="64"/>
      <c r="T12" s="64"/>
      <c r="U12" s="64"/>
    </row>
    <row r="13" spans="2:21" ht="17.25" customHeight="1" x14ac:dyDescent="0.4">
      <c r="B13" s="53" t="s">
        <v>37</v>
      </c>
      <c r="C13" s="26"/>
      <c r="D13" s="4"/>
      <c r="E13" s="4"/>
      <c r="F13" s="4"/>
      <c r="G13" s="4"/>
      <c r="H13" s="4"/>
      <c r="I13" s="4"/>
      <c r="J13" s="4"/>
      <c r="K13" s="4"/>
    </row>
    <row r="14" spans="2:21" ht="15.75" customHeight="1" x14ac:dyDescent="0.4">
      <c r="B14" s="27" t="s">
        <v>69</v>
      </c>
      <c r="C14" s="27"/>
      <c r="D14" s="21"/>
      <c r="E14" s="21"/>
      <c r="F14" s="21"/>
      <c r="G14" s="21"/>
      <c r="H14" s="4"/>
      <c r="I14" s="4"/>
      <c r="J14" s="4"/>
      <c r="K14" s="4"/>
      <c r="O14" s="7"/>
      <c r="P14" s="7"/>
      <c r="Q14" s="7"/>
    </row>
    <row r="15" spans="2:21" ht="18" customHeight="1" x14ac:dyDescent="0.4">
      <c r="B15" s="21" t="s">
        <v>70</v>
      </c>
      <c r="C15" s="21"/>
      <c r="D15" s="4"/>
      <c r="E15" s="4"/>
      <c r="F15" s="4"/>
      <c r="G15" s="4"/>
      <c r="H15" s="4"/>
      <c r="I15" s="4"/>
      <c r="J15" s="4"/>
      <c r="K15" s="4"/>
    </row>
    <row r="16" spans="2:21" ht="26.25" customHeight="1" x14ac:dyDescent="0.35">
      <c r="B16" s="61" t="s">
        <v>72</v>
      </c>
      <c r="C16" s="61"/>
      <c r="D16" s="61"/>
      <c r="E16" s="61"/>
      <c r="F16" s="61"/>
      <c r="G16" s="61"/>
      <c r="H16" s="61"/>
      <c r="I16" s="61"/>
      <c r="J16" s="61"/>
      <c r="K16" s="61"/>
    </row>
    <row r="17" spans="2:24" ht="19.5" customHeight="1" x14ac:dyDescent="0.35">
      <c r="B17" s="65" t="s">
        <v>71</v>
      </c>
      <c r="C17" s="65"/>
      <c r="D17" s="65"/>
      <c r="E17" s="65"/>
      <c r="F17" s="65"/>
      <c r="G17" s="65"/>
      <c r="H17" s="65"/>
      <c r="I17" s="65"/>
      <c r="J17" s="65"/>
      <c r="K17" s="4"/>
    </row>
    <row r="18" spans="2:24" ht="37.5" customHeight="1" x14ac:dyDescent="0.35">
      <c r="B18" s="66" t="s">
        <v>95</v>
      </c>
      <c r="C18" s="61"/>
      <c r="D18" s="61"/>
      <c r="E18" s="61"/>
      <c r="F18" s="61"/>
      <c r="G18" s="61"/>
      <c r="H18" s="28"/>
      <c r="I18" s="28"/>
      <c r="J18" s="28"/>
      <c r="K18" s="4"/>
    </row>
    <row r="19" spans="2:24" ht="57.75" customHeight="1" x14ac:dyDescent="0.35">
      <c r="B19" s="67" t="s">
        <v>236</v>
      </c>
      <c r="C19" s="68" t="s">
        <v>38</v>
      </c>
      <c r="D19" s="69"/>
      <c r="E19" s="70" t="s">
        <v>17</v>
      </c>
      <c r="F19" s="70" t="s">
        <v>18</v>
      </c>
      <c r="G19" s="71" t="s">
        <v>2</v>
      </c>
      <c r="H19" s="70" t="s">
        <v>22</v>
      </c>
      <c r="I19" s="70"/>
      <c r="J19" s="70" t="s">
        <v>8</v>
      </c>
      <c r="K19" s="70"/>
      <c r="L19" s="70" t="s">
        <v>3</v>
      </c>
      <c r="M19" s="70" t="s">
        <v>4</v>
      </c>
      <c r="N19" s="70" t="s">
        <v>5</v>
      </c>
      <c r="O19" s="77" t="s">
        <v>6</v>
      </c>
      <c r="P19" s="78" t="s">
        <v>15</v>
      </c>
      <c r="Q19" s="78" t="s">
        <v>16</v>
      </c>
      <c r="R19" s="78" t="s">
        <v>31</v>
      </c>
      <c r="S19" s="79" t="s">
        <v>14</v>
      </c>
      <c r="T19" s="70" t="s">
        <v>11</v>
      </c>
      <c r="U19" s="70" t="s">
        <v>1</v>
      </c>
      <c r="V19" s="68" t="s">
        <v>39</v>
      </c>
      <c r="W19" s="69"/>
      <c r="X19" s="74" t="s">
        <v>1</v>
      </c>
    </row>
    <row r="20" spans="2:24" x14ac:dyDescent="0.35">
      <c r="B20" s="67"/>
      <c r="C20" s="70" t="s">
        <v>34</v>
      </c>
      <c r="D20" s="70" t="s">
        <v>35</v>
      </c>
      <c r="E20" s="70"/>
      <c r="F20" s="70"/>
      <c r="G20" s="72"/>
      <c r="H20" s="70" t="s">
        <v>13</v>
      </c>
      <c r="I20" s="70" t="s">
        <v>9</v>
      </c>
      <c r="J20" s="70" t="s">
        <v>10</v>
      </c>
      <c r="K20" s="70" t="s">
        <v>7</v>
      </c>
      <c r="L20" s="70"/>
      <c r="M20" s="70"/>
      <c r="N20" s="70"/>
      <c r="O20" s="77"/>
      <c r="P20" s="78"/>
      <c r="Q20" s="78"/>
      <c r="R20" s="78"/>
      <c r="S20" s="80"/>
      <c r="T20" s="70"/>
      <c r="U20" s="70"/>
      <c r="V20" s="70" t="s">
        <v>34</v>
      </c>
      <c r="W20" s="70" t="s">
        <v>35</v>
      </c>
      <c r="X20" s="75"/>
    </row>
    <row r="21" spans="2:24" ht="21.75" customHeight="1" x14ac:dyDescent="0.35">
      <c r="B21" s="67"/>
      <c r="C21" s="70"/>
      <c r="D21" s="70"/>
      <c r="E21" s="70"/>
      <c r="F21" s="70"/>
      <c r="G21" s="73"/>
      <c r="H21" s="70"/>
      <c r="I21" s="70"/>
      <c r="J21" s="70"/>
      <c r="K21" s="70"/>
      <c r="L21" s="71"/>
      <c r="M21" s="70"/>
      <c r="N21" s="70"/>
      <c r="O21" s="77"/>
      <c r="P21" s="78"/>
      <c r="Q21" s="78"/>
      <c r="R21" s="78"/>
      <c r="S21" s="81"/>
      <c r="T21" s="70"/>
      <c r="U21" s="70"/>
      <c r="V21" s="70"/>
      <c r="W21" s="70"/>
      <c r="X21" s="76"/>
    </row>
    <row r="22" spans="2:24" ht="78" customHeight="1" x14ac:dyDescent="0.35">
      <c r="B22" s="71" t="s">
        <v>63</v>
      </c>
      <c r="C22" s="12"/>
      <c r="D22" s="19" t="s">
        <v>24</v>
      </c>
      <c r="E22" s="12" t="s">
        <v>148</v>
      </c>
      <c r="F22" s="12" t="s">
        <v>156</v>
      </c>
      <c r="G22" s="20" t="s">
        <v>149</v>
      </c>
      <c r="H22" s="17"/>
      <c r="I22" s="12" t="s">
        <v>24</v>
      </c>
      <c r="J22" s="12" t="s">
        <v>24</v>
      </c>
      <c r="K22" s="8"/>
      <c r="L22" s="12" t="s">
        <v>150</v>
      </c>
      <c r="M22" s="9">
        <v>42683</v>
      </c>
      <c r="N22" s="11">
        <v>42730</v>
      </c>
      <c r="O22" s="34">
        <v>668391140</v>
      </c>
      <c r="P22" s="13">
        <f>+O22</f>
        <v>668391140</v>
      </c>
      <c r="Q22" s="22">
        <f>+P22/689455</f>
        <v>969.44853543741067</v>
      </c>
      <c r="R22" s="23">
        <f t="shared" ref="R22:R24" si="0">+Q22*1300000</f>
        <v>1260283096.0686338</v>
      </c>
      <c r="S22" s="23">
        <f t="shared" ref="S22:S24" si="1">+R22</f>
        <v>1260283096.0686338</v>
      </c>
      <c r="T22" s="12" t="s">
        <v>21</v>
      </c>
      <c r="U22" s="12"/>
      <c r="V22" s="82" t="s">
        <v>151</v>
      </c>
      <c r="W22" s="82"/>
      <c r="X22" s="84"/>
    </row>
    <row r="23" spans="2:24" ht="132" customHeight="1" x14ac:dyDescent="0.35">
      <c r="B23" s="72"/>
      <c r="C23" s="12"/>
      <c r="D23" s="19" t="s">
        <v>24</v>
      </c>
      <c r="E23" s="12" t="s">
        <v>154</v>
      </c>
      <c r="F23" s="12" t="s">
        <v>155</v>
      </c>
      <c r="G23" s="20" t="s">
        <v>152</v>
      </c>
      <c r="H23" s="12"/>
      <c r="I23" s="12" t="s">
        <v>43</v>
      </c>
      <c r="J23" s="12"/>
      <c r="K23" s="12" t="s">
        <v>24</v>
      </c>
      <c r="L23" s="12" t="s">
        <v>153</v>
      </c>
      <c r="M23" s="9">
        <v>45078</v>
      </c>
      <c r="N23" s="11">
        <v>45107</v>
      </c>
      <c r="O23" s="34">
        <v>582675389</v>
      </c>
      <c r="P23" s="13">
        <f>+O23</f>
        <v>582675389</v>
      </c>
      <c r="Q23" s="22">
        <f>+P23/1160000</f>
        <v>502.3063698275862</v>
      </c>
      <c r="R23" s="23">
        <f t="shared" si="0"/>
        <v>652998280.7758621</v>
      </c>
      <c r="S23" s="23">
        <f t="shared" si="1"/>
        <v>652998280.7758621</v>
      </c>
      <c r="T23" s="12" t="s">
        <v>21</v>
      </c>
      <c r="U23" s="12"/>
      <c r="V23" s="83"/>
      <c r="W23" s="83"/>
      <c r="X23" s="85"/>
    </row>
    <row r="24" spans="2:24" ht="132" customHeight="1" x14ac:dyDescent="0.35">
      <c r="B24" s="72"/>
      <c r="C24" s="12"/>
      <c r="D24" s="19" t="s">
        <v>24</v>
      </c>
      <c r="E24" s="12" t="s">
        <v>157</v>
      </c>
      <c r="F24" s="12" t="s">
        <v>158</v>
      </c>
      <c r="G24" s="20" t="s">
        <v>159</v>
      </c>
      <c r="H24" s="12"/>
      <c r="I24" s="12" t="s">
        <v>43</v>
      </c>
      <c r="J24" s="12" t="s">
        <v>24</v>
      </c>
      <c r="K24" s="12"/>
      <c r="L24" s="12" t="s">
        <v>160</v>
      </c>
      <c r="M24" s="9">
        <v>44186</v>
      </c>
      <c r="N24" s="11">
        <v>44196</v>
      </c>
      <c r="O24" s="34">
        <v>194857145</v>
      </c>
      <c r="P24" s="13">
        <f>+O24</f>
        <v>194857145</v>
      </c>
      <c r="Q24" s="22">
        <f>+P24/877803</f>
        <v>221.98277403927761</v>
      </c>
      <c r="R24" s="23">
        <f t="shared" si="0"/>
        <v>288577606.2510609</v>
      </c>
      <c r="S24" s="23">
        <f t="shared" si="1"/>
        <v>288577606.2510609</v>
      </c>
      <c r="T24" s="12" t="s">
        <v>21</v>
      </c>
      <c r="U24" s="12" t="s">
        <v>188</v>
      </c>
      <c r="V24" s="83"/>
      <c r="W24" s="83"/>
      <c r="X24" s="85"/>
    </row>
    <row r="25" spans="2:24" ht="56.25" customHeight="1" x14ac:dyDescent="0.4">
      <c r="B25" s="86" t="s">
        <v>77</v>
      </c>
      <c r="C25" s="87"/>
      <c r="D25" s="87"/>
      <c r="E25" s="87"/>
      <c r="F25" s="87"/>
      <c r="G25" s="87"/>
      <c r="H25" s="87"/>
      <c r="I25" s="87"/>
      <c r="J25" s="87"/>
      <c r="K25" s="87"/>
      <c r="L25" s="87"/>
      <c r="M25" s="87"/>
      <c r="N25" s="87"/>
      <c r="O25" s="87"/>
      <c r="P25" s="87"/>
      <c r="Q25" s="87"/>
      <c r="R25" s="88"/>
      <c r="S25" s="24">
        <f>SUM(S22:S24)</f>
        <v>2201858983.0955567</v>
      </c>
      <c r="T25" s="89" t="s">
        <v>21</v>
      </c>
      <c r="U25" s="90"/>
      <c r="V25" s="91" t="s">
        <v>21</v>
      </c>
      <c r="W25" s="91"/>
      <c r="X25" s="91"/>
    </row>
  </sheetData>
  <mergeCells count="42">
    <mergeCell ref="B22:B24"/>
    <mergeCell ref="V22:V24"/>
    <mergeCell ref="W22:W24"/>
    <mergeCell ref="X22:X24"/>
    <mergeCell ref="B25:R25"/>
    <mergeCell ref="T25:U25"/>
    <mergeCell ref="V25:X25"/>
    <mergeCell ref="X19:X21"/>
    <mergeCell ref="W20:W21"/>
    <mergeCell ref="L19:L21"/>
    <mergeCell ref="M19:M21"/>
    <mergeCell ref="N19:N21"/>
    <mergeCell ref="O19:O21"/>
    <mergeCell ref="P19:P21"/>
    <mergeCell ref="Q19:Q21"/>
    <mergeCell ref="V20:V21"/>
    <mergeCell ref="R19:R21"/>
    <mergeCell ref="S19:S21"/>
    <mergeCell ref="T19:T21"/>
    <mergeCell ref="U19:U21"/>
    <mergeCell ref="V19:W19"/>
    <mergeCell ref="B17:J17"/>
    <mergeCell ref="B18:G18"/>
    <mergeCell ref="B19:B21"/>
    <mergeCell ref="C19:D19"/>
    <mergeCell ref="E19:E21"/>
    <mergeCell ref="F19:F21"/>
    <mergeCell ref="G19:G21"/>
    <mergeCell ref="H19:I19"/>
    <mergeCell ref="J19:K19"/>
    <mergeCell ref="C20:C21"/>
    <mergeCell ref="D20:D21"/>
    <mergeCell ref="H20:H21"/>
    <mergeCell ref="I20:I21"/>
    <mergeCell ref="J20:J21"/>
    <mergeCell ref="K20:K21"/>
    <mergeCell ref="B16:K16"/>
    <mergeCell ref="B8:U8"/>
    <mergeCell ref="B9:U9"/>
    <mergeCell ref="B10:U10"/>
    <mergeCell ref="B11:U11"/>
    <mergeCell ref="B12:U12"/>
  </mergeCells>
  <pageMargins left="0.19685039370078741" right="0.15748031496062992" top="0.31496062992125984" bottom="0.19685039370078741" header="0.31496062992125984" footer="0.31496062992125984"/>
  <pageSetup paperSize="41" scale="27"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1A5CA-1862-453F-A917-BA62E764B988}">
  <sheetPr>
    <pageSetUpPr fitToPage="1"/>
  </sheetPr>
  <dimension ref="B8:X24"/>
  <sheetViews>
    <sheetView zoomScale="85" zoomScaleNormal="85" zoomScaleSheetLayoutView="55" workbookViewId="0"/>
  </sheetViews>
  <sheetFormatPr baseColWidth="10" defaultColWidth="11.3984375" defaultRowHeight="12.75" x14ac:dyDescent="0.35"/>
  <cols>
    <col min="1" max="1" width="15" style="6" customWidth="1"/>
    <col min="2" max="2" width="35.3984375" style="6" customWidth="1"/>
    <col min="3" max="3" width="13.59765625" style="6" customWidth="1"/>
    <col min="4" max="4" width="12.86328125" style="6" customWidth="1"/>
    <col min="5" max="5" width="33" style="6" customWidth="1"/>
    <col min="6" max="6" width="30.59765625" style="6" customWidth="1"/>
    <col min="7" max="7" width="29.3984375" style="6" customWidth="1"/>
    <col min="8" max="8" width="21" style="6" customWidth="1"/>
    <col min="9" max="9" width="15.3984375" style="6" customWidth="1"/>
    <col min="10" max="10" width="14.3984375" style="6" customWidth="1"/>
    <col min="11" max="11" width="16.1328125" style="6" customWidth="1"/>
    <col min="12" max="12" width="62.3984375" style="6" customWidth="1"/>
    <col min="13" max="13" width="16.3984375" style="6" customWidth="1"/>
    <col min="14" max="14" width="18.86328125" style="6" customWidth="1"/>
    <col min="15" max="16" width="22" style="6" customWidth="1"/>
    <col min="17" max="17" width="26.1328125" style="6" customWidth="1"/>
    <col min="18" max="18" width="30.1328125" style="6" customWidth="1"/>
    <col min="19" max="19" width="27" style="7" customWidth="1"/>
    <col min="20" max="20" width="23.1328125" style="6" customWidth="1"/>
    <col min="21" max="21" width="103" style="6" customWidth="1"/>
    <col min="22" max="22" width="20.3984375" style="6" customWidth="1"/>
    <col min="23" max="23" width="20" style="6" customWidth="1"/>
    <col min="24" max="24" width="45.1328125" style="6" customWidth="1"/>
    <col min="25" max="16384" width="11.3984375" style="6"/>
  </cols>
  <sheetData>
    <row r="8" spans="2:21" ht="13.15" x14ac:dyDescent="0.4">
      <c r="B8" s="62" t="s">
        <v>12</v>
      </c>
      <c r="C8" s="62"/>
      <c r="D8" s="62"/>
      <c r="E8" s="62"/>
      <c r="F8" s="62"/>
      <c r="G8" s="62"/>
      <c r="H8" s="62"/>
      <c r="I8" s="62"/>
      <c r="J8" s="62"/>
      <c r="K8" s="62"/>
      <c r="L8" s="62"/>
      <c r="M8" s="62"/>
      <c r="N8" s="62"/>
      <c r="O8" s="62"/>
      <c r="P8" s="62"/>
      <c r="Q8" s="62"/>
      <c r="R8" s="62"/>
      <c r="S8" s="62"/>
      <c r="T8" s="62"/>
      <c r="U8" s="62"/>
    </row>
    <row r="9" spans="2:21" ht="13.15" x14ac:dyDescent="0.4">
      <c r="B9" s="62" t="s">
        <v>0</v>
      </c>
      <c r="C9" s="62"/>
      <c r="D9" s="62"/>
      <c r="E9" s="62"/>
      <c r="F9" s="62"/>
      <c r="G9" s="62"/>
      <c r="H9" s="62"/>
      <c r="I9" s="62"/>
      <c r="J9" s="62"/>
      <c r="K9" s="62"/>
      <c r="L9" s="62"/>
      <c r="M9" s="62"/>
      <c r="N9" s="62"/>
      <c r="O9" s="62"/>
      <c r="P9" s="62"/>
      <c r="Q9" s="62"/>
      <c r="R9" s="62"/>
      <c r="S9" s="62"/>
      <c r="T9" s="62"/>
      <c r="U9" s="62"/>
    </row>
    <row r="10" spans="2:21" ht="13.15" x14ac:dyDescent="0.4">
      <c r="B10" s="62" t="s">
        <v>68</v>
      </c>
      <c r="C10" s="62"/>
      <c r="D10" s="62"/>
      <c r="E10" s="62"/>
      <c r="F10" s="62"/>
      <c r="G10" s="62"/>
      <c r="H10" s="62"/>
      <c r="I10" s="62"/>
      <c r="J10" s="62"/>
      <c r="K10" s="62"/>
      <c r="L10" s="62"/>
      <c r="M10" s="62"/>
      <c r="N10" s="62"/>
      <c r="O10" s="62"/>
      <c r="P10" s="62"/>
      <c r="Q10" s="62"/>
      <c r="R10" s="62"/>
      <c r="S10" s="62"/>
      <c r="T10" s="62"/>
      <c r="U10" s="62"/>
    </row>
    <row r="11" spans="2:21" ht="13.15" x14ac:dyDescent="0.4">
      <c r="B11" s="62" t="s">
        <v>36</v>
      </c>
      <c r="C11" s="62"/>
      <c r="D11" s="62"/>
      <c r="E11" s="62"/>
      <c r="F11" s="62"/>
      <c r="G11" s="62"/>
      <c r="H11" s="62"/>
      <c r="I11" s="62"/>
      <c r="J11" s="62"/>
      <c r="K11" s="62"/>
      <c r="L11" s="62"/>
      <c r="M11" s="62"/>
      <c r="N11" s="62"/>
      <c r="O11" s="62"/>
      <c r="P11" s="62"/>
      <c r="Q11" s="62"/>
      <c r="R11" s="62"/>
      <c r="S11" s="62"/>
      <c r="T11" s="62"/>
      <c r="U11" s="62"/>
    </row>
    <row r="12" spans="2:21" ht="13.15" x14ac:dyDescent="0.4">
      <c r="B12" s="63"/>
      <c r="C12" s="63"/>
      <c r="D12" s="63"/>
      <c r="E12" s="63"/>
      <c r="F12" s="63"/>
      <c r="G12" s="64"/>
      <c r="H12" s="64"/>
      <c r="I12" s="64"/>
      <c r="J12" s="64"/>
      <c r="K12" s="64"/>
      <c r="L12" s="64"/>
      <c r="M12" s="64"/>
      <c r="N12" s="64"/>
      <c r="O12" s="64"/>
      <c r="P12" s="64"/>
      <c r="Q12" s="64"/>
      <c r="R12" s="64"/>
      <c r="S12" s="64"/>
      <c r="T12" s="64"/>
      <c r="U12" s="64"/>
    </row>
    <row r="13" spans="2:21" ht="17.25" customHeight="1" x14ac:dyDescent="0.4">
      <c r="B13" s="53" t="s">
        <v>37</v>
      </c>
      <c r="C13" s="26"/>
      <c r="D13" s="4"/>
      <c r="E13" s="4"/>
      <c r="F13" s="4"/>
      <c r="G13" s="4"/>
      <c r="H13" s="4"/>
      <c r="I13" s="4"/>
      <c r="J13" s="4"/>
      <c r="K13" s="4"/>
    </row>
    <row r="14" spans="2:21" ht="15.75" customHeight="1" x14ac:dyDescent="0.4">
      <c r="B14" s="27" t="s">
        <v>69</v>
      </c>
      <c r="C14" s="27"/>
      <c r="D14" s="21"/>
      <c r="E14" s="21"/>
      <c r="F14" s="21"/>
      <c r="G14" s="21"/>
      <c r="H14" s="4"/>
      <c r="I14" s="4"/>
      <c r="J14" s="4"/>
      <c r="K14" s="4"/>
      <c r="O14" s="7"/>
      <c r="P14" s="7"/>
      <c r="Q14" s="7"/>
    </row>
    <row r="15" spans="2:21" ht="18" customHeight="1" x14ac:dyDescent="0.4">
      <c r="B15" s="21" t="s">
        <v>70</v>
      </c>
      <c r="C15" s="21"/>
      <c r="D15" s="4"/>
      <c r="E15" s="4"/>
      <c r="F15" s="4"/>
      <c r="G15" s="4"/>
      <c r="H15" s="4"/>
      <c r="I15" s="4"/>
      <c r="J15" s="4"/>
      <c r="K15" s="4"/>
    </row>
    <row r="16" spans="2:21" ht="26.25" customHeight="1" x14ac:dyDescent="0.35">
      <c r="B16" s="61" t="s">
        <v>72</v>
      </c>
      <c r="C16" s="61"/>
      <c r="D16" s="61"/>
      <c r="E16" s="61"/>
      <c r="F16" s="61"/>
      <c r="G16" s="61"/>
      <c r="H16" s="61"/>
      <c r="I16" s="61"/>
      <c r="J16" s="61"/>
      <c r="K16" s="61"/>
    </row>
    <row r="17" spans="2:24" ht="19.5" customHeight="1" x14ac:dyDescent="0.35">
      <c r="B17" s="65" t="s">
        <v>71</v>
      </c>
      <c r="C17" s="65"/>
      <c r="D17" s="65"/>
      <c r="E17" s="65"/>
      <c r="F17" s="65"/>
      <c r="G17" s="65"/>
      <c r="H17" s="65"/>
      <c r="I17" s="65"/>
      <c r="J17" s="65"/>
      <c r="K17" s="4"/>
    </row>
    <row r="18" spans="2:24" ht="37.5" customHeight="1" x14ac:dyDescent="0.35">
      <c r="B18" s="66" t="s">
        <v>95</v>
      </c>
      <c r="C18" s="61"/>
      <c r="D18" s="61"/>
      <c r="E18" s="61"/>
      <c r="F18" s="61"/>
      <c r="G18" s="61"/>
      <c r="H18" s="28"/>
      <c r="I18" s="28"/>
      <c r="J18" s="28"/>
      <c r="K18" s="4"/>
    </row>
    <row r="19" spans="2:24" ht="57.75" customHeight="1" x14ac:dyDescent="0.35">
      <c r="B19" s="67" t="s">
        <v>237</v>
      </c>
      <c r="C19" s="68" t="s">
        <v>38</v>
      </c>
      <c r="D19" s="69"/>
      <c r="E19" s="70" t="s">
        <v>17</v>
      </c>
      <c r="F19" s="70" t="s">
        <v>18</v>
      </c>
      <c r="G19" s="71" t="s">
        <v>2</v>
      </c>
      <c r="H19" s="70" t="s">
        <v>22</v>
      </c>
      <c r="I19" s="70"/>
      <c r="J19" s="70" t="s">
        <v>8</v>
      </c>
      <c r="K19" s="70"/>
      <c r="L19" s="70" t="s">
        <v>3</v>
      </c>
      <c r="M19" s="70" t="s">
        <v>4</v>
      </c>
      <c r="N19" s="70" t="s">
        <v>5</v>
      </c>
      <c r="O19" s="77" t="s">
        <v>6</v>
      </c>
      <c r="P19" s="78" t="s">
        <v>15</v>
      </c>
      <c r="Q19" s="78" t="s">
        <v>16</v>
      </c>
      <c r="R19" s="78" t="s">
        <v>31</v>
      </c>
      <c r="S19" s="79" t="s">
        <v>14</v>
      </c>
      <c r="T19" s="70" t="s">
        <v>11</v>
      </c>
      <c r="U19" s="70" t="s">
        <v>1</v>
      </c>
      <c r="V19" s="68" t="s">
        <v>39</v>
      </c>
      <c r="W19" s="69"/>
      <c r="X19" s="74" t="s">
        <v>1</v>
      </c>
    </row>
    <row r="20" spans="2:24" x14ac:dyDescent="0.35">
      <c r="B20" s="67"/>
      <c r="C20" s="70" t="s">
        <v>34</v>
      </c>
      <c r="D20" s="70" t="s">
        <v>35</v>
      </c>
      <c r="E20" s="70"/>
      <c r="F20" s="70"/>
      <c r="G20" s="72"/>
      <c r="H20" s="70" t="s">
        <v>13</v>
      </c>
      <c r="I20" s="70" t="s">
        <v>9</v>
      </c>
      <c r="J20" s="70" t="s">
        <v>10</v>
      </c>
      <c r="K20" s="70" t="s">
        <v>7</v>
      </c>
      <c r="L20" s="70"/>
      <c r="M20" s="70"/>
      <c r="N20" s="70"/>
      <c r="O20" s="77"/>
      <c r="P20" s="78"/>
      <c r="Q20" s="78"/>
      <c r="R20" s="78"/>
      <c r="S20" s="80"/>
      <c r="T20" s="70"/>
      <c r="U20" s="70"/>
      <c r="V20" s="70" t="s">
        <v>34</v>
      </c>
      <c r="W20" s="70" t="s">
        <v>35</v>
      </c>
      <c r="X20" s="75"/>
    </row>
    <row r="21" spans="2:24" ht="21.75" customHeight="1" x14ac:dyDescent="0.35">
      <c r="B21" s="67"/>
      <c r="C21" s="70"/>
      <c r="D21" s="70"/>
      <c r="E21" s="70"/>
      <c r="F21" s="70"/>
      <c r="G21" s="73"/>
      <c r="H21" s="70"/>
      <c r="I21" s="70"/>
      <c r="J21" s="70"/>
      <c r="K21" s="70"/>
      <c r="L21" s="71"/>
      <c r="M21" s="70"/>
      <c r="N21" s="70"/>
      <c r="O21" s="77"/>
      <c r="P21" s="78"/>
      <c r="Q21" s="78"/>
      <c r="R21" s="78"/>
      <c r="S21" s="81"/>
      <c r="T21" s="70"/>
      <c r="U21" s="70"/>
      <c r="V21" s="70"/>
      <c r="W21" s="70"/>
      <c r="X21" s="76"/>
    </row>
    <row r="22" spans="2:24" ht="409.5" customHeight="1" x14ac:dyDescent="0.35">
      <c r="B22" s="71" t="s">
        <v>161</v>
      </c>
      <c r="C22" s="12" t="s">
        <v>24</v>
      </c>
      <c r="D22" s="19"/>
      <c r="E22" s="12" t="s">
        <v>164</v>
      </c>
      <c r="F22" s="12" t="s">
        <v>165</v>
      </c>
      <c r="G22" s="20" t="s">
        <v>166</v>
      </c>
      <c r="H22" s="17"/>
      <c r="I22" s="12" t="s">
        <v>245</v>
      </c>
      <c r="J22" s="12"/>
      <c r="K22" s="8" t="s">
        <v>24</v>
      </c>
      <c r="L22" s="12" t="s">
        <v>167</v>
      </c>
      <c r="M22" s="9">
        <v>44502</v>
      </c>
      <c r="N22" s="11">
        <v>44532</v>
      </c>
      <c r="O22" s="34">
        <v>767919740</v>
      </c>
      <c r="P22" s="13">
        <v>0</v>
      </c>
      <c r="Q22" s="22">
        <f>+P22/908526</f>
        <v>0</v>
      </c>
      <c r="R22" s="23">
        <f t="shared" ref="R22:R23" si="0">+Q22*1300000</f>
        <v>0</v>
      </c>
      <c r="S22" s="23">
        <f t="shared" ref="S22:S23" si="1">+R22</f>
        <v>0</v>
      </c>
      <c r="T22" s="18" t="s">
        <v>28</v>
      </c>
      <c r="U22" s="12" t="s">
        <v>238</v>
      </c>
      <c r="V22" s="82" t="s">
        <v>168</v>
      </c>
      <c r="W22" s="82"/>
      <c r="X22" s="84"/>
    </row>
    <row r="23" spans="2:24" ht="139.5" customHeight="1" x14ac:dyDescent="0.35">
      <c r="B23" s="72"/>
      <c r="C23" s="12" t="s">
        <v>24</v>
      </c>
      <c r="D23" s="19"/>
      <c r="E23" s="12" t="s">
        <v>169</v>
      </c>
      <c r="F23" s="12" t="s">
        <v>170</v>
      </c>
      <c r="G23" s="20" t="s">
        <v>171</v>
      </c>
      <c r="H23" s="12" t="s">
        <v>246</v>
      </c>
      <c r="I23" s="12"/>
      <c r="J23" s="12" t="s">
        <v>24</v>
      </c>
      <c r="K23" s="12"/>
      <c r="L23" s="12" t="s">
        <v>172</v>
      </c>
      <c r="M23" s="9">
        <v>44629</v>
      </c>
      <c r="N23" s="11">
        <v>44656</v>
      </c>
      <c r="O23" s="34">
        <v>283104360</v>
      </c>
      <c r="P23" s="13">
        <f>+O23*99%</f>
        <v>280273316.39999998</v>
      </c>
      <c r="Q23" s="22">
        <f>+P23/1000000</f>
        <v>280.2733164</v>
      </c>
      <c r="R23" s="23">
        <f t="shared" si="0"/>
        <v>364355311.31999999</v>
      </c>
      <c r="S23" s="23">
        <f t="shared" si="1"/>
        <v>364355311.31999999</v>
      </c>
      <c r="T23" s="12" t="s">
        <v>21</v>
      </c>
      <c r="U23" s="12" t="s">
        <v>184</v>
      </c>
      <c r="V23" s="83"/>
      <c r="W23" s="83"/>
      <c r="X23" s="85"/>
    </row>
    <row r="24" spans="2:24" ht="114.75" customHeight="1" x14ac:dyDescent="0.4">
      <c r="B24" s="86" t="s">
        <v>77</v>
      </c>
      <c r="C24" s="87"/>
      <c r="D24" s="87"/>
      <c r="E24" s="87"/>
      <c r="F24" s="87"/>
      <c r="G24" s="87"/>
      <c r="H24" s="87"/>
      <c r="I24" s="87"/>
      <c r="J24" s="87"/>
      <c r="K24" s="87"/>
      <c r="L24" s="87"/>
      <c r="M24" s="87"/>
      <c r="N24" s="87"/>
      <c r="O24" s="87"/>
      <c r="P24" s="87"/>
      <c r="Q24" s="87"/>
      <c r="R24" s="88"/>
      <c r="S24" s="24">
        <f>SUM(S22:S23)</f>
        <v>364355311.31999999</v>
      </c>
      <c r="T24" s="89" t="s">
        <v>205</v>
      </c>
      <c r="U24" s="90"/>
      <c r="V24" s="91" t="s">
        <v>21</v>
      </c>
      <c r="W24" s="91"/>
      <c r="X24" s="91"/>
    </row>
  </sheetData>
  <mergeCells count="42">
    <mergeCell ref="B22:B23"/>
    <mergeCell ref="V22:V23"/>
    <mergeCell ref="W22:W23"/>
    <mergeCell ref="X22:X23"/>
    <mergeCell ref="B24:R24"/>
    <mergeCell ref="T24:U24"/>
    <mergeCell ref="V24:X24"/>
    <mergeCell ref="X19:X21"/>
    <mergeCell ref="W20:W21"/>
    <mergeCell ref="L19:L21"/>
    <mergeCell ref="M19:M21"/>
    <mergeCell ref="N19:N21"/>
    <mergeCell ref="O19:O21"/>
    <mergeCell ref="P19:P21"/>
    <mergeCell ref="Q19:Q21"/>
    <mergeCell ref="V20:V21"/>
    <mergeCell ref="R19:R21"/>
    <mergeCell ref="S19:S21"/>
    <mergeCell ref="T19:T21"/>
    <mergeCell ref="U19:U21"/>
    <mergeCell ref="V19:W19"/>
    <mergeCell ref="B17:J17"/>
    <mergeCell ref="B18:G18"/>
    <mergeCell ref="B19:B21"/>
    <mergeCell ref="C19:D19"/>
    <mergeCell ref="E19:E21"/>
    <mergeCell ref="F19:F21"/>
    <mergeCell ref="G19:G21"/>
    <mergeCell ref="H19:I19"/>
    <mergeCell ref="J19:K19"/>
    <mergeCell ref="C20:C21"/>
    <mergeCell ref="D20:D21"/>
    <mergeCell ref="H20:H21"/>
    <mergeCell ref="I20:I21"/>
    <mergeCell ref="J20:J21"/>
    <mergeCell ref="K20:K21"/>
    <mergeCell ref="B16:K16"/>
    <mergeCell ref="B8:U8"/>
    <mergeCell ref="B9:U9"/>
    <mergeCell ref="B10:U10"/>
    <mergeCell ref="B11:U11"/>
    <mergeCell ref="B12:U12"/>
  </mergeCells>
  <pageMargins left="0.19685039370078741" right="0.15748031496062992" top="0.31496062992125984" bottom="0.19685039370078741" header="0.31496062992125984" footer="0.31496062992125984"/>
  <pageSetup paperSize="41" scale="27"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76100-CF6C-4914-8C98-CD6889E61580}">
  <sheetPr>
    <pageSetUpPr fitToPage="1"/>
  </sheetPr>
  <dimension ref="B8:X24"/>
  <sheetViews>
    <sheetView zoomScale="70" zoomScaleNormal="70" zoomScaleSheetLayoutView="55" workbookViewId="0">
      <selection activeCell="A19" sqref="A19"/>
    </sheetView>
  </sheetViews>
  <sheetFormatPr baseColWidth="10" defaultColWidth="11.3984375" defaultRowHeight="12.75" x14ac:dyDescent="0.35"/>
  <cols>
    <col min="1" max="1" width="15" style="6" customWidth="1"/>
    <col min="2" max="2" width="35.3984375" style="6" customWidth="1"/>
    <col min="3" max="3" width="13.59765625" style="6" customWidth="1"/>
    <col min="4" max="4" width="12.86328125" style="6" customWidth="1"/>
    <col min="5" max="5" width="33" style="6" customWidth="1"/>
    <col min="6" max="6" width="30.59765625" style="6" customWidth="1"/>
    <col min="7" max="7" width="29.3984375" style="6" customWidth="1"/>
    <col min="8" max="8" width="21" style="6" customWidth="1"/>
    <col min="9" max="9" width="15.3984375" style="6" customWidth="1"/>
    <col min="10" max="10" width="14.3984375" style="6" customWidth="1"/>
    <col min="11" max="11" width="16.1328125" style="6" customWidth="1"/>
    <col min="12" max="12" width="62.3984375" style="6" customWidth="1"/>
    <col min="13" max="13" width="16.3984375" style="6" customWidth="1"/>
    <col min="14" max="14" width="18.86328125" style="6" customWidth="1"/>
    <col min="15" max="16" width="22" style="6" customWidth="1"/>
    <col min="17" max="17" width="26.1328125" style="6" customWidth="1"/>
    <col min="18" max="18" width="30.1328125" style="6" customWidth="1"/>
    <col min="19" max="19" width="27" style="7" customWidth="1"/>
    <col min="20" max="20" width="23.1328125" style="6" customWidth="1"/>
    <col min="21" max="21" width="52.1328125" style="6" customWidth="1"/>
    <col min="22" max="22" width="20.3984375" style="6" customWidth="1"/>
    <col min="23" max="23" width="20" style="6" customWidth="1"/>
    <col min="24" max="24" width="45.1328125" style="6" customWidth="1"/>
    <col min="25" max="16384" width="11.3984375" style="6"/>
  </cols>
  <sheetData>
    <row r="8" spans="2:21" ht="13.15" x14ac:dyDescent="0.4">
      <c r="B8" s="62" t="s">
        <v>12</v>
      </c>
      <c r="C8" s="62"/>
      <c r="D8" s="62"/>
      <c r="E8" s="62"/>
      <c r="F8" s="62"/>
      <c r="G8" s="62"/>
      <c r="H8" s="62"/>
      <c r="I8" s="62"/>
      <c r="J8" s="62"/>
      <c r="K8" s="62"/>
      <c r="L8" s="62"/>
      <c r="M8" s="62"/>
      <c r="N8" s="62"/>
      <c r="O8" s="62"/>
      <c r="P8" s="62"/>
      <c r="Q8" s="62"/>
      <c r="R8" s="62"/>
      <c r="S8" s="62"/>
      <c r="T8" s="62"/>
      <c r="U8" s="62"/>
    </row>
    <row r="9" spans="2:21" ht="13.15" x14ac:dyDescent="0.4">
      <c r="B9" s="62" t="s">
        <v>0</v>
      </c>
      <c r="C9" s="62"/>
      <c r="D9" s="62"/>
      <c r="E9" s="62"/>
      <c r="F9" s="62"/>
      <c r="G9" s="62"/>
      <c r="H9" s="62"/>
      <c r="I9" s="62"/>
      <c r="J9" s="62"/>
      <c r="K9" s="62"/>
      <c r="L9" s="62"/>
      <c r="M9" s="62"/>
      <c r="N9" s="62"/>
      <c r="O9" s="62"/>
      <c r="P9" s="62"/>
      <c r="Q9" s="62"/>
      <c r="R9" s="62"/>
      <c r="S9" s="62"/>
      <c r="T9" s="62"/>
      <c r="U9" s="62"/>
    </row>
    <row r="10" spans="2:21" ht="13.15" x14ac:dyDescent="0.4">
      <c r="B10" s="62" t="s">
        <v>68</v>
      </c>
      <c r="C10" s="62"/>
      <c r="D10" s="62"/>
      <c r="E10" s="62"/>
      <c r="F10" s="62"/>
      <c r="G10" s="62"/>
      <c r="H10" s="62"/>
      <c r="I10" s="62"/>
      <c r="J10" s="62"/>
      <c r="K10" s="62"/>
      <c r="L10" s="62"/>
      <c r="M10" s="62"/>
      <c r="N10" s="62"/>
      <c r="O10" s="62"/>
      <c r="P10" s="62"/>
      <c r="Q10" s="62"/>
      <c r="R10" s="62"/>
      <c r="S10" s="62"/>
      <c r="T10" s="62"/>
      <c r="U10" s="62"/>
    </row>
    <row r="11" spans="2:21" ht="13.15" x14ac:dyDescent="0.4">
      <c r="B11" s="62" t="s">
        <v>36</v>
      </c>
      <c r="C11" s="62"/>
      <c r="D11" s="62"/>
      <c r="E11" s="62"/>
      <c r="F11" s="62"/>
      <c r="G11" s="62"/>
      <c r="H11" s="62"/>
      <c r="I11" s="62"/>
      <c r="J11" s="62"/>
      <c r="K11" s="62"/>
      <c r="L11" s="62"/>
      <c r="M11" s="62"/>
      <c r="N11" s="62"/>
      <c r="O11" s="62"/>
      <c r="P11" s="62"/>
      <c r="Q11" s="62"/>
      <c r="R11" s="62"/>
      <c r="S11" s="62"/>
      <c r="T11" s="62"/>
      <c r="U11" s="62"/>
    </row>
    <row r="12" spans="2:21" ht="13.15" x14ac:dyDescent="0.4">
      <c r="B12" s="63"/>
      <c r="C12" s="63"/>
      <c r="D12" s="63"/>
      <c r="E12" s="63"/>
      <c r="F12" s="63"/>
      <c r="G12" s="64"/>
      <c r="H12" s="64"/>
      <c r="I12" s="64"/>
      <c r="J12" s="64"/>
      <c r="K12" s="64"/>
      <c r="L12" s="64"/>
      <c r="M12" s="64"/>
      <c r="N12" s="64"/>
      <c r="O12" s="64"/>
      <c r="P12" s="64"/>
      <c r="Q12" s="64"/>
      <c r="R12" s="64"/>
      <c r="S12" s="64"/>
      <c r="T12" s="64"/>
      <c r="U12" s="64"/>
    </row>
    <row r="13" spans="2:21" ht="17.25" customHeight="1" x14ac:dyDescent="0.4">
      <c r="B13" s="53" t="s">
        <v>37</v>
      </c>
      <c r="C13" s="26"/>
      <c r="D13" s="4"/>
      <c r="E13" s="4"/>
      <c r="F13" s="4"/>
      <c r="G13" s="4"/>
      <c r="H13" s="4"/>
      <c r="I13" s="4"/>
      <c r="J13" s="4"/>
      <c r="K13" s="4"/>
    </row>
    <row r="14" spans="2:21" ht="15.75" customHeight="1" x14ac:dyDescent="0.4">
      <c r="B14" s="27" t="s">
        <v>69</v>
      </c>
      <c r="C14" s="27"/>
      <c r="D14" s="21"/>
      <c r="E14" s="21"/>
      <c r="F14" s="21"/>
      <c r="G14" s="21"/>
      <c r="H14" s="4"/>
      <c r="I14" s="4"/>
      <c r="J14" s="4"/>
      <c r="K14" s="4"/>
      <c r="O14" s="7"/>
      <c r="P14" s="7"/>
      <c r="Q14" s="7"/>
    </row>
    <row r="15" spans="2:21" ht="18" customHeight="1" x14ac:dyDescent="0.4">
      <c r="B15" s="21" t="s">
        <v>70</v>
      </c>
      <c r="C15" s="21"/>
      <c r="D15" s="4"/>
      <c r="E15" s="4"/>
      <c r="F15" s="4"/>
      <c r="G15" s="4"/>
      <c r="H15" s="4"/>
      <c r="I15" s="4"/>
      <c r="J15" s="4"/>
      <c r="K15" s="4"/>
    </row>
    <row r="16" spans="2:21" ht="26.25" customHeight="1" x14ac:dyDescent="0.35">
      <c r="B16" s="61" t="s">
        <v>72</v>
      </c>
      <c r="C16" s="61"/>
      <c r="D16" s="61"/>
      <c r="E16" s="61"/>
      <c r="F16" s="61"/>
      <c r="G16" s="61"/>
      <c r="H16" s="61"/>
      <c r="I16" s="61"/>
      <c r="J16" s="61"/>
      <c r="K16" s="61"/>
    </row>
    <row r="17" spans="2:24" ht="19.5" customHeight="1" x14ac:dyDescent="0.35">
      <c r="B17" s="65" t="s">
        <v>71</v>
      </c>
      <c r="C17" s="65"/>
      <c r="D17" s="65"/>
      <c r="E17" s="65"/>
      <c r="F17" s="65"/>
      <c r="G17" s="65"/>
      <c r="H17" s="65"/>
      <c r="I17" s="65"/>
      <c r="J17" s="65"/>
      <c r="K17" s="4"/>
    </row>
    <row r="18" spans="2:24" ht="37.5" customHeight="1" x14ac:dyDescent="0.35">
      <c r="B18" s="66" t="s">
        <v>95</v>
      </c>
      <c r="C18" s="61"/>
      <c r="D18" s="61"/>
      <c r="E18" s="61"/>
      <c r="F18" s="61"/>
      <c r="G18" s="61"/>
      <c r="H18" s="28"/>
      <c r="I18" s="28"/>
      <c r="J18" s="28"/>
      <c r="K18" s="4"/>
    </row>
    <row r="19" spans="2:24" ht="57.75" customHeight="1" x14ac:dyDescent="0.35">
      <c r="B19" s="67" t="s">
        <v>239</v>
      </c>
      <c r="C19" s="68" t="s">
        <v>38</v>
      </c>
      <c r="D19" s="69"/>
      <c r="E19" s="70" t="s">
        <v>17</v>
      </c>
      <c r="F19" s="70" t="s">
        <v>18</v>
      </c>
      <c r="G19" s="71" t="s">
        <v>2</v>
      </c>
      <c r="H19" s="70" t="s">
        <v>22</v>
      </c>
      <c r="I19" s="70"/>
      <c r="J19" s="70" t="s">
        <v>8</v>
      </c>
      <c r="K19" s="70"/>
      <c r="L19" s="70" t="s">
        <v>3</v>
      </c>
      <c r="M19" s="70" t="s">
        <v>4</v>
      </c>
      <c r="N19" s="70" t="s">
        <v>5</v>
      </c>
      <c r="O19" s="77" t="s">
        <v>6</v>
      </c>
      <c r="P19" s="78" t="s">
        <v>15</v>
      </c>
      <c r="Q19" s="78" t="s">
        <v>16</v>
      </c>
      <c r="R19" s="78" t="s">
        <v>31</v>
      </c>
      <c r="S19" s="79" t="s">
        <v>14</v>
      </c>
      <c r="T19" s="70" t="s">
        <v>11</v>
      </c>
      <c r="U19" s="70" t="s">
        <v>1</v>
      </c>
      <c r="V19" s="68" t="s">
        <v>39</v>
      </c>
      <c r="W19" s="69"/>
      <c r="X19" s="74" t="s">
        <v>1</v>
      </c>
    </row>
    <row r="20" spans="2:24" x14ac:dyDescent="0.35">
      <c r="B20" s="67"/>
      <c r="C20" s="70" t="s">
        <v>34</v>
      </c>
      <c r="D20" s="70" t="s">
        <v>35</v>
      </c>
      <c r="E20" s="70"/>
      <c r="F20" s="70"/>
      <c r="G20" s="72"/>
      <c r="H20" s="70" t="s">
        <v>13</v>
      </c>
      <c r="I20" s="70" t="s">
        <v>9</v>
      </c>
      <c r="J20" s="70" t="s">
        <v>10</v>
      </c>
      <c r="K20" s="70" t="s">
        <v>7</v>
      </c>
      <c r="L20" s="70"/>
      <c r="M20" s="70"/>
      <c r="N20" s="70"/>
      <c r="O20" s="77"/>
      <c r="P20" s="78"/>
      <c r="Q20" s="78"/>
      <c r="R20" s="78"/>
      <c r="S20" s="80"/>
      <c r="T20" s="70"/>
      <c r="U20" s="70"/>
      <c r="V20" s="70" t="s">
        <v>34</v>
      </c>
      <c r="W20" s="70" t="s">
        <v>35</v>
      </c>
      <c r="X20" s="75"/>
    </row>
    <row r="21" spans="2:24" ht="21.75" customHeight="1" x14ac:dyDescent="0.35">
      <c r="B21" s="67"/>
      <c r="C21" s="70"/>
      <c r="D21" s="70"/>
      <c r="E21" s="70"/>
      <c r="F21" s="70"/>
      <c r="G21" s="73"/>
      <c r="H21" s="70"/>
      <c r="I21" s="70"/>
      <c r="J21" s="70"/>
      <c r="K21" s="70"/>
      <c r="L21" s="71"/>
      <c r="M21" s="70"/>
      <c r="N21" s="70"/>
      <c r="O21" s="77"/>
      <c r="P21" s="78"/>
      <c r="Q21" s="78"/>
      <c r="R21" s="78"/>
      <c r="S21" s="81"/>
      <c r="T21" s="70"/>
      <c r="U21" s="70"/>
      <c r="V21" s="70"/>
      <c r="W21" s="70"/>
      <c r="X21" s="76"/>
    </row>
    <row r="22" spans="2:24" ht="78" customHeight="1" x14ac:dyDescent="0.35">
      <c r="B22" s="71" t="s">
        <v>64</v>
      </c>
      <c r="C22" s="12" t="s">
        <v>24</v>
      </c>
      <c r="D22" s="19"/>
      <c r="E22" s="12" t="s">
        <v>175</v>
      </c>
      <c r="F22" s="12" t="s">
        <v>176</v>
      </c>
      <c r="G22" s="20" t="s">
        <v>177</v>
      </c>
      <c r="H22" s="17"/>
      <c r="I22" s="12" t="s">
        <v>24</v>
      </c>
      <c r="J22" s="12" t="s">
        <v>24</v>
      </c>
      <c r="K22" s="8"/>
      <c r="L22" s="12" t="s">
        <v>178</v>
      </c>
      <c r="M22" s="9">
        <v>44442</v>
      </c>
      <c r="N22" s="11">
        <v>44645</v>
      </c>
      <c r="O22" s="34">
        <v>517972991</v>
      </c>
      <c r="P22" s="13">
        <f>+O22</f>
        <v>517972991</v>
      </c>
      <c r="Q22" s="22">
        <f>+P22/1000000</f>
        <v>517.97299099999998</v>
      </c>
      <c r="R22" s="23">
        <f t="shared" ref="R22:R23" si="0">+Q22*1300000</f>
        <v>673364888.29999995</v>
      </c>
      <c r="S22" s="23">
        <f t="shared" ref="S22:S23" si="1">+R22</f>
        <v>673364888.29999995</v>
      </c>
      <c r="T22" s="12" t="s">
        <v>21</v>
      </c>
      <c r="U22" s="12"/>
      <c r="V22" s="82" t="s">
        <v>174</v>
      </c>
      <c r="W22" s="82"/>
      <c r="X22" s="84"/>
    </row>
    <row r="23" spans="2:24" ht="132" customHeight="1" x14ac:dyDescent="0.35">
      <c r="B23" s="72"/>
      <c r="C23" s="12" t="s">
        <v>24</v>
      </c>
      <c r="D23" s="19"/>
      <c r="E23" s="12" t="s">
        <v>179</v>
      </c>
      <c r="F23" s="12" t="s">
        <v>180</v>
      </c>
      <c r="G23" s="20" t="s">
        <v>181</v>
      </c>
      <c r="H23" s="12"/>
      <c r="I23" s="12" t="s">
        <v>43</v>
      </c>
      <c r="J23" s="12"/>
      <c r="K23" s="12" t="s">
        <v>24</v>
      </c>
      <c r="L23" s="12" t="s">
        <v>182</v>
      </c>
      <c r="M23" s="9">
        <v>40374</v>
      </c>
      <c r="N23" s="11">
        <v>41258</v>
      </c>
      <c r="O23" s="34">
        <v>573250000</v>
      </c>
      <c r="P23" s="13">
        <f>+O23</f>
        <v>573250000</v>
      </c>
      <c r="Q23" s="22">
        <f>+P23/566700</f>
        <v>1011.5581436386095</v>
      </c>
      <c r="R23" s="23">
        <f t="shared" si="0"/>
        <v>1315025586.7301924</v>
      </c>
      <c r="S23" s="23">
        <f t="shared" si="1"/>
        <v>1315025586.7301924</v>
      </c>
      <c r="T23" s="12" t="s">
        <v>21</v>
      </c>
      <c r="U23" s="12"/>
      <c r="V23" s="83"/>
      <c r="W23" s="83"/>
      <c r="X23" s="85"/>
    </row>
    <row r="24" spans="2:24" ht="56.25" customHeight="1" x14ac:dyDescent="0.4">
      <c r="B24" s="86" t="s">
        <v>77</v>
      </c>
      <c r="C24" s="87"/>
      <c r="D24" s="87"/>
      <c r="E24" s="87"/>
      <c r="F24" s="87"/>
      <c r="G24" s="87"/>
      <c r="H24" s="87"/>
      <c r="I24" s="87"/>
      <c r="J24" s="87"/>
      <c r="K24" s="87"/>
      <c r="L24" s="87"/>
      <c r="M24" s="87"/>
      <c r="N24" s="87"/>
      <c r="O24" s="87"/>
      <c r="P24" s="87"/>
      <c r="Q24" s="87"/>
      <c r="R24" s="88"/>
      <c r="S24" s="24">
        <f>SUM(S22:S23)</f>
        <v>1988390475.0301924</v>
      </c>
      <c r="T24" s="89" t="s">
        <v>21</v>
      </c>
      <c r="U24" s="90"/>
      <c r="V24" s="91" t="s">
        <v>21</v>
      </c>
      <c r="W24" s="91"/>
      <c r="X24" s="91"/>
    </row>
  </sheetData>
  <mergeCells count="42">
    <mergeCell ref="B22:B23"/>
    <mergeCell ref="V22:V23"/>
    <mergeCell ref="W22:W23"/>
    <mergeCell ref="X22:X23"/>
    <mergeCell ref="B24:R24"/>
    <mergeCell ref="T24:U24"/>
    <mergeCell ref="V24:X24"/>
    <mergeCell ref="X19:X21"/>
    <mergeCell ref="W20:W21"/>
    <mergeCell ref="L19:L21"/>
    <mergeCell ref="M19:M21"/>
    <mergeCell ref="N19:N21"/>
    <mergeCell ref="O19:O21"/>
    <mergeCell ref="P19:P21"/>
    <mergeCell ref="Q19:Q21"/>
    <mergeCell ref="V20:V21"/>
    <mergeCell ref="R19:R21"/>
    <mergeCell ref="S19:S21"/>
    <mergeCell ref="T19:T21"/>
    <mergeCell ref="U19:U21"/>
    <mergeCell ref="V19:W19"/>
    <mergeCell ref="B17:J17"/>
    <mergeCell ref="B18:G18"/>
    <mergeCell ref="B19:B21"/>
    <mergeCell ref="C19:D19"/>
    <mergeCell ref="E19:E21"/>
    <mergeCell ref="F19:F21"/>
    <mergeCell ref="G19:G21"/>
    <mergeCell ref="H19:I19"/>
    <mergeCell ref="J19:K19"/>
    <mergeCell ref="C20:C21"/>
    <mergeCell ref="D20:D21"/>
    <mergeCell ref="H20:H21"/>
    <mergeCell ref="I20:I21"/>
    <mergeCell ref="J20:J21"/>
    <mergeCell ref="K20:K21"/>
    <mergeCell ref="B16:K16"/>
    <mergeCell ref="B8:U8"/>
    <mergeCell ref="B9:U9"/>
    <mergeCell ref="B10:U10"/>
    <mergeCell ref="B11:U11"/>
    <mergeCell ref="B12:U12"/>
  </mergeCells>
  <pageMargins left="0.19685039370078741" right="0.15748031496062992" top="0.31496062992125984" bottom="0.19685039370078741" header="0.31496062992125984" footer="0.31496062992125984"/>
  <pageSetup paperSize="41" scale="27"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8971B-0209-4560-9BC4-14A221AB53AC}">
  <sheetPr>
    <pageSetUpPr fitToPage="1"/>
  </sheetPr>
  <dimension ref="B8:X25"/>
  <sheetViews>
    <sheetView zoomScale="70" zoomScaleNormal="70" zoomScaleSheetLayoutView="55" workbookViewId="0">
      <selection activeCell="A22" sqref="A22"/>
    </sheetView>
  </sheetViews>
  <sheetFormatPr baseColWidth="10" defaultColWidth="11.3984375" defaultRowHeight="12.75" x14ac:dyDescent="0.35"/>
  <cols>
    <col min="1" max="1" width="15" style="6" customWidth="1"/>
    <col min="2" max="2" width="35.3984375" style="6" customWidth="1"/>
    <col min="3" max="3" width="13.59765625" style="6" customWidth="1"/>
    <col min="4" max="4" width="12.86328125" style="6" customWidth="1"/>
    <col min="5" max="5" width="33" style="6" customWidth="1"/>
    <col min="6" max="6" width="30.59765625" style="6" customWidth="1"/>
    <col min="7" max="7" width="29.3984375" style="6" customWidth="1"/>
    <col min="8" max="8" width="21" style="6" customWidth="1"/>
    <col min="9" max="9" width="15.3984375" style="6" customWidth="1"/>
    <col min="10" max="10" width="14.3984375" style="6" customWidth="1"/>
    <col min="11" max="11" width="16.1328125" style="6" customWidth="1"/>
    <col min="12" max="12" width="62.3984375" style="6" customWidth="1"/>
    <col min="13" max="13" width="16.3984375" style="6" customWidth="1"/>
    <col min="14" max="14" width="18.86328125" style="6" customWidth="1"/>
    <col min="15" max="16" width="22" style="6" customWidth="1"/>
    <col min="17" max="17" width="26.1328125" style="6" customWidth="1"/>
    <col min="18" max="18" width="30.1328125" style="6" customWidth="1"/>
    <col min="19" max="19" width="27" style="7" customWidth="1"/>
    <col min="20" max="20" width="23.1328125" style="6" customWidth="1"/>
    <col min="21" max="21" width="95.3984375" style="6" customWidth="1"/>
    <col min="22" max="22" width="20.3984375" style="6" customWidth="1"/>
    <col min="23" max="23" width="20" style="6" customWidth="1"/>
    <col min="24" max="24" width="45.1328125" style="6" customWidth="1"/>
    <col min="25" max="16384" width="11.3984375" style="6"/>
  </cols>
  <sheetData>
    <row r="8" spans="2:21" ht="13.15" x14ac:dyDescent="0.4">
      <c r="B8" s="62" t="s">
        <v>12</v>
      </c>
      <c r="C8" s="62"/>
      <c r="D8" s="62"/>
      <c r="E8" s="62"/>
      <c r="F8" s="62"/>
      <c r="G8" s="62"/>
      <c r="H8" s="62"/>
      <c r="I8" s="62"/>
      <c r="J8" s="62"/>
      <c r="K8" s="62"/>
      <c r="L8" s="62"/>
      <c r="M8" s="62"/>
      <c r="N8" s="62"/>
      <c r="O8" s="62"/>
      <c r="P8" s="62"/>
      <c r="Q8" s="62"/>
      <c r="R8" s="62"/>
      <c r="S8" s="62"/>
      <c r="T8" s="62"/>
      <c r="U8" s="62"/>
    </row>
    <row r="9" spans="2:21" ht="13.15" x14ac:dyDescent="0.4">
      <c r="B9" s="62" t="s">
        <v>0</v>
      </c>
      <c r="C9" s="62"/>
      <c r="D9" s="62"/>
      <c r="E9" s="62"/>
      <c r="F9" s="62"/>
      <c r="G9" s="62"/>
      <c r="H9" s="62"/>
      <c r="I9" s="62"/>
      <c r="J9" s="62"/>
      <c r="K9" s="62"/>
      <c r="L9" s="62"/>
      <c r="M9" s="62"/>
      <c r="N9" s="62"/>
      <c r="O9" s="62"/>
      <c r="P9" s="62"/>
      <c r="Q9" s="62"/>
      <c r="R9" s="62"/>
      <c r="S9" s="62"/>
      <c r="T9" s="62"/>
      <c r="U9" s="62"/>
    </row>
    <row r="10" spans="2:21" ht="13.15" x14ac:dyDescent="0.4">
      <c r="B10" s="62" t="s">
        <v>68</v>
      </c>
      <c r="C10" s="62"/>
      <c r="D10" s="62"/>
      <c r="E10" s="62"/>
      <c r="F10" s="62"/>
      <c r="G10" s="62"/>
      <c r="H10" s="62"/>
      <c r="I10" s="62"/>
      <c r="J10" s="62"/>
      <c r="K10" s="62"/>
      <c r="L10" s="62"/>
      <c r="M10" s="62"/>
      <c r="N10" s="62"/>
      <c r="O10" s="62"/>
      <c r="P10" s="62"/>
      <c r="Q10" s="62"/>
      <c r="R10" s="62"/>
      <c r="S10" s="62"/>
      <c r="T10" s="62"/>
      <c r="U10" s="62"/>
    </row>
    <row r="11" spans="2:21" ht="13.15" x14ac:dyDescent="0.4">
      <c r="B11" s="62" t="s">
        <v>36</v>
      </c>
      <c r="C11" s="62"/>
      <c r="D11" s="62"/>
      <c r="E11" s="62"/>
      <c r="F11" s="62"/>
      <c r="G11" s="62"/>
      <c r="H11" s="62"/>
      <c r="I11" s="62"/>
      <c r="J11" s="62"/>
      <c r="K11" s="62"/>
      <c r="L11" s="62"/>
      <c r="M11" s="62"/>
      <c r="N11" s="62"/>
      <c r="O11" s="62"/>
      <c r="P11" s="62"/>
      <c r="Q11" s="62"/>
      <c r="R11" s="62"/>
      <c r="S11" s="62"/>
      <c r="T11" s="62"/>
      <c r="U11" s="62"/>
    </row>
    <row r="12" spans="2:21" ht="13.15" x14ac:dyDescent="0.4">
      <c r="B12" s="63"/>
      <c r="C12" s="63"/>
      <c r="D12" s="63"/>
      <c r="E12" s="63"/>
      <c r="F12" s="63"/>
      <c r="G12" s="64"/>
      <c r="H12" s="64"/>
      <c r="I12" s="64"/>
      <c r="J12" s="64"/>
      <c r="K12" s="64"/>
      <c r="L12" s="64"/>
      <c r="M12" s="64"/>
      <c r="N12" s="64"/>
      <c r="O12" s="64"/>
      <c r="P12" s="64"/>
      <c r="Q12" s="64"/>
      <c r="R12" s="64"/>
      <c r="S12" s="64"/>
      <c r="T12" s="64"/>
      <c r="U12" s="64"/>
    </row>
    <row r="13" spans="2:21" ht="17.25" customHeight="1" x14ac:dyDescent="0.4">
      <c r="B13" s="53" t="s">
        <v>37</v>
      </c>
      <c r="C13" s="26"/>
      <c r="D13" s="4"/>
      <c r="E13" s="4"/>
      <c r="F13" s="4"/>
      <c r="G13" s="4"/>
      <c r="H13" s="4"/>
      <c r="I13" s="4"/>
      <c r="J13" s="4"/>
      <c r="K13" s="4"/>
    </row>
    <row r="14" spans="2:21" ht="15.75" customHeight="1" x14ac:dyDescent="0.4">
      <c r="B14" s="27" t="s">
        <v>69</v>
      </c>
      <c r="C14" s="27"/>
      <c r="D14" s="21"/>
      <c r="E14" s="21"/>
      <c r="F14" s="21"/>
      <c r="G14" s="21"/>
      <c r="H14" s="4"/>
      <c r="I14" s="4"/>
      <c r="J14" s="4"/>
      <c r="K14" s="4"/>
      <c r="O14" s="7"/>
      <c r="P14" s="7"/>
      <c r="Q14" s="7"/>
    </row>
    <row r="15" spans="2:21" ht="18" customHeight="1" x14ac:dyDescent="0.4">
      <c r="B15" s="21" t="s">
        <v>70</v>
      </c>
      <c r="C15" s="21"/>
      <c r="D15" s="4"/>
      <c r="E15" s="4"/>
      <c r="F15" s="4"/>
      <c r="G15" s="4"/>
      <c r="H15" s="4"/>
      <c r="I15" s="4"/>
      <c r="J15" s="4"/>
      <c r="K15" s="4"/>
    </row>
    <row r="16" spans="2:21" ht="26.25" customHeight="1" x14ac:dyDescent="0.35">
      <c r="B16" s="61" t="s">
        <v>72</v>
      </c>
      <c r="C16" s="61"/>
      <c r="D16" s="61"/>
      <c r="E16" s="61"/>
      <c r="F16" s="61"/>
      <c r="G16" s="61"/>
      <c r="H16" s="61"/>
      <c r="I16" s="61"/>
      <c r="J16" s="61"/>
      <c r="K16" s="61"/>
    </row>
    <row r="17" spans="2:24" ht="19.5" customHeight="1" x14ac:dyDescent="0.35">
      <c r="B17" s="65" t="s">
        <v>71</v>
      </c>
      <c r="C17" s="65"/>
      <c r="D17" s="65"/>
      <c r="E17" s="65"/>
      <c r="F17" s="65"/>
      <c r="G17" s="65"/>
      <c r="H17" s="65"/>
      <c r="I17" s="65"/>
      <c r="J17" s="65"/>
      <c r="K17" s="4"/>
    </row>
    <row r="18" spans="2:24" ht="37.5" customHeight="1" x14ac:dyDescent="0.35">
      <c r="B18" s="66" t="s">
        <v>95</v>
      </c>
      <c r="C18" s="61"/>
      <c r="D18" s="61"/>
      <c r="E18" s="61"/>
      <c r="F18" s="61"/>
      <c r="G18" s="61"/>
      <c r="H18" s="28"/>
      <c r="I18" s="28"/>
      <c r="J18" s="28"/>
      <c r="K18" s="4"/>
    </row>
    <row r="19" spans="2:24" ht="57.75" customHeight="1" x14ac:dyDescent="0.35">
      <c r="B19" s="67" t="s">
        <v>241</v>
      </c>
      <c r="C19" s="68" t="s">
        <v>38</v>
      </c>
      <c r="D19" s="69"/>
      <c r="E19" s="70" t="s">
        <v>17</v>
      </c>
      <c r="F19" s="70" t="s">
        <v>18</v>
      </c>
      <c r="G19" s="71" t="s">
        <v>2</v>
      </c>
      <c r="H19" s="70" t="s">
        <v>22</v>
      </c>
      <c r="I19" s="70"/>
      <c r="J19" s="70" t="s">
        <v>8</v>
      </c>
      <c r="K19" s="70"/>
      <c r="L19" s="70" t="s">
        <v>3</v>
      </c>
      <c r="M19" s="70" t="s">
        <v>4</v>
      </c>
      <c r="N19" s="70" t="s">
        <v>5</v>
      </c>
      <c r="O19" s="77" t="s">
        <v>6</v>
      </c>
      <c r="P19" s="78" t="s">
        <v>15</v>
      </c>
      <c r="Q19" s="78" t="s">
        <v>16</v>
      </c>
      <c r="R19" s="78" t="s">
        <v>31</v>
      </c>
      <c r="S19" s="79" t="s">
        <v>14</v>
      </c>
      <c r="T19" s="70" t="s">
        <v>11</v>
      </c>
      <c r="U19" s="70" t="s">
        <v>1</v>
      </c>
      <c r="V19" s="68" t="s">
        <v>39</v>
      </c>
      <c r="W19" s="69"/>
      <c r="X19" s="74" t="s">
        <v>1</v>
      </c>
    </row>
    <row r="20" spans="2:24" x14ac:dyDescent="0.35">
      <c r="B20" s="67"/>
      <c r="C20" s="70" t="s">
        <v>34</v>
      </c>
      <c r="D20" s="70" t="s">
        <v>35</v>
      </c>
      <c r="E20" s="70"/>
      <c r="F20" s="70"/>
      <c r="G20" s="72"/>
      <c r="H20" s="70" t="s">
        <v>13</v>
      </c>
      <c r="I20" s="70" t="s">
        <v>9</v>
      </c>
      <c r="J20" s="70" t="s">
        <v>10</v>
      </c>
      <c r="K20" s="70" t="s">
        <v>7</v>
      </c>
      <c r="L20" s="70"/>
      <c r="M20" s="70"/>
      <c r="N20" s="70"/>
      <c r="O20" s="77"/>
      <c r="P20" s="78"/>
      <c r="Q20" s="78"/>
      <c r="R20" s="78"/>
      <c r="S20" s="80"/>
      <c r="T20" s="70"/>
      <c r="U20" s="70"/>
      <c r="V20" s="70" t="s">
        <v>34</v>
      </c>
      <c r="W20" s="70" t="s">
        <v>35</v>
      </c>
      <c r="X20" s="75"/>
    </row>
    <row r="21" spans="2:24" ht="21.75" customHeight="1" x14ac:dyDescent="0.35">
      <c r="B21" s="67"/>
      <c r="C21" s="70"/>
      <c r="D21" s="70"/>
      <c r="E21" s="70"/>
      <c r="F21" s="70"/>
      <c r="G21" s="73"/>
      <c r="H21" s="70"/>
      <c r="I21" s="70"/>
      <c r="J21" s="70"/>
      <c r="K21" s="70"/>
      <c r="L21" s="71"/>
      <c r="M21" s="70"/>
      <c r="N21" s="70"/>
      <c r="O21" s="77"/>
      <c r="P21" s="78"/>
      <c r="Q21" s="78"/>
      <c r="R21" s="78"/>
      <c r="S21" s="81"/>
      <c r="T21" s="70"/>
      <c r="U21" s="70"/>
      <c r="V21" s="70"/>
      <c r="W21" s="70"/>
      <c r="X21" s="76"/>
    </row>
    <row r="22" spans="2:24" ht="78" customHeight="1" x14ac:dyDescent="0.35">
      <c r="B22" s="71" t="s">
        <v>65</v>
      </c>
      <c r="C22" s="19" t="s">
        <v>24</v>
      </c>
      <c r="D22" s="19"/>
      <c r="E22" s="12" t="s">
        <v>211</v>
      </c>
      <c r="F22" s="12" t="s">
        <v>212</v>
      </c>
      <c r="G22" s="20" t="s">
        <v>214</v>
      </c>
      <c r="H22" s="17"/>
      <c r="I22" s="12" t="s">
        <v>24</v>
      </c>
      <c r="J22" s="12"/>
      <c r="K22" s="8" t="s">
        <v>24</v>
      </c>
      <c r="L22" s="12" t="s">
        <v>213</v>
      </c>
      <c r="M22" s="11" t="s">
        <v>215</v>
      </c>
      <c r="N22" s="11" t="s">
        <v>215</v>
      </c>
      <c r="O22" s="11" t="s">
        <v>215</v>
      </c>
      <c r="P22" s="13">
        <v>0</v>
      </c>
      <c r="Q22" s="22">
        <f>+P22/737717</f>
        <v>0</v>
      </c>
      <c r="R22" s="23">
        <f t="shared" ref="R22:R24" si="0">+Q22*1300000</f>
        <v>0</v>
      </c>
      <c r="S22" s="23">
        <f t="shared" ref="S22:S24" si="1">+R22</f>
        <v>0</v>
      </c>
      <c r="T22" s="18" t="s">
        <v>28</v>
      </c>
      <c r="U22" s="82" t="s">
        <v>240</v>
      </c>
      <c r="V22" s="82" t="s">
        <v>189</v>
      </c>
      <c r="W22" s="82"/>
      <c r="X22" s="84"/>
    </row>
    <row r="23" spans="2:24" ht="132" customHeight="1" x14ac:dyDescent="0.35">
      <c r="B23" s="72"/>
      <c r="C23" s="19" t="s">
        <v>24</v>
      </c>
      <c r="D23" s="19"/>
      <c r="E23" s="12" t="s">
        <v>216</v>
      </c>
      <c r="F23" s="12" t="s">
        <v>217</v>
      </c>
      <c r="G23" s="20" t="s">
        <v>218</v>
      </c>
      <c r="H23" s="12"/>
      <c r="I23" s="12" t="s">
        <v>43</v>
      </c>
      <c r="J23" s="12" t="s">
        <v>24</v>
      </c>
      <c r="K23" s="12"/>
      <c r="L23" s="12" t="s">
        <v>219</v>
      </c>
      <c r="M23" s="11" t="s">
        <v>215</v>
      </c>
      <c r="N23" s="11" t="s">
        <v>215</v>
      </c>
      <c r="O23" s="11" t="s">
        <v>215</v>
      </c>
      <c r="P23" s="13">
        <v>0</v>
      </c>
      <c r="Q23" s="22">
        <f>+P23/737717</f>
        <v>0</v>
      </c>
      <c r="R23" s="23">
        <f t="shared" si="0"/>
        <v>0</v>
      </c>
      <c r="S23" s="23">
        <f t="shared" si="1"/>
        <v>0</v>
      </c>
      <c r="T23" s="18" t="s">
        <v>28</v>
      </c>
      <c r="U23" s="92"/>
      <c r="V23" s="83"/>
      <c r="W23" s="83"/>
      <c r="X23" s="85"/>
    </row>
    <row r="24" spans="2:24" ht="132" customHeight="1" x14ac:dyDescent="0.35">
      <c r="B24" s="72"/>
      <c r="C24" s="19" t="s">
        <v>24</v>
      </c>
      <c r="D24" s="19"/>
      <c r="E24" s="12" t="s">
        <v>220</v>
      </c>
      <c r="F24" s="12" t="s">
        <v>221</v>
      </c>
      <c r="G24" s="20" t="s">
        <v>222</v>
      </c>
      <c r="H24" s="12"/>
      <c r="I24" s="12" t="s">
        <v>43</v>
      </c>
      <c r="J24" s="12" t="s">
        <v>24</v>
      </c>
      <c r="K24" s="12"/>
      <c r="L24" s="12" t="s">
        <v>223</v>
      </c>
      <c r="M24" s="11" t="s">
        <v>215</v>
      </c>
      <c r="N24" s="11" t="s">
        <v>215</v>
      </c>
      <c r="O24" s="11" t="s">
        <v>215</v>
      </c>
      <c r="P24" s="13">
        <v>0</v>
      </c>
      <c r="Q24" s="22">
        <f>+P24/908526</f>
        <v>0</v>
      </c>
      <c r="R24" s="23">
        <f t="shared" si="0"/>
        <v>0</v>
      </c>
      <c r="S24" s="23">
        <f t="shared" si="1"/>
        <v>0</v>
      </c>
      <c r="T24" s="18" t="s">
        <v>28</v>
      </c>
      <c r="U24" s="93"/>
      <c r="V24" s="83"/>
      <c r="W24" s="83"/>
      <c r="X24" s="85"/>
    </row>
    <row r="25" spans="2:24" ht="56.25" customHeight="1" x14ac:dyDescent="0.4">
      <c r="B25" s="86" t="s">
        <v>77</v>
      </c>
      <c r="C25" s="87"/>
      <c r="D25" s="87"/>
      <c r="E25" s="87"/>
      <c r="F25" s="87"/>
      <c r="G25" s="87"/>
      <c r="H25" s="87"/>
      <c r="I25" s="87"/>
      <c r="J25" s="87"/>
      <c r="K25" s="87"/>
      <c r="L25" s="87"/>
      <c r="M25" s="87"/>
      <c r="N25" s="87"/>
      <c r="O25" s="87"/>
      <c r="P25" s="87"/>
      <c r="Q25" s="87"/>
      <c r="R25" s="88"/>
      <c r="S25" s="24">
        <f>SUM(S22:S24)</f>
        <v>0</v>
      </c>
      <c r="T25" s="89" t="s">
        <v>28</v>
      </c>
      <c r="U25" s="90"/>
      <c r="V25" s="91" t="s">
        <v>21</v>
      </c>
      <c r="W25" s="91"/>
      <c r="X25" s="91"/>
    </row>
  </sheetData>
  <mergeCells count="43">
    <mergeCell ref="B22:B24"/>
    <mergeCell ref="V22:V24"/>
    <mergeCell ref="W22:W24"/>
    <mergeCell ref="X22:X24"/>
    <mergeCell ref="B25:R25"/>
    <mergeCell ref="T25:U25"/>
    <mergeCell ref="V25:X25"/>
    <mergeCell ref="U22:U24"/>
    <mergeCell ref="X19:X21"/>
    <mergeCell ref="W20:W21"/>
    <mergeCell ref="L19:L21"/>
    <mergeCell ref="M19:M21"/>
    <mergeCell ref="N19:N21"/>
    <mergeCell ref="O19:O21"/>
    <mergeCell ref="P19:P21"/>
    <mergeCell ref="Q19:Q21"/>
    <mergeCell ref="V20:V21"/>
    <mergeCell ref="R19:R21"/>
    <mergeCell ref="S19:S21"/>
    <mergeCell ref="T19:T21"/>
    <mergeCell ref="U19:U21"/>
    <mergeCell ref="V19:W19"/>
    <mergeCell ref="B17:J17"/>
    <mergeCell ref="B18:G18"/>
    <mergeCell ref="B19:B21"/>
    <mergeCell ref="C19:D19"/>
    <mergeCell ref="E19:E21"/>
    <mergeCell ref="F19:F21"/>
    <mergeCell ref="G19:G21"/>
    <mergeCell ref="H19:I19"/>
    <mergeCell ref="J19:K19"/>
    <mergeCell ref="C20:C21"/>
    <mergeCell ref="D20:D21"/>
    <mergeCell ref="H20:H21"/>
    <mergeCell ref="I20:I21"/>
    <mergeCell ref="J20:J21"/>
    <mergeCell ref="K20:K21"/>
    <mergeCell ref="B16:K16"/>
    <mergeCell ref="B8:U8"/>
    <mergeCell ref="B9:U9"/>
    <mergeCell ref="B10:U10"/>
    <mergeCell ref="B11:U11"/>
    <mergeCell ref="B12:U12"/>
  </mergeCells>
  <pageMargins left="0.19685039370078741" right="0.15748031496062992" top="0.31496062992125984" bottom="0.19685039370078741" header="0.31496062992125984" footer="0.31496062992125984"/>
  <pageSetup paperSize="41" scale="27"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8DA5D-DB27-42F6-ADED-0393FA1AC3D9}">
  <sheetPr>
    <pageSetUpPr fitToPage="1"/>
  </sheetPr>
  <dimension ref="B8:X25"/>
  <sheetViews>
    <sheetView zoomScale="70" zoomScaleNormal="70" zoomScaleSheetLayoutView="55" workbookViewId="0">
      <selection activeCell="B19" sqref="B19:B21"/>
    </sheetView>
  </sheetViews>
  <sheetFormatPr baseColWidth="10" defaultColWidth="11.3984375" defaultRowHeight="12.75" x14ac:dyDescent="0.35"/>
  <cols>
    <col min="1" max="1" width="15" style="6" customWidth="1"/>
    <col min="2" max="2" width="35.3984375" style="6" customWidth="1"/>
    <col min="3" max="3" width="13.59765625" style="6" customWidth="1"/>
    <col min="4" max="4" width="12.86328125" style="6" customWidth="1"/>
    <col min="5" max="5" width="33" style="6" customWidth="1"/>
    <col min="6" max="6" width="30.59765625" style="6" customWidth="1"/>
    <col min="7" max="7" width="29.3984375" style="6" customWidth="1"/>
    <col min="8" max="8" width="21" style="6" customWidth="1"/>
    <col min="9" max="9" width="15.3984375" style="6" customWidth="1"/>
    <col min="10" max="10" width="14.3984375" style="6" customWidth="1"/>
    <col min="11" max="11" width="16.1328125" style="6" customWidth="1"/>
    <col min="12" max="12" width="62.3984375" style="6" customWidth="1"/>
    <col min="13" max="13" width="16.3984375" style="6" customWidth="1"/>
    <col min="14" max="14" width="18.86328125" style="6" customWidth="1"/>
    <col min="15" max="16" width="22" style="6" customWidth="1"/>
    <col min="17" max="17" width="26.1328125" style="6" customWidth="1"/>
    <col min="18" max="18" width="30.1328125" style="6" customWidth="1"/>
    <col min="19" max="19" width="27" style="7" customWidth="1"/>
    <col min="20" max="20" width="23.1328125" style="6" customWidth="1"/>
    <col min="21" max="21" width="103" style="6" customWidth="1"/>
    <col min="22" max="22" width="20.3984375" style="6" customWidth="1"/>
    <col min="23" max="23" width="20" style="6" customWidth="1"/>
    <col min="24" max="24" width="45.1328125" style="6" customWidth="1"/>
    <col min="25" max="16384" width="11.3984375" style="6"/>
  </cols>
  <sheetData>
    <row r="8" spans="2:21" ht="13.15" x14ac:dyDescent="0.4">
      <c r="B8" s="62" t="s">
        <v>12</v>
      </c>
      <c r="C8" s="62"/>
      <c r="D8" s="62"/>
      <c r="E8" s="62"/>
      <c r="F8" s="62"/>
      <c r="G8" s="62"/>
      <c r="H8" s="62"/>
      <c r="I8" s="62"/>
      <c r="J8" s="62"/>
      <c r="K8" s="62"/>
      <c r="L8" s="62"/>
      <c r="M8" s="62"/>
      <c r="N8" s="62"/>
      <c r="O8" s="62"/>
      <c r="P8" s="62"/>
      <c r="Q8" s="62"/>
      <c r="R8" s="62"/>
      <c r="S8" s="62"/>
      <c r="T8" s="62"/>
      <c r="U8" s="62"/>
    </row>
    <row r="9" spans="2:21" ht="13.15" x14ac:dyDescent="0.4">
      <c r="B9" s="62" t="s">
        <v>0</v>
      </c>
      <c r="C9" s="62"/>
      <c r="D9" s="62"/>
      <c r="E9" s="62"/>
      <c r="F9" s="62"/>
      <c r="G9" s="62"/>
      <c r="H9" s="62"/>
      <c r="I9" s="62"/>
      <c r="J9" s="62"/>
      <c r="K9" s="62"/>
      <c r="L9" s="62"/>
      <c r="M9" s="62"/>
      <c r="N9" s="62"/>
      <c r="O9" s="62"/>
      <c r="P9" s="62"/>
      <c r="Q9" s="62"/>
      <c r="R9" s="62"/>
      <c r="S9" s="62"/>
      <c r="T9" s="62"/>
      <c r="U9" s="62"/>
    </row>
    <row r="10" spans="2:21" ht="13.15" x14ac:dyDescent="0.4">
      <c r="B10" s="62" t="s">
        <v>68</v>
      </c>
      <c r="C10" s="62"/>
      <c r="D10" s="62"/>
      <c r="E10" s="62"/>
      <c r="F10" s="62"/>
      <c r="G10" s="62"/>
      <c r="H10" s="62"/>
      <c r="I10" s="62"/>
      <c r="J10" s="62"/>
      <c r="K10" s="62"/>
      <c r="L10" s="62"/>
      <c r="M10" s="62"/>
      <c r="N10" s="62"/>
      <c r="O10" s="62"/>
      <c r="P10" s="62"/>
      <c r="Q10" s="62"/>
      <c r="R10" s="62"/>
      <c r="S10" s="62"/>
      <c r="T10" s="62"/>
      <c r="U10" s="62"/>
    </row>
    <row r="11" spans="2:21" ht="13.15" x14ac:dyDescent="0.4">
      <c r="B11" s="62" t="s">
        <v>36</v>
      </c>
      <c r="C11" s="62"/>
      <c r="D11" s="62"/>
      <c r="E11" s="62"/>
      <c r="F11" s="62"/>
      <c r="G11" s="62"/>
      <c r="H11" s="62"/>
      <c r="I11" s="62"/>
      <c r="J11" s="62"/>
      <c r="K11" s="62"/>
      <c r="L11" s="62"/>
      <c r="M11" s="62"/>
      <c r="N11" s="62"/>
      <c r="O11" s="62"/>
      <c r="P11" s="62"/>
      <c r="Q11" s="62"/>
      <c r="R11" s="62"/>
      <c r="S11" s="62"/>
      <c r="T11" s="62"/>
      <c r="U11" s="62"/>
    </row>
    <row r="12" spans="2:21" ht="13.15" x14ac:dyDescent="0.4">
      <c r="B12" s="63"/>
      <c r="C12" s="63"/>
      <c r="D12" s="63"/>
      <c r="E12" s="63"/>
      <c r="F12" s="63"/>
      <c r="G12" s="64"/>
      <c r="H12" s="64"/>
      <c r="I12" s="64"/>
      <c r="J12" s="64"/>
      <c r="K12" s="64"/>
      <c r="L12" s="64"/>
      <c r="M12" s="64"/>
      <c r="N12" s="64"/>
      <c r="O12" s="64"/>
      <c r="P12" s="64"/>
      <c r="Q12" s="64"/>
      <c r="R12" s="64"/>
      <c r="S12" s="64"/>
      <c r="T12" s="64"/>
      <c r="U12" s="64"/>
    </row>
    <row r="13" spans="2:21" ht="17.25" customHeight="1" x14ac:dyDescent="0.4">
      <c r="B13" s="53" t="s">
        <v>37</v>
      </c>
      <c r="C13" s="26"/>
      <c r="D13" s="4"/>
      <c r="E13" s="4"/>
      <c r="F13" s="4"/>
      <c r="G13" s="4"/>
      <c r="H13" s="4"/>
      <c r="I13" s="4"/>
      <c r="J13" s="4"/>
      <c r="K13" s="4"/>
    </row>
    <row r="14" spans="2:21" ht="15.75" customHeight="1" x14ac:dyDescent="0.4">
      <c r="B14" s="27" t="s">
        <v>69</v>
      </c>
      <c r="C14" s="27"/>
      <c r="D14" s="21"/>
      <c r="E14" s="21"/>
      <c r="F14" s="21"/>
      <c r="G14" s="21"/>
      <c r="H14" s="4"/>
      <c r="I14" s="4"/>
      <c r="J14" s="4"/>
      <c r="K14" s="4"/>
      <c r="O14" s="7"/>
      <c r="P14" s="7"/>
      <c r="Q14" s="7"/>
    </row>
    <row r="15" spans="2:21" ht="18" customHeight="1" x14ac:dyDescent="0.4">
      <c r="B15" s="21" t="s">
        <v>70</v>
      </c>
      <c r="C15" s="21"/>
      <c r="D15" s="4"/>
      <c r="E15" s="4"/>
      <c r="F15" s="4"/>
      <c r="G15" s="4"/>
      <c r="H15" s="4"/>
      <c r="I15" s="4"/>
      <c r="J15" s="4"/>
      <c r="K15" s="4"/>
    </row>
    <row r="16" spans="2:21" ht="26.25" customHeight="1" x14ac:dyDescent="0.35">
      <c r="B16" s="61" t="s">
        <v>72</v>
      </c>
      <c r="C16" s="61"/>
      <c r="D16" s="61"/>
      <c r="E16" s="61"/>
      <c r="F16" s="61"/>
      <c r="G16" s="61"/>
      <c r="H16" s="61"/>
      <c r="I16" s="61"/>
      <c r="J16" s="61"/>
      <c r="K16" s="61"/>
    </row>
    <row r="17" spans="2:24" ht="19.5" customHeight="1" x14ac:dyDescent="0.35">
      <c r="B17" s="65" t="s">
        <v>71</v>
      </c>
      <c r="C17" s="65"/>
      <c r="D17" s="65"/>
      <c r="E17" s="65"/>
      <c r="F17" s="65"/>
      <c r="G17" s="65"/>
      <c r="H17" s="65"/>
      <c r="I17" s="65"/>
      <c r="J17" s="65"/>
      <c r="K17" s="4"/>
    </row>
    <row r="18" spans="2:24" ht="37.5" customHeight="1" x14ac:dyDescent="0.35">
      <c r="B18" s="66" t="s">
        <v>95</v>
      </c>
      <c r="C18" s="61"/>
      <c r="D18" s="61"/>
      <c r="E18" s="61"/>
      <c r="F18" s="61"/>
      <c r="G18" s="61"/>
      <c r="H18" s="28"/>
      <c r="I18" s="28"/>
      <c r="J18" s="28"/>
      <c r="K18" s="4"/>
    </row>
    <row r="19" spans="2:24" ht="57.75" customHeight="1" x14ac:dyDescent="0.35">
      <c r="B19" s="67" t="s">
        <v>242</v>
      </c>
      <c r="C19" s="68" t="s">
        <v>38</v>
      </c>
      <c r="D19" s="69"/>
      <c r="E19" s="70" t="s">
        <v>17</v>
      </c>
      <c r="F19" s="70" t="s">
        <v>18</v>
      </c>
      <c r="G19" s="71" t="s">
        <v>2</v>
      </c>
      <c r="H19" s="70" t="s">
        <v>22</v>
      </c>
      <c r="I19" s="70"/>
      <c r="J19" s="70" t="s">
        <v>8</v>
      </c>
      <c r="K19" s="70"/>
      <c r="L19" s="70" t="s">
        <v>3</v>
      </c>
      <c r="M19" s="70" t="s">
        <v>4</v>
      </c>
      <c r="N19" s="70" t="s">
        <v>5</v>
      </c>
      <c r="O19" s="77" t="s">
        <v>6</v>
      </c>
      <c r="P19" s="78" t="s">
        <v>15</v>
      </c>
      <c r="Q19" s="78" t="s">
        <v>16</v>
      </c>
      <c r="R19" s="78" t="s">
        <v>31</v>
      </c>
      <c r="S19" s="79" t="s">
        <v>14</v>
      </c>
      <c r="T19" s="70" t="s">
        <v>11</v>
      </c>
      <c r="U19" s="70" t="s">
        <v>1</v>
      </c>
      <c r="V19" s="68" t="s">
        <v>39</v>
      </c>
      <c r="W19" s="69"/>
      <c r="X19" s="74" t="s">
        <v>1</v>
      </c>
    </row>
    <row r="20" spans="2:24" x14ac:dyDescent="0.35">
      <c r="B20" s="67"/>
      <c r="C20" s="70" t="s">
        <v>34</v>
      </c>
      <c r="D20" s="70" t="s">
        <v>35</v>
      </c>
      <c r="E20" s="70"/>
      <c r="F20" s="70"/>
      <c r="G20" s="72"/>
      <c r="H20" s="70" t="s">
        <v>13</v>
      </c>
      <c r="I20" s="70" t="s">
        <v>9</v>
      </c>
      <c r="J20" s="70" t="s">
        <v>10</v>
      </c>
      <c r="K20" s="70" t="s">
        <v>7</v>
      </c>
      <c r="L20" s="70"/>
      <c r="M20" s="70"/>
      <c r="N20" s="70"/>
      <c r="O20" s="77"/>
      <c r="P20" s="78"/>
      <c r="Q20" s="78"/>
      <c r="R20" s="78"/>
      <c r="S20" s="80"/>
      <c r="T20" s="70"/>
      <c r="U20" s="70"/>
      <c r="V20" s="70" t="s">
        <v>34</v>
      </c>
      <c r="W20" s="70" t="s">
        <v>35</v>
      </c>
      <c r="X20" s="75"/>
    </row>
    <row r="21" spans="2:24" ht="21.75" customHeight="1" x14ac:dyDescent="0.35">
      <c r="B21" s="67"/>
      <c r="C21" s="70"/>
      <c r="D21" s="70"/>
      <c r="E21" s="70"/>
      <c r="F21" s="70"/>
      <c r="G21" s="73"/>
      <c r="H21" s="70"/>
      <c r="I21" s="70"/>
      <c r="J21" s="70"/>
      <c r="K21" s="70"/>
      <c r="L21" s="71"/>
      <c r="M21" s="70"/>
      <c r="N21" s="70"/>
      <c r="O21" s="77"/>
      <c r="P21" s="78"/>
      <c r="Q21" s="78"/>
      <c r="R21" s="78"/>
      <c r="S21" s="81"/>
      <c r="T21" s="70"/>
      <c r="U21" s="70"/>
      <c r="V21" s="70"/>
      <c r="W21" s="70"/>
      <c r="X21" s="76"/>
    </row>
    <row r="22" spans="2:24" ht="63.75" x14ac:dyDescent="0.35">
      <c r="B22" s="71" t="s">
        <v>185</v>
      </c>
      <c r="C22" s="12" t="s">
        <v>24</v>
      </c>
      <c r="D22" s="19"/>
      <c r="E22" s="12" t="s">
        <v>196</v>
      </c>
      <c r="F22" s="12" t="s">
        <v>197</v>
      </c>
      <c r="G22" s="20" t="s">
        <v>198</v>
      </c>
      <c r="H22" s="17"/>
      <c r="I22" s="12" t="s">
        <v>243</v>
      </c>
      <c r="J22" s="12" t="s">
        <v>24</v>
      </c>
      <c r="K22" s="8"/>
      <c r="L22" s="12" t="s">
        <v>199</v>
      </c>
      <c r="M22" s="9">
        <v>43679</v>
      </c>
      <c r="N22" s="11">
        <v>44271</v>
      </c>
      <c r="O22" s="34">
        <v>1858422376</v>
      </c>
      <c r="P22" s="13">
        <f>+O22</f>
        <v>1858422376</v>
      </c>
      <c r="Q22" s="22">
        <f>+P22/908526</f>
        <v>2045.535709489877</v>
      </c>
      <c r="R22" s="23">
        <f t="shared" ref="R22:R24" si="0">+Q22*1300000</f>
        <v>2659196422.3368402</v>
      </c>
      <c r="S22" s="23">
        <f t="shared" ref="S22:S24" si="1">+R22</f>
        <v>2659196422.3368402</v>
      </c>
      <c r="T22" s="18" t="s">
        <v>21</v>
      </c>
      <c r="U22" s="12"/>
      <c r="V22" s="82" t="s">
        <v>189</v>
      </c>
      <c r="W22" s="82"/>
      <c r="X22" s="84"/>
    </row>
    <row r="23" spans="2:24" ht="258" customHeight="1" x14ac:dyDescent="0.35">
      <c r="B23" s="72"/>
      <c r="C23" s="12" t="s">
        <v>24</v>
      </c>
      <c r="D23" s="19"/>
      <c r="E23" s="12" t="s">
        <v>200</v>
      </c>
      <c r="F23" s="12" t="s">
        <v>201</v>
      </c>
      <c r="G23" s="20" t="s">
        <v>202</v>
      </c>
      <c r="H23" s="17"/>
      <c r="I23" s="12" t="s">
        <v>243</v>
      </c>
      <c r="J23" s="12" t="s">
        <v>24</v>
      </c>
      <c r="K23" s="8"/>
      <c r="L23" s="12" t="s">
        <v>203</v>
      </c>
      <c r="M23" s="9">
        <v>43665</v>
      </c>
      <c r="N23" s="11">
        <v>45369</v>
      </c>
      <c r="O23" s="34">
        <v>1791699320</v>
      </c>
      <c r="P23" s="13">
        <v>0</v>
      </c>
      <c r="Q23" s="22">
        <f>+P23/1300000</f>
        <v>0</v>
      </c>
      <c r="R23" s="23">
        <f t="shared" ref="R23" si="2">+Q23*1300000</f>
        <v>0</v>
      </c>
      <c r="S23" s="23">
        <f t="shared" ref="S23" si="3">+R23</f>
        <v>0</v>
      </c>
      <c r="T23" s="18" t="s">
        <v>28</v>
      </c>
      <c r="U23" s="12" t="s">
        <v>247</v>
      </c>
      <c r="V23" s="83"/>
      <c r="W23" s="83"/>
      <c r="X23" s="85"/>
    </row>
    <row r="24" spans="2:24" ht="402.75" customHeight="1" x14ac:dyDescent="0.35">
      <c r="B24" s="72"/>
      <c r="C24" s="12" t="s">
        <v>24</v>
      </c>
      <c r="D24" s="19"/>
      <c r="E24" s="12" t="s">
        <v>190</v>
      </c>
      <c r="F24" s="12" t="s">
        <v>191</v>
      </c>
      <c r="G24" s="20" t="s">
        <v>192</v>
      </c>
      <c r="H24" s="12"/>
      <c r="I24" s="12" t="s">
        <v>244</v>
      </c>
      <c r="J24" s="12"/>
      <c r="K24" s="12" t="s">
        <v>24</v>
      </c>
      <c r="L24" s="12" t="s">
        <v>193</v>
      </c>
      <c r="M24" s="9">
        <v>43132</v>
      </c>
      <c r="N24" s="11">
        <v>43281</v>
      </c>
      <c r="O24" s="34">
        <v>1390000000</v>
      </c>
      <c r="P24" s="13">
        <v>0</v>
      </c>
      <c r="Q24" s="22">
        <f>+P24/781242</f>
        <v>0</v>
      </c>
      <c r="R24" s="23">
        <f t="shared" si="0"/>
        <v>0</v>
      </c>
      <c r="S24" s="23">
        <f t="shared" si="1"/>
        <v>0</v>
      </c>
      <c r="T24" s="18" t="s">
        <v>28</v>
      </c>
      <c r="U24" s="12" t="s">
        <v>248</v>
      </c>
      <c r="V24" s="83"/>
      <c r="W24" s="83"/>
      <c r="X24" s="85"/>
    </row>
    <row r="25" spans="2:24" ht="114.75" customHeight="1" x14ac:dyDescent="0.4">
      <c r="B25" s="86" t="s">
        <v>77</v>
      </c>
      <c r="C25" s="87"/>
      <c r="D25" s="87"/>
      <c r="E25" s="87"/>
      <c r="F25" s="87"/>
      <c r="G25" s="87"/>
      <c r="H25" s="87"/>
      <c r="I25" s="87"/>
      <c r="J25" s="87"/>
      <c r="K25" s="87"/>
      <c r="L25" s="87"/>
      <c r="M25" s="87"/>
      <c r="N25" s="87"/>
      <c r="O25" s="87"/>
      <c r="P25" s="87"/>
      <c r="Q25" s="87"/>
      <c r="R25" s="88"/>
      <c r="S25" s="24">
        <f>SUM(S22:S24)</f>
        <v>2659196422.3368402</v>
      </c>
      <c r="T25" s="89" t="s">
        <v>204</v>
      </c>
      <c r="U25" s="90"/>
      <c r="V25" s="91" t="s">
        <v>21</v>
      </c>
      <c r="W25" s="91"/>
      <c r="X25" s="91"/>
    </row>
  </sheetData>
  <mergeCells count="42">
    <mergeCell ref="B22:B24"/>
    <mergeCell ref="V22:V24"/>
    <mergeCell ref="W22:W24"/>
    <mergeCell ref="X22:X24"/>
    <mergeCell ref="B25:R25"/>
    <mergeCell ref="T25:U25"/>
    <mergeCell ref="V25:X25"/>
    <mergeCell ref="X19:X21"/>
    <mergeCell ref="W20:W21"/>
    <mergeCell ref="L19:L21"/>
    <mergeCell ref="M19:M21"/>
    <mergeCell ref="N19:N21"/>
    <mergeCell ref="O19:O21"/>
    <mergeCell ref="P19:P21"/>
    <mergeCell ref="Q19:Q21"/>
    <mergeCell ref="V20:V21"/>
    <mergeCell ref="R19:R21"/>
    <mergeCell ref="S19:S21"/>
    <mergeCell ref="T19:T21"/>
    <mergeCell ref="U19:U21"/>
    <mergeCell ref="V19:W19"/>
    <mergeCell ref="B17:J17"/>
    <mergeCell ref="B18:G18"/>
    <mergeCell ref="B19:B21"/>
    <mergeCell ref="C19:D19"/>
    <mergeCell ref="E19:E21"/>
    <mergeCell ref="F19:F21"/>
    <mergeCell ref="G19:G21"/>
    <mergeCell ref="H19:I19"/>
    <mergeCell ref="J19:K19"/>
    <mergeCell ref="C20:C21"/>
    <mergeCell ref="D20:D21"/>
    <mergeCell ref="H20:H21"/>
    <mergeCell ref="I20:I21"/>
    <mergeCell ref="J20:J21"/>
    <mergeCell ref="K20:K21"/>
    <mergeCell ref="B16:K16"/>
    <mergeCell ref="B8:U8"/>
    <mergeCell ref="B9:U9"/>
    <mergeCell ref="B10:U10"/>
    <mergeCell ref="B11:U11"/>
    <mergeCell ref="B12:U12"/>
  </mergeCells>
  <pageMargins left="0.19685039370078741" right="0.15748031496062992" top="0.31496062992125984" bottom="0.19685039370078741" header="0.31496062992125984" footer="0.31496062992125984"/>
  <pageSetup paperSize="41" scale="27"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698BA-0196-4A1D-B8CD-3AF1628B994E}">
  <sheetPr>
    <pageSetUpPr fitToPage="1"/>
  </sheetPr>
  <dimension ref="B8:X23"/>
  <sheetViews>
    <sheetView zoomScale="70" zoomScaleNormal="70" zoomScaleSheetLayoutView="55" workbookViewId="0">
      <selection activeCell="L18" sqref="L18"/>
    </sheetView>
  </sheetViews>
  <sheetFormatPr baseColWidth="10" defaultColWidth="11.3984375" defaultRowHeight="12.75" x14ac:dyDescent="0.35"/>
  <cols>
    <col min="1" max="1" width="15" style="6" customWidth="1"/>
    <col min="2" max="2" width="35.3984375" style="6" customWidth="1"/>
    <col min="3" max="3" width="13.59765625" style="6" customWidth="1"/>
    <col min="4" max="4" width="12.86328125" style="6" customWidth="1"/>
    <col min="5" max="5" width="33" style="6" customWidth="1"/>
    <col min="6" max="6" width="30.59765625" style="6" customWidth="1"/>
    <col min="7" max="7" width="29.3984375" style="6" customWidth="1"/>
    <col min="8" max="8" width="21" style="6" customWidth="1"/>
    <col min="9" max="9" width="15.3984375" style="6" customWidth="1"/>
    <col min="10" max="10" width="14.3984375" style="6" customWidth="1"/>
    <col min="11" max="11" width="16.1328125" style="6" customWidth="1"/>
    <col min="12" max="12" width="62.3984375" style="6" customWidth="1"/>
    <col min="13" max="13" width="16.3984375" style="6" customWidth="1"/>
    <col min="14" max="14" width="18.86328125" style="6" customWidth="1"/>
    <col min="15" max="16" width="22" style="6" customWidth="1"/>
    <col min="17" max="17" width="26.1328125" style="6" customWidth="1"/>
    <col min="18" max="18" width="30.1328125" style="6" customWidth="1"/>
    <col min="19" max="19" width="27" style="7" customWidth="1"/>
    <col min="20" max="20" width="23.1328125" style="6" customWidth="1"/>
    <col min="21" max="21" width="61.1328125" style="6" customWidth="1"/>
    <col min="22" max="22" width="20.3984375" style="6" customWidth="1"/>
    <col min="23" max="23" width="20" style="6" customWidth="1"/>
    <col min="24" max="24" width="45.1328125" style="6" customWidth="1"/>
    <col min="25" max="16384" width="11.3984375" style="6"/>
  </cols>
  <sheetData>
    <row r="8" spans="2:21" ht="13.15" x14ac:dyDescent="0.4">
      <c r="B8" s="62" t="s">
        <v>12</v>
      </c>
      <c r="C8" s="62"/>
      <c r="D8" s="62"/>
      <c r="E8" s="62"/>
      <c r="F8" s="62"/>
      <c r="G8" s="62"/>
      <c r="H8" s="62"/>
      <c r="I8" s="62"/>
      <c r="J8" s="62"/>
      <c r="K8" s="62"/>
      <c r="L8" s="62"/>
      <c r="M8" s="62"/>
      <c r="N8" s="62"/>
      <c r="O8" s="62"/>
      <c r="P8" s="62"/>
      <c r="Q8" s="62"/>
      <c r="R8" s="62"/>
      <c r="S8" s="62"/>
      <c r="T8" s="62"/>
      <c r="U8" s="62"/>
    </row>
    <row r="9" spans="2:21" ht="13.15" x14ac:dyDescent="0.4">
      <c r="B9" s="62" t="s">
        <v>0</v>
      </c>
      <c r="C9" s="62"/>
      <c r="D9" s="62"/>
      <c r="E9" s="62"/>
      <c r="F9" s="62"/>
      <c r="G9" s="62"/>
      <c r="H9" s="62"/>
      <c r="I9" s="62"/>
      <c r="J9" s="62"/>
      <c r="K9" s="62"/>
      <c r="L9" s="62"/>
      <c r="M9" s="62"/>
      <c r="N9" s="62"/>
      <c r="O9" s="62"/>
      <c r="P9" s="62"/>
      <c r="Q9" s="62"/>
      <c r="R9" s="62"/>
      <c r="S9" s="62"/>
      <c r="T9" s="62"/>
      <c r="U9" s="62"/>
    </row>
    <row r="10" spans="2:21" ht="13.15" x14ac:dyDescent="0.4">
      <c r="B10" s="62" t="s">
        <v>68</v>
      </c>
      <c r="C10" s="62"/>
      <c r="D10" s="62"/>
      <c r="E10" s="62"/>
      <c r="F10" s="62"/>
      <c r="G10" s="62"/>
      <c r="H10" s="62"/>
      <c r="I10" s="62"/>
      <c r="J10" s="62"/>
      <c r="K10" s="62"/>
      <c r="L10" s="62"/>
      <c r="M10" s="62"/>
      <c r="N10" s="62"/>
      <c r="O10" s="62"/>
      <c r="P10" s="62"/>
      <c r="Q10" s="62"/>
      <c r="R10" s="62"/>
      <c r="S10" s="62"/>
      <c r="T10" s="62"/>
      <c r="U10" s="62"/>
    </row>
    <row r="11" spans="2:21" ht="13.15" x14ac:dyDescent="0.4">
      <c r="B11" s="62" t="s">
        <v>36</v>
      </c>
      <c r="C11" s="62"/>
      <c r="D11" s="62"/>
      <c r="E11" s="62"/>
      <c r="F11" s="62"/>
      <c r="G11" s="62"/>
      <c r="H11" s="62"/>
      <c r="I11" s="62"/>
      <c r="J11" s="62"/>
      <c r="K11" s="62"/>
      <c r="L11" s="62"/>
      <c r="M11" s="62"/>
      <c r="N11" s="62"/>
      <c r="O11" s="62"/>
      <c r="P11" s="62"/>
      <c r="Q11" s="62"/>
      <c r="R11" s="62"/>
      <c r="S11" s="62"/>
      <c r="T11" s="62"/>
      <c r="U11" s="62"/>
    </row>
    <row r="12" spans="2:21" ht="13.15" x14ac:dyDescent="0.4">
      <c r="B12" s="63"/>
      <c r="C12" s="63"/>
      <c r="D12" s="63"/>
      <c r="E12" s="63"/>
      <c r="F12" s="63"/>
      <c r="G12" s="64"/>
      <c r="H12" s="64"/>
      <c r="I12" s="64"/>
      <c r="J12" s="64"/>
      <c r="K12" s="64"/>
      <c r="L12" s="64"/>
      <c r="M12" s="64"/>
      <c r="N12" s="64"/>
      <c r="O12" s="64"/>
      <c r="P12" s="64"/>
      <c r="Q12" s="64"/>
      <c r="R12" s="64"/>
      <c r="S12" s="64"/>
      <c r="T12" s="64"/>
      <c r="U12" s="64"/>
    </row>
    <row r="13" spans="2:21" ht="17.25" customHeight="1" x14ac:dyDescent="0.4">
      <c r="B13" s="53" t="s">
        <v>37</v>
      </c>
      <c r="C13" s="26"/>
      <c r="D13" s="4"/>
      <c r="E13" s="4"/>
      <c r="F13" s="4"/>
      <c r="G13" s="4"/>
      <c r="H13" s="4"/>
      <c r="I13" s="4"/>
      <c r="J13" s="4"/>
      <c r="K13" s="4"/>
    </row>
    <row r="14" spans="2:21" ht="15.75" customHeight="1" x14ac:dyDescent="0.4">
      <c r="B14" s="27" t="s">
        <v>69</v>
      </c>
      <c r="C14" s="27"/>
      <c r="D14" s="21"/>
      <c r="E14" s="21"/>
      <c r="F14" s="21"/>
      <c r="G14" s="21"/>
      <c r="H14" s="4"/>
      <c r="I14" s="4"/>
      <c r="J14" s="4"/>
      <c r="K14" s="4"/>
      <c r="O14" s="7"/>
      <c r="P14" s="7"/>
      <c r="Q14" s="7"/>
    </row>
    <row r="15" spans="2:21" ht="18" customHeight="1" x14ac:dyDescent="0.4">
      <c r="B15" s="21" t="s">
        <v>70</v>
      </c>
      <c r="C15" s="21"/>
      <c r="D15" s="4"/>
      <c r="E15" s="4"/>
      <c r="F15" s="4"/>
      <c r="G15" s="4"/>
      <c r="H15" s="4"/>
      <c r="I15" s="4"/>
      <c r="J15" s="4"/>
      <c r="K15" s="4"/>
    </row>
    <row r="16" spans="2:21" ht="26.25" customHeight="1" x14ac:dyDescent="0.35">
      <c r="B16" s="61" t="s">
        <v>72</v>
      </c>
      <c r="C16" s="61"/>
      <c r="D16" s="61"/>
      <c r="E16" s="61"/>
      <c r="F16" s="61"/>
      <c r="G16" s="61"/>
      <c r="H16" s="61"/>
      <c r="I16" s="61"/>
      <c r="J16" s="61"/>
      <c r="K16" s="61"/>
    </row>
    <row r="17" spans="2:24" ht="19.5" customHeight="1" x14ac:dyDescent="0.35">
      <c r="B17" s="65" t="s">
        <v>71</v>
      </c>
      <c r="C17" s="65"/>
      <c r="D17" s="65"/>
      <c r="E17" s="65"/>
      <c r="F17" s="65"/>
      <c r="G17" s="65"/>
      <c r="H17" s="65"/>
      <c r="I17" s="65"/>
      <c r="J17" s="65"/>
      <c r="K17" s="4"/>
    </row>
    <row r="18" spans="2:24" ht="37.5" customHeight="1" x14ac:dyDescent="0.35">
      <c r="B18" s="66" t="s">
        <v>95</v>
      </c>
      <c r="C18" s="61"/>
      <c r="D18" s="61"/>
      <c r="E18" s="61"/>
      <c r="F18" s="61"/>
      <c r="G18" s="61"/>
      <c r="H18" s="28"/>
      <c r="I18" s="28"/>
      <c r="J18" s="28"/>
      <c r="K18" s="4"/>
    </row>
    <row r="19" spans="2:24" ht="57.75" customHeight="1" x14ac:dyDescent="0.35">
      <c r="B19" s="67" t="s">
        <v>251</v>
      </c>
      <c r="C19" s="68" t="s">
        <v>38</v>
      </c>
      <c r="D19" s="69"/>
      <c r="E19" s="70" t="s">
        <v>17</v>
      </c>
      <c r="F19" s="70" t="s">
        <v>18</v>
      </c>
      <c r="G19" s="71" t="s">
        <v>2</v>
      </c>
      <c r="H19" s="70" t="s">
        <v>22</v>
      </c>
      <c r="I19" s="70"/>
      <c r="J19" s="70" t="s">
        <v>8</v>
      </c>
      <c r="K19" s="70"/>
      <c r="L19" s="70" t="s">
        <v>3</v>
      </c>
      <c r="M19" s="70" t="s">
        <v>4</v>
      </c>
      <c r="N19" s="70" t="s">
        <v>5</v>
      </c>
      <c r="O19" s="77" t="s">
        <v>6</v>
      </c>
      <c r="P19" s="78" t="s">
        <v>15</v>
      </c>
      <c r="Q19" s="78" t="s">
        <v>16</v>
      </c>
      <c r="R19" s="78" t="s">
        <v>31</v>
      </c>
      <c r="S19" s="79" t="s">
        <v>14</v>
      </c>
      <c r="T19" s="70" t="s">
        <v>11</v>
      </c>
      <c r="U19" s="70" t="s">
        <v>1</v>
      </c>
      <c r="V19" s="68" t="s">
        <v>39</v>
      </c>
      <c r="W19" s="69"/>
      <c r="X19" s="74" t="s">
        <v>1</v>
      </c>
    </row>
    <row r="20" spans="2:24" x14ac:dyDescent="0.35">
      <c r="B20" s="67"/>
      <c r="C20" s="70" t="s">
        <v>34</v>
      </c>
      <c r="D20" s="70" t="s">
        <v>35</v>
      </c>
      <c r="E20" s="70"/>
      <c r="F20" s="70"/>
      <c r="G20" s="72"/>
      <c r="H20" s="70" t="s">
        <v>13</v>
      </c>
      <c r="I20" s="70" t="s">
        <v>9</v>
      </c>
      <c r="J20" s="70" t="s">
        <v>10</v>
      </c>
      <c r="K20" s="70" t="s">
        <v>7</v>
      </c>
      <c r="L20" s="70"/>
      <c r="M20" s="70"/>
      <c r="N20" s="70"/>
      <c r="O20" s="77"/>
      <c r="P20" s="78"/>
      <c r="Q20" s="78"/>
      <c r="R20" s="78"/>
      <c r="S20" s="80"/>
      <c r="T20" s="70"/>
      <c r="U20" s="70"/>
      <c r="V20" s="70" t="s">
        <v>34</v>
      </c>
      <c r="W20" s="70" t="s">
        <v>35</v>
      </c>
      <c r="X20" s="75"/>
    </row>
    <row r="21" spans="2:24" ht="21.75" customHeight="1" x14ac:dyDescent="0.35">
      <c r="B21" s="67"/>
      <c r="C21" s="70"/>
      <c r="D21" s="70"/>
      <c r="E21" s="70"/>
      <c r="F21" s="70"/>
      <c r="G21" s="73"/>
      <c r="H21" s="70"/>
      <c r="I21" s="70"/>
      <c r="J21" s="70"/>
      <c r="K21" s="70"/>
      <c r="L21" s="71"/>
      <c r="M21" s="70"/>
      <c r="N21" s="70"/>
      <c r="O21" s="77"/>
      <c r="P21" s="78"/>
      <c r="Q21" s="78"/>
      <c r="R21" s="78"/>
      <c r="S21" s="81"/>
      <c r="T21" s="70"/>
      <c r="U21" s="70"/>
      <c r="V21" s="70"/>
      <c r="W21" s="70"/>
      <c r="X21" s="76"/>
    </row>
    <row r="22" spans="2:24" ht="78" customHeight="1" x14ac:dyDescent="0.35">
      <c r="B22" s="57" t="s">
        <v>66</v>
      </c>
      <c r="C22" s="12" t="s">
        <v>24</v>
      </c>
      <c r="D22" s="19"/>
      <c r="E22" s="12" t="s">
        <v>206</v>
      </c>
      <c r="F22" s="12" t="s">
        <v>207</v>
      </c>
      <c r="G22" s="20" t="s">
        <v>208</v>
      </c>
      <c r="H22" s="17"/>
      <c r="I22" s="12" t="s">
        <v>24</v>
      </c>
      <c r="J22" s="12"/>
      <c r="K22" s="8" t="s">
        <v>24</v>
      </c>
      <c r="L22" s="12" t="s">
        <v>209</v>
      </c>
      <c r="M22" s="9">
        <v>43726</v>
      </c>
      <c r="N22" s="11">
        <v>43797</v>
      </c>
      <c r="O22" s="34">
        <v>2695462215</v>
      </c>
      <c r="P22" s="13">
        <f>+O22</f>
        <v>2695462215</v>
      </c>
      <c r="Q22" s="22">
        <f>+P22/828116</f>
        <v>3254.9331434243513</v>
      </c>
      <c r="R22" s="23">
        <f t="shared" ref="R22" si="0">+Q22*1300000</f>
        <v>4231413086.4516568</v>
      </c>
      <c r="S22" s="23">
        <f t="shared" ref="S22" si="1">+R22</f>
        <v>4231413086.4516568</v>
      </c>
      <c r="T22" s="12" t="s">
        <v>21</v>
      </c>
      <c r="U22" s="12"/>
      <c r="V22" s="19" t="s">
        <v>210</v>
      </c>
      <c r="W22" s="19"/>
      <c r="X22" s="58"/>
    </row>
    <row r="23" spans="2:24" ht="56.25" customHeight="1" x14ac:dyDescent="0.4">
      <c r="B23" s="86" t="s">
        <v>77</v>
      </c>
      <c r="C23" s="87"/>
      <c r="D23" s="87"/>
      <c r="E23" s="87"/>
      <c r="F23" s="87"/>
      <c r="G23" s="87"/>
      <c r="H23" s="87"/>
      <c r="I23" s="87"/>
      <c r="J23" s="87"/>
      <c r="K23" s="87"/>
      <c r="L23" s="87"/>
      <c r="M23" s="87"/>
      <c r="N23" s="87"/>
      <c r="O23" s="87"/>
      <c r="P23" s="87"/>
      <c r="Q23" s="87"/>
      <c r="R23" s="88"/>
      <c r="S23" s="24">
        <f>SUM(S22:S22)</f>
        <v>4231413086.4516568</v>
      </c>
      <c r="T23" s="89" t="s">
        <v>21</v>
      </c>
      <c r="U23" s="90"/>
      <c r="V23" s="91" t="s">
        <v>21</v>
      </c>
      <c r="W23" s="91"/>
      <c r="X23" s="91"/>
    </row>
  </sheetData>
  <mergeCells count="38">
    <mergeCell ref="B23:R23"/>
    <mergeCell ref="T23:U23"/>
    <mergeCell ref="V23:X23"/>
    <mergeCell ref="D20:D21"/>
    <mergeCell ref="H20:H21"/>
    <mergeCell ref="I20:I21"/>
    <mergeCell ref="J20:J21"/>
    <mergeCell ref="K20:K21"/>
    <mergeCell ref="V20:V21"/>
    <mergeCell ref="R19:R21"/>
    <mergeCell ref="S19:S21"/>
    <mergeCell ref="T19:T21"/>
    <mergeCell ref="U19:U21"/>
    <mergeCell ref="V19:W19"/>
    <mergeCell ref="X19:X21"/>
    <mergeCell ref="W20:W21"/>
    <mergeCell ref="Q19:Q21"/>
    <mergeCell ref="B17:J17"/>
    <mergeCell ref="B18:G18"/>
    <mergeCell ref="B19:B21"/>
    <mergeCell ref="C19:D19"/>
    <mergeCell ref="E19:E21"/>
    <mergeCell ref="F19:F21"/>
    <mergeCell ref="G19:G21"/>
    <mergeCell ref="H19:I19"/>
    <mergeCell ref="J19:K19"/>
    <mergeCell ref="C20:C21"/>
    <mergeCell ref="L19:L21"/>
    <mergeCell ref="M19:M21"/>
    <mergeCell ref="N19:N21"/>
    <mergeCell ref="O19:O21"/>
    <mergeCell ref="P19:P21"/>
    <mergeCell ref="B16:K16"/>
    <mergeCell ref="B8:U8"/>
    <mergeCell ref="B9:U9"/>
    <mergeCell ref="B10:U10"/>
    <mergeCell ref="B11:U11"/>
    <mergeCell ref="B12:U12"/>
  </mergeCells>
  <pageMargins left="0.19685039370078741" right="0.15748031496062992" top="0.31496062992125984" bottom="0.19685039370078741" header="0.31496062992125984" footer="0.31496062992125984"/>
  <pageSetup paperSize="41" scale="27"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1B0DD-03B6-49AC-BA12-E8FFF2A0045E}">
  <dimension ref="A1:H13"/>
  <sheetViews>
    <sheetView workbookViewId="0">
      <selection activeCell="C4" sqref="C4"/>
    </sheetView>
  </sheetViews>
  <sheetFormatPr baseColWidth="10" defaultRowHeight="14.25" x14ac:dyDescent="0.45"/>
  <cols>
    <col min="1" max="1" width="18.73046875" bestFit="1" customWidth="1"/>
    <col min="2" max="2" width="11.59765625" bestFit="1" customWidth="1"/>
    <col min="5" max="5" width="13.73046875" style="56" bestFit="1" customWidth="1"/>
    <col min="8" max="8" width="13.73046875" style="56" bestFit="1" customWidth="1"/>
  </cols>
  <sheetData>
    <row r="1" spans="1:2" x14ac:dyDescent="0.45">
      <c r="A1" t="s">
        <v>46</v>
      </c>
      <c r="B1" s="55">
        <v>1300000</v>
      </c>
    </row>
    <row r="2" spans="1:2" x14ac:dyDescent="0.45">
      <c r="A2" t="s">
        <v>47</v>
      </c>
      <c r="B2" s="55">
        <v>1160000</v>
      </c>
    </row>
    <row r="3" spans="1:2" x14ac:dyDescent="0.45">
      <c r="A3" t="s">
        <v>48</v>
      </c>
      <c r="B3" s="55">
        <v>1000000</v>
      </c>
    </row>
    <row r="4" spans="1:2" x14ac:dyDescent="0.45">
      <c r="A4" t="s">
        <v>49</v>
      </c>
      <c r="B4" s="54">
        <v>908526</v>
      </c>
    </row>
    <row r="5" spans="1:2" x14ac:dyDescent="0.45">
      <c r="A5" t="s">
        <v>50</v>
      </c>
      <c r="B5" s="54">
        <v>877803</v>
      </c>
    </row>
    <row r="6" spans="1:2" x14ac:dyDescent="0.45">
      <c r="A6" t="s">
        <v>51</v>
      </c>
      <c r="B6" s="54">
        <v>828116</v>
      </c>
    </row>
    <row r="7" spans="1:2" x14ac:dyDescent="0.45">
      <c r="A7" t="s">
        <v>52</v>
      </c>
      <c r="B7" s="54">
        <v>781242</v>
      </c>
    </row>
    <row r="8" spans="1:2" x14ac:dyDescent="0.45">
      <c r="A8" t="s">
        <v>53</v>
      </c>
      <c r="B8" s="54">
        <v>737717</v>
      </c>
    </row>
    <row r="9" spans="1:2" x14ac:dyDescent="0.45">
      <c r="A9" t="s">
        <v>54</v>
      </c>
      <c r="B9" s="54">
        <v>689455</v>
      </c>
    </row>
    <row r="10" spans="1:2" x14ac:dyDescent="0.45">
      <c r="A10" t="s">
        <v>55</v>
      </c>
      <c r="B10" s="54">
        <v>644350</v>
      </c>
    </row>
    <row r="11" spans="1:2" x14ac:dyDescent="0.45">
      <c r="A11" t="s">
        <v>56</v>
      </c>
      <c r="B11" s="54">
        <v>616000</v>
      </c>
    </row>
    <row r="12" spans="1:2" x14ac:dyDescent="0.45">
      <c r="A12" t="s">
        <v>57</v>
      </c>
      <c r="B12" s="54">
        <v>589500</v>
      </c>
    </row>
    <row r="13" spans="1:2" x14ac:dyDescent="0.45">
      <c r="A13" t="s">
        <v>183</v>
      </c>
      <c r="B13" s="54">
        <v>566700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5:J24"/>
  <sheetViews>
    <sheetView tabSelected="1" topLeftCell="A4" zoomScale="70" zoomScaleNormal="70" zoomScaleSheetLayoutView="100" workbookViewId="0">
      <selection activeCell="A7" sqref="A7"/>
    </sheetView>
  </sheetViews>
  <sheetFormatPr baseColWidth="10" defaultColWidth="11.3984375" defaultRowHeight="15" x14ac:dyDescent="0.4"/>
  <cols>
    <col min="1" max="1" width="15.265625" style="3" customWidth="1"/>
    <col min="2" max="2" width="28.86328125" style="2" customWidth="1"/>
    <col min="3" max="3" width="48.265625" style="47" customWidth="1"/>
    <col min="4" max="4" width="51.3984375" style="48" customWidth="1"/>
    <col min="5" max="5" width="86" style="1" customWidth="1"/>
    <col min="6" max="6" width="52" style="49" customWidth="1"/>
    <col min="7" max="7" width="28.265625" style="1" customWidth="1"/>
    <col min="8" max="8" width="26.59765625" style="49" customWidth="1"/>
    <col min="9" max="16384" width="11.3984375" style="1"/>
  </cols>
  <sheetData>
    <row r="5" spans="1:10" ht="108" customHeight="1" x14ac:dyDescent="0.45">
      <c r="A5" s="95" t="s">
        <v>67</v>
      </c>
      <c r="B5" s="95"/>
      <c r="C5" s="95"/>
      <c r="D5" s="95"/>
      <c r="E5" s="96"/>
      <c r="F5" s="96"/>
      <c r="G5" s="96"/>
      <c r="H5" s="96"/>
      <c r="I5" s="5"/>
      <c r="J5" s="5"/>
    </row>
    <row r="6" spans="1:10" x14ac:dyDescent="0.4">
      <c r="A6" s="94" t="s">
        <v>254</v>
      </c>
      <c r="B6" s="94"/>
      <c r="C6" s="94"/>
      <c r="D6" s="94"/>
      <c r="E6" s="5"/>
      <c r="F6" s="5"/>
      <c r="G6" s="5"/>
      <c r="H6" s="5"/>
      <c r="I6" s="5"/>
      <c r="J6" s="5"/>
    </row>
    <row r="7" spans="1:10" ht="14.25" customHeight="1" x14ac:dyDescent="0.4">
      <c r="A7" s="5"/>
      <c r="B7" s="5"/>
      <c r="C7" s="45"/>
      <c r="D7" s="5"/>
      <c r="E7" s="5"/>
      <c r="F7" s="5"/>
      <c r="G7" s="5"/>
      <c r="H7" s="5"/>
      <c r="I7" s="5"/>
      <c r="J7" s="5"/>
    </row>
    <row r="8" spans="1:10" ht="84.75" customHeight="1" x14ac:dyDescent="0.4">
      <c r="B8" s="52" t="s">
        <v>19</v>
      </c>
      <c r="C8" s="46" t="s">
        <v>20</v>
      </c>
      <c r="D8" s="10" t="s">
        <v>40</v>
      </c>
      <c r="E8" s="44" t="s">
        <v>1</v>
      </c>
      <c r="F8" s="10" t="s">
        <v>41</v>
      </c>
      <c r="G8" s="44" t="s">
        <v>1</v>
      </c>
      <c r="H8" s="44" t="s">
        <v>42</v>
      </c>
    </row>
    <row r="9" spans="1:10" x14ac:dyDescent="0.4">
      <c r="B9" s="33">
        <v>1</v>
      </c>
      <c r="C9" s="51" t="s">
        <v>58</v>
      </c>
      <c r="D9" s="51" t="s">
        <v>21</v>
      </c>
      <c r="E9" s="51" t="s">
        <v>33</v>
      </c>
      <c r="F9" s="51" t="s">
        <v>21</v>
      </c>
      <c r="G9" s="51" t="s">
        <v>33</v>
      </c>
      <c r="H9" s="51" t="s">
        <v>21</v>
      </c>
    </row>
    <row r="10" spans="1:10" ht="197.25" customHeight="1" x14ac:dyDescent="0.4">
      <c r="B10" s="33">
        <v>2</v>
      </c>
      <c r="C10" s="59" t="s">
        <v>82</v>
      </c>
      <c r="D10" s="60" t="s">
        <v>28</v>
      </c>
      <c r="E10" s="104" t="s">
        <v>253</v>
      </c>
      <c r="F10" s="51" t="s">
        <v>21</v>
      </c>
      <c r="G10" s="51" t="s">
        <v>33</v>
      </c>
      <c r="H10" s="60" t="s">
        <v>28</v>
      </c>
    </row>
    <row r="11" spans="1:10" ht="223.5" customHeight="1" x14ac:dyDescent="0.4">
      <c r="B11" s="33">
        <v>3</v>
      </c>
      <c r="C11" s="51" t="s">
        <v>59</v>
      </c>
      <c r="D11" s="60" t="s">
        <v>28</v>
      </c>
      <c r="E11" s="104" t="s">
        <v>249</v>
      </c>
      <c r="F11" s="51" t="s">
        <v>21</v>
      </c>
      <c r="G11" s="51" t="s">
        <v>33</v>
      </c>
      <c r="H11" s="60" t="s">
        <v>28</v>
      </c>
    </row>
    <row r="12" spans="1:10" x14ac:dyDescent="0.4">
      <c r="B12" s="33">
        <v>4</v>
      </c>
      <c r="C12" s="51" t="s">
        <v>60</v>
      </c>
      <c r="D12" s="51" t="s">
        <v>21</v>
      </c>
      <c r="E12" s="51" t="s">
        <v>33</v>
      </c>
      <c r="F12" s="51" t="s">
        <v>21</v>
      </c>
      <c r="G12" s="51" t="s">
        <v>33</v>
      </c>
      <c r="H12" s="51" t="s">
        <v>21</v>
      </c>
    </row>
    <row r="13" spans="1:10" x14ac:dyDescent="0.4">
      <c r="B13" s="33">
        <v>5</v>
      </c>
      <c r="C13" s="51" t="s">
        <v>61</v>
      </c>
      <c r="D13" s="51" t="s">
        <v>21</v>
      </c>
      <c r="E13" s="51" t="s">
        <v>33</v>
      </c>
      <c r="F13" s="51" t="s">
        <v>21</v>
      </c>
      <c r="G13" s="51" t="s">
        <v>33</v>
      </c>
      <c r="H13" s="51" t="s">
        <v>21</v>
      </c>
    </row>
    <row r="14" spans="1:10" x14ac:dyDescent="0.4">
      <c r="B14" s="33">
        <v>6</v>
      </c>
      <c r="C14" s="51" t="s">
        <v>45</v>
      </c>
      <c r="D14" s="51" t="s">
        <v>21</v>
      </c>
      <c r="E14" s="51" t="s">
        <v>33</v>
      </c>
      <c r="F14" s="51" t="s">
        <v>21</v>
      </c>
      <c r="G14" s="51" t="s">
        <v>33</v>
      </c>
      <c r="H14" s="51" t="s">
        <v>21</v>
      </c>
    </row>
    <row r="15" spans="1:10" x14ac:dyDescent="0.4">
      <c r="B15" s="33">
        <v>7</v>
      </c>
      <c r="C15" s="51" t="s">
        <v>62</v>
      </c>
      <c r="D15" s="51" t="s">
        <v>21</v>
      </c>
      <c r="E15" s="51" t="s">
        <v>33</v>
      </c>
      <c r="F15" s="51" t="s">
        <v>21</v>
      </c>
      <c r="G15" s="51" t="s">
        <v>33</v>
      </c>
      <c r="H15" s="51" t="s">
        <v>21</v>
      </c>
    </row>
    <row r="16" spans="1:10" x14ac:dyDescent="0.4">
      <c r="B16" s="33">
        <v>8</v>
      </c>
      <c r="C16" s="51" t="s">
        <v>63</v>
      </c>
      <c r="D16" s="51" t="s">
        <v>21</v>
      </c>
      <c r="E16" s="51" t="s">
        <v>33</v>
      </c>
      <c r="F16" s="51" t="s">
        <v>21</v>
      </c>
      <c r="G16" s="51" t="s">
        <v>33</v>
      </c>
      <c r="H16" s="51" t="s">
        <v>21</v>
      </c>
    </row>
    <row r="17" spans="2:9" ht="203.25" customHeight="1" x14ac:dyDescent="0.4">
      <c r="B17" s="33">
        <v>9</v>
      </c>
      <c r="C17" s="51" t="s">
        <v>161</v>
      </c>
      <c r="D17" s="60" t="s">
        <v>28</v>
      </c>
      <c r="E17" s="105" t="s">
        <v>173</v>
      </c>
      <c r="F17" s="51" t="s">
        <v>21</v>
      </c>
      <c r="G17" s="51" t="s">
        <v>33</v>
      </c>
      <c r="H17" s="60" t="s">
        <v>28</v>
      </c>
    </row>
    <row r="18" spans="2:9" x14ac:dyDescent="0.4">
      <c r="B18" s="33">
        <v>10</v>
      </c>
      <c r="C18" s="51" t="s">
        <v>64</v>
      </c>
      <c r="D18" s="51" t="s">
        <v>21</v>
      </c>
      <c r="E18" s="51" t="s">
        <v>33</v>
      </c>
      <c r="F18" s="51" t="s">
        <v>21</v>
      </c>
      <c r="G18" s="51" t="s">
        <v>33</v>
      </c>
      <c r="H18" s="51" t="s">
        <v>21</v>
      </c>
    </row>
    <row r="19" spans="2:9" ht="271.5" customHeight="1" x14ac:dyDescent="0.4">
      <c r="B19" s="33">
        <v>11</v>
      </c>
      <c r="C19" s="51" t="s">
        <v>65</v>
      </c>
      <c r="D19" s="60" t="s">
        <v>28</v>
      </c>
      <c r="E19" s="106" t="s">
        <v>224</v>
      </c>
      <c r="F19" s="51" t="s">
        <v>21</v>
      </c>
      <c r="G19" s="51" t="s">
        <v>33</v>
      </c>
      <c r="H19" s="60" t="s">
        <v>28</v>
      </c>
    </row>
    <row r="20" spans="2:9" ht="171.75" customHeight="1" x14ac:dyDescent="0.4">
      <c r="B20" s="33">
        <v>12</v>
      </c>
      <c r="C20" s="51" t="s">
        <v>185</v>
      </c>
      <c r="D20" s="60" t="s">
        <v>28</v>
      </c>
      <c r="E20" s="106" t="s">
        <v>250</v>
      </c>
      <c r="F20" s="51" t="s">
        <v>21</v>
      </c>
      <c r="G20" s="51" t="s">
        <v>33</v>
      </c>
      <c r="H20" s="60" t="s">
        <v>28</v>
      </c>
    </row>
    <row r="21" spans="2:9" x14ac:dyDescent="0.4">
      <c r="B21" s="33">
        <v>13</v>
      </c>
      <c r="C21" s="51" t="s">
        <v>66</v>
      </c>
      <c r="D21" s="51" t="s">
        <v>21</v>
      </c>
      <c r="E21" s="51" t="s">
        <v>33</v>
      </c>
      <c r="F21" s="51" t="s">
        <v>21</v>
      </c>
      <c r="G21" s="51" t="s">
        <v>33</v>
      </c>
      <c r="H21" s="51" t="s">
        <v>21</v>
      </c>
    </row>
    <row r="22" spans="2:9" ht="345" customHeight="1" x14ac:dyDescent="0.45">
      <c r="C22" s="97" t="s">
        <v>44</v>
      </c>
      <c r="D22" s="97"/>
      <c r="E22" s="98"/>
      <c r="F22" s="98"/>
      <c r="G22" s="98"/>
      <c r="I22"/>
    </row>
    <row r="23" spans="2:9" ht="15.4" x14ac:dyDescent="0.45">
      <c r="I23"/>
    </row>
    <row r="24" spans="2:9" ht="15.4" x14ac:dyDescent="0.45">
      <c r="I24"/>
    </row>
  </sheetData>
  <mergeCells count="3">
    <mergeCell ref="A6:D6"/>
    <mergeCell ref="A5:H5"/>
    <mergeCell ref="C22:G22"/>
  </mergeCells>
  <printOptions horizontalCentered="1" verticalCentered="1"/>
  <pageMargins left="0.70866141732283472" right="0.70866141732283472" top="0.74803149606299213" bottom="0.74803149606299213" header="0.31496062992125984" footer="0.31496062992125984"/>
  <pageSetup paperSize="41" scale="40"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3EF22-CADE-4DD7-AFFB-E9591F284AE9}">
  <dimension ref="A2:E34"/>
  <sheetViews>
    <sheetView zoomScale="70" zoomScaleNormal="70" workbookViewId="0">
      <selection activeCell="C22" sqref="C22"/>
    </sheetView>
  </sheetViews>
  <sheetFormatPr baseColWidth="10" defaultColWidth="11.3984375" defaultRowHeight="14.25" x14ac:dyDescent="0.45"/>
  <cols>
    <col min="1" max="1" width="15.59765625" style="14" customWidth="1"/>
    <col min="2" max="2" width="37.1328125" style="14" customWidth="1"/>
    <col min="3" max="3" width="46" style="14" customWidth="1"/>
    <col min="4" max="4" width="49.59765625" style="14" customWidth="1"/>
    <col min="5" max="5" width="27.1328125" style="14" bestFit="1" customWidth="1"/>
    <col min="6" max="16384" width="11.3984375" style="14"/>
  </cols>
  <sheetData>
    <row r="2" spans="1:5" ht="67.5" customHeight="1" x14ac:dyDescent="0.45">
      <c r="A2" s="16"/>
      <c r="B2" s="99" t="s">
        <v>82</v>
      </c>
      <c r="C2" s="100"/>
      <c r="D2" s="101"/>
      <c r="E2" s="29"/>
    </row>
    <row r="3" spans="1:5" ht="60" customHeight="1" x14ac:dyDescent="0.45">
      <c r="B3" s="35" t="s">
        <v>29</v>
      </c>
      <c r="C3" s="36" t="s">
        <v>93</v>
      </c>
      <c r="D3" s="36" t="s">
        <v>94</v>
      </c>
      <c r="E3" s="30"/>
    </row>
    <row r="4" spans="1:5" s="15" customFormat="1" x14ac:dyDescent="0.45">
      <c r="B4" s="37">
        <v>1399994973</v>
      </c>
      <c r="C4" s="38">
        <v>0.5</v>
      </c>
      <c r="D4" s="38">
        <v>0.5</v>
      </c>
      <c r="E4" s="25"/>
    </row>
    <row r="5" spans="1:5" ht="80.25" customHeight="1" x14ac:dyDescent="0.45">
      <c r="B5" s="39" t="s">
        <v>30</v>
      </c>
      <c r="C5" s="40">
        <f>+C4*B4</f>
        <v>699997486.5</v>
      </c>
      <c r="D5" s="40">
        <f>+D4*B4</f>
        <v>699997486.5</v>
      </c>
      <c r="E5" s="31"/>
    </row>
    <row r="6" spans="1:5" x14ac:dyDescent="0.45">
      <c r="B6" s="41" t="s">
        <v>27</v>
      </c>
      <c r="C6" s="42">
        <v>3515948985.5230002</v>
      </c>
      <c r="D6" s="42"/>
      <c r="E6" s="32"/>
    </row>
    <row r="7" spans="1:5" x14ac:dyDescent="0.45">
      <c r="B7" s="41" t="s">
        <v>26</v>
      </c>
      <c r="C7" s="42"/>
      <c r="D7" s="42"/>
      <c r="E7" s="32"/>
    </row>
    <row r="8" spans="1:5" x14ac:dyDescent="0.45">
      <c r="B8" s="41" t="s">
        <v>25</v>
      </c>
      <c r="C8" s="41"/>
      <c r="D8" s="42"/>
      <c r="E8" s="32"/>
    </row>
    <row r="9" spans="1:5" x14ac:dyDescent="0.45">
      <c r="B9" s="41" t="s">
        <v>32</v>
      </c>
      <c r="C9" s="42">
        <f>SUM(C6:C8)</f>
        <v>3515948985.5230002</v>
      </c>
      <c r="D9" s="42">
        <f>SUM(D6:D8)</f>
        <v>0</v>
      </c>
      <c r="E9" s="32"/>
    </row>
    <row r="10" spans="1:5" x14ac:dyDescent="0.45">
      <c r="B10" s="41"/>
      <c r="C10" s="43" t="str">
        <f>+IF(C9&lt;C5,"MAL","BIEN")</f>
        <v>BIEN</v>
      </c>
      <c r="D10" s="50" t="str">
        <f>+IF(D9&lt;D5,"MAL","BIEN")</f>
        <v>MAL</v>
      </c>
      <c r="E10" s="15"/>
    </row>
    <row r="15" spans="1:5" ht="70.5" customHeight="1" x14ac:dyDescent="0.45">
      <c r="B15" s="99" t="s">
        <v>161</v>
      </c>
      <c r="C15" s="100"/>
      <c r="D15" s="101"/>
    </row>
    <row r="16" spans="1:5" ht="56.25" customHeight="1" x14ac:dyDescent="0.45">
      <c r="B16" s="35" t="s">
        <v>29</v>
      </c>
      <c r="C16" s="36" t="s">
        <v>162</v>
      </c>
      <c r="D16" s="36" t="s">
        <v>163</v>
      </c>
    </row>
    <row r="17" spans="2:4" x14ac:dyDescent="0.45">
      <c r="B17" s="37">
        <v>1399994973</v>
      </c>
      <c r="C17" s="38">
        <v>0.5</v>
      </c>
      <c r="D17" s="38">
        <v>0.5</v>
      </c>
    </row>
    <row r="18" spans="2:4" ht="42.75" x14ac:dyDescent="0.45">
      <c r="B18" s="39" t="s">
        <v>30</v>
      </c>
      <c r="C18" s="40">
        <f>+C17*B17</f>
        <v>699997486.5</v>
      </c>
      <c r="D18" s="40">
        <f>+D17*B17</f>
        <v>699997486.5</v>
      </c>
    </row>
    <row r="19" spans="2:4" x14ac:dyDescent="0.45">
      <c r="B19" s="41" t="s">
        <v>27</v>
      </c>
      <c r="C19" s="42">
        <v>364355311.31999999</v>
      </c>
      <c r="D19" s="42"/>
    </row>
    <row r="20" spans="2:4" x14ac:dyDescent="0.45">
      <c r="B20" s="41" t="s">
        <v>26</v>
      </c>
      <c r="C20" s="42"/>
      <c r="D20" s="42"/>
    </row>
    <row r="21" spans="2:4" x14ac:dyDescent="0.45">
      <c r="B21" s="41" t="s">
        <v>25</v>
      </c>
      <c r="C21" s="41"/>
      <c r="D21" s="42"/>
    </row>
    <row r="22" spans="2:4" x14ac:dyDescent="0.45">
      <c r="B22" s="41" t="s">
        <v>32</v>
      </c>
      <c r="C22" s="42">
        <f>SUM(C19:C21)</f>
        <v>364355311.31999999</v>
      </c>
      <c r="D22" s="42">
        <f>SUM(D19:D21)</f>
        <v>0</v>
      </c>
    </row>
    <row r="23" spans="2:4" x14ac:dyDescent="0.45">
      <c r="B23" s="41"/>
      <c r="C23" s="50" t="str">
        <f>+IF(C22&lt;C18,"MAL","BIEN")</f>
        <v>MAL</v>
      </c>
      <c r="D23" s="50" t="str">
        <f>+IF(D22&lt;D18,"MAL","BIEN")</f>
        <v>MAL</v>
      </c>
    </row>
    <row r="26" spans="2:4" ht="82.5" customHeight="1" x14ac:dyDescent="0.45">
      <c r="B26" s="99" t="s">
        <v>185</v>
      </c>
      <c r="C26" s="100"/>
      <c r="D26" s="101"/>
    </row>
    <row r="27" spans="2:4" ht="48.75" customHeight="1" x14ac:dyDescent="0.45">
      <c r="B27" s="35" t="s">
        <v>29</v>
      </c>
      <c r="C27" s="36" t="s">
        <v>195</v>
      </c>
      <c r="D27" s="36" t="s">
        <v>194</v>
      </c>
    </row>
    <row r="28" spans="2:4" x14ac:dyDescent="0.45">
      <c r="B28" s="37">
        <v>1399994973</v>
      </c>
      <c r="C28" s="38">
        <v>0.6</v>
      </c>
      <c r="D28" s="38">
        <v>0.4</v>
      </c>
    </row>
    <row r="29" spans="2:4" ht="74.25" customHeight="1" x14ac:dyDescent="0.45">
      <c r="B29" s="39" t="s">
        <v>30</v>
      </c>
      <c r="C29" s="40">
        <f>+C28*B28</f>
        <v>839996983.79999995</v>
      </c>
      <c r="D29" s="40">
        <f>+D28*B28</f>
        <v>559997989.20000005</v>
      </c>
    </row>
    <row r="30" spans="2:4" x14ac:dyDescent="0.45">
      <c r="B30" s="41" t="s">
        <v>27</v>
      </c>
      <c r="C30" s="42">
        <v>2659196422.3368402</v>
      </c>
      <c r="D30" s="42"/>
    </row>
    <row r="31" spans="2:4" x14ac:dyDescent="0.45">
      <c r="B31" s="41" t="s">
        <v>26</v>
      </c>
      <c r="C31" s="42"/>
      <c r="D31" s="42"/>
    </row>
    <row r="32" spans="2:4" x14ac:dyDescent="0.45">
      <c r="B32" s="41" t="s">
        <v>25</v>
      </c>
      <c r="C32" s="41"/>
      <c r="D32" s="42"/>
    </row>
    <row r="33" spans="2:4" x14ac:dyDescent="0.45">
      <c r="B33" s="41" t="s">
        <v>32</v>
      </c>
      <c r="C33" s="42">
        <f>SUM(C30:C32)</f>
        <v>2659196422.3368402</v>
      </c>
      <c r="D33" s="42">
        <f>SUM(D30:D32)</f>
        <v>0</v>
      </c>
    </row>
    <row r="34" spans="2:4" x14ac:dyDescent="0.45">
      <c r="B34" s="41"/>
      <c r="C34" s="50" t="str">
        <f>+IF(C33&lt;C29,"MAL","BIEN")</f>
        <v>BIEN</v>
      </c>
      <c r="D34" s="50" t="str">
        <f>+IF(D33&lt;D29,"MAL","BIEN")</f>
        <v>MAL</v>
      </c>
    </row>
  </sheetData>
  <mergeCells count="3">
    <mergeCell ref="B2:D2"/>
    <mergeCell ref="B15:D15"/>
    <mergeCell ref="B26:D2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14</vt:i4>
      </vt:variant>
    </vt:vector>
  </HeadingPairs>
  <TitlesOfParts>
    <vt:vector size="30" baseType="lpstr">
      <vt:lpstr>HAB-EXPE Y OFREC TECNIC P1 </vt:lpstr>
      <vt:lpstr>HAB-EXPE Y OFREC TECNIC P2</vt:lpstr>
      <vt:lpstr>HAB-EXPE Y OFREC TECNIC P3</vt:lpstr>
      <vt:lpstr>HAB-EXPE Y OFREC TECNIC P4</vt:lpstr>
      <vt:lpstr>HAB-EXPE Y OFREC TECNIC P5</vt:lpstr>
      <vt:lpstr>HAB-EXPE Y OFREC TECNIC P6</vt:lpstr>
      <vt:lpstr>HAB-EXPE Y OFREC TECNIC P7</vt:lpstr>
      <vt:lpstr>HAB-EXPE Y OFREC TECNIC P8</vt:lpstr>
      <vt:lpstr>HAB-EXPE Y OFREC TECNIC P9</vt:lpstr>
      <vt:lpstr>HAB-EXPE Y OFREC TECNIC P10</vt:lpstr>
      <vt:lpstr>HAB-EXPE Y OFREC TECNIC P11</vt:lpstr>
      <vt:lpstr>HAB-EXPE Y OFREC TECNIC P12</vt:lpstr>
      <vt:lpstr>HAB-EXPE Y OFREC TECNIC P13</vt:lpstr>
      <vt:lpstr>Hoja1</vt:lpstr>
      <vt:lpstr>RESUMEN </vt:lpstr>
      <vt:lpstr>VERIFICACION PROPONENTE PLURAL</vt:lpstr>
      <vt:lpstr>'HAB-EXPE Y OFREC TECNIC P1 '!Área_de_impresión</vt:lpstr>
      <vt:lpstr>'HAB-EXPE Y OFREC TECNIC P10'!Área_de_impresión</vt:lpstr>
      <vt:lpstr>'HAB-EXPE Y OFREC TECNIC P11'!Área_de_impresión</vt:lpstr>
      <vt:lpstr>'HAB-EXPE Y OFREC TECNIC P12'!Área_de_impresión</vt:lpstr>
      <vt:lpstr>'HAB-EXPE Y OFREC TECNIC P13'!Área_de_impresión</vt:lpstr>
      <vt:lpstr>'HAB-EXPE Y OFREC TECNIC P2'!Área_de_impresión</vt:lpstr>
      <vt:lpstr>'HAB-EXPE Y OFREC TECNIC P3'!Área_de_impresión</vt:lpstr>
      <vt:lpstr>'HAB-EXPE Y OFREC TECNIC P4'!Área_de_impresión</vt:lpstr>
      <vt:lpstr>'HAB-EXPE Y OFREC TECNIC P5'!Área_de_impresión</vt:lpstr>
      <vt:lpstr>'HAB-EXPE Y OFREC TECNIC P6'!Área_de_impresión</vt:lpstr>
      <vt:lpstr>'HAB-EXPE Y OFREC TECNIC P7'!Área_de_impresión</vt:lpstr>
      <vt:lpstr>'HAB-EXPE Y OFREC TECNIC P8'!Área_de_impresión</vt:lpstr>
      <vt:lpstr>'HAB-EXPE Y OFREC TECNIC P9'!Área_de_impresión</vt:lpstr>
      <vt:lpstr>'RESUMEN '!Área_de_impresión</vt:lpstr>
    </vt:vector>
  </TitlesOfParts>
  <Company>sed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kplazas</dc:creator>
  <cp:lastModifiedBy>Nelson Alfredo Forigua Forigua</cp:lastModifiedBy>
  <cp:lastPrinted>2022-08-15T17:43:24Z</cp:lastPrinted>
  <dcterms:created xsi:type="dcterms:W3CDTF">2012-11-02T21:10:59Z</dcterms:created>
  <dcterms:modified xsi:type="dcterms:W3CDTF">2024-11-15T19:18:46Z</dcterms:modified>
</cp:coreProperties>
</file>