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5" documentId="8_{98F4B734-5BEC-467B-8289-785B4DF1700D}" xr6:coauthVersionLast="47" xr6:coauthVersionMax="47" xr10:uidLastSave="{FF61327F-93F4-4777-B0E7-6BA428574331}"/>
  <bookViews>
    <workbookView xWindow="0" yWindow="0" windowWidth="28800" windowHeight="12225" tabRatio="811" firstSheet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5" l="1"/>
  <c r="J16" i="15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J22" i="15"/>
  <c r="P17" i="6" s="1"/>
  <c r="B23" i="15"/>
  <c r="D18" i="6"/>
  <c r="C23" i="15"/>
  <c r="C18" i="6" s="1"/>
  <c r="I23" i="15"/>
  <c r="O18" i="6" s="1"/>
  <c r="J23" i="15"/>
  <c r="P18" i="6" s="1"/>
  <c r="B24" i="15"/>
  <c r="D19" i="6"/>
  <c r="C24" i="15"/>
  <c r="C19" i="6" s="1"/>
  <c r="I24" i="15"/>
  <c r="O19" i="6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J17" i="15"/>
  <c r="P12" i="6" s="1"/>
  <c r="P11" i="6"/>
  <c r="O11" i="6"/>
  <c r="B6" i="15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J28" i="6"/>
  <c r="O14" i="6"/>
  <c r="O15" i="6"/>
  <c r="J16" i="6"/>
  <c r="K22" i="15" l="1"/>
  <c r="Q17" i="6" s="1"/>
  <c r="O17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J15" i="6"/>
  <c r="K17" i="15"/>
  <c r="L17" i="15" s="1"/>
  <c r="R12" i="6" s="1"/>
  <c r="K29" i="15"/>
  <c r="L29" i="15" s="1"/>
  <c r="R24" i="6" s="1"/>
  <c r="K20" i="15"/>
  <c r="Q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L20" i="15"/>
  <c r="R15" i="6" s="1"/>
  <c r="Q29" i="6"/>
  <c r="Q28" i="6"/>
  <c r="L35" i="15"/>
  <c r="R30" i="6" s="1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Q19" i="6" l="1"/>
  <c r="Q18" i="6"/>
  <c r="L22" i="15"/>
  <c r="R17" i="6" s="1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<sst xmlns="http://schemas.openxmlformats.org/spreadsheetml/2006/main" count="572" uniqueCount="203">
  <si>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</si>
  <si>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</si>
  <si>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</si>
  <si>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</si>
  <si>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Realizar el mantenimiento preventivo y correctivo de la infraestructura tecnológica propiedad del fondo de desarrollo local de Tunjuelito y sus sedes, incluyendo bolsa de repuestos (instalación y puesta en funcionamiento) y consumibles a monto agotable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</si>
  <si>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</si>
  <si>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</si>
  <si>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</si>
  <si>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rPr>
        <b/>
        <sz val="12"/>
        <color rgb="FF000000"/>
        <rFont val="Garamond"/>
      </rPr>
      <t>Suficiencia del presupuesto oficial del Proceso de Contratación:</t>
    </r>
    <r>
      <rPr>
        <sz val="12"/>
        <color rgb="FF000000"/>
        <rFont val="Garamond"/>
      </rPr>
      <t xml:space="preserve"> De acuerdo al Plan Anual de Adquisiciones se deben estimar los recursos necesarios para el desarrollo del proceso de la contratación, el cual tendrá el soporte presupuestal suficiente para su desarrollo: $ 36.400.000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</si>
  <si>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</si>
  <si>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rPr>
        <b/>
        <sz val="12"/>
        <color rgb="FF000000"/>
        <rFont val="Garamond"/>
      </rPr>
      <t xml:space="preserve">Entorno socio ambiental: </t>
    </r>
    <r>
      <rPr>
        <i/>
        <sz val="12"/>
        <color rgb="FF000000"/>
        <rFont val="Garamond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</si>
  <si>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</si>
  <si>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</si>
  <si>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mercado: Mantenimiento preventivo y correctivo de la infraestructura tecnológica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</si>
  <si>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</si>
  <si>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</si>
  <si>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</si>
  <si>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</si>
  <si>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</si>
  <si>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</si>
  <si>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</si>
  <si>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</si>
  <si>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</si>
  <si>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</si>
  <si>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</si>
  <si>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</si>
  <si>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</si>
  <si>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Especifico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</si>
  <si>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</si>
  <si>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</si>
  <si>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</si>
  <si>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</si>
  <si>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</si>
  <si>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</si>
  <si>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</si>
  <si>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General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</si>
  <si>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</si>
  <si>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</si>
  <si>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</si>
  <si>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</si>
  <si>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</si>
  <si>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</si>
  <si>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</si>
  <si>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</si>
  <si>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</si>
  <si>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</si>
  <si>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</si>
  <si>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</si>
  <si>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</si>
  <si>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</si>
  <si>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</si>
  <si>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</si>
  <si>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</si>
  <si>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</si>
  <si>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</si>
  <si>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</si>
  <si>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</si>
  <si>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</si>
  <si>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</si>
  <si>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</si>
  <si>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</si>
  <si>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</si>
  <si>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</si>
  <si>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</si>
  <si>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</si>
  <si>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</si>
  <si>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</si>
  <si>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</si>
  <si>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</si>
  <si>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</si>
  <si>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</si>
  <si>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</si>
  <si>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</si>
  <si>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</si>
  <si>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</si>
  <si>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</si>
  <si>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</si>
  <si>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</si>
  <si>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</si>
  <si>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</si>
  <si>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</si>
  <si>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</si>
  <si>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</si>
  <si>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</si>
  <si>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</si>
  <si>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</si>
  <si>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</si>
  <si>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Estatal</t>
  </si>
  <si>
    <t>Objeto Contractual: Realizar el mantenimiento preventivo y correctivo de la infraestructura tecnológica propiedad del fondo de desarrollo local de Tunjuelito y sus sedes, incluyendo bolsa de repuestos (instalación y puesta en funcionamiento) y consumibles a monto agotable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</si>
  <si>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</si>
  <si>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</si>
  <si>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</si>
  <si>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</si>
  <si>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</si>
  <si>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</si>
  <si>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</si>
  <si>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</si>
  <si>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</si>
  <si>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</si>
  <si>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</si>
  <si>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</si>
  <si>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</si>
  <si>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</si>
  <si>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</si>
  <si>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La propuesta no se ajusta al presupuesto del proyecto</t>
  </si>
  <si>
    <t>Que el proceso de selección se vea afectado en cuanto objetividad y transparencia</t>
  </si>
  <si>
    <t>Desequilibrio económico en la ejecución del contrato</t>
  </si>
  <si>
    <t>Incumplimiento del pago programado y cobro pactado</t>
  </si>
  <si>
    <t>Incumplimiento del contratista en la entrega de los equipos con la calidad requerida</t>
  </si>
  <si>
    <t>Indisponibilidad de los servicios, afectacion laborales y suspension del funcionamiento del equipo</t>
  </si>
  <si>
    <t>Indisponibilidad de los servicios y perdida de equipo</t>
  </si>
  <si>
    <t>Indisponibilidad de los servicios y afectacion laborales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</si>
  <si>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</si>
  <si>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</si>
  <si>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</si>
  <si>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</si>
  <si>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</si>
  <si>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</si>
  <si>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</si>
  <si>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</si>
  <si>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</si>
  <si>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</si>
  <si>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</si>
  <si>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</si>
  <si>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</si>
  <si>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</si>
  <si>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</si>
  <si>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</si>
  <si>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</si>
  <si>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</si>
  <si>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</si>
  <si>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</si>
  <si>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</si>
  <si>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</si>
  <si>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</si>
  <si>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</si>
  <si>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</si>
  <si>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</si>
  <si>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</si>
  <si>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</si>
  <si>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</si>
  <si>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</si>
  <si>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</si>
  <si>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</si>
  <si>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</si>
  <si>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</si>
  <si>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</si>
  <si>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</si>
  <si>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</si>
  <si>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IDENTIFICACIÓN,  ANALISIS, EVALUACIÓN , ASIGNACIÓN Y TRATAMIENTO DE RIESGOS EN LA CONTRATACIÓN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</si>
  <si>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</si>
  <si>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</si>
  <si>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</si>
  <si>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</si>
  <si>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</si>
  <si>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</si>
  <si>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</si>
  <si>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</si>
  <si>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</si>
  <si>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</si>
  <si>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Realizar estudio de mercado  revisando y actualizando las regulaciones económicas y técnicas</t>
  </si>
  <si>
    <t>SI</t>
  </si>
  <si>
    <t>Profesional Planeación</t>
  </si>
  <si>
    <t>JUNIO DE 2024</t>
  </si>
  <si>
    <t>Verificación de las cotizaciones</t>
  </si>
  <si>
    <t>En el proceso de formulación</t>
  </si>
  <si>
    <t xml:space="preserve">Detallar tecnicamente y de la mejor forma posible los bienes a adquirir por parte de la entidad  </t>
  </si>
  <si>
    <t>Comité de contratación</t>
  </si>
  <si>
    <t>JULIO DE 2024</t>
  </si>
  <si>
    <t>Reuniones con el sector</t>
  </si>
  <si>
    <t>Proceso de selección</t>
  </si>
  <si>
    <t>Diligenciamiento del pacto de transparencia, compromiso anticorrupción y certificado de participación independiente y verificación de las evaluaciones</t>
  </si>
  <si>
    <t>Verificar diligenciamiento del pacto de transparencia</t>
  </si>
  <si>
    <t xml:space="preserve">Verificar el estudio de mercado. Si la variación en el precios es inferior al 15% del valor, el incremento será asumido por el contratista si es superior se realizará el ajuste en las cantidades a adquirir. </t>
  </si>
  <si>
    <t>Segurimiento a la ejecucón del contrato</t>
  </si>
  <si>
    <t>Cuando ocurra el evento</t>
  </si>
  <si>
    <t xml:space="preserve"> Revisar los factores que pueden afectar los valores en el mercado.Si la variación en la tasa de cambio es inferior al 15% del valor, el incremento será asumido por el contratista si es superior se realizará el ajuste en las cantidades a adquirir. </t>
  </si>
  <si>
    <t>Seguimiento a la ejecución del contrato</t>
  </si>
  <si>
    <t xml:space="preserve"> Revisar los impuestos  que pueden afectar los valores en el mercado. Si la variación en el precio final incluyendo impuestos es inferior al 15% del valor, el incremento será asumido por el contratista si es superior se realizará el ajuste en las cantidades a adquirir. </t>
  </si>
  <si>
    <t>Validar frente al acuerdo de marco y los precios establecidos de Colombia Compra Eficientes, adicional solicitar minimo tres cotizaciones de proveedores diferentes para promediar el valor y comparar con establecido plataforma institucionales.</t>
  </si>
  <si>
    <t>Apoyo a la supervisión</t>
  </si>
  <si>
    <t>En la ejecución del contrato</t>
  </si>
  <si>
    <t>Revisar junto el acompañamiento juridica sobre la documentación entregada por parte del contratista y validar la revision por el apoyo de la supervisión.</t>
  </si>
  <si>
    <t>NO</t>
  </si>
  <si>
    <t>Realizar pruebas completas y verificaciones de funcionamiento después de la instalación para asegurar que los equipos operen correctamente.</t>
  </si>
  <si>
    <t>Realizar inspecciones y pruebas de los equipos antes de la aceptación y durante el uso.</t>
  </si>
  <si>
    <t xml:space="preserve"> Implementar el control de monitoreo y supervisión constante para detectar y corregir posibles errores durante el mantenimiento</t>
  </si>
  <si>
    <t>Realizar inspecciones y pruebas de los equipos antes de la aceptación de baja y planificar los reemplazos o actualizaciones necesarias.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</si>
  <si>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</si>
  <si>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</si>
  <si>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</si>
  <si>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</si>
  <si>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</si>
  <si>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</si>
  <si>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</si>
  <si>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</si>
  <si>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</si>
  <si>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</si>
  <si>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FDLT</t>
  </si>
  <si>
    <t>CONTRATISTA Y FDLT</t>
  </si>
  <si>
    <t>50 50</t>
  </si>
  <si>
    <t>CONTRATISTA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</si>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</sst>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sz val="12"/>
      <color rgb="FF000000"/>
      <name val="Garamond"/>
    </font>
    <font>
      <sz val="12"/>
      <color rgb="FF000000"/>
      <name val="Garamond"/>
    </font>
    <font>
      <i/>
      <sz val="12"/>
      <color rgb="FF000000"/>
      <name val="Garamond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27" fillId="0" borderId="68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2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4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5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6" fillId="6" borderId="45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69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28" fillId="0" borderId="35" xfId="0" applyFont="1" applyBorder="1" applyAlignment="1">
      <alignment horizontal="left" vertical="top" wrapText="1"/>
    </xf>
    <xf numFmtId="0" fontId="27" fillId="0" borderId="1" xfId="0" applyFont="1" applyBorder="1" applyAlignment="1"/>
    <xf numFmtId="0" fontId="27" fillId="0" borderId="0" xfId="0" applyFont="1" applyAlignment="1"/>
  </cellXfs>
  <cellStyles count="1"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abSelected="1" zoomScaleNormal="100" zoomScalePageLayoutView="40" workbookViewId="0">
      <selection activeCell="B17" sqref="B17:F17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56"/>
      <c r="C2" s="166" t="s">
        <v>0</v>
      </c>
      <c r="D2" s="167"/>
      <c r="E2" s="168"/>
      <c r="F2" s="175" t="s">
        <v>1</v>
      </c>
    </row>
    <row r="3" spans="2:6" ht="42.75" customHeight="1">
      <c r="B3" s="156"/>
      <c r="C3" s="169"/>
      <c r="D3" s="170"/>
      <c r="E3" s="171"/>
      <c r="F3" s="176"/>
    </row>
    <row r="4" spans="2:6" ht="41.25" customHeight="1">
      <c r="B4" s="156"/>
      <c r="C4" s="172"/>
      <c r="D4" s="173"/>
      <c r="E4" s="174"/>
      <c r="F4" s="164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57" t="s">
        <v>2</v>
      </c>
      <c r="C6" s="158"/>
      <c r="D6" s="158"/>
      <c r="E6" s="158"/>
      <c r="F6" s="159"/>
    </row>
    <row r="7" spans="2:6" ht="78.75" customHeight="1">
      <c r="B7" s="163" t="s">
        <v>3</v>
      </c>
      <c r="C7" s="164"/>
      <c r="D7" s="164"/>
      <c r="E7" s="164"/>
      <c r="F7" s="165"/>
    </row>
    <row r="8" spans="2:6" ht="21" customHeight="1">
      <c r="B8" s="160" t="s">
        <v>4</v>
      </c>
      <c r="C8" s="161"/>
      <c r="D8" s="161"/>
      <c r="E8" s="161"/>
      <c r="F8" s="162"/>
    </row>
    <row r="9" spans="2:6" ht="34.5" customHeight="1">
      <c r="B9" s="150" t="s">
        <v>5</v>
      </c>
      <c r="C9" s="151"/>
      <c r="D9" s="151"/>
      <c r="E9" s="151"/>
      <c r="F9" s="152"/>
    </row>
    <row r="10" spans="2:6" ht="36" customHeight="1">
      <c r="B10" s="150" t="s">
        <v>6</v>
      </c>
      <c r="C10" s="151"/>
      <c r="D10" s="151"/>
      <c r="E10" s="151"/>
      <c r="F10" s="152"/>
    </row>
    <row r="11" spans="2:6" ht="72" customHeight="1">
      <c r="B11" s="150" t="s">
        <v>7</v>
      </c>
      <c r="C11" s="151"/>
      <c r="D11" s="151"/>
      <c r="E11" s="151"/>
      <c r="F11" s="152"/>
    </row>
    <row r="12" spans="2:6" ht="34.5" customHeight="1">
      <c r="B12" s="337" t="s">
        <v>8</v>
      </c>
      <c r="C12" s="151"/>
      <c r="D12" s="151"/>
      <c r="E12" s="151"/>
      <c r="F12" s="152"/>
    </row>
    <row r="13" spans="2:6" ht="44.25" customHeight="1">
      <c r="B13" s="150" t="s">
        <v>9</v>
      </c>
      <c r="C13" s="151"/>
      <c r="D13" s="151"/>
      <c r="E13" s="151"/>
      <c r="F13" s="152"/>
    </row>
    <row r="14" spans="2:6" ht="26.25" customHeight="1">
      <c r="B14" s="337" t="s">
        <v>10</v>
      </c>
      <c r="C14" s="151"/>
      <c r="D14" s="151"/>
      <c r="E14" s="151"/>
      <c r="F14" s="152"/>
    </row>
    <row r="15" spans="2:6" ht="22.5" customHeight="1">
      <c r="B15" s="150" t="s">
        <v>11</v>
      </c>
      <c r="C15" s="151"/>
      <c r="D15" s="151"/>
      <c r="E15" s="151"/>
      <c r="F15" s="152"/>
    </row>
    <row r="16" spans="2:6" ht="33" customHeight="1">
      <c r="B16" s="150" t="s">
        <v>12</v>
      </c>
      <c r="C16" s="151"/>
      <c r="D16" s="151"/>
      <c r="E16" s="151"/>
      <c r="F16" s="152"/>
    </row>
    <row r="17" spans="2:6" ht="36.75" customHeight="1">
      <c r="B17" s="150" t="s">
        <v>13</v>
      </c>
      <c r="C17" s="151"/>
      <c r="D17" s="151"/>
      <c r="E17" s="151"/>
      <c r="F17" s="152"/>
    </row>
    <row r="18" spans="2:6" ht="26.25" customHeight="1">
      <c r="B18" s="150" t="s">
        <v>14</v>
      </c>
      <c r="C18" s="151"/>
      <c r="D18" s="151"/>
      <c r="E18" s="151"/>
      <c r="F18" s="152"/>
    </row>
    <row r="19" spans="2:6" ht="27" customHeight="1" thickBot="1">
      <c r="B19" s="153" t="s">
        <v>15</v>
      </c>
      <c r="C19" s="154"/>
      <c r="D19" s="154"/>
      <c r="E19" s="154"/>
      <c r="F19" s="155"/>
    </row>
    <row r="20" spans="2:6" ht="14.25" customHeight="1">
      <c r="B20" s="6"/>
    </row>
    <row r="21" spans="2:6">
      <c r="B21" s="7"/>
    </row>
    <row r="22" spans="2:6" ht="17.25" customHeight="1">
      <c r="B22" s="149"/>
      <c r="C22" s="149"/>
      <c r="D22" s="149"/>
      <c r="E22" s="149"/>
      <c r="F22" s="149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9" zoomScaleNormal="100" zoomScalePageLayoutView="85" workbookViewId="0">
      <selection activeCell="B52" sqref="B52:C52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56"/>
      <c r="C2" s="166" t="s">
        <v>16</v>
      </c>
      <c r="D2" s="167"/>
      <c r="E2" s="168"/>
      <c r="F2" s="175" t="s">
        <v>1</v>
      </c>
    </row>
    <row r="3" spans="2:6" ht="51" customHeight="1">
      <c r="B3" s="156"/>
      <c r="C3" s="169"/>
      <c r="D3" s="170"/>
      <c r="E3" s="171"/>
      <c r="F3" s="176"/>
    </row>
    <row r="4" spans="2:6" ht="54" customHeight="1">
      <c r="B4" s="156"/>
      <c r="C4" s="172"/>
      <c r="D4" s="173"/>
      <c r="E4" s="174"/>
      <c r="F4" s="164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90" t="s">
        <v>17</v>
      </c>
      <c r="C6" s="191"/>
      <c r="D6" s="191"/>
      <c r="E6" s="191"/>
      <c r="F6" s="192"/>
    </row>
    <row r="7" spans="2:6" ht="42.75" customHeight="1">
      <c r="B7" s="193" t="s">
        <v>18</v>
      </c>
      <c r="C7" s="194"/>
      <c r="D7" s="194"/>
      <c r="E7" s="194"/>
      <c r="F7" s="194"/>
    </row>
    <row r="8" spans="2:6" ht="63" customHeight="1">
      <c r="B8" s="195"/>
      <c r="C8" s="196"/>
      <c r="D8" s="196"/>
      <c r="E8" s="196"/>
      <c r="F8" s="196"/>
    </row>
    <row r="9" spans="2:6" ht="37.5" customHeight="1">
      <c r="B9" s="195"/>
      <c r="C9" s="196"/>
      <c r="D9" s="196"/>
      <c r="E9" s="196"/>
      <c r="F9" s="196"/>
    </row>
    <row r="10" spans="2:6" ht="43.5" customHeight="1">
      <c r="B10" s="195"/>
      <c r="C10" s="196"/>
      <c r="D10" s="196"/>
      <c r="E10" s="196"/>
      <c r="F10" s="196"/>
    </row>
    <row r="11" spans="2:6" ht="58.5" customHeight="1">
      <c r="B11" s="195"/>
      <c r="C11" s="196"/>
      <c r="D11" s="196"/>
      <c r="E11" s="196"/>
      <c r="F11" s="196"/>
    </row>
    <row r="12" spans="2:6" ht="46.5" customHeight="1">
      <c r="B12" s="195"/>
      <c r="C12" s="196"/>
      <c r="D12" s="196"/>
      <c r="E12" s="196"/>
      <c r="F12" s="196"/>
    </row>
    <row r="13" spans="2:6" ht="47.25" customHeight="1">
      <c r="B13" s="195"/>
      <c r="C13" s="196"/>
      <c r="D13" s="196"/>
      <c r="E13" s="196"/>
      <c r="F13" s="196"/>
    </row>
    <row r="14" spans="2:6" ht="22.5" customHeight="1" thickBot="1">
      <c r="B14" s="197"/>
      <c r="C14" s="198"/>
      <c r="D14" s="198"/>
      <c r="E14" s="198"/>
      <c r="F14" s="198"/>
    </row>
    <row r="15" spans="2:6" ht="16.5" customHeight="1" thickBot="1">
      <c r="B15" s="183" t="s">
        <v>19</v>
      </c>
      <c r="C15" s="184"/>
      <c r="D15" s="184"/>
      <c r="E15" s="184"/>
      <c r="F15" s="185"/>
    </row>
    <row r="16" spans="2:6" ht="127.5" customHeight="1">
      <c r="B16" s="199" t="s">
        <v>20</v>
      </c>
      <c r="C16" s="200"/>
      <c r="D16" s="200"/>
      <c r="E16" s="200"/>
      <c r="F16" s="201"/>
    </row>
    <row r="17" spans="2:6" ht="19.5" customHeight="1">
      <c r="B17" s="55"/>
      <c r="C17" s="56" t="s">
        <v>21</v>
      </c>
      <c r="D17" s="181" t="s">
        <v>22</v>
      </c>
      <c r="E17" s="181" t="s">
        <v>23</v>
      </c>
      <c r="F17" s="179" t="s">
        <v>24</v>
      </c>
    </row>
    <row r="18" spans="2:6" ht="21" customHeight="1">
      <c r="B18" s="55"/>
      <c r="C18" s="56" t="s">
        <v>25</v>
      </c>
      <c r="D18" s="182"/>
      <c r="E18" s="182"/>
      <c r="F18" s="180"/>
    </row>
    <row r="19" spans="2:6" ht="18.75" customHeight="1">
      <c r="B19" s="57" t="s">
        <v>26</v>
      </c>
      <c r="C19" s="58"/>
      <c r="D19" s="59" t="s">
        <v>27</v>
      </c>
      <c r="E19" s="60" t="s">
        <v>28</v>
      </c>
      <c r="F19" s="61" t="s">
        <v>29</v>
      </c>
    </row>
    <row r="20" spans="2:6" ht="18.75" customHeight="1">
      <c r="B20" s="62" t="s">
        <v>30</v>
      </c>
      <c r="C20" s="63"/>
      <c r="D20" s="64" t="s">
        <v>27</v>
      </c>
      <c r="E20" s="65" t="s">
        <v>28</v>
      </c>
      <c r="F20" s="66" t="s">
        <v>29</v>
      </c>
    </row>
    <row r="21" spans="2:6" ht="18.75" customHeight="1">
      <c r="B21" s="62" t="s">
        <v>31</v>
      </c>
      <c r="C21" s="63"/>
      <c r="D21" s="64" t="s">
        <v>27</v>
      </c>
      <c r="E21" s="65" t="s">
        <v>28</v>
      </c>
      <c r="F21" s="66" t="s">
        <v>32</v>
      </c>
    </row>
    <row r="22" spans="2:6" ht="18.75" customHeight="1">
      <c r="B22" s="62" t="s">
        <v>33</v>
      </c>
      <c r="C22" s="63"/>
      <c r="D22" s="64" t="s">
        <v>27</v>
      </c>
      <c r="E22" s="65" t="s">
        <v>28</v>
      </c>
      <c r="F22" s="66" t="s">
        <v>29</v>
      </c>
    </row>
    <row r="23" spans="2:6" ht="18.75" customHeight="1">
      <c r="B23" s="62" t="s">
        <v>34</v>
      </c>
      <c r="C23" s="63"/>
      <c r="D23" s="64" t="s">
        <v>35</v>
      </c>
      <c r="E23" s="65" t="s">
        <v>28</v>
      </c>
      <c r="F23" s="66" t="s">
        <v>29</v>
      </c>
    </row>
    <row r="24" spans="2:6" ht="18.75" customHeight="1">
      <c r="B24" s="62" t="s">
        <v>36</v>
      </c>
      <c r="C24" s="63"/>
      <c r="D24" s="64" t="s">
        <v>27</v>
      </c>
      <c r="E24" s="65" t="s">
        <v>28</v>
      </c>
      <c r="F24" s="66" t="s">
        <v>29</v>
      </c>
    </row>
    <row r="25" spans="2:6" ht="18.75" customHeight="1">
      <c r="B25" s="62" t="s">
        <v>37</v>
      </c>
      <c r="C25" s="63"/>
      <c r="D25" s="64" t="s">
        <v>27</v>
      </c>
      <c r="E25" s="65" t="s">
        <v>28</v>
      </c>
      <c r="F25" s="67" t="s">
        <v>32</v>
      </c>
    </row>
    <row r="26" spans="2:6" ht="18.75" customHeight="1">
      <c r="B26" s="62" t="s">
        <v>38</v>
      </c>
      <c r="C26" s="63"/>
      <c r="D26" s="64" t="s">
        <v>35</v>
      </c>
      <c r="E26" s="65" t="s">
        <v>28</v>
      </c>
      <c r="F26" s="66" t="s">
        <v>29</v>
      </c>
    </row>
    <row r="27" spans="2:6" ht="18.75" customHeight="1">
      <c r="B27" s="62" t="s">
        <v>39</v>
      </c>
      <c r="C27" s="63"/>
      <c r="D27" s="64" t="s">
        <v>35</v>
      </c>
      <c r="E27" s="65" t="s">
        <v>28</v>
      </c>
      <c r="F27" s="66" t="s">
        <v>29</v>
      </c>
    </row>
    <row r="28" spans="2:6" ht="18.75" customHeight="1">
      <c r="B28" s="62" t="s">
        <v>40</v>
      </c>
      <c r="C28" s="63"/>
      <c r="D28" s="64" t="s">
        <v>35</v>
      </c>
      <c r="E28" s="65" t="s">
        <v>28</v>
      </c>
      <c r="F28" s="66" t="s">
        <v>29</v>
      </c>
    </row>
    <row r="29" spans="2:6" ht="18.75" customHeight="1">
      <c r="B29" s="68" t="s">
        <v>41</v>
      </c>
      <c r="C29" s="69"/>
      <c r="D29" s="64" t="s">
        <v>27</v>
      </c>
      <c r="E29" s="70" t="s">
        <v>28</v>
      </c>
      <c r="F29" s="71" t="s">
        <v>29</v>
      </c>
    </row>
    <row r="30" spans="2:6" ht="24" customHeight="1">
      <c r="B30" s="55"/>
      <c r="C30" s="56" t="s">
        <v>42</v>
      </c>
      <c r="D30" s="72"/>
      <c r="E30" s="72"/>
      <c r="F30" s="73"/>
    </row>
    <row r="31" spans="2:6" ht="19.5" customHeight="1">
      <c r="B31" s="57" t="s">
        <v>43</v>
      </c>
      <c r="C31" s="74"/>
      <c r="D31" s="59" t="s">
        <v>35</v>
      </c>
      <c r="E31" s="60" t="s">
        <v>28</v>
      </c>
      <c r="F31" s="61" t="s">
        <v>29</v>
      </c>
    </row>
    <row r="32" spans="2:6" ht="19.5" customHeight="1">
      <c r="B32" s="177" t="s">
        <v>44</v>
      </c>
      <c r="C32" s="178"/>
      <c r="D32" s="64" t="s">
        <v>35</v>
      </c>
      <c r="E32" s="65" t="s">
        <v>28</v>
      </c>
      <c r="F32" s="66" t="s">
        <v>29</v>
      </c>
    </row>
    <row r="33" spans="2:6" ht="19.5" customHeight="1">
      <c r="B33" s="177" t="s">
        <v>45</v>
      </c>
      <c r="C33" s="178"/>
      <c r="D33" s="64" t="s">
        <v>35</v>
      </c>
      <c r="E33" s="65" t="s">
        <v>28</v>
      </c>
      <c r="F33" s="66" t="s">
        <v>29</v>
      </c>
    </row>
    <row r="34" spans="2:6" ht="19.5" customHeight="1">
      <c r="B34" s="62" t="s">
        <v>46</v>
      </c>
      <c r="C34" s="75"/>
      <c r="D34" s="64" t="s">
        <v>35</v>
      </c>
      <c r="E34" s="65" t="s">
        <v>28</v>
      </c>
      <c r="F34" s="66" t="s">
        <v>29</v>
      </c>
    </row>
    <row r="35" spans="2:6" ht="19.5" customHeight="1">
      <c r="B35" s="62" t="s">
        <v>47</v>
      </c>
      <c r="C35" s="75"/>
      <c r="D35" s="64" t="s">
        <v>35</v>
      </c>
      <c r="E35" s="65" t="s">
        <v>28</v>
      </c>
      <c r="F35" s="66" t="s">
        <v>29</v>
      </c>
    </row>
    <row r="36" spans="2:6" ht="19.5" customHeight="1">
      <c r="B36" s="177" t="s">
        <v>48</v>
      </c>
      <c r="C36" s="178"/>
      <c r="D36" s="64" t="s">
        <v>35</v>
      </c>
      <c r="E36" s="65" t="s">
        <v>49</v>
      </c>
      <c r="F36" s="66" t="s">
        <v>29</v>
      </c>
    </row>
    <row r="37" spans="2:6" ht="19.5" customHeight="1">
      <c r="B37" s="188" t="s">
        <v>50</v>
      </c>
      <c r="C37" s="189"/>
      <c r="D37" s="77" t="s">
        <v>35</v>
      </c>
      <c r="E37" s="70" t="s">
        <v>28</v>
      </c>
      <c r="F37" s="71" t="s">
        <v>29</v>
      </c>
    </row>
    <row r="38" spans="2:6" ht="23.25" customHeight="1">
      <c r="B38" s="55"/>
      <c r="C38" s="56" t="s">
        <v>51</v>
      </c>
      <c r="D38" s="78"/>
      <c r="E38" s="78"/>
      <c r="F38" s="79"/>
    </row>
    <row r="39" spans="2:6" ht="19.5" customHeight="1">
      <c r="B39" s="186" t="s">
        <v>52</v>
      </c>
      <c r="C39" s="187"/>
      <c r="D39" s="59" t="s">
        <v>35</v>
      </c>
      <c r="E39" s="60" t="s">
        <v>49</v>
      </c>
      <c r="F39" s="61" t="s">
        <v>29</v>
      </c>
    </row>
    <row r="40" spans="2:6" ht="19.5" customHeight="1">
      <c r="B40" s="80" t="s">
        <v>53</v>
      </c>
      <c r="C40" s="75"/>
      <c r="D40" s="64" t="s">
        <v>35</v>
      </c>
      <c r="E40" s="65" t="s">
        <v>28</v>
      </c>
      <c r="F40" s="66" t="s">
        <v>29</v>
      </c>
    </row>
    <row r="41" spans="2:6" ht="19.5" customHeight="1">
      <c r="B41" s="177" t="s">
        <v>54</v>
      </c>
      <c r="C41" s="178"/>
      <c r="D41" s="64" t="s">
        <v>35</v>
      </c>
      <c r="E41" s="65" t="s">
        <v>28</v>
      </c>
      <c r="F41" s="66" t="s">
        <v>29</v>
      </c>
    </row>
    <row r="42" spans="2:6" ht="19.5" customHeight="1">
      <c r="B42" s="62" t="s">
        <v>47</v>
      </c>
      <c r="C42" s="75"/>
      <c r="D42" s="64" t="s">
        <v>35</v>
      </c>
      <c r="E42" s="65" t="s">
        <v>28</v>
      </c>
      <c r="F42" s="66" t="s">
        <v>29</v>
      </c>
    </row>
    <row r="43" spans="2:6" ht="19.5" customHeight="1">
      <c r="B43" s="68" t="s">
        <v>55</v>
      </c>
      <c r="C43" s="76"/>
      <c r="D43" s="77" t="s">
        <v>35</v>
      </c>
      <c r="E43" s="70" t="s">
        <v>28</v>
      </c>
      <c r="F43" s="71" t="s">
        <v>29</v>
      </c>
    </row>
    <row r="44" spans="2:6" ht="23.25" customHeight="1">
      <c r="B44" s="55"/>
      <c r="C44" s="56" t="s">
        <v>56</v>
      </c>
      <c r="D44" s="81"/>
      <c r="E44" s="81"/>
      <c r="F44" s="82"/>
    </row>
    <row r="45" spans="2:6" ht="19.5" customHeight="1">
      <c r="B45" s="186" t="s">
        <v>57</v>
      </c>
      <c r="C45" s="187"/>
      <c r="D45" s="64" t="s">
        <v>35</v>
      </c>
      <c r="E45" s="60" t="s">
        <v>49</v>
      </c>
      <c r="F45" s="83" t="s">
        <v>32</v>
      </c>
    </row>
    <row r="46" spans="2:6" ht="19.5" customHeight="1">
      <c r="B46" s="177" t="s">
        <v>58</v>
      </c>
      <c r="C46" s="178"/>
      <c r="D46" s="64" t="s">
        <v>35</v>
      </c>
      <c r="E46" s="65" t="s">
        <v>49</v>
      </c>
      <c r="F46" s="84" t="s">
        <v>32</v>
      </c>
    </row>
    <row r="47" spans="2:6" ht="19.5" customHeight="1">
      <c r="B47" s="177" t="s">
        <v>59</v>
      </c>
      <c r="C47" s="178"/>
      <c r="D47" s="64" t="s">
        <v>35</v>
      </c>
      <c r="E47" s="65" t="s">
        <v>49</v>
      </c>
      <c r="F47" s="84" t="s">
        <v>32</v>
      </c>
    </row>
    <row r="48" spans="2:6" ht="19.5" customHeight="1">
      <c r="B48" s="177" t="s">
        <v>60</v>
      </c>
      <c r="C48" s="178"/>
      <c r="D48" s="64" t="s">
        <v>35</v>
      </c>
      <c r="E48" s="65" t="s">
        <v>49</v>
      </c>
      <c r="F48" s="84" t="s">
        <v>61</v>
      </c>
    </row>
    <row r="49" spans="2:6" ht="19.5" customHeight="1">
      <c r="B49" s="177" t="s">
        <v>62</v>
      </c>
      <c r="C49" s="178"/>
      <c r="D49" s="64" t="s">
        <v>35</v>
      </c>
      <c r="E49" s="65" t="s">
        <v>49</v>
      </c>
      <c r="F49" s="84" t="s">
        <v>32</v>
      </c>
    </row>
    <row r="50" spans="2:6" ht="19.5" customHeight="1">
      <c r="B50" s="62" t="s">
        <v>63</v>
      </c>
      <c r="C50" s="75"/>
      <c r="D50" s="64" t="s">
        <v>35</v>
      </c>
      <c r="E50" s="65" t="s">
        <v>49</v>
      </c>
      <c r="F50" s="84" t="s">
        <v>32</v>
      </c>
    </row>
    <row r="51" spans="2:6" ht="21" customHeight="1">
      <c r="B51" s="62" t="s">
        <v>64</v>
      </c>
      <c r="C51" s="75"/>
      <c r="D51" s="64" t="s">
        <v>35</v>
      </c>
      <c r="E51" s="65" t="s">
        <v>49</v>
      </c>
      <c r="F51" s="84" t="s">
        <v>32</v>
      </c>
    </row>
    <row r="52" spans="2:6" ht="19.5" customHeight="1">
      <c r="B52" s="177" t="s">
        <v>65</v>
      </c>
      <c r="C52" s="178"/>
      <c r="D52" s="64" t="s">
        <v>35</v>
      </c>
      <c r="E52" s="65" t="s">
        <v>28</v>
      </c>
      <c r="F52" s="84" t="s">
        <v>32</v>
      </c>
    </row>
    <row r="53" spans="2:6" ht="19.5" customHeight="1">
      <c r="B53" s="177" t="s">
        <v>66</v>
      </c>
      <c r="C53" s="178"/>
      <c r="D53" s="64" t="s">
        <v>35</v>
      </c>
      <c r="E53" s="65" t="s">
        <v>28</v>
      </c>
      <c r="F53" s="84" t="s">
        <v>29</v>
      </c>
    </row>
    <row r="54" spans="2:6" ht="19.5" customHeight="1">
      <c r="B54" s="177" t="s">
        <v>67</v>
      </c>
      <c r="C54" s="178"/>
      <c r="D54" s="64" t="s">
        <v>35</v>
      </c>
      <c r="E54" s="65" t="s">
        <v>28</v>
      </c>
      <c r="F54" s="84" t="s">
        <v>29</v>
      </c>
    </row>
    <row r="55" spans="2:6" ht="19.5" customHeight="1">
      <c r="B55" s="177" t="s">
        <v>68</v>
      </c>
      <c r="C55" s="178"/>
      <c r="D55" s="64" t="s">
        <v>35</v>
      </c>
      <c r="E55" s="65" t="s">
        <v>28</v>
      </c>
      <c r="F55" s="84" t="s">
        <v>29</v>
      </c>
    </row>
    <row r="56" spans="2:6" ht="19.5" customHeight="1">
      <c r="B56" s="177" t="s">
        <v>69</v>
      </c>
      <c r="C56" s="178"/>
      <c r="D56" s="64" t="s">
        <v>35</v>
      </c>
      <c r="E56" s="65" t="s">
        <v>49</v>
      </c>
      <c r="F56" s="84" t="s">
        <v>70</v>
      </c>
    </row>
    <row r="57" spans="2:6" ht="19.5" customHeight="1">
      <c r="B57" s="177" t="s">
        <v>71</v>
      </c>
      <c r="C57" s="178"/>
      <c r="D57" s="64" t="s">
        <v>35</v>
      </c>
      <c r="E57" s="65" t="s">
        <v>49</v>
      </c>
      <c r="F57" s="84" t="s">
        <v>70</v>
      </c>
    </row>
    <row r="58" spans="2:6" ht="19.5" customHeight="1">
      <c r="B58" s="62" t="s">
        <v>72</v>
      </c>
      <c r="C58" s="75"/>
      <c r="D58" s="64" t="s">
        <v>27</v>
      </c>
      <c r="E58" s="65" t="s">
        <v>49</v>
      </c>
      <c r="F58" s="84" t="s">
        <v>70</v>
      </c>
    </row>
    <row r="59" spans="2:6" ht="19.5" customHeight="1">
      <c r="B59" s="177" t="s">
        <v>73</v>
      </c>
      <c r="C59" s="178"/>
      <c r="D59" s="64" t="s">
        <v>35</v>
      </c>
      <c r="E59" s="65" t="s">
        <v>49</v>
      </c>
      <c r="F59" s="84" t="s">
        <v>74</v>
      </c>
    </row>
    <row r="60" spans="2:6" ht="19.5" customHeight="1">
      <c r="B60" s="177" t="s">
        <v>75</v>
      </c>
      <c r="C60" s="178"/>
      <c r="D60" s="64" t="s">
        <v>35</v>
      </c>
      <c r="E60" s="65" t="s">
        <v>49</v>
      </c>
      <c r="F60" s="66" t="s">
        <v>29</v>
      </c>
    </row>
    <row r="61" spans="2:6" ht="19.5" customHeight="1">
      <c r="B61" s="177" t="s">
        <v>76</v>
      </c>
      <c r="C61" s="178"/>
      <c r="D61" s="64" t="s">
        <v>27</v>
      </c>
      <c r="E61" s="65" t="s">
        <v>49</v>
      </c>
      <c r="F61" s="66" t="s">
        <v>29</v>
      </c>
    </row>
    <row r="62" spans="2:6" ht="19.5" customHeight="1">
      <c r="B62" s="177" t="s">
        <v>77</v>
      </c>
      <c r="C62" s="178"/>
      <c r="D62" s="64" t="s">
        <v>35</v>
      </c>
      <c r="E62" s="65" t="s">
        <v>28</v>
      </c>
      <c r="F62" s="66" t="s">
        <v>29</v>
      </c>
    </row>
    <row r="63" spans="2:6" ht="19.5" customHeight="1">
      <c r="B63" s="177" t="s">
        <v>78</v>
      </c>
      <c r="C63" s="178"/>
      <c r="D63" s="64" t="s">
        <v>27</v>
      </c>
      <c r="E63" s="65" t="s">
        <v>28</v>
      </c>
      <c r="F63" s="66" t="s">
        <v>29</v>
      </c>
    </row>
    <row r="64" spans="2:6" ht="19.5" customHeight="1">
      <c r="B64" s="62" t="s">
        <v>79</v>
      </c>
      <c r="C64" s="75"/>
      <c r="D64" s="64" t="s">
        <v>27</v>
      </c>
      <c r="E64" s="65" t="s">
        <v>49</v>
      </c>
      <c r="F64" s="66" t="s">
        <v>80</v>
      </c>
    </row>
    <row r="65" spans="2:6" ht="19.5" customHeight="1">
      <c r="B65" s="177" t="s">
        <v>81</v>
      </c>
      <c r="C65" s="178"/>
      <c r="D65" s="64" t="s">
        <v>35</v>
      </c>
      <c r="E65" s="65" t="s">
        <v>28</v>
      </c>
      <c r="F65" s="66" t="s">
        <v>80</v>
      </c>
    </row>
    <row r="66" spans="2:6" ht="19.5" customHeight="1">
      <c r="B66" s="62" t="s">
        <v>82</v>
      </c>
      <c r="C66" s="63"/>
      <c r="D66" s="64" t="s">
        <v>35</v>
      </c>
      <c r="E66" s="65" t="s">
        <v>49</v>
      </c>
      <c r="F66" s="84" t="s">
        <v>83</v>
      </c>
    </row>
    <row r="67" spans="2:6" ht="19.5" customHeight="1">
      <c r="B67" s="62" t="s">
        <v>84</v>
      </c>
      <c r="C67" s="75"/>
      <c r="D67" s="64" t="s">
        <v>35</v>
      </c>
      <c r="E67" s="65" t="s">
        <v>49</v>
      </c>
      <c r="F67" s="84" t="s">
        <v>83</v>
      </c>
    </row>
    <row r="68" spans="2:6" ht="19.5" customHeight="1" thickBot="1">
      <c r="B68" s="85" t="s">
        <v>85</v>
      </c>
      <c r="C68" s="86"/>
      <c r="D68" s="87" t="s">
        <v>35</v>
      </c>
      <c r="E68" s="88" t="s">
        <v>49</v>
      </c>
      <c r="F68" s="89" t="s">
        <v>86</v>
      </c>
    </row>
    <row r="73" spans="2:6" hidden="1">
      <c r="B73" s="6" t="s">
        <v>35</v>
      </c>
    </row>
    <row r="74" spans="2:6" hidden="1">
      <c r="B74" s="7" t="s">
        <v>87</v>
      </c>
    </row>
    <row r="75" spans="2:6" hidden="1">
      <c r="B75" s="7" t="s">
        <v>27</v>
      </c>
    </row>
    <row r="76" spans="2:6" hidden="1"/>
    <row r="77" spans="2:6" hidden="1">
      <c r="B77" t="s">
        <v>28</v>
      </c>
    </row>
    <row r="78" spans="2:6" hidden="1">
      <c r="B78" t="s">
        <v>49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A3" zoomScale="115" zoomScaleNormal="115" zoomScalePageLayoutView="70" workbookViewId="0">
      <selection activeCell="B6" sqref="B6:L6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56"/>
      <c r="C2" s="166" t="s">
        <v>16</v>
      </c>
      <c r="D2" s="167"/>
      <c r="E2" s="167"/>
      <c r="F2" s="167"/>
      <c r="G2" s="167"/>
      <c r="H2" s="167"/>
      <c r="I2" s="167"/>
      <c r="J2" s="168"/>
      <c r="K2" s="241" t="s">
        <v>1</v>
      </c>
      <c r="L2" s="242"/>
    </row>
    <row r="3" spans="2:17" ht="42" customHeight="1">
      <c r="B3" s="156"/>
      <c r="C3" s="169"/>
      <c r="D3" s="170"/>
      <c r="E3" s="170"/>
      <c r="F3" s="170"/>
      <c r="G3" s="170"/>
      <c r="H3" s="170"/>
      <c r="I3" s="170"/>
      <c r="J3" s="171"/>
      <c r="K3" s="243"/>
      <c r="L3" s="244"/>
    </row>
    <row r="4" spans="2:17" ht="36.75" customHeight="1">
      <c r="B4" s="156"/>
      <c r="C4" s="172"/>
      <c r="D4" s="173"/>
      <c r="E4" s="173"/>
      <c r="F4" s="173"/>
      <c r="G4" s="173"/>
      <c r="H4" s="173"/>
      <c r="I4" s="173"/>
      <c r="J4" s="174"/>
      <c r="K4" s="245"/>
      <c r="L4" s="246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32" t="s">
        <v>88</v>
      </c>
      <c r="C6" s="233"/>
      <c r="D6" s="233"/>
      <c r="E6" s="233"/>
      <c r="F6" s="233"/>
      <c r="G6" s="233"/>
      <c r="H6" s="233"/>
      <c r="I6" s="233"/>
      <c r="J6" s="233"/>
      <c r="K6" s="233"/>
      <c r="L6" s="234"/>
      <c r="M6" s="1"/>
      <c r="N6" s="1"/>
      <c r="O6" s="1"/>
      <c r="P6" s="1"/>
      <c r="Q6" s="1"/>
    </row>
    <row r="7" spans="2:17" ht="24.75" customHeight="1">
      <c r="B7" s="238" t="s">
        <v>19</v>
      </c>
      <c r="C7" s="239"/>
      <c r="D7" s="239"/>
      <c r="E7" s="239"/>
      <c r="F7" s="239"/>
      <c r="G7" s="239"/>
      <c r="H7" s="239"/>
      <c r="I7" s="239"/>
      <c r="J7" s="239"/>
      <c r="K7" s="239"/>
      <c r="L7" s="240"/>
    </row>
    <row r="8" spans="2:17" ht="18" customHeight="1">
      <c r="B8" s="141" t="s">
        <v>89</v>
      </c>
      <c r="C8" s="142"/>
      <c r="D8" s="142"/>
      <c r="E8" s="142"/>
      <c r="F8" s="142"/>
      <c r="G8" s="142"/>
      <c r="H8" s="142"/>
      <c r="I8" s="142"/>
      <c r="J8" s="142"/>
      <c r="K8" s="142"/>
      <c r="L8" s="143"/>
    </row>
    <row r="9" spans="2:17" ht="15.75">
      <c r="B9" s="141" t="s">
        <v>90</v>
      </c>
      <c r="C9" s="144"/>
      <c r="D9" s="144"/>
      <c r="E9" s="144"/>
      <c r="F9" s="144"/>
      <c r="G9" s="144"/>
      <c r="H9" s="144"/>
      <c r="I9" s="145"/>
      <c r="J9" s="144"/>
      <c r="K9" s="144"/>
      <c r="L9" s="146"/>
    </row>
    <row r="10" spans="2:17" ht="15.75">
      <c r="B10" s="141" t="s">
        <v>91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6"/>
    </row>
    <row r="11" spans="2:17" ht="15.75">
      <c r="B11" s="141" t="s">
        <v>92</v>
      </c>
      <c r="C11" s="144"/>
      <c r="D11" s="144"/>
      <c r="E11" s="144"/>
      <c r="F11" s="144"/>
      <c r="G11" s="144"/>
      <c r="H11" s="144"/>
      <c r="I11" s="144"/>
      <c r="J11" s="144"/>
      <c r="K11" s="144"/>
      <c r="L11" s="146"/>
    </row>
    <row r="12" spans="2:17" ht="18" customHeight="1">
      <c r="B12" s="235" t="s">
        <v>93</v>
      </c>
      <c r="C12" s="236"/>
      <c r="D12" s="236"/>
      <c r="E12" s="236"/>
      <c r="F12" s="236"/>
      <c r="G12" s="236"/>
      <c r="H12" s="236"/>
      <c r="I12" s="236"/>
      <c r="J12" s="236"/>
      <c r="K12" s="236"/>
      <c r="L12" s="237"/>
    </row>
    <row r="13" spans="2:17" ht="15.75">
      <c r="B13" s="141" t="s">
        <v>94</v>
      </c>
      <c r="C13" s="144"/>
      <c r="D13" s="144"/>
      <c r="E13" s="144"/>
      <c r="F13" s="144"/>
      <c r="G13" s="144"/>
      <c r="H13" s="144"/>
      <c r="I13" s="144"/>
      <c r="J13" s="144"/>
      <c r="K13" s="144"/>
      <c r="L13" s="146"/>
    </row>
    <row r="14" spans="2:17" ht="7.5" customHeight="1" thickBot="1">
      <c r="B14" s="93"/>
      <c r="C14" s="94"/>
      <c r="D14" s="94"/>
      <c r="E14" s="94"/>
      <c r="F14" s="94"/>
      <c r="G14" s="94"/>
      <c r="H14" s="94"/>
      <c r="I14" s="94"/>
      <c r="J14" s="94"/>
      <c r="K14" s="94"/>
      <c r="L14" s="95"/>
    </row>
    <row r="15" spans="2:17" ht="33.75" customHeight="1" thickBot="1">
      <c r="B15" s="229" t="s">
        <v>95</v>
      </c>
      <c r="C15" s="230"/>
      <c r="D15" s="230"/>
      <c r="E15" s="230"/>
      <c r="F15" s="230"/>
      <c r="G15" s="231"/>
      <c r="H15" s="226" t="s">
        <v>96</v>
      </c>
      <c r="I15" s="227"/>
      <c r="J15" s="227"/>
      <c r="K15" s="227"/>
      <c r="L15" s="228"/>
    </row>
    <row r="16" spans="2:17" ht="40.5" customHeight="1" thickBot="1">
      <c r="B16" s="96" t="s">
        <v>97</v>
      </c>
      <c r="C16" s="247" t="s">
        <v>98</v>
      </c>
      <c r="D16" s="247"/>
      <c r="E16" s="247"/>
      <c r="F16" s="247"/>
      <c r="G16" s="247"/>
      <c r="H16" s="97" t="s">
        <v>99</v>
      </c>
      <c r="I16" s="97" t="s">
        <v>100</v>
      </c>
      <c r="J16" s="97" t="s">
        <v>101</v>
      </c>
      <c r="K16" s="97" t="s">
        <v>102</v>
      </c>
      <c r="L16" s="98" t="s">
        <v>103</v>
      </c>
    </row>
    <row r="17" spans="2:12" ht="53.25" customHeight="1">
      <c r="B17" s="99" t="s">
        <v>25</v>
      </c>
      <c r="C17" s="220" t="s">
        <v>31</v>
      </c>
      <c r="D17" s="220"/>
      <c r="E17" s="220"/>
      <c r="F17" s="220"/>
      <c r="G17" s="220"/>
      <c r="H17" s="100" t="s">
        <v>104</v>
      </c>
      <c r="I17" s="101">
        <v>2</v>
      </c>
      <c r="J17" s="102">
        <v>3</v>
      </c>
      <c r="K17" s="102">
        <f>I17+J17</f>
        <v>5</v>
      </c>
      <c r="L17" s="103" t="str">
        <f t="shared" ref="L17:L36" si="0">IF(K17&lt;=4,"BAJO",IF(K17=5,"MEDIO",IF(K17=6,"ALTO",IF(K17=7,"ALTO","EXTREMO"))))</f>
        <v>MEDIO</v>
      </c>
    </row>
    <row r="18" spans="2:12" ht="53.25" customHeight="1">
      <c r="B18" s="104" t="s">
        <v>42</v>
      </c>
      <c r="C18" s="225" t="s">
        <v>50</v>
      </c>
      <c r="D18" s="225"/>
      <c r="E18" s="225"/>
      <c r="F18" s="225"/>
      <c r="G18" s="225"/>
      <c r="H18" s="105" t="s">
        <v>105</v>
      </c>
      <c r="I18" s="101">
        <v>2</v>
      </c>
      <c r="J18" s="102">
        <v>4</v>
      </c>
      <c r="K18" s="102">
        <f t="shared" ref="K18:K36" si="1">+I18+J18</f>
        <v>6</v>
      </c>
      <c r="L18" s="106" t="str">
        <f t="shared" si="0"/>
        <v>ALTO</v>
      </c>
    </row>
    <row r="19" spans="2:12" ht="53.25" customHeight="1">
      <c r="B19" s="104" t="s">
        <v>42</v>
      </c>
      <c r="C19" s="225" t="s">
        <v>48</v>
      </c>
      <c r="D19" s="225"/>
      <c r="E19" s="225"/>
      <c r="F19" s="225"/>
      <c r="G19" s="225"/>
      <c r="H19" s="105" t="s">
        <v>105</v>
      </c>
      <c r="I19" s="101">
        <v>2</v>
      </c>
      <c r="J19" s="102">
        <v>3</v>
      </c>
      <c r="K19" s="102">
        <f t="shared" si="1"/>
        <v>5</v>
      </c>
      <c r="L19" s="106" t="str">
        <f t="shared" si="0"/>
        <v>MEDIO</v>
      </c>
    </row>
    <row r="20" spans="2:12" ht="53.25" customHeight="1">
      <c r="B20" s="104" t="s">
        <v>56</v>
      </c>
      <c r="C20" s="225" t="s">
        <v>59</v>
      </c>
      <c r="D20" s="225"/>
      <c r="E20" s="225"/>
      <c r="F20" s="225"/>
      <c r="G20" s="225"/>
      <c r="H20" s="105" t="s">
        <v>106</v>
      </c>
      <c r="I20" s="101">
        <v>3</v>
      </c>
      <c r="J20" s="102">
        <v>4</v>
      </c>
      <c r="K20" s="102">
        <f t="shared" si="1"/>
        <v>7</v>
      </c>
      <c r="L20" s="106" t="str">
        <f t="shared" si="0"/>
        <v>ALTO</v>
      </c>
    </row>
    <row r="21" spans="2:12" ht="53.25" customHeight="1">
      <c r="B21" s="104" t="s">
        <v>56</v>
      </c>
      <c r="C21" s="225" t="s">
        <v>57</v>
      </c>
      <c r="D21" s="225"/>
      <c r="E21" s="225"/>
      <c r="F21" s="225"/>
      <c r="G21" s="225"/>
      <c r="H21" s="105" t="s">
        <v>106</v>
      </c>
      <c r="I21" s="101">
        <v>3</v>
      </c>
      <c r="J21" s="102">
        <v>4</v>
      </c>
      <c r="K21" s="102">
        <f t="shared" si="1"/>
        <v>7</v>
      </c>
      <c r="L21" s="106" t="str">
        <f t="shared" si="0"/>
        <v>ALTO</v>
      </c>
    </row>
    <row r="22" spans="2:12" ht="53.25" customHeight="1">
      <c r="B22" s="104" t="s">
        <v>56</v>
      </c>
      <c r="C22" s="225" t="s">
        <v>69</v>
      </c>
      <c r="D22" s="225"/>
      <c r="E22" s="225"/>
      <c r="F22" s="225"/>
      <c r="G22" s="225"/>
      <c r="H22" s="105" t="s">
        <v>106</v>
      </c>
      <c r="I22" s="101">
        <v>2</v>
      </c>
      <c r="J22" s="102">
        <v>3</v>
      </c>
      <c r="K22" s="102">
        <f t="shared" si="1"/>
        <v>5</v>
      </c>
      <c r="L22" s="106" t="str">
        <f t="shared" si="0"/>
        <v>MEDIO</v>
      </c>
    </row>
    <row r="23" spans="2:12" ht="53.25" customHeight="1">
      <c r="B23" s="104" t="s">
        <v>56</v>
      </c>
      <c r="C23" s="225" t="s">
        <v>63</v>
      </c>
      <c r="D23" s="225"/>
      <c r="E23" s="225"/>
      <c r="F23" s="225"/>
      <c r="G23" s="225"/>
      <c r="H23" s="105" t="s">
        <v>106</v>
      </c>
      <c r="I23" s="101">
        <v>2</v>
      </c>
      <c r="J23" s="102">
        <v>4</v>
      </c>
      <c r="K23" s="102">
        <f t="shared" si="1"/>
        <v>6</v>
      </c>
      <c r="L23" s="106" t="str">
        <f t="shared" si="0"/>
        <v>ALTO</v>
      </c>
    </row>
    <row r="24" spans="2:12" ht="53.25" customHeight="1">
      <c r="B24" s="104" t="s">
        <v>56</v>
      </c>
      <c r="C24" s="222" t="s">
        <v>65</v>
      </c>
      <c r="D24" s="223"/>
      <c r="E24" s="223"/>
      <c r="F24" s="223"/>
      <c r="G24" s="224"/>
      <c r="H24" s="105" t="s">
        <v>107</v>
      </c>
      <c r="I24" s="101">
        <v>2</v>
      </c>
      <c r="J24" s="102">
        <v>4</v>
      </c>
      <c r="K24" s="102">
        <f t="shared" si="1"/>
        <v>6</v>
      </c>
      <c r="L24" s="106" t="str">
        <f t="shared" si="0"/>
        <v>ALTO</v>
      </c>
    </row>
    <row r="25" spans="2:12" ht="53.25" customHeight="1">
      <c r="B25" s="104" t="s">
        <v>56</v>
      </c>
      <c r="C25" s="222" t="s">
        <v>66</v>
      </c>
      <c r="D25" s="223"/>
      <c r="E25" s="223"/>
      <c r="F25" s="223"/>
      <c r="G25" s="224"/>
      <c r="H25" s="105" t="s">
        <v>108</v>
      </c>
      <c r="I25" s="101">
        <v>2</v>
      </c>
      <c r="J25" s="102">
        <v>4</v>
      </c>
      <c r="K25" s="102">
        <f t="shared" si="1"/>
        <v>6</v>
      </c>
      <c r="L25" s="106" t="str">
        <f t="shared" si="0"/>
        <v>ALTO</v>
      </c>
    </row>
    <row r="26" spans="2:12" ht="53.25" customHeight="1">
      <c r="B26" s="104" t="s">
        <v>56</v>
      </c>
      <c r="C26" s="225" t="s">
        <v>67</v>
      </c>
      <c r="D26" s="225"/>
      <c r="E26" s="225"/>
      <c r="F26" s="225"/>
      <c r="G26" s="225"/>
      <c r="H26" s="105" t="s">
        <v>109</v>
      </c>
      <c r="I26" s="101">
        <v>2</v>
      </c>
      <c r="J26" s="102">
        <v>4</v>
      </c>
      <c r="K26" s="102">
        <f t="shared" si="1"/>
        <v>6</v>
      </c>
      <c r="L26" s="106" t="str">
        <f t="shared" si="0"/>
        <v>ALTO</v>
      </c>
    </row>
    <row r="27" spans="2:12" ht="53.25" customHeight="1">
      <c r="B27" s="104" t="s">
        <v>56</v>
      </c>
      <c r="C27" s="222" t="s">
        <v>68</v>
      </c>
      <c r="D27" s="223"/>
      <c r="E27" s="223"/>
      <c r="F27" s="223"/>
      <c r="G27" s="224"/>
      <c r="H27" s="105" t="s">
        <v>110</v>
      </c>
      <c r="I27" s="101">
        <v>2</v>
      </c>
      <c r="J27" s="102">
        <v>4</v>
      </c>
      <c r="K27" s="102">
        <f t="shared" si="1"/>
        <v>6</v>
      </c>
      <c r="L27" s="106" t="str">
        <f t="shared" si="0"/>
        <v>ALTO</v>
      </c>
    </row>
    <row r="28" spans="2:12" ht="53.25" customHeight="1">
      <c r="B28" s="104" t="s">
        <v>56</v>
      </c>
      <c r="C28" s="222" t="s">
        <v>81</v>
      </c>
      <c r="D28" s="223"/>
      <c r="E28" s="223"/>
      <c r="F28" s="223"/>
      <c r="G28" s="224"/>
      <c r="H28" s="105" t="s">
        <v>111</v>
      </c>
      <c r="I28" s="101">
        <v>1</v>
      </c>
      <c r="J28" s="102">
        <v>4</v>
      </c>
      <c r="K28" s="102">
        <f t="shared" si="1"/>
        <v>5</v>
      </c>
      <c r="L28" s="106" t="str">
        <f t="shared" si="0"/>
        <v>MEDIO</v>
      </c>
    </row>
    <row r="29" spans="2:12" ht="53.25" customHeight="1">
      <c r="B29" s="104"/>
      <c r="C29" s="222"/>
      <c r="D29" s="223"/>
      <c r="E29" s="223"/>
      <c r="F29" s="223"/>
      <c r="G29" s="224"/>
      <c r="H29" s="105"/>
      <c r="I29" s="101"/>
      <c r="J29" s="102"/>
      <c r="K29" s="102">
        <f t="shared" si="1"/>
        <v>0</v>
      </c>
      <c r="L29" s="106" t="str">
        <f t="shared" si="0"/>
        <v>BAJO</v>
      </c>
    </row>
    <row r="30" spans="2:12" ht="53.25" customHeight="1">
      <c r="B30" s="104"/>
      <c r="C30" s="225"/>
      <c r="D30" s="225"/>
      <c r="E30" s="225"/>
      <c r="F30" s="225"/>
      <c r="G30" s="225"/>
      <c r="H30" s="105"/>
      <c r="I30" s="101"/>
      <c r="J30" s="102"/>
      <c r="K30" s="102">
        <f t="shared" si="1"/>
        <v>0</v>
      </c>
      <c r="L30" s="106" t="str">
        <f t="shared" si="0"/>
        <v>BAJO</v>
      </c>
    </row>
    <row r="31" spans="2:12" ht="53.25" customHeight="1">
      <c r="B31" s="104"/>
      <c r="C31" s="225"/>
      <c r="D31" s="225"/>
      <c r="E31" s="225"/>
      <c r="F31" s="225"/>
      <c r="G31" s="225"/>
      <c r="H31" s="105"/>
      <c r="I31" s="101"/>
      <c r="J31" s="102"/>
      <c r="K31" s="102">
        <f t="shared" si="1"/>
        <v>0</v>
      </c>
      <c r="L31" s="106" t="str">
        <f t="shared" si="0"/>
        <v>BAJO</v>
      </c>
    </row>
    <row r="32" spans="2:12" ht="53.25" customHeight="1">
      <c r="B32" s="104"/>
      <c r="C32" s="225"/>
      <c r="D32" s="225"/>
      <c r="E32" s="225"/>
      <c r="F32" s="225"/>
      <c r="G32" s="225"/>
      <c r="H32" s="105"/>
      <c r="I32" s="101"/>
      <c r="J32" s="102"/>
      <c r="K32" s="102">
        <f t="shared" si="1"/>
        <v>0</v>
      </c>
      <c r="L32" s="106" t="str">
        <f t="shared" si="0"/>
        <v>BAJO</v>
      </c>
    </row>
    <row r="33" spans="2:14" ht="53.25" customHeight="1">
      <c r="B33" s="104"/>
      <c r="C33" s="225"/>
      <c r="D33" s="225"/>
      <c r="E33" s="225"/>
      <c r="F33" s="225"/>
      <c r="G33" s="225"/>
      <c r="H33" s="105"/>
      <c r="I33" s="101"/>
      <c r="J33" s="102"/>
      <c r="K33" s="102">
        <f t="shared" si="1"/>
        <v>0</v>
      </c>
      <c r="L33" s="106" t="str">
        <f t="shared" si="0"/>
        <v>BAJO</v>
      </c>
    </row>
    <row r="34" spans="2:14" ht="53.25" customHeight="1">
      <c r="B34" s="104"/>
      <c r="C34" s="225"/>
      <c r="D34" s="225"/>
      <c r="E34" s="225"/>
      <c r="F34" s="225"/>
      <c r="G34" s="225"/>
      <c r="H34" s="105"/>
      <c r="I34" s="101"/>
      <c r="J34" s="102"/>
      <c r="K34" s="102">
        <f t="shared" si="1"/>
        <v>0</v>
      </c>
      <c r="L34" s="106" t="str">
        <f t="shared" si="0"/>
        <v>BAJO</v>
      </c>
    </row>
    <row r="35" spans="2:14" ht="53.25" customHeight="1">
      <c r="B35" s="104"/>
      <c r="C35" s="225"/>
      <c r="D35" s="225"/>
      <c r="E35" s="225"/>
      <c r="F35" s="225"/>
      <c r="G35" s="225"/>
      <c r="H35" s="105"/>
      <c r="I35" s="101"/>
      <c r="J35" s="102"/>
      <c r="K35" s="102">
        <f t="shared" si="1"/>
        <v>0</v>
      </c>
      <c r="L35" s="106" t="str">
        <f t="shared" si="0"/>
        <v>BAJO</v>
      </c>
    </row>
    <row r="36" spans="2:14" ht="53.25" customHeight="1" thickBot="1">
      <c r="B36" s="107"/>
      <c r="C36" s="248"/>
      <c r="D36" s="248"/>
      <c r="E36" s="248"/>
      <c r="F36" s="248"/>
      <c r="G36" s="248"/>
      <c r="H36" s="108"/>
      <c r="I36" s="109"/>
      <c r="J36" s="110"/>
      <c r="K36" s="110">
        <f t="shared" si="1"/>
        <v>0</v>
      </c>
      <c r="L36" s="111" t="str">
        <f t="shared" si="0"/>
        <v>BAJO</v>
      </c>
    </row>
    <row r="37" spans="2:14" ht="12.75" customHeight="1">
      <c r="B37" s="112"/>
      <c r="C37" s="113"/>
      <c r="D37" s="113"/>
      <c r="E37" s="113"/>
      <c r="F37" s="113"/>
      <c r="G37" s="113"/>
      <c r="H37" s="113"/>
      <c r="I37" s="113"/>
      <c r="J37" s="113"/>
      <c r="K37" s="113"/>
      <c r="L37" s="114"/>
    </row>
    <row r="38" spans="2:14">
      <c r="B38" s="90"/>
      <c r="C38" s="212"/>
      <c r="D38" s="212"/>
      <c r="E38" s="212"/>
      <c r="F38" s="91"/>
      <c r="G38" s="91"/>
      <c r="H38" s="205"/>
      <c r="I38" s="205"/>
      <c r="J38" s="91"/>
      <c r="K38" s="91"/>
      <c r="L38" s="92"/>
    </row>
    <row r="39" spans="2:14" ht="19.5" customHeight="1">
      <c r="B39" s="219" t="s">
        <v>112</v>
      </c>
      <c r="C39" s="203" t="s">
        <v>113</v>
      </c>
      <c r="D39" s="203"/>
      <c r="E39" s="115" t="s">
        <v>114</v>
      </c>
      <c r="F39" s="91"/>
      <c r="G39" s="221" t="s">
        <v>101</v>
      </c>
      <c r="H39" s="116" t="s">
        <v>115</v>
      </c>
      <c r="I39" s="116" t="s">
        <v>114</v>
      </c>
      <c r="J39" s="91"/>
      <c r="K39" s="91"/>
      <c r="L39" s="92"/>
    </row>
    <row r="40" spans="2:14" ht="21" customHeight="1">
      <c r="B40" s="219"/>
      <c r="C40" s="202" t="s">
        <v>116</v>
      </c>
      <c r="D40" s="202"/>
      <c r="E40" s="117">
        <v>1</v>
      </c>
      <c r="F40" s="91"/>
      <c r="G40" s="221"/>
      <c r="H40" s="117" t="s">
        <v>117</v>
      </c>
      <c r="I40" s="118">
        <v>1</v>
      </c>
      <c r="J40" s="91"/>
      <c r="K40" s="91"/>
      <c r="L40" s="92"/>
    </row>
    <row r="41" spans="2:14" ht="15.75" customHeight="1">
      <c r="B41" s="219"/>
      <c r="C41" s="202" t="s">
        <v>118</v>
      </c>
      <c r="D41" s="202"/>
      <c r="E41" s="117">
        <v>2</v>
      </c>
      <c r="F41" s="91"/>
      <c r="G41" s="221"/>
      <c r="H41" s="117" t="s">
        <v>119</v>
      </c>
      <c r="I41" s="118">
        <v>2</v>
      </c>
      <c r="J41" s="91"/>
      <c r="K41" s="91"/>
      <c r="L41" s="92"/>
      <c r="N41" s="5"/>
    </row>
    <row r="42" spans="2:14" ht="24.75" customHeight="1">
      <c r="B42" s="219"/>
      <c r="C42" s="202" t="s">
        <v>120</v>
      </c>
      <c r="D42" s="202"/>
      <c r="E42" s="117">
        <v>3</v>
      </c>
      <c r="F42" s="91"/>
      <c r="G42" s="221"/>
      <c r="H42" s="117" t="s">
        <v>121</v>
      </c>
      <c r="I42" s="118">
        <v>3</v>
      </c>
      <c r="J42" s="91"/>
      <c r="K42" s="91"/>
      <c r="L42" s="92"/>
    </row>
    <row r="43" spans="2:14" ht="18" customHeight="1">
      <c r="B43" s="219"/>
      <c r="C43" s="202" t="s">
        <v>122</v>
      </c>
      <c r="D43" s="202"/>
      <c r="E43" s="117">
        <v>4</v>
      </c>
      <c r="F43" s="91"/>
      <c r="G43" s="221"/>
      <c r="H43" s="117" t="s">
        <v>123</v>
      </c>
      <c r="I43" s="118">
        <v>4</v>
      </c>
      <c r="J43" s="91"/>
      <c r="K43" s="91"/>
      <c r="L43" s="92"/>
    </row>
    <row r="44" spans="2:14" ht="29.25" customHeight="1">
      <c r="B44" s="219"/>
      <c r="C44" s="202" t="s">
        <v>124</v>
      </c>
      <c r="D44" s="202"/>
      <c r="E44" s="117">
        <v>5</v>
      </c>
      <c r="F44" s="91"/>
      <c r="G44" s="221"/>
      <c r="H44" s="117" t="s">
        <v>125</v>
      </c>
      <c r="I44" s="118">
        <v>5</v>
      </c>
      <c r="J44" s="91"/>
      <c r="K44" s="91"/>
      <c r="L44" s="92"/>
    </row>
    <row r="45" spans="2:14" ht="16.5" customHeight="1">
      <c r="B45" s="119"/>
      <c r="C45" s="120"/>
      <c r="D45" s="120"/>
      <c r="E45" s="120"/>
      <c r="F45" s="91"/>
      <c r="G45" s="120"/>
      <c r="H45" s="120"/>
      <c r="I45" s="120"/>
      <c r="J45" s="120"/>
      <c r="K45" s="120"/>
      <c r="L45" s="92"/>
    </row>
    <row r="46" spans="2:14" ht="16.5" customHeight="1">
      <c r="B46" s="119"/>
      <c r="C46" s="205" t="s">
        <v>126</v>
      </c>
      <c r="D46" s="205"/>
      <c r="E46" s="205"/>
      <c r="F46" s="205"/>
      <c r="G46" s="205"/>
      <c r="H46" s="208"/>
      <c r="I46" s="208"/>
      <c r="J46" s="208"/>
      <c r="K46" s="208"/>
      <c r="L46" s="92"/>
    </row>
    <row r="47" spans="2:14" ht="69.75" customHeight="1">
      <c r="B47" s="119"/>
      <c r="C47" s="202" t="s">
        <v>127</v>
      </c>
      <c r="D47" s="202"/>
      <c r="E47" s="202"/>
      <c r="F47" s="117" t="s">
        <v>128</v>
      </c>
      <c r="G47" s="117" t="s">
        <v>129</v>
      </c>
      <c r="H47" s="117" t="s">
        <v>130</v>
      </c>
      <c r="I47" s="202" t="s">
        <v>131</v>
      </c>
      <c r="J47" s="202"/>
      <c r="K47" s="202" t="s">
        <v>132</v>
      </c>
      <c r="L47" s="211"/>
    </row>
    <row r="48" spans="2:14" ht="69.75" customHeight="1">
      <c r="B48" s="119"/>
      <c r="C48" s="202" t="s">
        <v>133</v>
      </c>
      <c r="D48" s="202"/>
      <c r="E48" s="202"/>
      <c r="F48" s="117" t="s">
        <v>134</v>
      </c>
      <c r="G48" s="117" t="s">
        <v>135</v>
      </c>
      <c r="H48" s="117" t="s">
        <v>136</v>
      </c>
      <c r="I48" s="202" t="s">
        <v>137</v>
      </c>
      <c r="J48" s="202"/>
      <c r="K48" s="202" t="s">
        <v>138</v>
      </c>
      <c r="L48" s="211"/>
    </row>
    <row r="49" spans="2:12">
      <c r="B49" s="90"/>
      <c r="C49" s="203" t="s">
        <v>139</v>
      </c>
      <c r="D49" s="203"/>
      <c r="E49" s="203" t="s">
        <v>114</v>
      </c>
      <c r="F49" s="121" t="s">
        <v>117</v>
      </c>
      <c r="G49" s="121" t="s">
        <v>119</v>
      </c>
      <c r="H49" s="122" t="s">
        <v>121</v>
      </c>
      <c r="I49" s="214" t="s">
        <v>123</v>
      </c>
      <c r="J49" s="214"/>
      <c r="K49" s="203" t="s">
        <v>125</v>
      </c>
      <c r="L49" s="209"/>
    </row>
    <row r="50" spans="2:12">
      <c r="B50" s="90"/>
      <c r="C50" s="203"/>
      <c r="D50" s="203"/>
      <c r="E50" s="203"/>
      <c r="F50" s="123">
        <v>1</v>
      </c>
      <c r="G50" s="123">
        <v>2</v>
      </c>
      <c r="H50" s="123">
        <v>3</v>
      </c>
      <c r="I50" s="204">
        <v>4</v>
      </c>
      <c r="J50" s="204"/>
      <c r="K50" s="204">
        <v>5</v>
      </c>
      <c r="L50" s="210"/>
    </row>
    <row r="51" spans="2:12" ht="19.5" customHeight="1">
      <c r="B51" s="90"/>
      <c r="C51" s="202" t="s">
        <v>116</v>
      </c>
      <c r="D51" s="202"/>
      <c r="E51" s="124">
        <v>1</v>
      </c>
      <c r="F51" s="125">
        <v>2</v>
      </c>
      <c r="G51" s="125">
        <v>3</v>
      </c>
      <c r="H51" s="125">
        <v>4</v>
      </c>
      <c r="I51" s="206">
        <v>5</v>
      </c>
      <c r="J51" s="206"/>
      <c r="K51" s="207">
        <v>6</v>
      </c>
      <c r="L51" s="215"/>
    </row>
    <row r="52" spans="2:12" ht="21.75" customHeight="1">
      <c r="B52" s="90"/>
      <c r="C52" s="202" t="s">
        <v>118</v>
      </c>
      <c r="D52" s="202"/>
      <c r="E52" s="124">
        <v>2</v>
      </c>
      <c r="F52" s="125">
        <v>3</v>
      </c>
      <c r="G52" s="125">
        <v>4</v>
      </c>
      <c r="H52" s="126">
        <v>5</v>
      </c>
      <c r="I52" s="207">
        <v>6</v>
      </c>
      <c r="J52" s="207"/>
      <c r="K52" s="216">
        <v>7</v>
      </c>
      <c r="L52" s="217"/>
    </row>
    <row r="53" spans="2:12" ht="26.25" customHeight="1">
      <c r="B53" s="90"/>
      <c r="C53" s="202" t="s">
        <v>120</v>
      </c>
      <c r="D53" s="202"/>
      <c r="E53" s="124">
        <v>3</v>
      </c>
      <c r="F53" s="125">
        <v>4</v>
      </c>
      <c r="G53" s="126">
        <v>5</v>
      </c>
      <c r="H53" s="127">
        <v>6</v>
      </c>
      <c r="I53" s="207">
        <v>7</v>
      </c>
      <c r="J53" s="207"/>
      <c r="K53" s="213">
        <v>8</v>
      </c>
      <c r="L53" s="218"/>
    </row>
    <row r="54" spans="2:12" ht="21" customHeight="1">
      <c r="B54" s="90"/>
      <c r="C54" s="202" t="s">
        <v>122</v>
      </c>
      <c r="D54" s="202"/>
      <c r="E54" s="124">
        <v>4</v>
      </c>
      <c r="F54" s="126">
        <v>5</v>
      </c>
      <c r="G54" s="127">
        <v>6</v>
      </c>
      <c r="H54" s="127">
        <v>7</v>
      </c>
      <c r="I54" s="213">
        <v>8</v>
      </c>
      <c r="J54" s="213"/>
      <c r="K54" s="213">
        <v>9</v>
      </c>
      <c r="L54" s="218"/>
    </row>
    <row r="55" spans="2:12" ht="27" customHeight="1">
      <c r="B55" s="90"/>
      <c r="C55" s="202" t="s">
        <v>124</v>
      </c>
      <c r="D55" s="202"/>
      <c r="E55" s="124">
        <v>5</v>
      </c>
      <c r="F55" s="127">
        <v>6</v>
      </c>
      <c r="G55" s="127">
        <v>7</v>
      </c>
      <c r="H55" s="128">
        <v>8</v>
      </c>
      <c r="I55" s="213">
        <v>9</v>
      </c>
      <c r="J55" s="213"/>
      <c r="K55" s="213">
        <v>10</v>
      </c>
      <c r="L55" s="218"/>
    </row>
    <row r="56" spans="2:12">
      <c r="B56" s="90"/>
      <c r="C56" s="91"/>
      <c r="D56" s="91"/>
      <c r="E56" s="91"/>
      <c r="F56" s="91"/>
      <c r="G56" s="91"/>
      <c r="H56" s="91"/>
      <c r="I56" s="91"/>
      <c r="J56" s="91"/>
      <c r="K56" s="91"/>
      <c r="L56" s="92"/>
    </row>
    <row r="57" spans="2:12" ht="19.5" customHeight="1">
      <c r="B57" s="90"/>
      <c r="C57" s="91"/>
      <c r="D57" s="91"/>
      <c r="E57" s="91"/>
      <c r="F57" s="91"/>
      <c r="G57" s="205" t="s">
        <v>140</v>
      </c>
      <c r="H57" s="205"/>
      <c r="I57" s="91"/>
      <c r="J57" s="91"/>
      <c r="K57" s="91"/>
      <c r="L57" s="92"/>
    </row>
    <row r="58" spans="2:12" ht="18" customHeight="1">
      <c r="B58" s="90"/>
      <c r="C58" s="91"/>
      <c r="D58" s="91"/>
      <c r="E58" s="91"/>
      <c r="F58" s="91"/>
      <c r="G58" s="121" t="s">
        <v>126</v>
      </c>
      <c r="H58" s="129" t="s">
        <v>139</v>
      </c>
      <c r="I58" s="91"/>
      <c r="J58" s="91"/>
      <c r="K58" s="91"/>
      <c r="L58" s="92"/>
    </row>
    <row r="59" spans="2:12" ht="18" customHeight="1">
      <c r="B59" s="90"/>
      <c r="C59" s="91"/>
      <c r="D59" s="91"/>
      <c r="E59" s="91"/>
      <c r="F59" s="91"/>
      <c r="G59" s="128" t="s">
        <v>141</v>
      </c>
      <c r="H59" s="130" t="s">
        <v>142</v>
      </c>
      <c r="I59" s="91"/>
      <c r="J59" s="91"/>
      <c r="K59" s="91"/>
      <c r="L59" s="92"/>
    </row>
    <row r="60" spans="2:12" ht="18" customHeight="1">
      <c r="B60" s="90"/>
      <c r="C60" s="91"/>
      <c r="D60" s="91"/>
      <c r="E60" s="91"/>
      <c r="F60" s="91"/>
      <c r="G60" s="127" t="s">
        <v>143</v>
      </c>
      <c r="H60" s="130" t="s">
        <v>144</v>
      </c>
      <c r="I60" s="91"/>
      <c r="J60" s="91"/>
      <c r="K60" s="91"/>
      <c r="L60" s="92"/>
    </row>
    <row r="61" spans="2:12" ht="18" customHeight="1">
      <c r="B61" s="90"/>
      <c r="C61" s="91"/>
      <c r="D61" s="91"/>
      <c r="E61" s="91"/>
      <c r="F61" s="91"/>
      <c r="G61" s="126">
        <v>5</v>
      </c>
      <c r="H61" s="130" t="s">
        <v>145</v>
      </c>
      <c r="I61" s="91"/>
      <c r="J61" s="91"/>
      <c r="K61" s="91"/>
      <c r="L61" s="92"/>
    </row>
    <row r="62" spans="2:12" ht="18" customHeight="1">
      <c r="B62" s="90"/>
      <c r="C62" s="91"/>
      <c r="D62" s="91"/>
      <c r="E62" s="91"/>
      <c r="F62" s="91"/>
      <c r="G62" s="125" t="s">
        <v>146</v>
      </c>
      <c r="H62" s="130" t="s">
        <v>147</v>
      </c>
      <c r="I62" s="91"/>
      <c r="J62" s="91"/>
      <c r="K62" s="91"/>
      <c r="L62" s="92"/>
    </row>
    <row r="63" spans="2:12" ht="13.5" thickBot="1">
      <c r="B63" s="93"/>
      <c r="C63" s="94"/>
      <c r="D63" s="94"/>
      <c r="E63" s="94"/>
      <c r="F63" s="94"/>
      <c r="G63" s="94"/>
      <c r="H63" s="94"/>
      <c r="I63" s="94"/>
      <c r="J63" s="94"/>
      <c r="K63" s="94"/>
      <c r="L63" s="95"/>
    </row>
    <row r="67" spans="2:2" hidden="1">
      <c r="B67" s="7" t="s">
        <v>96</v>
      </c>
    </row>
    <row r="68" spans="2:2" hidden="1">
      <c r="B68" s="7" t="s">
        <v>148</v>
      </c>
    </row>
  </sheetData>
  <mergeCells count="68">
    <mergeCell ref="C35:G35"/>
    <mergeCell ref="C36:G36"/>
    <mergeCell ref="C32:G32"/>
    <mergeCell ref="C24:G24"/>
    <mergeCell ref="C25:G25"/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8:K36">
    <cfRule type="expression" dxfId="20" priority="7" stopIfTrue="1">
      <formula>"""bajo"""</formula>
    </cfRule>
  </conditionalFormatting>
  <conditionalFormatting sqref="L17:L36">
    <cfRule type="cellIs" dxfId="19" priority="2" stopIfTrue="1" operator="equal">
      <formula>"EXTREMO"</formula>
    </cfRule>
    <cfRule type="cellIs" dxfId="18" priority="3" stopIfTrue="1" operator="equal">
      <formula>"ALTO"</formula>
    </cfRule>
    <cfRule type="cellIs" dxfId="17" priority="4" stopIfTrue="1" operator="equal">
      <formula>"MEDIO"</formula>
    </cfRule>
    <cfRule type="cellIs" dxfId="16" priority="5" stopIfTrue="1" operator="equal">
      <formula>"BAJO"</formula>
    </cfRule>
  </conditionalFormatting>
  <conditionalFormatting sqref="J17:K17">
    <cfRule type="expression" dxfId="15" priority="1" stopIfTrue="1">
      <formula>"""bajo"""</formula>
    </cfRule>
  </conditionalFormatting>
  <dataValidations count="20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 C25:G25" xr:uid="{00000000-0002-0000-0200-00000A000000}">
      <formula1>INDIRECT($B$23)</formula1>
    </dataValidation>
    <dataValidation type="list" allowBlank="1" showInputMessage="1" showErrorMessage="1" sqref="C26:G26" xr:uid="{00000000-0002-0000-0200-00000B000000}">
      <formula1>INDIRECT($B$24)</formula1>
    </dataValidation>
    <dataValidation type="list" allowBlank="1" showInputMessage="1" showErrorMessage="1" sqref="C24:G24 C27:G29" xr:uid="{00BC5AB6-A01E-4F79-877C-B276BF4630C0}">
      <formula1>INDIRECT($B$25)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A16" zoomScale="90" zoomScaleNormal="90" zoomScalePageLayoutView="70" workbookViewId="0">
      <selection activeCell="B8" sqref="B8:R8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56"/>
      <c r="C2" s="166" t="s">
        <v>16</v>
      </c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8"/>
      <c r="Q2" s="241" t="s">
        <v>1</v>
      </c>
      <c r="R2" s="242"/>
    </row>
    <row r="3" spans="2:26" ht="30" customHeight="1">
      <c r="B3" s="156"/>
      <c r="C3" s="169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1"/>
      <c r="Q3" s="243"/>
      <c r="R3" s="244"/>
    </row>
    <row r="4" spans="2:26" ht="39.75" customHeight="1">
      <c r="B4" s="156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4"/>
      <c r="Q4" s="245"/>
      <c r="R4" s="246"/>
    </row>
    <row r="5" spans="2:26" ht="13.5" thickBot="1"/>
    <row r="6" spans="2:26" ht="78.75" customHeight="1" thickBot="1">
      <c r="B6" s="285" t="str">
        <f>+EVALUACION!B6</f>
        <v>Objeto Contractual: Realizar el mantenimiento preventivo y correctivo de la infraestructura tecnológica propiedad del fondo de desarrollo local de Tunjuelito y sus sedes, incluyendo bolsa de repuestos (instalación y puesta en funcionamiento) y consumibles a monto agotable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7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88" t="s">
        <v>149</v>
      </c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90"/>
    </row>
    <row r="8" spans="2:26" ht="15.75">
      <c r="B8" s="338" t="s">
        <v>150</v>
      </c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</row>
    <row r="9" spans="2:26" ht="34.5" customHeight="1">
      <c r="B9" s="295" t="s">
        <v>151</v>
      </c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  <c r="R9" s="296"/>
    </row>
    <row r="10" spans="2:26" ht="15.75">
      <c r="B10" s="338" t="s">
        <v>152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</row>
    <row r="11" spans="2:26">
      <c r="B11" s="90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31" t="s">
        <v>97</v>
      </c>
      <c r="C15" s="294" t="s">
        <v>98</v>
      </c>
      <c r="D15" s="294"/>
      <c r="E15" s="294"/>
      <c r="F15" s="294"/>
      <c r="G15" s="247" t="s">
        <v>153</v>
      </c>
      <c r="H15" s="247"/>
      <c r="I15" s="97" t="s">
        <v>100</v>
      </c>
      <c r="J15" s="97" t="s">
        <v>101</v>
      </c>
      <c r="K15" s="97" t="s">
        <v>102</v>
      </c>
      <c r="L15" s="97" t="s">
        <v>103</v>
      </c>
      <c r="M15" s="97" t="s">
        <v>154</v>
      </c>
      <c r="N15" s="97" t="s">
        <v>155</v>
      </c>
      <c r="O15" s="97" t="s">
        <v>156</v>
      </c>
      <c r="P15" s="97" t="s">
        <v>157</v>
      </c>
      <c r="Q15" s="97" t="s">
        <v>158</v>
      </c>
      <c r="R15" s="11" t="s">
        <v>159</v>
      </c>
    </row>
    <row r="16" spans="2:26" s="27" customFormat="1" ht="57.75" customHeight="1" thickBot="1">
      <c r="B16" s="132" t="str">
        <f>+EVALUACION!B17</f>
        <v>PLANEACIÓN</v>
      </c>
      <c r="C16" s="293" t="str">
        <f>+EVALUACION!C17</f>
        <v>Inadecuado análisis  económico estimativo del valor del contrato</v>
      </c>
      <c r="D16" s="293"/>
      <c r="E16" s="293"/>
      <c r="F16" s="293"/>
      <c r="G16" s="291" t="s">
        <v>160</v>
      </c>
      <c r="H16" s="292"/>
      <c r="I16" s="133">
        <f>+EVALUACION!I17</f>
        <v>2</v>
      </c>
      <c r="J16" s="133">
        <f>+EVALUACION!J17</f>
        <v>3</v>
      </c>
      <c r="K16" s="133">
        <f>+I16+J16</f>
        <v>5</v>
      </c>
      <c r="L16" s="133" t="str">
        <f>IF(K16&lt;=4,"BAJO",IF(K16=5,"MEDIO",IF(K16=6,"ALTO",IF(K16=7,"ALTO","EXTREMO"))))</f>
        <v>MEDIO</v>
      </c>
      <c r="M16" s="133" t="s">
        <v>161</v>
      </c>
      <c r="N16" s="134" t="s">
        <v>162</v>
      </c>
      <c r="O16" s="134" t="s">
        <v>163</v>
      </c>
      <c r="P16" s="134" t="s">
        <v>163</v>
      </c>
      <c r="Q16" s="134" t="s">
        <v>164</v>
      </c>
      <c r="R16" s="41" t="s">
        <v>165</v>
      </c>
    </row>
    <row r="17" spans="2:18" s="27" customFormat="1" ht="57.75" customHeight="1">
      <c r="B17" s="135" t="str">
        <f>+EVALUACION!B18</f>
        <v>SELECCIÓN</v>
      </c>
      <c r="C17" s="249" t="str">
        <f>+EVALUACION!C18</f>
        <v>Selección de ofertas con precios  artificialmente bajos.</v>
      </c>
      <c r="D17" s="249"/>
      <c r="E17" s="249"/>
      <c r="F17" s="249"/>
      <c r="G17" s="270" t="s">
        <v>166</v>
      </c>
      <c r="H17" s="272"/>
      <c r="I17" s="133">
        <v>2</v>
      </c>
      <c r="J17" s="101">
        <f>+EVALUACION!J18</f>
        <v>4</v>
      </c>
      <c r="K17" s="101">
        <f>+I17+J17</f>
        <v>6</v>
      </c>
      <c r="L17" s="101" t="str">
        <f>IF(K17&lt;=4,"BAJO",IF(K17=5,"MEDIO",IF(K17=6,"ALTO",IF(K17=7,"ALTO","EXTREMO"))))</f>
        <v>ALTO</v>
      </c>
      <c r="M17" s="101" t="s">
        <v>161</v>
      </c>
      <c r="N17" s="136" t="s">
        <v>167</v>
      </c>
      <c r="O17" s="136" t="s">
        <v>168</v>
      </c>
      <c r="P17" s="136" t="s">
        <v>168</v>
      </c>
      <c r="Q17" s="136" t="s">
        <v>169</v>
      </c>
      <c r="R17" s="42" t="s">
        <v>170</v>
      </c>
    </row>
    <row r="18" spans="2:18" s="27" customFormat="1" ht="69.75" customHeight="1">
      <c r="B18" s="135" t="str">
        <f>+EVALUACION!B19</f>
        <v>SELECCIÓN</v>
      </c>
      <c r="C18" s="249" t="str">
        <f>+EVALUACION!C19</f>
        <v>Confabulacion de los proponentes (Colusión)</v>
      </c>
      <c r="D18" s="249"/>
      <c r="E18" s="249"/>
      <c r="F18" s="249"/>
      <c r="G18" s="270" t="s">
        <v>171</v>
      </c>
      <c r="H18" s="272"/>
      <c r="I18" s="101">
        <f>+EVALUACION!I19</f>
        <v>2</v>
      </c>
      <c r="J18" s="101">
        <f>+EVALUACION!J19</f>
        <v>3</v>
      </c>
      <c r="K18" s="101">
        <f t="shared" ref="K18:K29" si="0">+I18+J18</f>
        <v>5</v>
      </c>
      <c r="L18" s="101" t="str">
        <f t="shared" ref="L18:L35" si="1">IF(K18&lt;=4,"BAJO",IF(K18=5,"MEDIO",IF(K18=6,"ALTO",IF(K18=7,"ALTO","EXTREMO"))))</f>
        <v>MEDIO</v>
      </c>
      <c r="M18" s="101" t="s">
        <v>161</v>
      </c>
      <c r="N18" s="136" t="s">
        <v>167</v>
      </c>
      <c r="O18" s="136" t="s">
        <v>168</v>
      </c>
      <c r="P18" s="136" t="s">
        <v>168</v>
      </c>
      <c r="Q18" s="136" t="s">
        <v>172</v>
      </c>
      <c r="R18" s="42" t="s">
        <v>170</v>
      </c>
    </row>
    <row r="19" spans="2:18" s="27" customFormat="1" ht="76.5" customHeight="1">
      <c r="B19" s="135" t="str">
        <f>+EVALUACION!B20</f>
        <v>EJECUCIÓN</v>
      </c>
      <c r="C19" s="249" t="str">
        <f>+EVALUACION!C20</f>
        <v>Variación de los precios del mercado</v>
      </c>
      <c r="D19" s="249"/>
      <c r="E19" s="249"/>
      <c r="F19" s="249"/>
      <c r="G19" s="270" t="s">
        <v>173</v>
      </c>
      <c r="H19" s="272"/>
      <c r="I19" s="101">
        <f>+EVALUACION!I20</f>
        <v>3</v>
      </c>
      <c r="J19" s="101">
        <f>+EVALUACION!J20</f>
        <v>4</v>
      </c>
      <c r="K19" s="101">
        <f t="shared" si="0"/>
        <v>7</v>
      </c>
      <c r="L19" s="101" t="str">
        <f t="shared" si="1"/>
        <v>ALTO</v>
      </c>
      <c r="M19" s="101" t="s">
        <v>161</v>
      </c>
      <c r="N19" s="136" t="s">
        <v>167</v>
      </c>
      <c r="O19" s="136" t="s">
        <v>168</v>
      </c>
      <c r="P19" s="136" t="s">
        <v>168</v>
      </c>
      <c r="Q19" s="136" t="s">
        <v>174</v>
      </c>
      <c r="R19" s="42" t="s">
        <v>175</v>
      </c>
    </row>
    <row r="20" spans="2:18" s="27" customFormat="1" ht="91.5" customHeight="1">
      <c r="B20" s="135" t="str">
        <f>+EVALUACION!B21</f>
        <v>EJECUCIÓN</v>
      </c>
      <c r="C20" s="249" t="str">
        <f>+EVALUACION!C21</f>
        <v>Fluctuaciones del valor de la moneda</v>
      </c>
      <c r="D20" s="249"/>
      <c r="E20" s="249"/>
      <c r="F20" s="249"/>
      <c r="G20" s="270" t="s">
        <v>176</v>
      </c>
      <c r="H20" s="272"/>
      <c r="I20" s="101">
        <f>+EVALUACION!I21</f>
        <v>3</v>
      </c>
      <c r="J20" s="101">
        <f>+EVALUACION!J21</f>
        <v>4</v>
      </c>
      <c r="K20" s="101">
        <f t="shared" si="0"/>
        <v>7</v>
      </c>
      <c r="L20" s="101" t="str">
        <f t="shared" si="1"/>
        <v>ALTO</v>
      </c>
      <c r="M20" s="101" t="s">
        <v>161</v>
      </c>
      <c r="N20" s="136" t="s">
        <v>167</v>
      </c>
      <c r="O20" s="136" t="s">
        <v>168</v>
      </c>
      <c r="P20" s="136" t="s">
        <v>168</v>
      </c>
      <c r="Q20" s="147" t="s">
        <v>177</v>
      </c>
      <c r="R20" s="148" t="s">
        <v>175</v>
      </c>
    </row>
    <row r="21" spans="2:18" s="27" customFormat="1" ht="93.75" customHeight="1">
      <c r="B21" s="135" t="str">
        <f>+EVALUACION!B22</f>
        <v>EJECUCIÓN</v>
      </c>
      <c r="C21" s="249" t="str">
        <f>+EVALUACION!C22</f>
        <v>Imposición de nuevos tributos</v>
      </c>
      <c r="D21" s="249"/>
      <c r="E21" s="249"/>
      <c r="F21" s="249"/>
      <c r="G21" s="270" t="s">
        <v>178</v>
      </c>
      <c r="H21" s="272"/>
      <c r="I21" s="101">
        <f>+EVALUACION!I22</f>
        <v>2</v>
      </c>
      <c r="J21" s="101">
        <f>+EVALUACION!J22</f>
        <v>3</v>
      </c>
      <c r="K21" s="101">
        <f t="shared" si="0"/>
        <v>5</v>
      </c>
      <c r="L21" s="101" t="str">
        <f t="shared" si="1"/>
        <v>MEDIO</v>
      </c>
      <c r="M21" s="101" t="s">
        <v>161</v>
      </c>
      <c r="N21" s="136" t="s">
        <v>167</v>
      </c>
      <c r="O21" s="136" t="s">
        <v>168</v>
      </c>
      <c r="P21" s="136" t="s">
        <v>168</v>
      </c>
      <c r="Q21" s="147" t="s">
        <v>177</v>
      </c>
      <c r="R21" s="148" t="s">
        <v>175</v>
      </c>
    </row>
    <row r="22" spans="2:18" s="27" customFormat="1" ht="88.5" customHeight="1">
      <c r="B22" s="135" t="str">
        <f>+EVALUACION!B23</f>
        <v>EJECUCIÓN</v>
      </c>
      <c r="C22" s="249" t="str">
        <f>+EVALUACION!C23</f>
        <v>Variación en la disponibilidad o en el costo de los insumos necesarios para prestar los servicios.</v>
      </c>
      <c r="D22" s="249"/>
      <c r="E22" s="249"/>
      <c r="F22" s="249"/>
      <c r="G22" s="202" t="s">
        <v>179</v>
      </c>
      <c r="H22" s="202"/>
      <c r="I22" s="101">
        <f>+EVALUACION!I23</f>
        <v>2</v>
      </c>
      <c r="J22" s="101">
        <f>+EVALUACION!J23</f>
        <v>4</v>
      </c>
      <c r="K22" s="101">
        <f t="shared" si="0"/>
        <v>6</v>
      </c>
      <c r="L22" s="101" t="str">
        <f t="shared" si="1"/>
        <v>ALTO</v>
      </c>
      <c r="M22" s="101" t="s">
        <v>161</v>
      </c>
      <c r="N22" s="147" t="s">
        <v>180</v>
      </c>
      <c r="O22" s="147" t="s">
        <v>181</v>
      </c>
      <c r="P22" s="147" t="s">
        <v>181</v>
      </c>
      <c r="Q22" s="147" t="s">
        <v>177</v>
      </c>
      <c r="R22" s="148" t="s">
        <v>175</v>
      </c>
    </row>
    <row r="23" spans="2:18" s="27" customFormat="1" ht="57.75" customHeight="1">
      <c r="B23" s="135" t="str">
        <f>+EVALUACION!B24</f>
        <v>EJECUCIÓN</v>
      </c>
      <c r="C23" s="249" t="str">
        <f>+EVALUACION!C24</f>
        <v>Incumplimiento de la administración en los pagos.</v>
      </c>
      <c r="D23" s="249"/>
      <c r="E23" s="249"/>
      <c r="F23" s="249"/>
      <c r="G23" s="202" t="s">
        <v>182</v>
      </c>
      <c r="H23" s="202"/>
      <c r="I23" s="101">
        <f>+EVALUACION!I24</f>
        <v>2</v>
      </c>
      <c r="J23" s="101">
        <f>+EVALUACION!J24</f>
        <v>4</v>
      </c>
      <c r="K23" s="101">
        <f t="shared" si="0"/>
        <v>6</v>
      </c>
      <c r="L23" s="101" t="str">
        <f t="shared" si="1"/>
        <v>ALTO</v>
      </c>
      <c r="M23" s="101" t="s">
        <v>183</v>
      </c>
      <c r="N23" s="147" t="s">
        <v>180</v>
      </c>
      <c r="O23" s="147" t="s">
        <v>181</v>
      </c>
      <c r="P23" s="147" t="s">
        <v>181</v>
      </c>
      <c r="Q23" s="147" t="s">
        <v>177</v>
      </c>
      <c r="R23" s="148" t="s">
        <v>175</v>
      </c>
    </row>
    <row r="24" spans="2:18" s="27" customFormat="1" ht="57.75" customHeight="1">
      <c r="B24" s="135" t="str">
        <f>+EVALUACION!B25</f>
        <v>EJECUCIÓN</v>
      </c>
      <c r="C24" s="249" t="str">
        <f>+EVALUACION!C25</f>
        <v>Defecto en la instalación de equipos</v>
      </c>
      <c r="D24" s="249"/>
      <c r="E24" s="249"/>
      <c r="F24" s="249"/>
      <c r="G24" s="270" t="s">
        <v>184</v>
      </c>
      <c r="H24" s="272"/>
      <c r="I24" s="101">
        <f>+EVALUACION!I25</f>
        <v>2</v>
      </c>
      <c r="J24" s="101">
        <f>+EVALUACION!J25</f>
        <v>4</v>
      </c>
      <c r="K24" s="101">
        <f t="shared" si="0"/>
        <v>6</v>
      </c>
      <c r="L24" s="101" t="str">
        <f t="shared" si="1"/>
        <v>ALTO</v>
      </c>
      <c r="M24" s="101" t="s">
        <v>183</v>
      </c>
      <c r="N24" s="147" t="s">
        <v>180</v>
      </c>
      <c r="O24" s="147" t="s">
        <v>181</v>
      </c>
      <c r="P24" s="147" t="s">
        <v>181</v>
      </c>
      <c r="Q24" s="147" t="s">
        <v>177</v>
      </c>
      <c r="R24" s="148" t="s">
        <v>175</v>
      </c>
    </row>
    <row r="25" spans="2:18" s="27" customFormat="1" ht="57.75" customHeight="1">
      <c r="B25" s="135" t="str">
        <f>+EVALUACION!B26</f>
        <v>EJECUCIÓN</v>
      </c>
      <c r="C25" s="249" t="str">
        <f>+EVALUACION!C26</f>
        <v>Defectos en los equipos.</v>
      </c>
      <c r="D25" s="249"/>
      <c r="E25" s="249"/>
      <c r="F25" s="249"/>
      <c r="G25" s="270" t="s">
        <v>185</v>
      </c>
      <c r="H25" s="272"/>
      <c r="I25" s="101">
        <f>+EVALUACION!I26</f>
        <v>2</v>
      </c>
      <c r="J25" s="101">
        <f>+EVALUACION!J26</f>
        <v>4</v>
      </c>
      <c r="K25" s="101">
        <f t="shared" si="0"/>
        <v>6</v>
      </c>
      <c r="L25" s="101" t="str">
        <f t="shared" si="1"/>
        <v>ALTO</v>
      </c>
      <c r="M25" s="101" t="s">
        <v>183</v>
      </c>
      <c r="N25" s="147" t="s">
        <v>180</v>
      </c>
      <c r="O25" s="147" t="s">
        <v>181</v>
      </c>
      <c r="P25" s="147" t="s">
        <v>181</v>
      </c>
      <c r="Q25" s="147" t="s">
        <v>177</v>
      </c>
      <c r="R25" s="148" t="s">
        <v>175</v>
      </c>
    </row>
    <row r="26" spans="2:18" s="27" customFormat="1" ht="57.75" customHeight="1">
      <c r="B26" s="135" t="str">
        <f>+EVALUACION!B27</f>
        <v>EJECUCIÓN</v>
      </c>
      <c r="C26" s="249" t="str">
        <f>+EVALUACION!C27</f>
        <v>Daños a los equipos objeto de mantenimiento y/o otros bienes</v>
      </c>
      <c r="D26" s="249"/>
      <c r="E26" s="249"/>
      <c r="F26" s="249"/>
      <c r="G26" s="202" t="s">
        <v>186</v>
      </c>
      <c r="H26" s="202"/>
      <c r="I26" s="101">
        <f>+EVALUACION!I27</f>
        <v>2</v>
      </c>
      <c r="J26" s="101">
        <f>+EVALUACION!J27</f>
        <v>4</v>
      </c>
      <c r="K26" s="101">
        <f t="shared" si="0"/>
        <v>6</v>
      </c>
      <c r="L26" s="101" t="str">
        <f t="shared" si="1"/>
        <v>ALTO</v>
      </c>
      <c r="M26" s="101" t="s">
        <v>161</v>
      </c>
      <c r="N26" s="147" t="s">
        <v>180</v>
      </c>
      <c r="O26" s="147" t="s">
        <v>181</v>
      </c>
      <c r="P26" s="147" t="s">
        <v>181</v>
      </c>
      <c r="Q26" s="147" t="s">
        <v>177</v>
      </c>
      <c r="R26" s="148" t="s">
        <v>175</v>
      </c>
    </row>
    <row r="27" spans="2:18" s="27" customFormat="1" ht="57.75" customHeight="1">
      <c r="B27" s="135" t="str">
        <f>+EVALUACION!B28</f>
        <v>EJECUCIÓN</v>
      </c>
      <c r="C27" s="249" t="str">
        <f>+EVALUACION!C28</f>
        <v>Obsolecencia técnologica</v>
      </c>
      <c r="D27" s="249"/>
      <c r="E27" s="249"/>
      <c r="F27" s="249"/>
      <c r="G27" s="202" t="s">
        <v>187</v>
      </c>
      <c r="H27" s="202"/>
      <c r="I27" s="101">
        <f>+EVALUACION!I28</f>
        <v>1</v>
      </c>
      <c r="J27" s="101">
        <f>+EVALUACION!J28</f>
        <v>4</v>
      </c>
      <c r="K27" s="101">
        <f t="shared" si="0"/>
        <v>5</v>
      </c>
      <c r="L27" s="101" t="str">
        <f t="shared" si="1"/>
        <v>MEDIO</v>
      </c>
      <c r="M27" s="101" t="s">
        <v>183</v>
      </c>
      <c r="N27" s="147" t="s">
        <v>180</v>
      </c>
      <c r="O27" s="147" t="s">
        <v>181</v>
      </c>
      <c r="P27" s="147" t="s">
        <v>181</v>
      </c>
      <c r="Q27" s="147" t="s">
        <v>177</v>
      </c>
      <c r="R27" s="148" t="s">
        <v>175</v>
      </c>
    </row>
    <row r="28" spans="2:18" s="27" customFormat="1" ht="57.75" customHeight="1">
      <c r="B28" s="135">
        <f>+EVALUACION!B29</f>
        <v>0</v>
      </c>
      <c r="C28" s="249">
        <f>+EVALUACION!C29</f>
        <v>0</v>
      </c>
      <c r="D28" s="249"/>
      <c r="E28" s="249"/>
      <c r="F28" s="249"/>
      <c r="G28" s="202"/>
      <c r="H28" s="202"/>
      <c r="I28" s="101">
        <f>+EVALUACION!I29</f>
        <v>0</v>
      </c>
      <c r="J28" s="101">
        <f>+EVALUACION!J29</f>
        <v>0</v>
      </c>
      <c r="K28" s="101">
        <f t="shared" si="0"/>
        <v>0</v>
      </c>
      <c r="L28" s="101" t="str">
        <f t="shared" si="1"/>
        <v>BAJO</v>
      </c>
      <c r="M28" s="101"/>
      <c r="N28" s="136"/>
      <c r="O28" s="136"/>
      <c r="P28" s="136"/>
      <c r="Q28" s="136"/>
      <c r="R28" s="42"/>
    </row>
    <row r="29" spans="2:18" s="27" customFormat="1" ht="57.75" customHeight="1">
      <c r="B29" s="135">
        <f>+EVALUACION!B30</f>
        <v>0</v>
      </c>
      <c r="C29" s="249">
        <f>+EVALUACION!C30</f>
        <v>0</v>
      </c>
      <c r="D29" s="249"/>
      <c r="E29" s="249"/>
      <c r="F29" s="249"/>
      <c r="G29" s="202"/>
      <c r="H29" s="202"/>
      <c r="I29" s="101">
        <f>+EVALUACION!I30</f>
        <v>0</v>
      </c>
      <c r="J29" s="101">
        <f>+EVALUACION!J30</f>
        <v>0</v>
      </c>
      <c r="K29" s="101">
        <f t="shared" si="0"/>
        <v>0</v>
      </c>
      <c r="L29" s="101" t="str">
        <f t="shared" si="1"/>
        <v>BAJO</v>
      </c>
      <c r="M29" s="101"/>
      <c r="N29" s="136"/>
      <c r="O29" s="136"/>
      <c r="P29" s="136"/>
      <c r="Q29" s="136"/>
      <c r="R29" s="42"/>
    </row>
    <row r="30" spans="2:18" s="27" customFormat="1" ht="57.75" customHeight="1">
      <c r="B30" s="135">
        <f>+EVALUACION!B31</f>
        <v>0</v>
      </c>
      <c r="C30" s="249">
        <f>+EVALUACION!C31</f>
        <v>0</v>
      </c>
      <c r="D30" s="249"/>
      <c r="E30" s="249"/>
      <c r="F30" s="249"/>
      <c r="G30" s="202"/>
      <c r="H30" s="202"/>
      <c r="I30" s="101">
        <f>+EVALUACION!I31</f>
        <v>0</v>
      </c>
      <c r="J30" s="101">
        <f>+EVALUACION!J31</f>
        <v>0</v>
      </c>
      <c r="K30" s="101">
        <f t="shared" ref="K30:K35" si="2">+I30+J30</f>
        <v>0</v>
      </c>
      <c r="L30" s="101" t="str">
        <f t="shared" si="1"/>
        <v>BAJO</v>
      </c>
      <c r="M30" s="101"/>
      <c r="N30" s="136"/>
      <c r="O30" s="136"/>
      <c r="P30" s="136"/>
      <c r="Q30" s="136"/>
      <c r="R30" s="42"/>
    </row>
    <row r="31" spans="2:18" s="27" customFormat="1" ht="57.75" customHeight="1">
      <c r="B31" s="135">
        <f>+EVALUACION!B32</f>
        <v>0</v>
      </c>
      <c r="C31" s="249">
        <f>+EVALUACION!C32</f>
        <v>0</v>
      </c>
      <c r="D31" s="249"/>
      <c r="E31" s="249"/>
      <c r="F31" s="249"/>
      <c r="G31" s="202"/>
      <c r="H31" s="202"/>
      <c r="I31" s="101">
        <f>+EVALUACION!I32</f>
        <v>0</v>
      </c>
      <c r="J31" s="101">
        <f>+EVALUACION!J32</f>
        <v>0</v>
      </c>
      <c r="K31" s="101">
        <f t="shared" si="2"/>
        <v>0</v>
      </c>
      <c r="L31" s="101" t="str">
        <f t="shared" si="1"/>
        <v>BAJO</v>
      </c>
      <c r="M31" s="101"/>
      <c r="N31" s="136"/>
      <c r="O31" s="136"/>
      <c r="P31" s="136"/>
      <c r="Q31" s="136"/>
      <c r="R31" s="42"/>
    </row>
    <row r="32" spans="2:18" s="27" customFormat="1" ht="57.75" customHeight="1">
      <c r="B32" s="135">
        <f>+EVALUACION!B33</f>
        <v>0</v>
      </c>
      <c r="C32" s="249">
        <f>+EVALUACION!C33</f>
        <v>0</v>
      </c>
      <c r="D32" s="249"/>
      <c r="E32" s="249"/>
      <c r="F32" s="249"/>
      <c r="G32" s="202"/>
      <c r="H32" s="202"/>
      <c r="I32" s="101">
        <f>+EVALUACION!I33</f>
        <v>0</v>
      </c>
      <c r="J32" s="101">
        <f>+EVALUACION!J33</f>
        <v>0</v>
      </c>
      <c r="K32" s="101">
        <f t="shared" si="2"/>
        <v>0</v>
      </c>
      <c r="L32" s="101" t="str">
        <f t="shared" si="1"/>
        <v>BAJO</v>
      </c>
      <c r="M32" s="101"/>
      <c r="N32" s="136"/>
      <c r="O32" s="136"/>
      <c r="P32" s="136"/>
      <c r="Q32" s="136"/>
      <c r="R32" s="42"/>
    </row>
    <row r="33" spans="2:23" s="27" customFormat="1" ht="57.75" customHeight="1">
      <c r="B33" s="135">
        <f>+EVALUACION!B34</f>
        <v>0</v>
      </c>
      <c r="C33" s="249">
        <f>+EVALUACION!C34</f>
        <v>0</v>
      </c>
      <c r="D33" s="249"/>
      <c r="E33" s="249"/>
      <c r="F33" s="249"/>
      <c r="G33" s="202"/>
      <c r="H33" s="202"/>
      <c r="I33" s="101">
        <f>+EVALUACION!I34</f>
        <v>0</v>
      </c>
      <c r="J33" s="101">
        <f>+EVALUACION!J34</f>
        <v>0</v>
      </c>
      <c r="K33" s="101">
        <f t="shared" si="2"/>
        <v>0</v>
      </c>
      <c r="L33" s="101" t="str">
        <f t="shared" si="1"/>
        <v>BAJO</v>
      </c>
      <c r="M33" s="101"/>
      <c r="N33" s="136"/>
      <c r="O33" s="136"/>
      <c r="P33" s="136"/>
      <c r="Q33" s="136"/>
      <c r="R33" s="42"/>
    </row>
    <row r="34" spans="2:23" s="27" customFormat="1" ht="57.75" customHeight="1">
      <c r="B34" s="135">
        <f>+EVALUACION!B35</f>
        <v>0</v>
      </c>
      <c r="C34" s="249">
        <f>+EVALUACION!C35</f>
        <v>0</v>
      </c>
      <c r="D34" s="249"/>
      <c r="E34" s="249"/>
      <c r="F34" s="249"/>
      <c r="G34" s="202"/>
      <c r="H34" s="202"/>
      <c r="I34" s="101">
        <f>+EVALUACION!I35</f>
        <v>0</v>
      </c>
      <c r="J34" s="101">
        <f>+EVALUACION!J35</f>
        <v>0</v>
      </c>
      <c r="K34" s="101">
        <f t="shared" si="2"/>
        <v>0</v>
      </c>
      <c r="L34" s="101" t="str">
        <f t="shared" si="1"/>
        <v>BAJO</v>
      </c>
      <c r="M34" s="101"/>
      <c r="N34" s="136"/>
      <c r="O34" s="136"/>
      <c r="P34" s="136"/>
      <c r="Q34" s="136"/>
      <c r="R34" s="42"/>
    </row>
    <row r="35" spans="2:23" s="27" customFormat="1" ht="57.75" customHeight="1" thickBot="1">
      <c r="B35" s="137">
        <f>+EVALUACION!B36</f>
        <v>0</v>
      </c>
      <c r="C35" s="250">
        <f>+EVALUACION!C36</f>
        <v>0</v>
      </c>
      <c r="D35" s="250"/>
      <c r="E35" s="250"/>
      <c r="F35" s="250"/>
      <c r="G35" s="259"/>
      <c r="H35" s="259"/>
      <c r="I35" s="109">
        <f>+EVALUACION!I36</f>
        <v>0</v>
      </c>
      <c r="J35" s="109">
        <f>+EVALUACION!J36</f>
        <v>0</v>
      </c>
      <c r="K35" s="109">
        <f t="shared" si="2"/>
        <v>0</v>
      </c>
      <c r="L35" s="109" t="str">
        <f t="shared" si="1"/>
        <v>BAJO</v>
      </c>
      <c r="M35" s="109"/>
      <c r="N35" s="138"/>
      <c r="O35" s="138"/>
      <c r="P35" s="138"/>
      <c r="Q35" s="138"/>
      <c r="R35" s="43"/>
    </row>
    <row r="36" spans="2:23" ht="12.75" customHeight="1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3"/>
    </row>
    <row r="37" spans="2:23">
      <c r="B37" s="90"/>
      <c r="C37" s="284" t="s">
        <v>140</v>
      </c>
      <c r="D37" s="284"/>
      <c r="E37" s="284"/>
      <c r="F37" s="284"/>
      <c r="G37" s="91"/>
      <c r="H37" s="205" t="s">
        <v>188</v>
      </c>
      <c r="I37" s="205"/>
      <c r="J37" s="205"/>
      <c r="K37" s="205"/>
      <c r="L37" s="139"/>
      <c r="M37" s="139"/>
      <c r="N37" s="139"/>
      <c r="O37" s="139"/>
      <c r="P37" s="139"/>
      <c r="Q37" s="139"/>
      <c r="R37" s="3"/>
    </row>
    <row r="38" spans="2:23" ht="19.5" customHeight="1">
      <c r="B38" s="219" t="s">
        <v>112</v>
      </c>
      <c r="C38" s="261" t="s">
        <v>113</v>
      </c>
      <c r="D38" s="269"/>
      <c r="E38" s="262"/>
      <c r="F38" s="115" t="s">
        <v>114</v>
      </c>
      <c r="G38" s="91"/>
      <c r="H38" s="261" t="s">
        <v>115</v>
      </c>
      <c r="I38" s="262"/>
      <c r="J38" s="261" t="s">
        <v>114</v>
      </c>
      <c r="K38" s="262"/>
      <c r="L38" s="120"/>
      <c r="M38" s="120"/>
      <c r="N38" s="205" t="s">
        <v>140</v>
      </c>
      <c r="O38" s="205"/>
      <c r="P38" s="205"/>
      <c r="Q38" s="120"/>
      <c r="R38" s="3"/>
    </row>
    <row r="39" spans="2:23" ht="21" customHeight="1">
      <c r="B39" s="219"/>
      <c r="C39" s="270" t="s">
        <v>116</v>
      </c>
      <c r="D39" s="271"/>
      <c r="E39" s="272"/>
      <c r="F39" s="117">
        <v>1</v>
      </c>
      <c r="G39" s="91"/>
      <c r="H39" s="270" t="s">
        <v>117</v>
      </c>
      <c r="I39" s="272"/>
      <c r="J39" s="270">
        <v>1</v>
      </c>
      <c r="K39" s="272"/>
      <c r="L39" s="120"/>
      <c r="M39" s="120"/>
      <c r="N39" s="253" t="s">
        <v>126</v>
      </c>
      <c r="O39" s="254"/>
      <c r="P39" s="129" t="s">
        <v>139</v>
      </c>
      <c r="Q39" s="120"/>
      <c r="R39" s="3"/>
    </row>
    <row r="40" spans="2:23" ht="15.75" customHeight="1">
      <c r="B40" s="219"/>
      <c r="C40" s="270" t="s">
        <v>118</v>
      </c>
      <c r="D40" s="271"/>
      <c r="E40" s="272"/>
      <c r="F40" s="117">
        <v>2</v>
      </c>
      <c r="G40" s="91"/>
      <c r="H40" s="270" t="s">
        <v>119</v>
      </c>
      <c r="I40" s="272"/>
      <c r="J40" s="270">
        <v>2</v>
      </c>
      <c r="K40" s="272"/>
      <c r="L40" s="120"/>
      <c r="M40" s="120"/>
      <c r="N40" s="263" t="s">
        <v>141</v>
      </c>
      <c r="O40" s="264"/>
      <c r="P40" s="130" t="s">
        <v>142</v>
      </c>
      <c r="Q40" s="120"/>
      <c r="R40" s="3"/>
      <c r="T40" s="5"/>
      <c r="U40" s="5"/>
      <c r="V40" s="5"/>
      <c r="W40" s="5"/>
    </row>
    <row r="41" spans="2:23" ht="24.75" customHeight="1">
      <c r="B41" s="219"/>
      <c r="C41" s="270" t="s">
        <v>120</v>
      </c>
      <c r="D41" s="271"/>
      <c r="E41" s="272"/>
      <c r="F41" s="117">
        <v>3</v>
      </c>
      <c r="G41" s="91"/>
      <c r="H41" s="270" t="s">
        <v>121</v>
      </c>
      <c r="I41" s="272"/>
      <c r="J41" s="270">
        <v>3</v>
      </c>
      <c r="K41" s="272"/>
      <c r="L41" s="120"/>
      <c r="M41" s="120"/>
      <c r="N41" s="216" t="s">
        <v>143</v>
      </c>
      <c r="O41" s="252"/>
      <c r="P41" s="130" t="s">
        <v>144</v>
      </c>
      <c r="Q41" s="120"/>
      <c r="R41" s="3"/>
    </row>
    <row r="42" spans="2:23" ht="18" customHeight="1">
      <c r="B42" s="219"/>
      <c r="C42" s="270" t="s">
        <v>122</v>
      </c>
      <c r="D42" s="271"/>
      <c r="E42" s="272"/>
      <c r="F42" s="117">
        <v>4</v>
      </c>
      <c r="G42" s="91"/>
      <c r="H42" s="270" t="s">
        <v>123</v>
      </c>
      <c r="I42" s="272"/>
      <c r="J42" s="270">
        <v>4</v>
      </c>
      <c r="K42" s="272"/>
      <c r="L42" s="120"/>
      <c r="M42" s="120"/>
      <c r="N42" s="266">
        <v>5</v>
      </c>
      <c r="O42" s="267"/>
      <c r="P42" s="130" t="s">
        <v>145</v>
      </c>
      <c r="Q42" s="120"/>
      <c r="R42" s="3"/>
    </row>
    <row r="43" spans="2:23" ht="21" customHeight="1" thickBot="1">
      <c r="B43" s="219"/>
      <c r="C43" s="270" t="s">
        <v>124</v>
      </c>
      <c r="D43" s="271"/>
      <c r="E43" s="272"/>
      <c r="F43" s="117">
        <v>5</v>
      </c>
      <c r="G43" s="91"/>
      <c r="H43" s="270" t="s">
        <v>125</v>
      </c>
      <c r="I43" s="272"/>
      <c r="J43" s="270">
        <v>5</v>
      </c>
      <c r="K43" s="272"/>
      <c r="L43" s="120"/>
      <c r="M43" s="120"/>
      <c r="N43" s="282" t="s">
        <v>146</v>
      </c>
      <c r="O43" s="283"/>
      <c r="P43" s="140" t="s">
        <v>147</v>
      </c>
      <c r="Q43" s="120"/>
      <c r="R43" s="3"/>
    </row>
    <row r="44" spans="2:23"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3"/>
    </row>
    <row r="45" spans="2:23" ht="18" customHeight="1">
      <c r="B45" s="90"/>
      <c r="C45" s="205" t="s">
        <v>126</v>
      </c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3"/>
    </row>
    <row r="46" spans="2:23" ht="68.25" customHeight="1">
      <c r="B46" s="90"/>
      <c r="C46" s="270" t="s">
        <v>127</v>
      </c>
      <c r="D46" s="271"/>
      <c r="E46" s="271"/>
      <c r="F46" s="272"/>
      <c r="G46" s="270" t="s">
        <v>128</v>
      </c>
      <c r="H46" s="272"/>
      <c r="I46" s="270" t="s">
        <v>129</v>
      </c>
      <c r="J46" s="271"/>
      <c r="K46" s="272"/>
      <c r="L46" s="270" t="s">
        <v>130</v>
      </c>
      <c r="M46" s="272"/>
      <c r="N46" s="270" t="s">
        <v>131</v>
      </c>
      <c r="O46" s="272"/>
      <c r="P46" s="270" t="s">
        <v>132</v>
      </c>
      <c r="Q46" s="272"/>
      <c r="R46" s="3"/>
    </row>
    <row r="47" spans="2:23" ht="60" customHeight="1">
      <c r="B47" s="90"/>
      <c r="C47" s="270" t="s">
        <v>133</v>
      </c>
      <c r="D47" s="271"/>
      <c r="E47" s="271"/>
      <c r="F47" s="272"/>
      <c r="G47" s="270" t="s">
        <v>134</v>
      </c>
      <c r="H47" s="272"/>
      <c r="I47" s="270" t="s">
        <v>135</v>
      </c>
      <c r="J47" s="271"/>
      <c r="K47" s="272"/>
      <c r="L47" s="270" t="s">
        <v>136</v>
      </c>
      <c r="M47" s="272"/>
      <c r="N47" s="270" t="s">
        <v>137</v>
      </c>
      <c r="O47" s="272"/>
      <c r="P47" s="270" t="s">
        <v>138</v>
      </c>
      <c r="Q47" s="272"/>
      <c r="R47" s="3"/>
    </row>
    <row r="48" spans="2:23">
      <c r="B48" s="90"/>
      <c r="C48" s="274" t="s">
        <v>113</v>
      </c>
      <c r="D48" s="275"/>
      <c r="E48" s="276"/>
      <c r="F48" s="280" t="s">
        <v>114</v>
      </c>
      <c r="G48" s="253" t="s">
        <v>117</v>
      </c>
      <c r="H48" s="254"/>
      <c r="I48" s="253" t="s">
        <v>119</v>
      </c>
      <c r="J48" s="260"/>
      <c r="K48" s="254"/>
      <c r="L48" s="253" t="s">
        <v>121</v>
      </c>
      <c r="M48" s="254"/>
      <c r="N48" s="253" t="s">
        <v>123</v>
      </c>
      <c r="O48" s="254"/>
      <c r="P48" s="261" t="s">
        <v>125</v>
      </c>
      <c r="Q48" s="262"/>
      <c r="R48" s="3"/>
    </row>
    <row r="49" spans="2:18">
      <c r="B49" s="90"/>
      <c r="C49" s="277"/>
      <c r="D49" s="278"/>
      <c r="E49" s="279"/>
      <c r="F49" s="281"/>
      <c r="G49" s="255">
        <v>1</v>
      </c>
      <c r="H49" s="256"/>
      <c r="I49" s="255">
        <v>2</v>
      </c>
      <c r="J49" s="268"/>
      <c r="K49" s="256"/>
      <c r="L49" s="255">
        <v>3</v>
      </c>
      <c r="M49" s="256"/>
      <c r="N49" s="255">
        <v>4</v>
      </c>
      <c r="O49" s="256"/>
      <c r="P49" s="255">
        <v>5</v>
      </c>
      <c r="Q49" s="256"/>
      <c r="R49" s="3"/>
    </row>
    <row r="50" spans="2:18" ht="19.5" customHeight="1">
      <c r="B50" s="90"/>
      <c r="C50" s="270" t="s">
        <v>116</v>
      </c>
      <c r="D50" s="271"/>
      <c r="E50" s="272"/>
      <c r="F50" s="124">
        <v>1</v>
      </c>
      <c r="G50" s="257">
        <v>2</v>
      </c>
      <c r="H50" s="258"/>
      <c r="I50" s="257">
        <v>3</v>
      </c>
      <c r="J50" s="265"/>
      <c r="K50" s="258"/>
      <c r="L50" s="257">
        <v>4</v>
      </c>
      <c r="M50" s="258"/>
      <c r="N50" s="266">
        <v>5</v>
      </c>
      <c r="O50" s="267"/>
      <c r="P50" s="216">
        <v>6</v>
      </c>
      <c r="Q50" s="252"/>
      <c r="R50" s="3"/>
    </row>
    <row r="51" spans="2:18" ht="21.75" customHeight="1">
      <c r="B51" s="90"/>
      <c r="C51" s="270" t="s">
        <v>118</v>
      </c>
      <c r="D51" s="271"/>
      <c r="E51" s="272"/>
      <c r="F51" s="124">
        <v>2</v>
      </c>
      <c r="G51" s="257">
        <v>3</v>
      </c>
      <c r="H51" s="258"/>
      <c r="I51" s="257">
        <v>4</v>
      </c>
      <c r="J51" s="265"/>
      <c r="K51" s="258"/>
      <c r="L51" s="266">
        <v>5</v>
      </c>
      <c r="M51" s="267"/>
      <c r="N51" s="216">
        <v>6</v>
      </c>
      <c r="O51" s="252"/>
      <c r="P51" s="216">
        <v>7</v>
      </c>
      <c r="Q51" s="252"/>
      <c r="R51" s="3"/>
    </row>
    <row r="52" spans="2:18" ht="21" customHeight="1">
      <c r="B52" s="90"/>
      <c r="C52" s="270" t="s">
        <v>120</v>
      </c>
      <c r="D52" s="271"/>
      <c r="E52" s="272"/>
      <c r="F52" s="124">
        <v>3</v>
      </c>
      <c r="G52" s="257">
        <v>4</v>
      </c>
      <c r="H52" s="258"/>
      <c r="I52" s="266">
        <v>5</v>
      </c>
      <c r="J52" s="273"/>
      <c r="K52" s="267"/>
      <c r="L52" s="216">
        <v>6</v>
      </c>
      <c r="M52" s="252"/>
      <c r="N52" s="216">
        <v>7</v>
      </c>
      <c r="O52" s="252"/>
      <c r="P52" s="263">
        <v>8</v>
      </c>
      <c r="Q52" s="264"/>
      <c r="R52" s="3"/>
    </row>
    <row r="53" spans="2:18" ht="21" customHeight="1">
      <c r="B53" s="90"/>
      <c r="C53" s="270" t="s">
        <v>122</v>
      </c>
      <c r="D53" s="271"/>
      <c r="E53" s="272"/>
      <c r="F53" s="124">
        <v>4</v>
      </c>
      <c r="G53" s="266">
        <v>5</v>
      </c>
      <c r="H53" s="267"/>
      <c r="I53" s="216">
        <v>6</v>
      </c>
      <c r="J53" s="251"/>
      <c r="K53" s="252"/>
      <c r="L53" s="216">
        <v>7</v>
      </c>
      <c r="M53" s="252"/>
      <c r="N53" s="263">
        <v>8</v>
      </c>
      <c r="O53" s="264"/>
      <c r="P53" s="263">
        <v>9</v>
      </c>
      <c r="Q53" s="264"/>
      <c r="R53" s="3"/>
    </row>
    <row r="54" spans="2:18" ht="21" customHeight="1">
      <c r="B54" s="90"/>
      <c r="C54" s="270" t="s">
        <v>124</v>
      </c>
      <c r="D54" s="271"/>
      <c r="E54" s="272"/>
      <c r="F54" s="124">
        <v>5</v>
      </c>
      <c r="G54" s="216">
        <v>6</v>
      </c>
      <c r="H54" s="252"/>
      <c r="I54" s="216">
        <v>7</v>
      </c>
      <c r="J54" s="251"/>
      <c r="K54" s="252"/>
      <c r="L54" s="263">
        <v>8</v>
      </c>
      <c r="M54" s="264"/>
      <c r="N54" s="263">
        <v>9</v>
      </c>
      <c r="O54" s="264"/>
      <c r="P54" s="263">
        <v>10</v>
      </c>
      <c r="Q54" s="264"/>
      <c r="R54" s="3"/>
    </row>
    <row r="55" spans="2:18" ht="13.5" thickBot="1">
      <c r="B55" s="9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"/>
    </row>
  </sheetData>
  <mergeCells count="132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</mergeCells>
  <conditionalFormatting sqref="J16:K35 M16:Q19 M28:Q35 M20:P21 M24:M27">
    <cfRule type="expression" dxfId="14" priority="31" stopIfTrue="1">
      <formula>"""bajo"""</formula>
    </cfRule>
  </conditionalFormatting>
  <conditionalFormatting sqref="L16:L35">
    <cfRule type="cellIs" dxfId="13" priority="26" stopIfTrue="1" operator="equal">
      <formula>"EXTREMO"</formula>
    </cfRule>
    <cfRule type="cellIs" dxfId="12" priority="27" stopIfTrue="1" operator="equal">
      <formula>"ALTO"</formula>
    </cfRule>
    <cfRule type="cellIs" dxfId="11" priority="28" stopIfTrue="1" operator="equal">
      <formula>"MEDIO"</formula>
    </cfRule>
    <cfRule type="cellIs" dxfId="10" priority="29" stopIfTrue="1" operator="equal">
      <formula>"BAJO"</formula>
    </cfRule>
  </conditionalFormatting>
  <conditionalFormatting sqref="M22">
    <cfRule type="expression" dxfId="9" priority="2" stopIfTrue="1">
      <formula>"""bajo"""</formula>
    </cfRule>
  </conditionalFormatting>
  <conditionalFormatting sqref="M23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opLeftCell="B17" zoomScale="70" zoomScaleNormal="70" zoomScaleSheetLayoutView="25" zoomScalePageLayoutView="70" workbookViewId="0">
      <selection activeCell="M23" sqref="M23"/>
    </sheetView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318"/>
      <c r="C2" s="319" t="s">
        <v>16</v>
      </c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241" t="s">
        <v>1</v>
      </c>
      <c r="X2" s="297"/>
    </row>
    <row r="3" spans="2:24" s="14" customFormat="1" ht="31.5" customHeight="1">
      <c r="B3" s="318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298"/>
      <c r="X3" s="299"/>
    </row>
    <row r="4" spans="2:24" s="14" customFormat="1" ht="47.25" customHeight="1">
      <c r="B4" s="318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00"/>
      <c r="X4" s="301"/>
    </row>
    <row r="5" spans="2:24" s="14" customFormat="1" ht="32.25" customHeight="1" thickBot="1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</row>
    <row r="6" spans="2:24" ht="91.5" customHeight="1">
      <c r="B6" s="331" t="str">
        <f>+EVALUACION!B6</f>
        <v>Objeto Contractual: Realizar el mantenimiento preventivo y correctivo de la infraestructura tecnológica propiedad del fondo de desarrollo local de Tunjuelito y sus sedes, incluyendo bolsa de repuestos (instalación y puesta en funcionamiento) y consumibles a monto agotable</v>
      </c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3"/>
    </row>
    <row r="7" spans="2:24" ht="26.25" customHeight="1">
      <c r="B7" s="302" t="s">
        <v>189</v>
      </c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04"/>
    </row>
    <row r="8" spans="2:24" ht="20.25" customHeight="1">
      <c r="B8" s="302"/>
      <c r="C8" s="303"/>
      <c r="D8" s="303"/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3"/>
      <c r="P8" s="303"/>
      <c r="Q8" s="303"/>
      <c r="R8" s="303"/>
      <c r="S8" s="303"/>
      <c r="T8" s="303"/>
      <c r="U8" s="303"/>
      <c r="V8" s="303"/>
      <c r="W8" s="303"/>
      <c r="X8" s="304"/>
    </row>
    <row r="9" spans="2:24" ht="24.75" customHeight="1" thickBot="1">
      <c r="B9" s="329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X9" s="54"/>
    </row>
    <row r="10" spans="2:24" ht="106.5" customHeight="1" thickBot="1">
      <c r="B10" s="29" t="s">
        <v>190</v>
      </c>
      <c r="C10" s="30" t="s">
        <v>98</v>
      </c>
      <c r="D10" s="31" t="s">
        <v>191</v>
      </c>
      <c r="E10" s="31" t="s">
        <v>192</v>
      </c>
      <c r="F10" s="31" t="s">
        <v>193</v>
      </c>
      <c r="G10" s="30" t="s">
        <v>99</v>
      </c>
      <c r="H10" s="31" t="s">
        <v>112</v>
      </c>
      <c r="I10" s="31" t="s">
        <v>101</v>
      </c>
      <c r="J10" s="31" t="s">
        <v>194</v>
      </c>
      <c r="K10" s="31" t="s">
        <v>103</v>
      </c>
      <c r="L10" s="31" t="s">
        <v>195</v>
      </c>
      <c r="M10" s="30" t="s">
        <v>196</v>
      </c>
      <c r="N10" s="30" t="s">
        <v>153</v>
      </c>
      <c r="O10" s="31" t="s">
        <v>112</v>
      </c>
      <c r="P10" s="31" t="s">
        <v>101</v>
      </c>
      <c r="Q10" s="31" t="s">
        <v>194</v>
      </c>
      <c r="R10" s="31" t="s">
        <v>103</v>
      </c>
      <c r="S10" s="30" t="s">
        <v>154</v>
      </c>
      <c r="T10" s="30" t="s">
        <v>155</v>
      </c>
      <c r="U10" s="30" t="s">
        <v>156</v>
      </c>
      <c r="V10" s="30" t="s">
        <v>157</v>
      </c>
      <c r="W10" s="30" t="s">
        <v>197</v>
      </c>
      <c r="X10" s="32" t="s">
        <v>159</v>
      </c>
    </row>
    <row r="11" spans="2:24" ht="106.5" customHeight="1" thickBot="1">
      <c r="B11" s="33">
        <v>1</v>
      </c>
      <c r="C11" s="34" t="str">
        <f>+'EVALUACION CON CONTROLES'!C16:F16</f>
        <v>Inadecuado análisis  económico estimativo del valor del contrato</v>
      </c>
      <c r="D11" s="35" t="str">
        <f>+'EVALUACION CON CONTROLES'!B16</f>
        <v>PLANEACIÓN</v>
      </c>
      <c r="E11" s="35" t="str">
        <f>VLOOKUP(C11,'IDENTIFICACION Y ANALISIS'!$B$19:$F$68,3,FALSE)</f>
        <v>Especifico</v>
      </c>
      <c r="F11" s="35" t="str">
        <f>VLOOKUP(C11,'IDENTIFICACION Y ANALISIS'!$B$19:$F$68,4,FALSE)</f>
        <v>Interno</v>
      </c>
      <c r="G11" s="34" t="str">
        <f>+EVALUACION!H17</f>
        <v>La propuesta no se ajusta al presupuesto del proyecto</v>
      </c>
      <c r="H11" s="34">
        <f>+EVALUACION!I17</f>
        <v>2</v>
      </c>
      <c r="I11" s="34">
        <f>+EVALUACION!J17</f>
        <v>3</v>
      </c>
      <c r="J11" s="34">
        <f>+EVALUACION!K17</f>
        <v>5</v>
      </c>
      <c r="K11" s="35" t="str">
        <f>+EVALUACION!L17</f>
        <v>MEDIO</v>
      </c>
      <c r="L11" s="34" t="s">
        <v>198</v>
      </c>
      <c r="M11" s="35">
        <v>100</v>
      </c>
      <c r="N11" s="34" t="str">
        <f>+'EVALUACION CON CONTROLES'!G16</f>
        <v>Realizar estudio de mercado  revisando y actualizando las regulaciones económicas y técnicas</v>
      </c>
      <c r="O11" s="34">
        <f>+'EVALUACION CON CONTROLES'!I16</f>
        <v>2</v>
      </c>
      <c r="P11" s="34">
        <f>+'EVALUACION CON CONTROLES'!J16</f>
        <v>3</v>
      </c>
      <c r="Q11" s="34">
        <f>+'EVALUACION CON CONTROLES'!K16</f>
        <v>5</v>
      </c>
      <c r="R11" s="35" t="str">
        <f>+'EVALUACION CON CONTROLES'!L16</f>
        <v>MEDIO</v>
      </c>
      <c r="S11" s="34" t="str">
        <f>+'EVALUACION CON CONTROLES'!M16</f>
        <v>SI</v>
      </c>
      <c r="T11" s="34" t="str">
        <f>+'EVALUACION CON CONTROLES'!N16</f>
        <v>Profesional Planeación</v>
      </c>
      <c r="U11" s="34" t="str">
        <f>+'EVALUACION CON CONTROLES'!O16</f>
        <v>JUNIO DE 2024</v>
      </c>
      <c r="V11" s="34" t="str">
        <f>+'EVALUACION CON CONTROLES'!P16</f>
        <v>JUNIO DE 2024</v>
      </c>
      <c r="W11" s="34" t="str">
        <f>+'EVALUACION CON CONTROLES'!Q16</f>
        <v>Verificación de las cotizaciones</v>
      </c>
      <c r="X11" s="36" t="str">
        <f>+'EVALUACION CON CONTROLES'!R16</f>
        <v>En el proceso de formulación</v>
      </c>
    </row>
    <row r="12" spans="2:24" ht="106.5" customHeight="1">
      <c r="B12" s="17">
        <v>2</v>
      </c>
      <c r="C12" s="19" t="str">
        <f>+'EVALUACION CON CONTROLES'!C17:F17</f>
        <v>Selección de ofertas con precios  artificialmente bajos.</v>
      </c>
      <c r="D12" s="18" t="str">
        <f>+'EVALUACION CON CONTROLES'!B17</f>
        <v>SELECCIÓN</v>
      </c>
      <c r="E12" s="18" t="str">
        <f>VLOOKUP(C12,'IDENTIFICACION Y ANALISIS'!$B$19:$F$68,3,FALSE)</f>
        <v>General</v>
      </c>
      <c r="F12" s="18" t="str">
        <f>VLOOKUP(C12,'IDENTIFICACION Y ANALISIS'!$B$19:$F$68,4,FALSE)</f>
        <v>Interno</v>
      </c>
      <c r="G12" s="19" t="str">
        <f>+EVALUACION!H18</f>
        <v>Que el proceso de selección se vea afectado en cuanto objetividad y transparencia</v>
      </c>
      <c r="H12" s="19">
        <f>+EVALUACION!I18</f>
        <v>2</v>
      </c>
      <c r="I12" s="19">
        <f>+EVALUACION!J18</f>
        <v>4</v>
      </c>
      <c r="J12" s="19">
        <f>+EVALUACION!K18</f>
        <v>6</v>
      </c>
      <c r="K12" s="18" t="str">
        <f>+EVALUACION!L18</f>
        <v>ALTO</v>
      </c>
      <c r="L12" s="34" t="s">
        <v>198</v>
      </c>
      <c r="M12" s="35">
        <v>100</v>
      </c>
      <c r="N12" s="19" t="str">
        <f>+'EVALUACION CON CONTROLES'!G17</f>
        <v xml:space="preserve">Detallar tecnicamente y de la mejor forma posible los bienes a adquirir por parte de la entidad  </v>
      </c>
      <c r="O12" s="19">
        <f>+'EVALUACION CON CONTROLES'!I17</f>
        <v>2</v>
      </c>
      <c r="P12" s="19">
        <f>+'EVALUACION CON CONTROLES'!J17</f>
        <v>4</v>
      </c>
      <c r="Q12" s="19">
        <f>+'EVALUACION CON CONTROLES'!K17</f>
        <v>6</v>
      </c>
      <c r="R12" s="18" t="str">
        <f>+'EVALUACION CON CONTROLES'!L17</f>
        <v>ALTO</v>
      </c>
      <c r="S12" s="19" t="str">
        <f>+'EVALUACION CON CONTROLES'!M17</f>
        <v>SI</v>
      </c>
      <c r="T12" s="19" t="str">
        <f>+'EVALUACION CON CONTROLES'!N17</f>
        <v>Comité de contratación</v>
      </c>
      <c r="U12" s="19" t="str">
        <f>+'EVALUACION CON CONTROLES'!O17</f>
        <v>JULIO DE 2024</v>
      </c>
      <c r="V12" s="19" t="str">
        <f>+'EVALUACION CON CONTROLES'!P17</f>
        <v>JULIO DE 2024</v>
      </c>
      <c r="W12" s="19" t="str">
        <f>+'EVALUACION CON CONTROLES'!Q17</f>
        <v>Reuniones con el sector</v>
      </c>
      <c r="X12" s="20" t="str">
        <f>+'EVALUACION CON CONTROLES'!R17</f>
        <v>Proceso de selección</v>
      </c>
    </row>
    <row r="13" spans="2:24" ht="106.5" customHeight="1">
      <c r="B13" s="17">
        <v>3</v>
      </c>
      <c r="C13" s="19" t="str">
        <f>+'EVALUACION CON CONTROLES'!C18:F18</f>
        <v>Confabulacion de los proponentes (Colusión)</v>
      </c>
      <c r="D13" s="18" t="str">
        <f>+'EVALUACION CON CONTROLES'!B18</f>
        <v>SELECCIÓN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Que el proceso de selección se vea afectado en cuanto objetividad y transparencia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 t="s">
        <v>199</v>
      </c>
      <c r="M13" s="18" t="s">
        <v>200</v>
      </c>
      <c r="N13" s="19" t="str">
        <f>+'EVALUACION CON CONTROLES'!G18</f>
        <v>Diligenciamiento del pacto de transparencia, compromiso anticorrupción y certificado de participación independiente y verificación de las evaluaciones</v>
      </c>
      <c r="O13" s="19">
        <f>+'EVALUACION CON CONTROLES'!I18</f>
        <v>2</v>
      </c>
      <c r="P13" s="19">
        <f>+'EVALUACION CON CONTROLES'!J18</f>
        <v>3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SI</v>
      </c>
      <c r="T13" s="19" t="str">
        <f>+'EVALUACION CON CONTROLES'!N18</f>
        <v>Comité de contratación</v>
      </c>
      <c r="U13" s="19" t="str">
        <f>+'EVALUACION CON CONTROLES'!O18</f>
        <v>JULIO DE 2024</v>
      </c>
      <c r="V13" s="19" t="str">
        <f>+'EVALUACION CON CONTROLES'!P18</f>
        <v>JULIO DE 2024</v>
      </c>
      <c r="W13" s="19" t="str">
        <f>+'EVALUACION CON CONTROLES'!Q18</f>
        <v>Verificar diligenciamiento del pacto de transparencia</v>
      </c>
      <c r="X13" s="20" t="str">
        <f>+'EVALUACION CON CONTROLES'!R18</f>
        <v>Proceso de selección</v>
      </c>
    </row>
    <row r="14" spans="2:24" ht="106.5" customHeight="1">
      <c r="B14" s="17">
        <v>4</v>
      </c>
      <c r="C14" s="19" t="str">
        <f>+'EVALUACION CON CONTROLES'!C19:F19</f>
        <v>Variación de los precios del mercado</v>
      </c>
      <c r="D14" s="18" t="str">
        <f>+'EVALUACION CON CONTROLES'!B19</f>
        <v>EJECUCIÓN</v>
      </c>
      <c r="E14" s="18" t="str">
        <f>VLOOKUP(C14,'IDENTIFICACION Y ANALISIS'!$B$19:$F$68,3,FALSE)</f>
        <v>General</v>
      </c>
      <c r="F14" s="18" t="str">
        <f>VLOOKUP(C14,'IDENTIFICACION Y ANALISIS'!$B$19:$F$68,4,FALSE)</f>
        <v>Externo</v>
      </c>
      <c r="G14" s="19" t="str">
        <f>+EVALUACION!H20</f>
        <v>Desequilibrio económico en la ejecución del contrato</v>
      </c>
      <c r="H14" s="19">
        <f>+EVALUACION!I20</f>
        <v>3</v>
      </c>
      <c r="I14" s="19">
        <f>+EVALUACION!J20</f>
        <v>4</v>
      </c>
      <c r="J14" s="19">
        <f>+EVALUACION!K20</f>
        <v>7</v>
      </c>
      <c r="K14" s="18" t="str">
        <f>+EVALUACION!L20</f>
        <v>ALTO</v>
      </c>
      <c r="L14" s="19" t="s">
        <v>199</v>
      </c>
      <c r="M14" s="18" t="s">
        <v>200</v>
      </c>
      <c r="N14" s="19" t="str">
        <f>+'EVALUACION CON CONTROLES'!G19</f>
        <v xml:space="preserve">Verificar el estudio de mercado. Si la variación en el precios es inferior al 15% del valor, el incremento será asumido por el contratista si es superior se realizará el ajuste en las cantidades a adquirir. </v>
      </c>
      <c r="O14" s="19">
        <f>+'EVALUACION CON CONTROLES'!I19</f>
        <v>3</v>
      </c>
      <c r="P14" s="19">
        <f>+'EVALUACION CON CONTROLES'!J19</f>
        <v>4</v>
      </c>
      <c r="Q14" s="19">
        <f>+'EVALUACION CON CONTROLES'!K19</f>
        <v>7</v>
      </c>
      <c r="R14" s="18" t="str">
        <f>+'EVALUACION CON CONTROLES'!L19</f>
        <v>ALTO</v>
      </c>
      <c r="S14" s="19" t="str">
        <f>+'EVALUACION CON CONTROLES'!M19</f>
        <v>SI</v>
      </c>
      <c r="T14" s="19" t="str">
        <f>+'EVALUACION CON CONTROLES'!N19</f>
        <v>Comité de contratación</v>
      </c>
      <c r="U14" s="19" t="str">
        <f>+'EVALUACION CON CONTROLES'!O19</f>
        <v>JULIO DE 2024</v>
      </c>
      <c r="V14" s="19" t="str">
        <f>+'EVALUACION CON CONTROLES'!P19</f>
        <v>JULIO DE 2024</v>
      </c>
      <c r="W14" s="19" t="str">
        <f>+'EVALUACION CON CONTROLES'!Q19</f>
        <v>Segurimiento a la ejecucón del contrato</v>
      </c>
      <c r="X14" s="20" t="str">
        <f>+'EVALUACION CON CONTROLES'!R19</f>
        <v>Cuando ocurra el evento</v>
      </c>
    </row>
    <row r="15" spans="2:24" ht="106.5" customHeight="1">
      <c r="B15" s="17">
        <v>5</v>
      </c>
      <c r="C15" s="19" t="str">
        <f>+'EVALUACION CON CONTROLES'!C20:F20</f>
        <v>Fluctuaciones del valor de la moneda</v>
      </c>
      <c r="D15" s="18" t="str">
        <f>+'EVALUACION CON CONTROLES'!B20</f>
        <v>EJECUCIÓN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Externo</v>
      </c>
      <c r="G15" s="19" t="str">
        <f>+EVALUACION!H21</f>
        <v>Desequilibrio económico en la ejecución del contrato</v>
      </c>
      <c r="H15" s="19">
        <f>+EVALUACION!I21</f>
        <v>3</v>
      </c>
      <c r="I15" s="19">
        <f>+EVALUACION!J21</f>
        <v>4</v>
      </c>
      <c r="J15" s="19">
        <f>+EVALUACION!K21</f>
        <v>7</v>
      </c>
      <c r="K15" s="18" t="str">
        <f>+EVALUACION!L21</f>
        <v>ALTO</v>
      </c>
      <c r="L15" s="19" t="s">
        <v>199</v>
      </c>
      <c r="M15" s="18" t="s">
        <v>200</v>
      </c>
      <c r="N15" s="19" t="str">
        <f>+'EVALUACION CON CONTROLES'!G20</f>
        <v xml:space="preserve"> Revisar los factores que pueden afectar los valores en el mercado.Si la variación en la tasa de cambio es inferior al 15% del valor, el incremento será asumido por el contratista si es superior se realizará el ajuste en las cantidades a adquirir. </v>
      </c>
      <c r="O15" s="19">
        <f>+'EVALUACION CON CONTROLES'!I20</f>
        <v>3</v>
      </c>
      <c r="P15" s="19">
        <f>+'EVALUACION CON CONTROLES'!J20</f>
        <v>4</v>
      </c>
      <c r="Q15" s="19">
        <f>+'EVALUACION CON CONTROLES'!K20</f>
        <v>7</v>
      </c>
      <c r="R15" s="18" t="str">
        <f>+'EVALUACION CON CONTROLES'!L20</f>
        <v>ALTO</v>
      </c>
      <c r="S15" s="19" t="str">
        <f>+'EVALUACION CON CONTROLES'!M20</f>
        <v>SI</v>
      </c>
      <c r="T15" s="19" t="str">
        <f>+'EVALUACION CON CONTROLES'!N20</f>
        <v>Comité de contratación</v>
      </c>
      <c r="U15" s="19" t="str">
        <f>+'EVALUACION CON CONTROLES'!O20</f>
        <v>JULIO DE 2024</v>
      </c>
      <c r="V15" s="19" t="str">
        <f>+'EVALUACION CON CONTROLES'!P20</f>
        <v>JULIO DE 2024</v>
      </c>
      <c r="W15" s="19" t="str">
        <f>+'EVALUACION CON CONTROLES'!Q20</f>
        <v>Seguimiento a la ejecución del contrato</v>
      </c>
      <c r="X15" s="20" t="str">
        <f>+'EVALUACION CON CONTROLES'!R20</f>
        <v>Cuando ocurra el evento</v>
      </c>
    </row>
    <row r="16" spans="2:24" ht="106.5" customHeight="1">
      <c r="B16" s="17">
        <v>6</v>
      </c>
      <c r="C16" s="19" t="str">
        <f>+'EVALUACION CON CONTROLES'!C21:F21</f>
        <v>Imposición de nuevos tributos</v>
      </c>
      <c r="D16" s="18" t="str">
        <f>+'EVALUACION CON CONTROLES'!B21</f>
        <v>EJECUCIÓN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>Desequilibrio económico en la ejecución del contrato</v>
      </c>
      <c r="H16" s="19">
        <f>+EVALUACION!I22</f>
        <v>2</v>
      </c>
      <c r="I16" s="19">
        <f>+EVALUACION!J22</f>
        <v>3</v>
      </c>
      <c r="J16" s="19">
        <f>+EVALUACION!K22</f>
        <v>5</v>
      </c>
      <c r="K16" s="18" t="str">
        <f>+EVALUACION!L22</f>
        <v>MEDIO</v>
      </c>
      <c r="L16" s="19" t="s">
        <v>199</v>
      </c>
      <c r="M16" s="18" t="s">
        <v>200</v>
      </c>
      <c r="N16" s="19" t="str">
        <f>+'EVALUACION CON CONTROLES'!G21</f>
        <v xml:space="preserve"> Revisar los impuestos  que pueden afectar los valores en el mercado. Si la variación en el precio final incluyendo impuestos es inferior al 15% del valor, el incremento será asumido por el contratista si es superior se realizará el ajuste en las cantidades a adquirir. 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SI</v>
      </c>
      <c r="T16" s="19" t="str">
        <f>+'EVALUACION CON CONTROLES'!N21</f>
        <v>Comité de contratación</v>
      </c>
      <c r="U16" s="19" t="str">
        <f>+'EVALUACION CON CONTROLES'!O21</f>
        <v>JULIO DE 2024</v>
      </c>
      <c r="V16" s="19" t="str">
        <f>+'EVALUACION CON CONTROLES'!P21</f>
        <v>JULIO DE 2024</v>
      </c>
      <c r="W16" s="19" t="str">
        <f>+'EVALUACION CON CONTROLES'!Q21</f>
        <v>Seguimiento a la ejecución del contrato</v>
      </c>
      <c r="X16" s="20" t="str">
        <f>+'EVALUACION CON CONTROLES'!R21</f>
        <v>Cuando ocurra el evento</v>
      </c>
    </row>
    <row r="17" spans="2:24" ht="106.5" customHeight="1">
      <c r="B17" s="17">
        <v>7</v>
      </c>
      <c r="C17" s="19" t="str">
        <f>+'EVALUACION CON CONTROLES'!C22:F22</f>
        <v>Variación en la disponibilidad o en el costo de los insumos necesarios para prestar los servicios.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Desequilibrio económico en la ejecución del contrato</v>
      </c>
      <c r="H17" s="19">
        <f>+EVALUACION!I23</f>
        <v>2</v>
      </c>
      <c r="I17" s="19">
        <f>+EVALUACION!J23</f>
        <v>4</v>
      </c>
      <c r="J17" s="19">
        <f>+EVALUACION!K23</f>
        <v>6</v>
      </c>
      <c r="K17" s="18" t="str">
        <f>+EVALUACION!L23</f>
        <v>ALTO</v>
      </c>
      <c r="L17" s="19" t="s">
        <v>201</v>
      </c>
      <c r="M17" s="18">
        <v>100</v>
      </c>
      <c r="N17" s="19" t="str">
        <f>+'EVALUACION CON CONTROLES'!G22</f>
        <v>Validar frente al acuerdo de marco y los precios establecidos de Colombia Compra Eficientes, adicional solicitar minimo tres cotizaciones de proveedores diferentes para promediar el valor y comparar con establecido plataforma institucionales.</v>
      </c>
      <c r="O17" s="19">
        <f>+'EVALUACION CON CONTROLES'!I22</f>
        <v>2</v>
      </c>
      <c r="P17" s="19">
        <f>+'EVALUACION CON CONTROLES'!J22</f>
        <v>4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>SI</v>
      </c>
      <c r="T17" s="19" t="str">
        <f>+'EVALUACION CON CONTROLES'!N22</f>
        <v>Apoyo a la supervisión</v>
      </c>
      <c r="U17" s="19" t="str">
        <f>+'EVALUACION CON CONTROLES'!O22</f>
        <v>En la ejecución del contrato</v>
      </c>
      <c r="V17" s="19" t="str">
        <f>+'EVALUACION CON CONTROLES'!P22</f>
        <v>En la ejecución del contrato</v>
      </c>
      <c r="W17" s="19" t="str">
        <f>+'EVALUACION CON CONTROLES'!Q22</f>
        <v>Seguimiento a la ejecución del contrato</v>
      </c>
      <c r="X17" s="20" t="str">
        <f>+'EVALUACION CON CONTROLES'!R22</f>
        <v>Cuando ocurra el evento</v>
      </c>
    </row>
    <row r="18" spans="2:24" ht="106.5" customHeight="1">
      <c r="B18" s="17">
        <v>8</v>
      </c>
      <c r="C18" s="19" t="str">
        <f>+'EVALUACION CON CONTROLES'!C23:F23</f>
        <v>Incumplimiento de la administración en los pagos.</v>
      </c>
      <c r="D18" s="18" t="str">
        <f>+'EVALUACION CON CONTROLES'!B23</f>
        <v>EJECUCIÓN</v>
      </c>
      <c r="E18" s="18" t="str">
        <f>VLOOKUP(C18,'IDENTIFICACION Y ANALISIS'!$B$19:$F$68,3,FALSE)</f>
        <v>General</v>
      </c>
      <c r="F18" s="18" t="str">
        <f>VLOOKUP(C18,'IDENTIFICACION Y ANALISIS'!$B$19:$F$68,4,FALSE)</f>
        <v>Interno</v>
      </c>
      <c r="G18" s="19" t="str">
        <f>+EVALUACION!H24</f>
        <v>Incumplimiento del pago programado y cobro pactado</v>
      </c>
      <c r="H18" s="19">
        <f>+EVALUACION!I24</f>
        <v>2</v>
      </c>
      <c r="I18" s="19">
        <f>+EVALUACION!J24</f>
        <v>4</v>
      </c>
      <c r="J18" s="19">
        <f>+EVALUACION!K24</f>
        <v>6</v>
      </c>
      <c r="K18" s="18" t="str">
        <f>+EVALUACION!L24</f>
        <v>ALTO</v>
      </c>
      <c r="L18" s="19" t="s">
        <v>201</v>
      </c>
      <c r="M18" s="18">
        <v>100</v>
      </c>
      <c r="N18" s="19" t="str">
        <f>+'EVALUACION CON CONTROLES'!G23</f>
        <v>Revisar junto el acompañamiento juridica sobre la documentación entregada por parte del contratista y validar la revision por el apoyo de la supervisión.</v>
      </c>
      <c r="O18" s="19">
        <f>+'EVALUACION CON CONTROLES'!I23</f>
        <v>2</v>
      </c>
      <c r="P18" s="19">
        <f>+'EVALUACION CON CONTROLES'!J23</f>
        <v>4</v>
      </c>
      <c r="Q18" s="19">
        <f>+'EVALUACION CON CONTROLES'!K23</f>
        <v>6</v>
      </c>
      <c r="R18" s="18" t="str">
        <f>+'EVALUACION CON CONTROLES'!L23</f>
        <v>ALTO</v>
      </c>
      <c r="S18" s="19" t="str">
        <f>+'EVALUACION CON CONTROLES'!M23</f>
        <v>NO</v>
      </c>
      <c r="T18" s="19" t="str">
        <f>+'EVALUACION CON CONTROLES'!N23</f>
        <v>Apoyo a la supervisión</v>
      </c>
      <c r="U18" s="19" t="str">
        <f>+'EVALUACION CON CONTROLES'!O23</f>
        <v>En la ejecución del contrato</v>
      </c>
      <c r="V18" s="19" t="str">
        <f>+'EVALUACION CON CONTROLES'!P23</f>
        <v>En la ejecución del contrato</v>
      </c>
      <c r="W18" s="19" t="str">
        <f>+'EVALUACION CON CONTROLES'!Q23</f>
        <v>Seguimiento a la ejecución del contrato</v>
      </c>
      <c r="X18" s="20" t="str">
        <f>+'EVALUACION CON CONTROLES'!R23</f>
        <v>Cuando ocurra el evento</v>
      </c>
    </row>
    <row r="19" spans="2:24" ht="106.5" customHeight="1">
      <c r="B19" s="17">
        <v>9</v>
      </c>
      <c r="C19" s="19" t="str">
        <f>+'EVALUACION CON CONTROLES'!C24:F24</f>
        <v>Defecto en la instalación de equipos</v>
      </c>
      <c r="D19" s="18" t="str">
        <f>+'EVALUACION CON CONTROLES'!B24</f>
        <v>EJECUCIÓN</v>
      </c>
      <c r="E19" s="18" t="str">
        <f>VLOOKUP(C19,'IDENTIFICACION Y ANALISIS'!$B$19:$F$68,3,FALSE)</f>
        <v>General</v>
      </c>
      <c r="F19" s="18" t="str">
        <f>VLOOKUP(C19,'IDENTIFICACION Y ANALISIS'!$B$19:$F$68,4,FALSE)</f>
        <v>Interno</v>
      </c>
      <c r="G19" s="19" t="str">
        <f>+EVALUACION!H25</f>
        <v>Incumplimiento del contratista en la entrega de los equipos con la calidad requerida</v>
      </c>
      <c r="H19" s="19">
        <f>+EVALUACION!I25</f>
        <v>2</v>
      </c>
      <c r="I19" s="19">
        <f>+EVALUACION!J25</f>
        <v>4</v>
      </c>
      <c r="J19" s="19">
        <f>+EVALUACION!K25</f>
        <v>6</v>
      </c>
      <c r="K19" s="18" t="str">
        <f>+EVALUACION!L25</f>
        <v>ALTO</v>
      </c>
      <c r="L19" s="19" t="s">
        <v>201</v>
      </c>
      <c r="M19" s="18">
        <v>100</v>
      </c>
      <c r="N19" s="19" t="str">
        <f>+'EVALUACION CON CONTROLES'!G24</f>
        <v>Realizar pruebas completas y verificaciones de funcionamiento después de la instalación para asegurar que los equipos operen correctamente.</v>
      </c>
      <c r="O19" s="19">
        <f>+'EVALUACION CON CONTROLES'!I24</f>
        <v>2</v>
      </c>
      <c r="P19" s="19">
        <f>+'EVALUACION CON CONTROLES'!J24</f>
        <v>4</v>
      </c>
      <c r="Q19" s="19">
        <f>+'EVALUACION CON CONTROLES'!K24</f>
        <v>6</v>
      </c>
      <c r="R19" s="18" t="str">
        <f>+'EVALUACION CON CONTROLES'!L24</f>
        <v>ALTO</v>
      </c>
      <c r="S19" s="19" t="str">
        <f>+'EVALUACION CON CONTROLES'!M24</f>
        <v>NO</v>
      </c>
      <c r="T19" s="19" t="str">
        <f>+'EVALUACION CON CONTROLES'!N24</f>
        <v>Apoyo a la supervisión</v>
      </c>
      <c r="U19" s="19" t="str">
        <f>+'EVALUACION CON CONTROLES'!O24</f>
        <v>En la ejecución del contrato</v>
      </c>
      <c r="V19" s="19" t="str">
        <f>+'EVALUACION CON CONTROLES'!P24</f>
        <v>En la ejecución del contrato</v>
      </c>
      <c r="W19" s="19" t="str">
        <f>+'EVALUACION CON CONTROLES'!Q24</f>
        <v>Seguimiento a la ejecución del contrato</v>
      </c>
      <c r="X19" s="20" t="str">
        <f>+'EVALUACION CON CONTROLES'!R24</f>
        <v>Cuando ocurra el evento</v>
      </c>
    </row>
    <row r="20" spans="2:24" ht="106.5" customHeight="1">
      <c r="B20" s="17">
        <v>10</v>
      </c>
      <c r="C20" s="19" t="str">
        <f>+'EVALUACION CON CONTROLES'!C25:F25</f>
        <v>Defectos en los equipos.</v>
      </c>
      <c r="D20" s="18" t="str">
        <f>+'EVALUACION CON CONTROLES'!B25</f>
        <v>EJECUCIÓN</v>
      </c>
      <c r="E20" s="18" t="str">
        <f>VLOOKUP(C20,'IDENTIFICACION Y ANALISIS'!$B$19:$F$68,3,FALSE)</f>
        <v>General</v>
      </c>
      <c r="F20" s="18" t="str">
        <f>VLOOKUP(C20,'IDENTIFICACION Y ANALISIS'!$B$19:$F$68,4,FALSE)</f>
        <v>Interno</v>
      </c>
      <c r="G20" s="19" t="str">
        <f>+EVALUACION!H26</f>
        <v>Indisponibilidad de los servicios, afectacion laborales y suspension del funcionamiento del equipo</v>
      </c>
      <c r="H20" s="19">
        <f>+EVALUACION!I26</f>
        <v>2</v>
      </c>
      <c r="I20" s="19">
        <f>+EVALUACION!J26</f>
        <v>4</v>
      </c>
      <c r="J20" s="19">
        <f>+EVALUACION!K26</f>
        <v>6</v>
      </c>
      <c r="K20" s="18" t="str">
        <f>+EVALUACION!L26</f>
        <v>ALTO</v>
      </c>
      <c r="L20" s="19" t="s">
        <v>201</v>
      </c>
      <c r="M20" s="18">
        <v>100</v>
      </c>
      <c r="N20" s="19" t="str">
        <f>+'EVALUACION CON CONTROLES'!G25</f>
        <v>Realizar inspecciones y pruebas de los equipos antes de la aceptación y durante el uso.</v>
      </c>
      <c r="O20" s="19">
        <f>+'EVALUACION CON CONTROLES'!I25</f>
        <v>2</v>
      </c>
      <c r="P20" s="19">
        <f>+'EVALUACION CON CONTROLES'!J25</f>
        <v>4</v>
      </c>
      <c r="Q20" s="19">
        <f>+'EVALUACION CON CONTROLES'!K25</f>
        <v>6</v>
      </c>
      <c r="R20" s="18" t="str">
        <f>+'EVALUACION CON CONTROLES'!L25</f>
        <v>ALTO</v>
      </c>
      <c r="S20" s="19" t="str">
        <f>+'EVALUACION CON CONTROLES'!M25</f>
        <v>NO</v>
      </c>
      <c r="T20" s="19" t="str">
        <f>+'EVALUACION CON CONTROLES'!N25</f>
        <v>Apoyo a la supervisión</v>
      </c>
      <c r="U20" s="19" t="str">
        <f>+'EVALUACION CON CONTROLES'!O25</f>
        <v>En la ejecución del contrato</v>
      </c>
      <c r="V20" s="19" t="str">
        <f>+'EVALUACION CON CONTROLES'!P25</f>
        <v>En la ejecución del contrato</v>
      </c>
      <c r="W20" s="19" t="str">
        <f>+'EVALUACION CON CONTROLES'!Q25</f>
        <v>Seguimiento a la ejecución del contrato</v>
      </c>
      <c r="X20" s="20" t="str">
        <f>+'EVALUACION CON CONTROLES'!R25</f>
        <v>Cuando ocurra el evento</v>
      </c>
    </row>
    <row r="21" spans="2:24" ht="106.5" customHeight="1">
      <c r="B21" s="17">
        <v>11</v>
      </c>
      <c r="C21" s="19" t="str">
        <f>+'EVALUACION CON CONTROLES'!C26:F26</f>
        <v>Daños a los equipos objeto de mantenimiento y/o otros bienes</v>
      </c>
      <c r="D21" s="18" t="str">
        <f>+'EVALUACION CON CONTROLES'!B26</f>
        <v>EJECUCIÓN</v>
      </c>
      <c r="E21" s="18" t="str">
        <f>VLOOKUP(C21,'IDENTIFICACION Y ANALISIS'!$B$19:$F$68,3,FALSE)</f>
        <v>General</v>
      </c>
      <c r="F21" s="18" t="str">
        <f>VLOOKUP(C21,'IDENTIFICACION Y ANALISIS'!$B$19:$F$68,4,FALSE)</f>
        <v>Interno</v>
      </c>
      <c r="G21" s="19" t="str">
        <f>+EVALUACION!H27</f>
        <v>Indisponibilidad de los servicios y perdida de equipo</v>
      </c>
      <c r="H21" s="19">
        <f>+EVALUACION!I27</f>
        <v>2</v>
      </c>
      <c r="I21" s="19">
        <f>+EVALUACION!J27</f>
        <v>4</v>
      </c>
      <c r="J21" s="19">
        <f>+EVALUACION!K27</f>
        <v>6</v>
      </c>
      <c r="K21" s="18" t="str">
        <f>+EVALUACION!L27</f>
        <v>ALTO</v>
      </c>
      <c r="L21" s="19" t="s">
        <v>201</v>
      </c>
      <c r="M21" s="18">
        <v>100</v>
      </c>
      <c r="N21" s="19" t="str">
        <f>+'EVALUACION CON CONTROLES'!G26</f>
        <v xml:space="preserve"> Implementar el control de monitoreo y supervisión constante para detectar y corregir posibles errores durante el mantenimiento</v>
      </c>
      <c r="O21" s="19">
        <f>+'EVALUACION CON CONTROLES'!I26</f>
        <v>2</v>
      </c>
      <c r="P21" s="19">
        <f>+'EVALUACION CON CONTROLES'!J26</f>
        <v>4</v>
      </c>
      <c r="Q21" s="19">
        <f>+'EVALUACION CON CONTROLES'!K26</f>
        <v>6</v>
      </c>
      <c r="R21" s="18" t="str">
        <f>+'EVALUACION CON CONTROLES'!L26</f>
        <v>ALTO</v>
      </c>
      <c r="S21" s="19" t="str">
        <f>+'EVALUACION CON CONTROLES'!M26</f>
        <v>SI</v>
      </c>
      <c r="T21" s="19" t="str">
        <f>+'EVALUACION CON CONTROLES'!N26</f>
        <v>Apoyo a la supervisión</v>
      </c>
      <c r="U21" s="19" t="str">
        <f>+'EVALUACION CON CONTROLES'!O26</f>
        <v>En la ejecución del contrato</v>
      </c>
      <c r="V21" s="19" t="str">
        <f>+'EVALUACION CON CONTROLES'!P26</f>
        <v>En la ejecución del contrato</v>
      </c>
      <c r="W21" s="19" t="str">
        <f>+'EVALUACION CON CONTROLES'!Q26</f>
        <v>Seguimiento a la ejecución del contrato</v>
      </c>
      <c r="X21" s="20" t="str">
        <f>+'EVALUACION CON CONTROLES'!R26</f>
        <v>Cuando ocurra el evento</v>
      </c>
    </row>
    <row r="22" spans="2:24" ht="106.5" customHeight="1">
      <c r="B22" s="17">
        <v>12</v>
      </c>
      <c r="C22" s="19" t="str">
        <f>+'EVALUACION CON CONTROLES'!C27:F27</f>
        <v>Obsolecencia técnologica</v>
      </c>
      <c r="D22" s="18" t="str">
        <f>+'EVALUACION CON CONTROLES'!B27</f>
        <v>EJECUCIÓN</v>
      </c>
      <c r="E22" s="18" t="str">
        <f>VLOOKUP(C22,'IDENTIFICACION Y ANALISIS'!$B$19:$F$68,3,FALSE)</f>
        <v>General</v>
      </c>
      <c r="F22" s="18" t="str">
        <f>VLOOKUP(C22,'IDENTIFICACION Y ANALISIS'!$B$19:$F$68,4,FALSE)</f>
        <v>Interno</v>
      </c>
      <c r="G22" s="19" t="str">
        <f>+EVALUACION!H28</f>
        <v>Indisponibilidad de los servicios y afectacion laborales</v>
      </c>
      <c r="H22" s="19">
        <f>+EVALUACION!I28</f>
        <v>1</v>
      </c>
      <c r="I22" s="19">
        <f>+EVALUACION!J28</f>
        <v>4</v>
      </c>
      <c r="J22" s="19">
        <f>+EVALUACION!K28</f>
        <v>5</v>
      </c>
      <c r="K22" s="18" t="str">
        <f>+EVALUACION!L28</f>
        <v>MEDIO</v>
      </c>
      <c r="L22" s="19" t="s">
        <v>199</v>
      </c>
      <c r="M22" s="18" t="s">
        <v>200</v>
      </c>
      <c r="N22" s="19" t="str">
        <f>+'EVALUACION CON CONTROLES'!G27</f>
        <v>Realizar inspecciones y pruebas de los equipos antes de la aceptación de baja y planificar los reemplazos o actualizaciones necesarias.</v>
      </c>
      <c r="O22" s="19">
        <f>+'EVALUACION CON CONTROLES'!I27</f>
        <v>1</v>
      </c>
      <c r="P22" s="19">
        <f>+'EVALUACION CON CONTROLES'!J27</f>
        <v>4</v>
      </c>
      <c r="Q22" s="19">
        <f>+'EVALUACION CON CONTROLES'!K27</f>
        <v>5</v>
      </c>
      <c r="R22" s="18" t="str">
        <f>+'EVALUACION CON CONTROLES'!L27</f>
        <v>MEDIO</v>
      </c>
      <c r="S22" s="19" t="str">
        <f>+'EVALUACION CON CONTROLES'!M27</f>
        <v>NO</v>
      </c>
      <c r="T22" s="19" t="str">
        <f>+'EVALUACION CON CONTROLES'!N27</f>
        <v>Apoyo a la supervisión</v>
      </c>
      <c r="U22" s="19" t="str">
        <f>+'EVALUACION CON CONTROLES'!O27</f>
        <v>En la ejecución del contrato</v>
      </c>
      <c r="V22" s="19" t="str">
        <f>+'EVALUACION CON CONTROLES'!P27</f>
        <v>En la ejecución del contrato</v>
      </c>
      <c r="W22" s="19" t="str">
        <f>+'EVALUACION CON CONTROLES'!Q27</f>
        <v>Seguimiento a la ejecución del contrato</v>
      </c>
      <c r="X22" s="20" t="str">
        <f>+'EVALUACION CON CONTROLES'!R27</f>
        <v>Cuando ocurra el evento</v>
      </c>
    </row>
    <row r="23" spans="2:24" ht="106.5" customHeight="1">
      <c r="B23" s="17">
        <v>13</v>
      </c>
      <c r="C23" s="19">
        <f>+'EVALUACION CON CONTROLES'!C28:F28</f>
        <v>0</v>
      </c>
      <c r="D23" s="18">
        <f>+'EVALUACION CON CONTROLES'!B28</f>
        <v>0</v>
      </c>
      <c r="E23" s="18" t="e">
        <f>VLOOKUP(C23,'IDENTIFICACION Y ANALISIS'!$B$19:$F$68,3,FALSE)</f>
        <v>#N/A</v>
      </c>
      <c r="F23" s="18" t="e">
        <f>VLOOKUP(C23,'IDENTIFICACION Y ANALISIS'!$B$19:$F$68,4,FALSE)</f>
        <v>#N/A</v>
      </c>
      <c r="G23" s="19">
        <f>+EVALUACION!H29</f>
        <v>0</v>
      </c>
      <c r="H23" s="19">
        <f>+EVALUACION!I29</f>
        <v>0</v>
      </c>
      <c r="I23" s="19">
        <f>+EVALUACION!J29</f>
        <v>0</v>
      </c>
      <c r="J23" s="19">
        <f>+EVALUACION!K29</f>
        <v>0</v>
      </c>
      <c r="K23" s="18" t="str">
        <f>+EVALUACION!L29</f>
        <v>BAJO</v>
      </c>
      <c r="L23" s="19"/>
      <c r="M23" s="18"/>
      <c r="N23" s="19">
        <f>+'EVALUACION CON CONTROLES'!G28</f>
        <v>0</v>
      </c>
      <c r="O23" s="19">
        <f>+'EVALUACION CON CONTROLES'!I28</f>
        <v>0</v>
      </c>
      <c r="P23" s="19">
        <f>+'EVALUACION CON CONTROLES'!J28</f>
        <v>0</v>
      </c>
      <c r="Q23" s="19">
        <f>+'EVALUACION CON CONTROLES'!K28</f>
        <v>0</v>
      </c>
      <c r="R23" s="18" t="str">
        <f>+'EVALUACION CON CONTROLES'!L28</f>
        <v>BAJO</v>
      </c>
      <c r="S23" s="19">
        <f>+'EVALUACION CON CONTROLES'!M28</f>
        <v>0</v>
      </c>
      <c r="T23" s="19">
        <f>+'EVALUACION CON CONTROLES'!N28</f>
        <v>0</v>
      </c>
      <c r="U23" s="19">
        <f>+'EVALUACION CON CONTROLES'!O28</f>
        <v>0</v>
      </c>
      <c r="V23" s="19">
        <f>+'EVALUACION CON CONTROLES'!P28</f>
        <v>0</v>
      </c>
      <c r="W23" s="19">
        <f>+'EVALUACION CON CONTROLES'!Q28</f>
        <v>0</v>
      </c>
      <c r="X23" s="20">
        <f>+'EVALUACION CON CONTROLES'!R28</f>
        <v>0</v>
      </c>
    </row>
    <row r="24" spans="2:24" ht="106.5" customHeight="1">
      <c r="B24" s="17">
        <v>14</v>
      </c>
      <c r="C24" s="19">
        <f>+'EVALUACION CON CONTROLES'!C29:F29</f>
        <v>0</v>
      </c>
      <c r="D24" s="18">
        <f>+'EVALUACION CON CONTROLES'!B29</f>
        <v>0</v>
      </c>
      <c r="E24" s="18" t="e">
        <f>VLOOKUP(C24,'IDENTIFICACION Y ANALISIS'!$B$19:$F$68,3,FALSE)</f>
        <v>#N/A</v>
      </c>
      <c r="F24" s="18" t="e">
        <f>VLOOKUP(C24,'IDENTIFICACION Y ANALISIS'!$B$19:$F$68,4,FALSE)</f>
        <v>#N/A</v>
      </c>
      <c r="G24" s="19">
        <f>+EVALUACION!H30</f>
        <v>0</v>
      </c>
      <c r="H24" s="19">
        <f>+EVALUACION!I30</f>
        <v>0</v>
      </c>
      <c r="I24" s="19">
        <f>+EVALUACION!J30</f>
        <v>0</v>
      </c>
      <c r="J24" s="19">
        <f>+EVALUACION!K30</f>
        <v>0</v>
      </c>
      <c r="K24" s="18" t="str">
        <f>+EVALUACION!L30</f>
        <v>BAJO</v>
      </c>
      <c r="L24" s="19"/>
      <c r="M24" s="18"/>
      <c r="N24" s="19">
        <f>+'EVALUACION CON CONTROLES'!G29</f>
        <v>0</v>
      </c>
      <c r="O24" s="19">
        <f>+'EVALUACION CON CONTROLES'!I29</f>
        <v>0</v>
      </c>
      <c r="P24" s="19">
        <f>+'EVALUACION CON CONTROLES'!J29</f>
        <v>0</v>
      </c>
      <c r="Q24" s="19">
        <f>+'EVALUACION CON CONTROLES'!K29</f>
        <v>0</v>
      </c>
      <c r="R24" s="18" t="str">
        <f>+'EVALUACION CON CONTROLES'!L29</f>
        <v>BAJO</v>
      </c>
      <c r="S24" s="19">
        <f>+'EVALUACION CON CONTROLES'!M29</f>
        <v>0</v>
      </c>
      <c r="T24" s="19">
        <f>+'EVALUACION CON CONTROLES'!N29</f>
        <v>0</v>
      </c>
      <c r="U24" s="19">
        <f>+'EVALUACION CON CONTROLES'!O29</f>
        <v>0</v>
      </c>
      <c r="V24" s="19">
        <f>+'EVALUACION CON CONTROLES'!P29</f>
        <v>0</v>
      </c>
      <c r="W24" s="19">
        <f>+'EVALUACION CON CONTROLES'!Q29</f>
        <v>0</v>
      </c>
      <c r="X24" s="20">
        <f>+'EVALUACION CON CONTROLES'!R29</f>
        <v>0</v>
      </c>
    </row>
    <row r="25" spans="2:24" ht="106.5" customHeight="1">
      <c r="B25" s="17">
        <v>15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ANALISIS'!$B$19:$F$68,3,FALSE)</f>
        <v>#N/A</v>
      </c>
      <c r="F25" s="18" t="e">
        <f>VLOOKUP(C25,'IDENTIFICACION Y ANALISIS'!$B$19:$F$68,4,FALSE)</f>
        <v>#N/A</v>
      </c>
      <c r="G25" s="19">
        <f>+EVALUACION!H31</f>
        <v>0</v>
      </c>
      <c r="H25" s="19">
        <f>+EVALUACION!I31</f>
        <v>0</v>
      </c>
      <c r="I25" s="19">
        <f>+EVALUACION!J31</f>
        <v>0</v>
      </c>
      <c r="J25" s="19">
        <f>+EVALUACION!K31</f>
        <v>0</v>
      </c>
      <c r="K25" s="18" t="str">
        <f>+EVALUACION!L31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customHeight="1">
      <c r="B26" s="17">
        <v>16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ANALISIS'!$B$19:$F$68,3,FALSE)</f>
        <v>#N/A</v>
      </c>
      <c r="F26" s="18" t="e">
        <f>VLOOKUP(C26,'IDENTIFICACION Y ANALISIS'!$B$19:$F$68,4,FALSE)</f>
        <v>#N/A</v>
      </c>
      <c r="G26" s="19">
        <f>+EVALUACION!H32</f>
        <v>0</v>
      </c>
      <c r="H26" s="19">
        <f>+EVALUACION!I32</f>
        <v>0</v>
      </c>
      <c r="I26" s="19">
        <f>+EVALUACION!J32</f>
        <v>0</v>
      </c>
      <c r="J26" s="19">
        <f>+EVALUACION!K32</f>
        <v>0</v>
      </c>
      <c r="K26" s="18" t="str">
        <f>+EVALUACION!L32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customHeight="1">
      <c r="B27" s="17">
        <v>17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ANALISIS'!$B$19:$F$68,3,FALSE)</f>
        <v>#N/A</v>
      </c>
      <c r="F27" s="18" t="e">
        <f>VLOOKUP(C27,'IDENTIFICACION Y ANALISIS'!$B$19:$F$68,4,FALSE)</f>
        <v>#N/A</v>
      </c>
      <c r="G27" s="19">
        <f>+EVALUACION!H33</f>
        <v>0</v>
      </c>
      <c r="H27" s="19">
        <f>+EVALUACION!I33</f>
        <v>0</v>
      </c>
      <c r="I27" s="19">
        <f>+EVALUACION!J33</f>
        <v>0</v>
      </c>
      <c r="J27" s="19">
        <f>+EVALUACION!K33</f>
        <v>0</v>
      </c>
      <c r="K27" s="18" t="str">
        <f>+EVALUACION!L33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customHeight="1">
      <c r="B28" s="17">
        <v>18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ANALISIS'!$B$19:$F$68,3,FALSE)</f>
        <v>#N/A</v>
      </c>
      <c r="F28" s="18" t="e">
        <f>VLOOKUP(C28,'IDENTIFICACION Y ANALISIS'!$B$19:$F$68,4,FALSE)</f>
        <v>#N/A</v>
      </c>
      <c r="G28" s="19">
        <f>+EVALUACION!H34</f>
        <v>0</v>
      </c>
      <c r="H28" s="19">
        <f>+EVALUACION!I34</f>
        <v>0</v>
      </c>
      <c r="I28" s="19">
        <f>+EVALUACION!J34</f>
        <v>0</v>
      </c>
      <c r="J28" s="19">
        <f>+EVALUACION!K34</f>
        <v>0</v>
      </c>
      <c r="K28" s="18" t="str">
        <f>+EVALUACION!L34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0">
        <f>+'EVALUACION CON CONTROLES'!R33</f>
        <v>0</v>
      </c>
    </row>
    <row r="29" spans="2:24" ht="106.5" customHeight="1" thickBot="1">
      <c r="B29" s="17">
        <v>19</v>
      </c>
      <c r="C29" s="19">
        <f>+'EVALUACION CON CONTROLES'!C34:F34</f>
        <v>0</v>
      </c>
      <c r="D29" s="18">
        <f>+'EVALUACION CON CONTROLES'!B34</f>
        <v>0</v>
      </c>
      <c r="E29" s="18" t="e">
        <f>VLOOKUP(C29,'IDENTIFICACION Y ANALISIS'!$B$19:$F$68,3,FALSE)</f>
        <v>#N/A</v>
      </c>
      <c r="F29" s="18" t="e">
        <f>VLOOKUP(C29,'IDENTIFICACION Y ANALISIS'!$B$19:$F$68,4,FALSE)</f>
        <v>#N/A</v>
      </c>
      <c r="G29" s="19">
        <f>+EVALUACION!H35</f>
        <v>0</v>
      </c>
      <c r="H29" s="19">
        <f>+EVALUACION!I35</f>
        <v>0</v>
      </c>
      <c r="I29" s="19">
        <f>+EVALUACION!J35</f>
        <v>0</v>
      </c>
      <c r="J29" s="19">
        <f>+EVALUACION!K35</f>
        <v>0</v>
      </c>
      <c r="K29" s="18" t="str">
        <f>+EVALUACION!L35</f>
        <v>BAJO</v>
      </c>
      <c r="L29" s="19"/>
      <c r="M29" s="18"/>
      <c r="N29" s="19">
        <f>+'EVALUACION CON CONTROLES'!G34</f>
        <v>0</v>
      </c>
      <c r="O29" s="19">
        <f>+'EVALUACION CON CONTROLES'!I34</f>
        <v>0</v>
      </c>
      <c r="P29" s="19">
        <f>+'EVALUACION CON CONTROLES'!J34</f>
        <v>0</v>
      </c>
      <c r="Q29" s="19">
        <f>+'EVALUACION CON CONTROLES'!K34</f>
        <v>0</v>
      </c>
      <c r="R29" s="18" t="str">
        <f>+'EVALUACION CON CONTROLES'!L34</f>
        <v>BAJO</v>
      </c>
      <c r="S29" s="19">
        <f>+'EVALUACION CON CONTROLES'!M34</f>
        <v>0</v>
      </c>
      <c r="T29" s="19">
        <f>+'EVALUACION CON CONTROLES'!N34</f>
        <v>0</v>
      </c>
      <c r="U29" s="19">
        <f>+'EVALUACION CON CONTROLES'!O34</f>
        <v>0</v>
      </c>
      <c r="V29" s="19">
        <f>+'EVALUACION CON CONTROLES'!P34</f>
        <v>0</v>
      </c>
      <c r="W29" s="19">
        <f>+'EVALUACION CON CONTROLES'!Q34</f>
        <v>0</v>
      </c>
      <c r="X29" s="28">
        <f>+'EVALUACION CON CONTROLES'!R34</f>
        <v>0</v>
      </c>
    </row>
    <row r="30" spans="2:24" ht="106.5" customHeight="1" thickBot="1">
      <c r="B30" s="37">
        <v>20</v>
      </c>
      <c r="C30" s="38">
        <f>+'EVALUACION CON CONTROLES'!C35:F35</f>
        <v>0</v>
      </c>
      <c r="D30" s="39">
        <f>+'EVALUACION CON CONTROLES'!B35</f>
        <v>0</v>
      </c>
      <c r="E30" s="39" t="e">
        <f>VLOOKUP(C30,'IDENTIFICACION Y ANALISIS'!$B$19:$F$68,3,FALSE)</f>
        <v>#N/A</v>
      </c>
      <c r="F30" s="39" t="e">
        <f>VLOOKUP(C30,'IDENTIFICACION Y ANALISIS'!$B$19:$F$68,4,FALSE)</f>
        <v>#N/A</v>
      </c>
      <c r="G30" s="38">
        <f>+EVALUACION!H36</f>
        <v>0</v>
      </c>
      <c r="H30" s="38">
        <f>+EVALUACION!I36</f>
        <v>0</v>
      </c>
      <c r="I30" s="38">
        <f>+EVALUACION!J36</f>
        <v>0</v>
      </c>
      <c r="J30" s="38">
        <f>+EVALUACION!K36</f>
        <v>0</v>
      </c>
      <c r="K30" s="39" t="str">
        <f>+EVALUACION!L36</f>
        <v>BAJO</v>
      </c>
      <c r="L30" s="38"/>
      <c r="M30" s="39"/>
      <c r="N30" s="38">
        <f>+'EVALUACION CON CONTROLES'!G35</f>
        <v>0</v>
      </c>
      <c r="O30" s="38">
        <f>+'EVALUACION CON CONTROLES'!I35</f>
        <v>0</v>
      </c>
      <c r="P30" s="38">
        <f>+'EVALUACION CON CONTROLES'!J35</f>
        <v>0</v>
      </c>
      <c r="Q30" s="38">
        <f>+'EVALUACION CON CONTROLES'!K35</f>
        <v>0</v>
      </c>
      <c r="R30" s="39" t="str">
        <f>+'EVALUACION CON CONTROLES'!L35</f>
        <v>BAJO</v>
      </c>
      <c r="S30" s="38">
        <f>+'EVALUACION CON CONTROLES'!M35</f>
        <v>0</v>
      </c>
      <c r="T30" s="38">
        <f>+'EVALUACION CON CONTROLES'!N35</f>
        <v>0</v>
      </c>
      <c r="U30" s="38">
        <f>+'EVALUACION CON CONTROLES'!O35</f>
        <v>0</v>
      </c>
      <c r="V30" s="38">
        <f>+'EVALUACION CON CONTROLES'!P35</f>
        <v>0</v>
      </c>
      <c r="W30" s="38">
        <f>+'EVALUACION CON CONTROLES'!Q35</f>
        <v>0</v>
      </c>
      <c r="X30" s="40">
        <f>+'EVALUACION CON CONTROLES'!R35</f>
        <v>0</v>
      </c>
    </row>
    <row r="31" spans="2:24" ht="13.5" customHeight="1">
      <c r="B31" s="53"/>
      <c r="X31" s="54"/>
    </row>
    <row r="32" spans="2:24" ht="13.5" customHeight="1">
      <c r="B32" s="53"/>
      <c r="E32" s="14"/>
      <c r="F32" s="334" t="s">
        <v>202</v>
      </c>
      <c r="G32" s="334"/>
      <c r="H32" s="14"/>
      <c r="I32" s="14"/>
      <c r="J32" s="317" t="s">
        <v>188</v>
      </c>
      <c r="K32" s="317"/>
      <c r="L32" s="317"/>
      <c r="M32" s="317"/>
      <c r="X32" s="54"/>
    </row>
    <row r="33" spans="2:24" ht="13.5" customHeight="1">
      <c r="B33" s="53"/>
      <c r="E33" s="324" t="s">
        <v>112</v>
      </c>
      <c r="F33" s="49" t="s">
        <v>113</v>
      </c>
      <c r="G33" s="49" t="s">
        <v>114</v>
      </c>
      <c r="H33" s="14"/>
      <c r="I33" s="14"/>
      <c r="J33" s="313" t="s">
        <v>115</v>
      </c>
      <c r="K33" s="314"/>
      <c r="L33" s="313" t="s">
        <v>114</v>
      </c>
      <c r="M33" s="314"/>
      <c r="X33" s="54"/>
    </row>
    <row r="34" spans="2:24" ht="13.5" customHeight="1">
      <c r="B34" s="53"/>
      <c r="E34" s="324"/>
      <c r="F34" s="19" t="s">
        <v>116</v>
      </c>
      <c r="G34" s="19">
        <v>1</v>
      </c>
      <c r="H34" s="14"/>
      <c r="I34" s="14"/>
      <c r="J34" s="315" t="s">
        <v>117</v>
      </c>
      <c r="K34" s="316"/>
      <c r="L34" s="303">
        <v>1</v>
      </c>
      <c r="M34" s="303"/>
      <c r="X34" s="54"/>
    </row>
    <row r="35" spans="2:24" ht="13.5" customHeight="1">
      <c r="B35" s="53"/>
      <c r="E35" s="324"/>
      <c r="F35" s="19" t="s">
        <v>118</v>
      </c>
      <c r="G35" s="19">
        <v>2</v>
      </c>
      <c r="H35" s="14"/>
      <c r="I35" s="14"/>
      <c r="J35" s="315" t="s">
        <v>119</v>
      </c>
      <c r="K35" s="316"/>
      <c r="L35" s="303">
        <v>2</v>
      </c>
      <c r="M35" s="303"/>
      <c r="X35" s="54"/>
    </row>
    <row r="36" spans="2:24" ht="13.5" customHeight="1">
      <c r="B36" s="53"/>
      <c r="E36" s="324"/>
      <c r="F36" s="19" t="s">
        <v>120</v>
      </c>
      <c r="G36" s="19">
        <v>3</v>
      </c>
      <c r="H36" s="14"/>
      <c r="I36" s="14"/>
      <c r="J36" s="315" t="s">
        <v>121</v>
      </c>
      <c r="K36" s="316"/>
      <c r="L36" s="303">
        <v>3</v>
      </c>
      <c r="M36" s="303"/>
      <c r="X36" s="54"/>
    </row>
    <row r="37" spans="2:24" ht="13.5" customHeight="1">
      <c r="B37" s="53"/>
      <c r="E37" s="324"/>
      <c r="F37" s="19" t="s">
        <v>122</v>
      </c>
      <c r="G37" s="19">
        <v>4</v>
      </c>
      <c r="H37" s="14"/>
      <c r="I37" s="14"/>
      <c r="J37" s="315" t="s">
        <v>123</v>
      </c>
      <c r="K37" s="316"/>
      <c r="L37" s="303">
        <v>4</v>
      </c>
      <c r="M37" s="303"/>
      <c r="X37" s="54"/>
    </row>
    <row r="38" spans="2:24" ht="13.5" customHeight="1">
      <c r="B38" s="53"/>
      <c r="E38" s="324"/>
      <c r="F38" s="19" t="s">
        <v>124</v>
      </c>
      <c r="G38" s="19">
        <v>5</v>
      </c>
      <c r="H38" s="14"/>
      <c r="I38" s="14"/>
      <c r="J38" s="315" t="s">
        <v>125</v>
      </c>
      <c r="K38" s="316"/>
      <c r="L38" s="303">
        <v>5</v>
      </c>
      <c r="M38" s="303"/>
      <c r="X38" s="54"/>
    </row>
    <row r="39" spans="2:24" ht="13.5" customHeight="1">
      <c r="B39" s="53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4"/>
    </row>
    <row r="40" spans="2:24" ht="13.5" customHeight="1">
      <c r="B40" s="53"/>
      <c r="D40" s="317" t="s">
        <v>126</v>
      </c>
      <c r="E40" s="317"/>
      <c r="F40" s="317"/>
      <c r="G40" s="317"/>
      <c r="H40" s="317"/>
      <c r="I40" s="317"/>
      <c r="J40" s="317"/>
      <c r="K40" s="317"/>
      <c r="X40" s="54"/>
    </row>
    <row r="41" spans="2:24" ht="13.5" customHeight="1">
      <c r="B41" s="53"/>
      <c r="D41" s="320" t="s">
        <v>113</v>
      </c>
      <c r="E41" s="320" t="s">
        <v>114</v>
      </c>
      <c r="F41" s="308" t="s">
        <v>117</v>
      </c>
      <c r="G41" s="308"/>
      <c r="H41" s="335" t="s">
        <v>119</v>
      </c>
      <c r="I41" s="336"/>
      <c r="J41" s="50" t="s">
        <v>121</v>
      </c>
      <c r="K41" s="50" t="s">
        <v>123</v>
      </c>
      <c r="L41" s="49" t="s">
        <v>125</v>
      </c>
      <c r="P41" s="317" t="s">
        <v>140</v>
      </c>
      <c r="Q41" s="317"/>
      <c r="R41" s="317"/>
      <c r="S41" s="317"/>
      <c r="T41" s="317"/>
      <c r="X41" s="54"/>
    </row>
    <row r="42" spans="2:24" ht="13.5" customHeight="1">
      <c r="B42" s="53"/>
      <c r="D42" s="320"/>
      <c r="E42" s="320"/>
      <c r="F42" s="323">
        <v>1</v>
      </c>
      <c r="G42" s="323"/>
      <c r="H42" s="321">
        <v>2</v>
      </c>
      <c r="I42" s="322"/>
      <c r="J42" s="51">
        <v>3</v>
      </c>
      <c r="K42" s="51">
        <v>4</v>
      </c>
      <c r="L42" s="51">
        <v>5</v>
      </c>
      <c r="P42" s="308" t="s">
        <v>126</v>
      </c>
      <c r="Q42" s="308"/>
      <c r="R42" s="308"/>
      <c r="S42" s="308" t="s">
        <v>139</v>
      </c>
      <c r="T42" s="308"/>
      <c r="X42" s="54"/>
    </row>
    <row r="43" spans="2:24" ht="13.5" customHeight="1">
      <c r="B43" s="53"/>
      <c r="D43" s="19" t="s">
        <v>116</v>
      </c>
      <c r="E43" s="21">
        <v>1</v>
      </c>
      <c r="F43" s="311">
        <v>2</v>
      </c>
      <c r="G43" s="311"/>
      <c r="H43" s="309">
        <v>3</v>
      </c>
      <c r="I43" s="310"/>
      <c r="J43" s="47">
        <v>4</v>
      </c>
      <c r="K43" s="52">
        <v>5</v>
      </c>
      <c r="L43" s="46">
        <v>6</v>
      </c>
      <c r="P43" s="328" t="s">
        <v>141</v>
      </c>
      <c r="Q43" s="328"/>
      <c r="R43" s="328"/>
      <c r="S43" s="325" t="s">
        <v>142</v>
      </c>
      <c r="T43" s="325"/>
      <c r="X43" s="54"/>
    </row>
    <row r="44" spans="2:24" ht="13.5" customHeight="1">
      <c r="B44" s="53"/>
      <c r="D44" s="19" t="s">
        <v>118</v>
      </c>
      <c r="E44" s="21">
        <v>2</v>
      </c>
      <c r="F44" s="311">
        <v>3</v>
      </c>
      <c r="G44" s="311"/>
      <c r="H44" s="309">
        <v>4</v>
      </c>
      <c r="I44" s="310"/>
      <c r="J44" s="52">
        <v>5</v>
      </c>
      <c r="K44" s="46">
        <v>6</v>
      </c>
      <c r="L44" s="46">
        <v>7</v>
      </c>
      <c r="P44" s="305" t="s">
        <v>143</v>
      </c>
      <c r="Q44" s="305"/>
      <c r="R44" s="305"/>
      <c r="S44" s="325" t="s">
        <v>144</v>
      </c>
      <c r="T44" s="325"/>
      <c r="X44" s="54"/>
    </row>
    <row r="45" spans="2:24" ht="13.5" customHeight="1">
      <c r="B45" s="53"/>
      <c r="D45" s="19" t="s">
        <v>120</v>
      </c>
      <c r="E45" s="21">
        <v>3</v>
      </c>
      <c r="F45" s="311">
        <v>4</v>
      </c>
      <c r="G45" s="311"/>
      <c r="H45" s="326">
        <v>5</v>
      </c>
      <c r="I45" s="327"/>
      <c r="J45" s="46">
        <v>6</v>
      </c>
      <c r="K45" s="46">
        <v>7</v>
      </c>
      <c r="L45" s="48">
        <v>8</v>
      </c>
      <c r="P45" s="312">
        <v>5</v>
      </c>
      <c r="Q45" s="312"/>
      <c r="R45" s="312"/>
      <c r="S45" s="325" t="s">
        <v>145</v>
      </c>
      <c r="T45" s="325"/>
      <c r="X45" s="54"/>
    </row>
    <row r="46" spans="2:24" ht="13.5" customHeight="1">
      <c r="B46" s="53"/>
      <c r="D46" s="19" t="s">
        <v>122</v>
      </c>
      <c r="E46" s="21">
        <v>4</v>
      </c>
      <c r="F46" s="312">
        <v>5</v>
      </c>
      <c r="G46" s="312"/>
      <c r="H46" s="306">
        <v>6</v>
      </c>
      <c r="I46" s="307"/>
      <c r="J46" s="46">
        <v>7</v>
      </c>
      <c r="K46" s="48">
        <v>8</v>
      </c>
      <c r="L46" s="48">
        <v>9</v>
      </c>
      <c r="P46" s="311" t="s">
        <v>146</v>
      </c>
      <c r="Q46" s="311"/>
      <c r="R46" s="311"/>
      <c r="S46" s="325" t="s">
        <v>147</v>
      </c>
      <c r="T46" s="325"/>
      <c r="X46" s="54"/>
    </row>
    <row r="47" spans="2:24" ht="13.5" customHeight="1">
      <c r="B47" s="53"/>
      <c r="D47" s="19" t="s">
        <v>124</v>
      </c>
      <c r="E47" s="21">
        <v>5</v>
      </c>
      <c r="F47" s="305">
        <v>6</v>
      </c>
      <c r="G47" s="305"/>
      <c r="H47" s="306">
        <v>7</v>
      </c>
      <c r="I47" s="307"/>
      <c r="J47" s="48">
        <v>8</v>
      </c>
      <c r="K47" s="48">
        <v>9</v>
      </c>
      <c r="L47" s="48">
        <v>10</v>
      </c>
      <c r="X47" s="54"/>
    </row>
    <row r="48" spans="2:24" ht="13.5" customHeight="1" thickBot="1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>
      <c r="B52" s="16" t="s">
        <v>201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>
      <c r="B53" s="16" t="s">
        <v>198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>
      <c r="B54" s="16" t="s">
        <v>199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>
      <c r="D58" s="14"/>
    </row>
    <row r="59" spans="2:18">
      <c r="D59" s="14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1" type="noConversion"/>
  <conditionalFormatting sqref="R11:R30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30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0" ma:contentTypeDescription="Crear nuevo documento." ma:contentTypeScope="" ma:versionID="b8d7f7793c9b119d4681031c0b43ea9e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7efb291495bcaf0cced7c27b920f0c8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  <Edici_x00f3_n xmlns="67ae1635-7cf6-4967-bf43-54f936c832e8" xsi:nil="true"/>
  </documentManagement>
</p:properties>
</file>

<file path=customXml/itemProps1.xml><?xml version="1.0" encoding="utf-8"?>
<ds:datastoreItem xmlns:ds="http://schemas.openxmlformats.org/officeDocument/2006/customXml" ds:itemID="{E0897727-9698-4568-AB7C-9F54D778ECA6}"/>
</file>

<file path=customXml/itemProps2.xml><?xml version="1.0" encoding="utf-8"?>
<ds:datastoreItem xmlns:ds="http://schemas.openxmlformats.org/officeDocument/2006/customXml" ds:itemID="{823174FB-5B1B-45B5-B598-686905647257}"/>
</file>

<file path=customXml/itemProps3.xml><?xml version="1.0" encoding="utf-8"?>
<ds:datastoreItem xmlns:ds="http://schemas.openxmlformats.org/officeDocument/2006/customXml" ds:itemID="{44AA1891-BE44-400E-BCF7-D10E822C84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Lindelia Johanna Galindo Pedreros</cp:lastModifiedBy>
  <cp:revision/>
  <dcterms:created xsi:type="dcterms:W3CDTF">2007-06-14T01:55:06Z</dcterms:created>
  <dcterms:modified xsi:type="dcterms:W3CDTF">2024-11-06T03:14:57Z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