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paula_diaz_gobiernobogota_gov_co/Documents/FDLF/SEGUIMIENTO FORMULACION/PROCESOS REVISADOS/2024/1776 ESPACIO PUBLICO/FORMULACION2024/"/>
    </mc:Choice>
  </mc:AlternateContent>
  <xr:revisionPtr revIDLastSave="63" documentId="11_88539B8FCCFFF68C75733F122695B37CF7424E39" xr6:coauthVersionLast="47" xr6:coauthVersionMax="47" xr10:uidLastSave="{58650721-AAE9-4A4C-B0DD-08001D9D27EB}"/>
  <bookViews>
    <workbookView xWindow="-120" yWindow="-120" windowWidth="20730" windowHeight="11040" xr2:uid="{00000000-000D-0000-FFFF-FFFF00000000}"/>
  </bookViews>
  <sheets>
    <sheet name="General" sheetId="4" r:id="rId1"/>
  </sheets>
  <definedNames>
    <definedName name="_xlnm.Print_Titles" localSheetId="0">General!$1:$4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1" i="4" l="1"/>
  <c r="O5" i="4"/>
  <c r="M5" i="4"/>
  <c r="N5" i="4" s="1"/>
  <c r="L5" i="4"/>
  <c r="K9" i="4"/>
  <c r="K8" i="4"/>
  <c r="K7" i="4"/>
  <c r="K6" i="4"/>
  <c r="K5" i="4"/>
  <c r="K10" i="4"/>
  <c r="I10" i="4"/>
  <c r="I5" i="4"/>
  <c r="G10" i="4"/>
  <c r="G5" i="4"/>
  <c r="I9" i="4" l="1"/>
  <c r="I8" i="4"/>
  <c r="I7" i="4"/>
  <c r="I6" i="4"/>
  <c r="M10" i="4" l="1"/>
  <c r="L10" i="4"/>
  <c r="O10" i="4" s="1"/>
  <c r="N10" i="4" l="1"/>
  <c r="N1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Cacho</author>
  </authors>
  <commentList>
    <comment ref="F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Reemplazar por el nombre de la empresa con la que se cotizo
</t>
        </r>
      </text>
    </comment>
    <comment ref="H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Reemplazar por el nombre de la empresa con la que se cotizo
</t>
        </r>
      </text>
    </comment>
    <comment ref="J3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Reemplazar por el nombre de la empresa con la que se cotizo
</t>
        </r>
      </text>
    </comment>
  </commentList>
</comments>
</file>

<file path=xl/sharedStrings.xml><?xml version="1.0" encoding="utf-8"?>
<sst xmlns="http://schemas.openxmlformats.org/spreadsheetml/2006/main" count="36" uniqueCount="28">
  <si>
    <r>
      <rPr>
        <b/>
        <sz val="14"/>
        <color rgb="FF000000"/>
        <rFont val="Garamond"/>
      </rPr>
      <t xml:space="preserve">ESTUDIO DE MERCADO 
Vigencia 2024
Proyecto de inversión: </t>
    </r>
    <r>
      <rPr>
        <sz val="14"/>
        <color rgb="FF000000"/>
        <rFont val="Garamond"/>
      </rPr>
      <t xml:space="preserve">1776
</t>
    </r>
    <r>
      <rPr>
        <b/>
        <sz val="14"/>
        <color rgb="FF000000"/>
        <rFont val="Garamond"/>
      </rPr>
      <t xml:space="preserve">Objeto: </t>
    </r>
    <r>
      <rPr>
        <sz val="14"/>
        <color rgb="FF000000"/>
        <rFont val="Garamond"/>
      </rPr>
      <t>CONTRATAR EL SERVICIO DE LUMINARIA DE NAVIDAD PARA LA REALIZACION DE FERIA DE EMPRENDIMEINTO NAVIDEÑA CON VENDEDORES Y VENDEDORAS INFORMALES DE LA LOCALIDAD DE FONTIBÓN</t>
    </r>
  </si>
  <si>
    <t>INFORMACIÓN GENERAL</t>
  </si>
  <si>
    <t>COTIZACIONES</t>
  </si>
  <si>
    <t>ANÁLISIS</t>
  </si>
  <si>
    <t>Ítem</t>
  </si>
  <si>
    <t>Bien/Servicio</t>
  </si>
  <si>
    <t>Descripción</t>
  </si>
  <si>
    <t>Imagen de referencia</t>
  </si>
  <si>
    <t>Cantidad</t>
  </si>
  <si>
    <t>VERTICAL CHRISTMAS</t>
  </si>
  <si>
    <t>M y G
Ingenieros Asociados SAS</t>
  </si>
  <si>
    <t>T&amp;C Ingenieria LTDA</t>
  </si>
  <si>
    <t>PROMEDIO O 
MEDIA 
ARITMETICA</t>
  </si>
  <si>
    <t>DESVIACION
 ESTANDAR</t>
  </si>
  <si>
    <t>COEFICIENTE DE 
VARIACION (CV)</t>
  </si>
  <si>
    <t>VALOR DE 
REFERENCIA
 PARA EL 
ESTUDIO DE MERCADO</t>
  </si>
  <si>
    <t>Valor unitarios sin IVA</t>
  </si>
  <si>
    <t>Valor unitarios con IVA</t>
  </si>
  <si>
    <t xml:space="preserve">DECORACION FACHADA ANTIGUA JAL </t>
  </si>
  <si>
    <t>TEJIDO MINILED SOBRE CUBIERTA</t>
  </si>
  <si>
    <t>MARIPOSA COLOR LIGHT 0,8X0,8M ALTO - DÍA MULTICOLOR. ROPE 
LIGHT Y STRING LIGHT.</t>
  </si>
  <si>
    <t>DECORACIÓN COLUMNAS TEJIDAS EN MINILED</t>
  </si>
  <si>
    <t>FLOR TALLO HOJAS FACHADA DE 1,2X1,2M ALTO - ESTRUCTURA DÍA, 
FULL COLOR ROPE LIGHT Y STRING LIGHT</t>
  </si>
  <si>
    <t>FLASHER LIGHT</t>
  </si>
  <si>
    <t>PHOTOPPORTUNITY</t>
  </si>
  <si>
    <t>ESCENA LUXURY PHOTOPPORTUNITY - COMPUESTA POR UN ARCO NAVIDEÑO EN ESTRUCTURA METÁLICA, TEJIDO EN STRING LIGHT CON DESTELLOS + SOLAR RAY. ALTURA DE 2,5 M</t>
  </si>
  <si>
    <t>VALOR TOTAL SIN IVA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</si>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</sst>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_-;\-&quot;$&quot;* #,##0_-;_-&quot;$&quot;* &quot;-&quot;_-;_-@_-"/>
    <numFmt numFmtId="166" formatCode="_(&quot;$&quot;* #,##0.00_);_(&quot;$&quot;* \(#,##0.00\);_(&quot;$&quot;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color rgb="FF000000"/>
      <name val="Garamond"/>
      <family val="1"/>
    </font>
    <font>
      <sz val="11"/>
      <name val="Garamond"/>
      <family val="1"/>
    </font>
    <font>
      <b/>
      <sz val="14"/>
      <color theme="1"/>
      <name val="Garamond"/>
      <family val="1"/>
    </font>
    <font>
      <sz val="9"/>
      <color indexed="81"/>
      <name val="Tahoma"/>
      <family val="2"/>
    </font>
    <font>
      <b/>
      <sz val="10"/>
      <color theme="1"/>
      <name val="Garamond"/>
      <family val="1"/>
    </font>
    <font>
      <b/>
      <sz val="14"/>
      <color rgb="FF000000"/>
      <name val="Garamond"/>
    </font>
    <font>
      <sz val="14"/>
      <color rgb="FF000000"/>
      <name val="Garamond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7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8" fillId="0" borderId="1" xfId="3" applyNumberFormat="1" applyFont="1" applyFill="1" applyBorder="1" applyAlignment="1" applyProtection="1">
      <alignment horizontal="center" vertical="center"/>
    </xf>
    <xf numFmtId="10" fontId="6" fillId="0" borderId="1" xfId="1" applyNumberFormat="1" applyFont="1" applyBorder="1" applyAlignment="1">
      <alignment vertical="center" wrapText="1"/>
    </xf>
    <xf numFmtId="164" fontId="6" fillId="0" borderId="1" xfId="4" applyNumberFormat="1" applyFont="1" applyFill="1" applyBorder="1" applyAlignment="1" applyProtection="1">
      <alignment horizontal="center" vertical="center"/>
      <protection locked="0"/>
    </xf>
    <xf numFmtId="164" fontId="6" fillId="0" borderId="1" xfId="2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164" fontId="5" fillId="0" borderId="0" xfId="0" applyNumberFormat="1" applyFont="1" applyAlignment="1">
      <alignment vertical="center"/>
    </xf>
    <xf numFmtId="165" fontId="5" fillId="0" borderId="3" xfId="8" applyFont="1" applyBorder="1" applyAlignment="1">
      <alignment vertical="center"/>
    </xf>
    <xf numFmtId="164" fontId="6" fillId="0" borderId="1" xfId="2" applyNumberFormat="1" applyFont="1" applyFill="1" applyBorder="1" applyAlignment="1" applyProtection="1">
      <alignment vertical="center"/>
      <protection locked="0"/>
    </xf>
    <xf numFmtId="164" fontId="5" fillId="6" borderId="1" xfId="5" applyNumberFormat="1" applyFont="1" applyFill="1" applyBorder="1" applyAlignment="1" applyProtection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5" xfId="2" applyNumberFormat="1" applyFont="1" applyFill="1" applyBorder="1" applyAlignment="1" applyProtection="1">
      <alignment horizontal="center" vertical="center"/>
      <protection locked="0"/>
    </xf>
    <xf numFmtId="164" fontId="6" fillId="0" borderId="6" xfId="2" applyNumberFormat="1" applyFont="1" applyFill="1" applyBorder="1" applyAlignment="1" applyProtection="1">
      <alignment horizontal="center" vertical="center"/>
      <protection locked="0"/>
    </xf>
    <xf numFmtId="164" fontId="6" fillId="0" borderId="7" xfId="2" applyNumberFormat="1" applyFont="1" applyFill="1" applyBorder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8" fillId="0" borderId="5" xfId="3" applyNumberFormat="1" applyFont="1" applyFill="1" applyBorder="1" applyAlignment="1" applyProtection="1">
      <alignment horizontal="center" vertical="center"/>
    </xf>
    <xf numFmtId="164" fontId="8" fillId="0" borderId="6" xfId="3" applyNumberFormat="1" applyFont="1" applyFill="1" applyBorder="1" applyAlignment="1" applyProtection="1">
      <alignment horizontal="center" vertical="center"/>
    </xf>
    <xf numFmtId="164" fontId="8" fillId="0" borderId="7" xfId="3" applyNumberFormat="1" applyFont="1" applyFill="1" applyBorder="1" applyAlignment="1" applyProtection="1">
      <alignment horizontal="center" vertical="center"/>
    </xf>
    <xf numFmtId="10" fontId="6" fillId="0" borderId="5" xfId="1" applyNumberFormat="1" applyFont="1" applyBorder="1" applyAlignment="1">
      <alignment horizontal="center" vertical="center" wrapText="1"/>
    </xf>
    <xf numFmtId="10" fontId="6" fillId="0" borderId="6" xfId="1" applyNumberFormat="1" applyFont="1" applyBorder="1" applyAlignment="1">
      <alignment horizontal="center" vertical="center" wrapText="1"/>
    </xf>
    <xf numFmtId="10" fontId="6" fillId="0" borderId="7" xfId="1" applyNumberFormat="1" applyFont="1" applyBorder="1" applyAlignment="1">
      <alignment horizontal="center" vertical="center" wrapText="1"/>
    </xf>
    <xf numFmtId="164" fontId="5" fillId="6" borderId="5" xfId="5" applyNumberFormat="1" applyFont="1" applyFill="1" applyBorder="1" applyAlignment="1" applyProtection="1">
      <alignment horizontal="center" vertical="center"/>
    </xf>
    <xf numFmtId="164" fontId="5" fillId="6" borderId="6" xfId="5" applyNumberFormat="1" applyFont="1" applyFill="1" applyBorder="1" applyAlignment="1" applyProtection="1">
      <alignment horizontal="center" vertical="center"/>
    </xf>
    <xf numFmtId="164" fontId="5" fillId="6" borderId="7" xfId="5" applyNumberFormat="1" applyFont="1" applyFill="1" applyBorder="1" applyAlignment="1" applyProtection="1">
      <alignment horizontal="center" vertical="center"/>
    </xf>
  </cellXfs>
  <cellStyles count="9">
    <cellStyle name="20% - Énfasis4" xfId="4" builtinId="42"/>
    <cellStyle name="40% - Énfasis5" xfId="5" builtinId="47"/>
    <cellStyle name="Bueno" xfId="2" builtinId="26"/>
    <cellStyle name="Incorrecto" xfId="3" builtinId="27"/>
    <cellStyle name="Moneda [0]" xfId="8" builtinId="7"/>
    <cellStyle name="Moneda 4" xfId="7" xr:uid="{00000000-0005-0000-0000-000005000000}"/>
    <cellStyle name="Normal" xfId="0" builtinId="0"/>
    <cellStyle name="Normal 2" xfId="6" xr:uid="{00000000-0005-0000-0000-000007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200705</xdr:colOff>
      <xdr:row>4</xdr:row>
      <xdr:rowOff>1701</xdr:rowOff>
    </xdr:from>
    <xdr:to>
      <xdr:col>3</xdr:col>
      <xdr:colOff>1505362</xdr:colOff>
      <xdr:row>5</xdr:row>
      <xdr:rowOff>166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763DFE3-1F04-94EF-1108-9A82A90D6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1305" y="2602026"/>
          <a:ext cx="1304657" cy="11319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5</xdr:row>
      <xdr:rowOff>0</xdr:rowOff>
    </xdr:from>
    <xdr:to>
      <xdr:col>3</xdr:col>
      <xdr:colOff>1495157</xdr:colOff>
      <xdr:row>5</xdr:row>
      <xdr:rowOff>1127858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4FDFC42-2853-42D7-9AFD-8925EA6A4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93821" y="3728357"/>
          <a:ext cx="1304657" cy="1127858"/>
        </a:xfrm>
        <a:prstGeom prst="rect">
          <a:avLst/>
        </a:prstGeom>
      </xdr:spPr>
    </xdr:pic>
    <xdr:clientData/>
  </xdr:twoCellAnchor>
  <xdr:twoCellAnchor editAs="oneCell">
    <xdr:from>
      <xdr:col>3</xdr:col>
      <xdr:colOff>204108</xdr:colOff>
      <xdr:row>6</xdr:row>
      <xdr:rowOff>27214</xdr:rowOff>
    </xdr:from>
    <xdr:to>
      <xdr:col>3</xdr:col>
      <xdr:colOff>1508765</xdr:colOff>
      <xdr:row>6</xdr:row>
      <xdr:rowOff>1155072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7BF9F239-13BB-4506-ABA4-76D013542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7429" y="4884964"/>
          <a:ext cx="1304657" cy="1127858"/>
        </a:xfrm>
        <a:prstGeom prst="rect">
          <a:avLst/>
        </a:prstGeom>
      </xdr:spPr>
    </xdr:pic>
    <xdr:clientData/>
  </xdr:twoCellAnchor>
  <xdr:twoCellAnchor editAs="oneCell">
    <xdr:from>
      <xdr:col>3</xdr:col>
      <xdr:colOff>231322</xdr:colOff>
      <xdr:row>7</xdr:row>
      <xdr:rowOff>54429</xdr:rowOff>
    </xdr:from>
    <xdr:to>
      <xdr:col>3</xdr:col>
      <xdr:colOff>1535979</xdr:colOff>
      <xdr:row>7</xdr:row>
      <xdr:rowOff>1182287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2F24EEEC-C244-4BB3-B336-9B36E4A0E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34643" y="6082393"/>
          <a:ext cx="1304657" cy="1127858"/>
        </a:xfrm>
        <a:prstGeom prst="rect">
          <a:avLst/>
        </a:prstGeom>
      </xdr:spPr>
    </xdr:pic>
    <xdr:clientData/>
  </xdr:twoCellAnchor>
  <xdr:twoCellAnchor editAs="oneCell">
    <xdr:from>
      <xdr:col>3</xdr:col>
      <xdr:colOff>214313</xdr:colOff>
      <xdr:row>8</xdr:row>
      <xdr:rowOff>71438</xdr:rowOff>
    </xdr:from>
    <xdr:to>
      <xdr:col>3</xdr:col>
      <xdr:colOff>1518970</xdr:colOff>
      <xdr:row>8</xdr:row>
      <xdr:rowOff>1199296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A200AA96-35BC-4AD8-84C4-CC1B39F2C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8188" y="7346157"/>
          <a:ext cx="1304657" cy="1127858"/>
        </a:xfrm>
        <a:prstGeom prst="rect">
          <a:avLst/>
        </a:prstGeom>
      </xdr:spPr>
    </xdr:pic>
    <xdr:clientData/>
  </xdr:twoCellAnchor>
  <xdr:twoCellAnchor editAs="oneCell">
    <xdr:from>
      <xdr:col>3</xdr:col>
      <xdr:colOff>149679</xdr:colOff>
      <xdr:row>9</xdr:row>
      <xdr:rowOff>95250</xdr:rowOff>
    </xdr:from>
    <xdr:to>
      <xdr:col>3</xdr:col>
      <xdr:colOff>1663519</xdr:colOff>
      <xdr:row>9</xdr:row>
      <xdr:rowOff>1423035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6C83D5D-FE80-F461-B8CE-8F49CAB6B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53000" y="8599714"/>
          <a:ext cx="1513840" cy="1327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"/>
  <sheetViews>
    <sheetView showGridLines="0" tabSelected="1" topLeftCell="A7" zoomScale="70" zoomScaleNormal="70" zoomScalePageLayoutView="80" workbookViewId="0">
      <selection activeCell="C10" sqref="C10"/>
    </sheetView>
  </sheetViews>
  <sheetFormatPr defaultColWidth="11.42578125" defaultRowHeight="15"/>
  <cols>
    <col min="1" max="1" width="9" style="1" customWidth="1"/>
    <col min="2" max="2" width="25.140625" style="1" customWidth="1"/>
    <col min="3" max="3" width="37.85546875" style="14" customWidth="1"/>
    <col min="4" max="4" width="28.140625" style="14" customWidth="1"/>
    <col min="5" max="5" width="12" style="2" customWidth="1"/>
    <col min="6" max="6" width="14" style="2" customWidth="1"/>
    <col min="7" max="7" width="17.42578125" style="14" customWidth="1"/>
    <col min="8" max="8" width="18.7109375" style="14" customWidth="1"/>
    <col min="9" max="9" width="18.140625" style="14" customWidth="1"/>
    <col min="10" max="10" width="18.7109375" style="14" customWidth="1"/>
    <col min="11" max="11" width="18.85546875" style="14" customWidth="1"/>
    <col min="12" max="12" width="15.5703125" style="14" customWidth="1"/>
    <col min="13" max="13" width="14" style="14" customWidth="1"/>
    <col min="14" max="14" width="20.7109375" style="14" customWidth="1"/>
    <col min="15" max="15" width="21.140625" style="14" customWidth="1"/>
    <col min="16" max="16384" width="11.42578125" style="14"/>
  </cols>
  <sheetData>
    <row r="1" spans="1:15" ht="117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3"/>
    </row>
    <row r="2" spans="1:15">
      <c r="A2" s="35" t="s">
        <v>1</v>
      </c>
      <c r="B2" s="36"/>
      <c r="C2" s="36"/>
      <c r="D2" s="36"/>
      <c r="E2" s="37"/>
      <c r="F2" s="22" t="s">
        <v>2</v>
      </c>
      <c r="G2" s="20"/>
      <c r="H2" s="20"/>
      <c r="I2" s="20"/>
      <c r="J2" s="20"/>
      <c r="K2" s="23"/>
      <c r="L2" s="22" t="s">
        <v>3</v>
      </c>
      <c r="M2" s="20"/>
      <c r="N2" s="20"/>
      <c r="O2" s="23"/>
    </row>
    <row r="3" spans="1:15" s="3" customFormat="1" ht="27.75" customHeight="1">
      <c r="A3" s="21" t="s">
        <v>4</v>
      </c>
      <c r="B3" s="21" t="s">
        <v>5</v>
      </c>
      <c r="C3" s="21" t="s">
        <v>6</v>
      </c>
      <c r="D3" s="21" t="s">
        <v>7</v>
      </c>
      <c r="E3" s="21" t="s">
        <v>8</v>
      </c>
      <c r="F3" s="21" t="s">
        <v>9</v>
      </c>
      <c r="G3" s="21"/>
      <c r="H3" s="21" t="s">
        <v>10</v>
      </c>
      <c r="I3" s="21"/>
      <c r="J3" s="21" t="s">
        <v>11</v>
      </c>
      <c r="K3" s="21"/>
      <c r="L3" s="24" t="s">
        <v>12</v>
      </c>
      <c r="M3" s="24" t="s">
        <v>13</v>
      </c>
      <c r="N3" s="24" t="s">
        <v>14</v>
      </c>
      <c r="O3" s="24" t="s">
        <v>15</v>
      </c>
    </row>
    <row r="4" spans="1:15" s="3" customFormat="1" ht="45" customHeight="1">
      <c r="A4" s="21"/>
      <c r="B4" s="21"/>
      <c r="C4" s="21"/>
      <c r="D4" s="21"/>
      <c r="E4" s="21"/>
      <c r="F4" s="11" t="s">
        <v>16</v>
      </c>
      <c r="G4" s="11" t="s">
        <v>17</v>
      </c>
      <c r="H4" s="11" t="s">
        <v>16</v>
      </c>
      <c r="I4" s="11" t="s">
        <v>17</v>
      </c>
      <c r="J4" s="11" t="s">
        <v>16</v>
      </c>
      <c r="K4" s="11" t="s">
        <v>17</v>
      </c>
      <c r="L4" s="24"/>
      <c r="M4" s="24"/>
      <c r="N4" s="24"/>
      <c r="O4" s="24"/>
    </row>
    <row r="5" spans="1:15" ht="89.25" customHeight="1">
      <c r="A5" s="9">
        <v>1</v>
      </c>
      <c r="B5" s="12" t="s">
        <v>18</v>
      </c>
      <c r="C5" s="15" t="s">
        <v>19</v>
      </c>
      <c r="D5" s="13"/>
      <c r="E5" s="4">
        <v>1</v>
      </c>
      <c r="F5" s="25">
        <v>15010000</v>
      </c>
      <c r="G5" s="28">
        <f>F5*1.19</f>
        <v>17861900</v>
      </c>
      <c r="H5" s="25">
        <v>14900000</v>
      </c>
      <c r="I5" s="28">
        <f>H5*1.19</f>
        <v>17731000</v>
      </c>
      <c r="J5" s="25">
        <v>15610000</v>
      </c>
      <c r="K5" s="28">
        <f>J5*1.19</f>
        <v>18575900</v>
      </c>
      <c r="L5" s="38">
        <f>AVERAGE(G5,I5,K5)</f>
        <v>18056266.666666668</v>
      </c>
      <c r="M5" s="38">
        <f>_xlfn.STDEV.P(G5,I5,K5)</f>
        <v>371302.03638308024</v>
      </c>
      <c r="N5" s="41">
        <f>M5/L5</f>
        <v>2.0563610586707488E-2</v>
      </c>
      <c r="O5" s="44">
        <f>+L5</f>
        <v>18056266.666666668</v>
      </c>
    </row>
    <row r="6" spans="1:15" ht="89.25" customHeight="1">
      <c r="A6" s="9">
        <v>2</v>
      </c>
      <c r="B6" s="12" t="s">
        <v>18</v>
      </c>
      <c r="C6" s="13" t="s">
        <v>20</v>
      </c>
      <c r="D6" s="13"/>
      <c r="E6" s="4">
        <v>6</v>
      </c>
      <c r="F6" s="26"/>
      <c r="G6" s="29"/>
      <c r="H6" s="26"/>
      <c r="I6" s="29">
        <f t="shared" ref="I5:K14" si="0">+(H6*19%)+H6</f>
        <v>0</v>
      </c>
      <c r="J6" s="26"/>
      <c r="K6" s="29">
        <f t="shared" si="0"/>
        <v>0</v>
      </c>
      <c r="L6" s="39"/>
      <c r="M6" s="39"/>
      <c r="N6" s="42"/>
      <c r="O6" s="45"/>
    </row>
    <row r="7" spans="1:15" ht="92.25" customHeight="1">
      <c r="A7" s="9">
        <v>3</v>
      </c>
      <c r="B7" s="12" t="s">
        <v>18</v>
      </c>
      <c r="C7" s="13" t="s">
        <v>21</v>
      </c>
      <c r="D7" s="13"/>
      <c r="E7" s="4">
        <v>10</v>
      </c>
      <c r="F7" s="26"/>
      <c r="G7" s="29"/>
      <c r="H7" s="26"/>
      <c r="I7" s="29">
        <f t="shared" si="0"/>
        <v>0</v>
      </c>
      <c r="J7" s="26"/>
      <c r="K7" s="29">
        <f t="shared" si="0"/>
        <v>0</v>
      </c>
      <c r="L7" s="39"/>
      <c r="M7" s="39"/>
      <c r="N7" s="42"/>
      <c r="O7" s="45"/>
    </row>
    <row r="8" spans="1:15" ht="97.5" customHeight="1">
      <c r="A8" s="9">
        <v>4</v>
      </c>
      <c r="B8" s="12" t="s">
        <v>18</v>
      </c>
      <c r="C8" s="13" t="s">
        <v>22</v>
      </c>
      <c r="D8" s="13"/>
      <c r="E8" s="4">
        <v>6</v>
      </c>
      <c r="F8" s="26"/>
      <c r="G8" s="29"/>
      <c r="H8" s="26"/>
      <c r="I8" s="29">
        <f t="shared" si="0"/>
        <v>0</v>
      </c>
      <c r="J8" s="26"/>
      <c r="K8" s="29">
        <f t="shared" si="0"/>
        <v>0</v>
      </c>
      <c r="L8" s="39"/>
      <c r="M8" s="39"/>
      <c r="N8" s="42"/>
      <c r="O8" s="45"/>
    </row>
    <row r="9" spans="1:15" ht="97.5" customHeight="1">
      <c r="A9" s="9">
        <v>5</v>
      </c>
      <c r="B9" s="12" t="s">
        <v>18</v>
      </c>
      <c r="C9" s="13" t="s">
        <v>23</v>
      </c>
      <c r="E9" s="4">
        <v>50</v>
      </c>
      <c r="F9" s="27"/>
      <c r="G9" s="30"/>
      <c r="H9" s="27"/>
      <c r="I9" s="30">
        <f t="shared" si="0"/>
        <v>0</v>
      </c>
      <c r="J9" s="27"/>
      <c r="K9" s="30">
        <f t="shared" si="0"/>
        <v>0</v>
      </c>
      <c r="L9" s="40"/>
      <c r="M9" s="40"/>
      <c r="N9" s="43"/>
      <c r="O9" s="46"/>
    </row>
    <row r="10" spans="1:15" ht="117.75" customHeight="1">
      <c r="A10" s="9">
        <v>6</v>
      </c>
      <c r="B10" s="12" t="s">
        <v>24</v>
      </c>
      <c r="C10" s="13" t="s">
        <v>25</v>
      </c>
      <c r="D10" s="13"/>
      <c r="E10" s="4">
        <v>1</v>
      </c>
      <c r="F10" s="10">
        <v>6500000</v>
      </c>
      <c r="G10" s="18">
        <f t="shared" ref="G6:K10" si="1">F10*1.19</f>
        <v>7735000</v>
      </c>
      <c r="H10" s="8">
        <v>6200000</v>
      </c>
      <c r="I10" s="18">
        <f t="shared" si="1"/>
        <v>7378000</v>
      </c>
      <c r="J10" s="7">
        <v>8950000</v>
      </c>
      <c r="K10" s="18">
        <f t="shared" si="1"/>
        <v>10650500</v>
      </c>
      <c r="L10" s="5">
        <f>AVERAGE(G10,I10,K10)</f>
        <v>8587833.333333334</v>
      </c>
      <c r="M10" s="5">
        <f>_xlfn.STDEV.P(G10,I10,K10)</f>
        <v>1465789.3398742157</v>
      </c>
      <c r="N10" s="6">
        <f>M10/L10</f>
        <v>0.17068208976352772</v>
      </c>
      <c r="O10" s="19">
        <f t="shared" ref="O6:O10" si="2">L10*E10</f>
        <v>8587833.333333334</v>
      </c>
    </row>
    <row r="11" spans="1:15">
      <c r="L11" s="34" t="s">
        <v>26</v>
      </c>
      <c r="M11" s="34"/>
      <c r="N11" s="16">
        <f>(SUM(O5:O10)/1.19)</f>
        <v>22390000</v>
      </c>
    </row>
    <row r="13" spans="1:15">
      <c r="L13" s="20" t="s">
        <v>27</v>
      </c>
      <c r="M13" s="20"/>
      <c r="N13" s="17">
        <f>N11*1.19</f>
        <v>26644100</v>
      </c>
    </row>
  </sheetData>
  <mergeCells count="28">
    <mergeCell ref="B3:B4"/>
    <mergeCell ref="A1:O1"/>
    <mergeCell ref="C3:C4"/>
    <mergeCell ref="A3:A4"/>
    <mergeCell ref="L11:M11"/>
    <mergeCell ref="A2:E2"/>
    <mergeCell ref="E3:E4"/>
    <mergeCell ref="D3:D4"/>
    <mergeCell ref="L5:L9"/>
    <mergeCell ref="M5:M9"/>
    <mergeCell ref="N5:N9"/>
    <mergeCell ref="O5:O9"/>
    <mergeCell ref="L13:M13"/>
    <mergeCell ref="F3:G3"/>
    <mergeCell ref="H3:I3"/>
    <mergeCell ref="J3:K3"/>
    <mergeCell ref="F2:K2"/>
    <mergeCell ref="L2:O2"/>
    <mergeCell ref="L3:L4"/>
    <mergeCell ref="M3:M4"/>
    <mergeCell ref="N3:N4"/>
    <mergeCell ref="O3:O4"/>
    <mergeCell ref="F5:F9"/>
    <mergeCell ref="G5:G9"/>
    <mergeCell ref="H5:H9"/>
    <mergeCell ref="I5:I9"/>
    <mergeCell ref="J5:J9"/>
    <mergeCell ref="K5:K9"/>
  </mergeCells>
  <pageMargins left="0.27559055118110237" right="0.27559055118110237" top="0.94" bottom="0.31496062992125984" header="0.23622047244094491" footer="0.31496062992125984"/>
  <pageSetup paperSize="5" scale="84" fitToHeight="0" orientation="landscape" horizontalDpi="300" verticalDpi="300" r:id="rId1"/>
  <headerFooter>
    <oddHeader>&amp;C&amp;G</oddHeader>
    <oddFooter>&amp;C&amp;"Garamond,Negrita"&amp;10Carrera 99 # 19-43 - Conmutador: 2670114 – Información Línea 195
Bogotá D.C. – Colombia       Página Web: www.fontibon.gov.co</oddFooter>
  </headerFooter>
  <drawing r:id="rId2"/>
  <legacyDrawing r:id="rId3"/>
  <legacyDrawingHF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73C7E2468C50B48980CE7C97C035E3E" ma:contentTypeVersion="20" ma:contentTypeDescription="Crear nuevo documento." ma:contentTypeScope="" ma:versionID="2abab5b7ce692875111510f25ab09dcc">
  <xsd:schema xmlns:xsd="http://www.w3.org/2001/XMLSchema" xmlns:xs="http://www.w3.org/2001/XMLSchema" xmlns:p="http://schemas.microsoft.com/office/2006/metadata/properties" xmlns:ns2="cc38ce11-c220-4a34-aa03-d6a5468465ec" xmlns:ns3="3129d058-18cd-4050-a37d-40ede8e2d7d3" targetNamespace="http://schemas.microsoft.com/office/2006/metadata/properties" ma:root="true" ma:fieldsID="04ba506900eed98e2e071d70a9040eb3" ns2:_="" ns3:_="">
    <xsd:import namespace="cc38ce11-c220-4a34-aa03-d6a5468465ec"/>
    <xsd:import namespace="3129d058-18cd-4050-a37d-40ede8e2d7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p0k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NUEVO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38ce11-c220-4a34-aa03-d6a5468465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p0kn" ma:index="18" nillable="true" ma:displayName="Texto" ma:internalName="p0k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NUEVO" ma:index="26" nillable="true" ma:displayName="NUEVO" ma:format="Dropdown" ma:internalName="NUEVO">
      <xsd:simpleType>
        <xsd:restriction base="dms:Text">
          <xsd:maxLength value="255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29d058-18cd-4050-a37d-40ede8e2d7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9e96408-f574-46ce-ba19-3482cbe533f3}" ma:internalName="TaxCatchAll" ma:showField="CatchAllData" ma:web="3129d058-18cd-4050-a37d-40ede8e2d7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0kn xmlns="cc38ce11-c220-4a34-aa03-d6a5468465ec" xsi:nil="true"/>
    <TaxCatchAll xmlns="3129d058-18cd-4050-a37d-40ede8e2d7d3" xsi:nil="true"/>
    <NUEVO xmlns="cc38ce11-c220-4a34-aa03-d6a5468465ec" xsi:nil="true"/>
    <lcf76f155ced4ddcb4097134ff3c332f xmlns="cc38ce11-c220-4a34-aa03-d6a5468465e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72D7CD-D515-4D65-9F33-B0B2FA45392D}"/>
</file>

<file path=customXml/itemProps2.xml><?xml version="1.0" encoding="utf-8"?>
<ds:datastoreItem xmlns:ds="http://schemas.openxmlformats.org/officeDocument/2006/customXml" ds:itemID="{280503EA-D7C6-4127-918D-15171E61CC7C}"/>
</file>

<file path=customXml/itemProps3.xml><?xml version="1.0" encoding="utf-8"?>
<ds:datastoreItem xmlns:ds="http://schemas.openxmlformats.org/officeDocument/2006/customXml" ds:itemID="{A1940F1E-5256-4CA8-92DB-0B7905D704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Alexander Cortes Rodriguez</dc:creator>
  <cp:keywords/>
  <dc:description/>
  <cp:lastModifiedBy>Luz Aida Perez Torres</cp:lastModifiedBy>
  <cp:revision/>
  <dcterms:created xsi:type="dcterms:W3CDTF">2020-01-23T16:52:58Z</dcterms:created>
  <dcterms:modified xsi:type="dcterms:W3CDTF">2024-12-03T12:54:17Z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0x010100473C7E2468C50B48980CE7C97C035E3E</vt:lpwstr>
  </property>
</Properties>
</file>