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Desktop\PIC 2024\HOJAS DE VIDA\"/>
    </mc:Choice>
  </mc:AlternateContent>
  <xr:revisionPtr revIDLastSave="0" documentId="13_ncr:1_{712C6960-5B3E-43D8-ADDB-1FBBBDE75E44}" xr6:coauthVersionLast="47" xr6:coauthVersionMax="47" xr10:uidLastSave="{00000000-0000-0000-0000-000000000000}"/>
  <bookViews>
    <workbookView xWindow="-120" yWindow="-120" windowWidth="24240" windowHeight="13140" xr2:uid="{00000000-000D-0000-FFFF-FFFF00000000}"/>
  </bookViews>
  <sheets>
    <sheet name="II INFORME" sheetId="2"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3" i="2" l="1"/>
  <c r="Q15" i="2"/>
  <c r="Q8" i="2"/>
  <c r="Q7" i="2"/>
  <c r="O3" i="2"/>
  <c r="P3" i="2" s="1"/>
  <c r="O4" i="2"/>
  <c r="P4" i="2" s="1"/>
  <c r="J28" i="2"/>
  <c r="K28" i="2" l="1"/>
  <c r="L28" i="2"/>
  <c r="M28" i="2"/>
  <c r="Q23" i="2"/>
  <c r="Q27" i="2"/>
  <c r="O27" i="2"/>
  <c r="R27" i="2" s="1"/>
  <c r="Q24" i="2"/>
  <c r="O25" i="2"/>
  <c r="P25" i="2" s="1"/>
  <c r="O26" i="2"/>
  <c r="P26" i="2" s="1"/>
  <c r="O24" i="2"/>
  <c r="P24" i="2" s="1"/>
  <c r="O23" i="2"/>
  <c r="R23" i="2" s="1"/>
  <c r="Q22" i="2"/>
  <c r="O22" i="2"/>
  <c r="P22" i="2" s="1"/>
  <c r="O14" i="2"/>
  <c r="P14" i="2" s="1"/>
  <c r="Q14" i="2"/>
  <c r="Q13" i="2"/>
  <c r="R13" i="2"/>
  <c r="S13" i="2" s="1"/>
  <c r="O16" i="2"/>
  <c r="P16" i="2" s="1"/>
  <c r="O17" i="2"/>
  <c r="P17" i="2" s="1"/>
  <c r="O18" i="2"/>
  <c r="P18" i="2" s="1"/>
  <c r="O19" i="2"/>
  <c r="P19" i="2" s="1"/>
  <c r="O20" i="2"/>
  <c r="P20" i="2" s="1"/>
  <c r="O21" i="2"/>
  <c r="P21" i="2" s="1"/>
  <c r="O15" i="2"/>
  <c r="Q11" i="2"/>
  <c r="O12" i="2"/>
  <c r="P12" i="2" s="1"/>
  <c r="O11" i="2"/>
  <c r="O8" i="2"/>
  <c r="O9" i="2"/>
  <c r="P9" i="2" s="1"/>
  <c r="O10" i="2"/>
  <c r="P10" i="2" s="1"/>
  <c r="O7" i="2"/>
  <c r="Q3" i="2"/>
  <c r="O5" i="2"/>
  <c r="P5" i="2" s="1"/>
  <c r="O6" i="2"/>
  <c r="P6" i="2" s="1"/>
  <c r="P8" i="2" l="1"/>
  <c r="R8" i="2"/>
  <c r="S8" i="2" s="1"/>
  <c r="P7" i="2"/>
  <c r="R7" i="2"/>
  <c r="S7" i="2" s="1"/>
  <c r="S23" i="2"/>
  <c r="P27" i="2"/>
  <c r="R14" i="2"/>
  <c r="S14" i="2" s="1"/>
  <c r="R22" i="2"/>
  <c r="S22" i="2" s="1"/>
  <c r="P23" i="2"/>
  <c r="S27" i="2"/>
  <c r="R24" i="2"/>
  <c r="S24" i="2" s="1"/>
  <c r="R15" i="2"/>
  <c r="R11" i="2"/>
  <c r="S11" i="2" s="1"/>
  <c r="R3" i="2"/>
  <c r="S3" i="2" s="1"/>
  <c r="O28" i="2"/>
  <c r="P15" i="2"/>
  <c r="P11" i="2"/>
  <c r="P28" i="2" l="1"/>
  <c r="R28" i="2"/>
  <c r="S15" i="2"/>
  <c r="S28" i="2" s="1"/>
  <c r="Q2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M2" authorId="0" shapeId="0" xr:uid="{3EC03E17-F4D3-4975-95F8-D3890E7A4A85}">
      <text>
        <r>
          <rPr>
            <b/>
            <sz val="9"/>
            <color indexed="81"/>
            <rFont val="Tahoma"/>
            <family val="2"/>
          </rPr>
          <t>LENOVO:</t>
        </r>
        <r>
          <rPr>
            <sz val="9"/>
            <color indexed="81"/>
            <rFont val="Tahoma"/>
            <family val="2"/>
          </rPr>
          <t xml:space="preserve">
debe agregar un cuarto corte o entrega de informe correspondiente al 10%</t>
        </r>
      </text>
    </comment>
    <comment ref="N2" authorId="0" shapeId="0" xr:uid="{F5233C92-FCAF-4088-8B89-0FC0CE129027}">
      <text>
        <r>
          <rPr>
            <b/>
            <sz val="9"/>
            <color indexed="81"/>
            <rFont val="Tahoma"/>
            <family val="2"/>
          </rPr>
          <t>LENOVO:</t>
        </r>
        <r>
          <rPr>
            <sz val="9"/>
            <color indexed="81"/>
            <rFont val="Tahoma"/>
            <family val="2"/>
          </rPr>
          <t xml:space="preserve">
debe agregar un cuarto corte o entrega de informe correspondiente al 10%</t>
        </r>
      </text>
    </comment>
  </commentList>
</comments>
</file>

<file path=xl/sharedStrings.xml><?xml version="1.0" encoding="utf-8"?>
<sst xmlns="http://schemas.openxmlformats.org/spreadsheetml/2006/main" count="129" uniqueCount="121">
  <si>
    <t>Dimensión</t>
  </si>
  <si>
    <t xml:space="preserve">Total de actividades </t>
  </si>
  <si>
    <t>NO.</t>
  </si>
  <si>
    <t>% de avance por actividad</t>
  </si>
  <si>
    <t xml:space="preserve">No. De actividades a ejecutar  </t>
  </si>
  <si>
    <t xml:space="preserve">Total de actividades por dimensión </t>
  </si>
  <si>
    <t xml:space="preserve">Total N° actividades ejecutadas por dimensión </t>
  </si>
  <si>
    <t xml:space="preserve">No.  De actividades ejecutadas         2do corte </t>
  </si>
  <si>
    <t>No. actividades Ejecutadas   1er corte</t>
  </si>
  <si>
    <t>Total de actividades Ejecutadas</t>
  </si>
  <si>
    <t xml:space="preserve">% cumplimiento total </t>
  </si>
  <si>
    <t xml:space="preserve">No.  De actividades ejecutadas         3er corte </t>
  </si>
  <si>
    <t>Salud ambiental</t>
  </si>
  <si>
    <t xml:space="preserve"> 15 Jornadas educativas sobre las medidas de prevención y respuesta ante incendios forestales que incluya la socialización de medidas y medios de informacion de emergencias y aviso oportuno a las autoridades competentes, en complementación con la identificación de los sitios con mayor riesgo de presentar incendios forestales para su vigilancia comunitaria y la necesidad de promocionar la creacion de comites ambientales comunitarios en los municipios de Coyaima, Natagaima, Prado, Ataco y Purificación con la participación minima de 20 personas en c/u de las actividades. </t>
  </si>
  <si>
    <t>Caracterización y educación en plantas medicinales usadas por el pueblo Pijao, cuya identificación identifique su cultivo o estado natural, clasificación, preservación, uso en el cuidado de la salud y armonia del ser indígena en los municipios de  Coyaima, Prado, San Antonio y Ataco teniendo en cuenta los pisos térmicos y otras variables sugeridas por los medicos ancestrales, quienes entregaran un informe de los hallazgos y los posibles pasos a seguir.</t>
  </si>
  <si>
    <t xml:space="preserve">Realización de (3) recorridos para la armonización espiritual, tranmisión de concimiententos, recuento historico del sitio para el fortalecimiento cultural, identificación de riesgos ambientales y valoración ambiental del estado actual de los sitios sagrados como los: Avechucos, el Cerro de Pacande y La laguna encantada en los municipios de Ortega, Natagaima y Prado con la participación minima de 20 comuneros indígenas en c/u de las actividades. Asi mismo, dicha información será insumo base para la respectiva notificaficación y  articulación con otras entidades que  puedan contribuir con su preservación y mejora ambiental. </t>
  </si>
  <si>
    <t>• Realizar censo con la identificación en las viviendas del casco urbano con crianza de cerdo en los municipios de Natagaima, Prado y Purificación.
• Realizar en el entorno hogar 1 jornada de información en prácticas de autocuidado y de crianza de los cerdos en la prevención del complejo teniasis/cisticercosis (enfermedad, la transmisión, la prevención, el tratamiento) dirigido a las familias identificadas con crianza de cerdos del casco urbano de los municipios de Natagaima, Prado, Purificación.
• Realizar en el entorno hogar 4 jornada de educación desarrollando el componente educativo de la estrategia hacia una vivienda saludable dirigido a las familias identificadas con crianza de cerdos del casco urbano de los municipios de  Natagaima, Prado y Purificación.
• Realizar en el entorno educativo 1 jornada de información en prácticas de autocuidado y de crianza de los cerdos en la prevención del complejo teniasis/cisticercosis(enfermedad, la transmisión, la prevención, el tratamiento) dirigido a niños/niñas y docentes de la sede primaria de la Institución Educativa de en los municipios de Natagaima, Prado y Purificación.</t>
  </si>
  <si>
    <t>Dimensión vida saludable y condiciones no transmisibles</t>
  </si>
  <si>
    <t>3 Espacios encuentro de intercambio de saberes ancestrales , con la duracion de 2 dias entre agentes médicos propios y talento humano en salud para la socialización y actualización de rutas en salud interculturales, que aborden los temas de salud no transmisibles y adicionalmente la problematica de mortalidad materna que impacta negativamente la salud publica de la comunidad para poder contribuir  para el cuidado de la salud del pueblo indígena Pijao en el corregimiento de Castilla con la participación de agentes medicos ancestrales y talento humano en salud  provenientes de   los municipios de Coyaima, Ortega, Natagaima, Purificación, Ataco, Saldaña, Prado, Espinal, Coello, Guamo, Cunday con la participación minima de 20 agentes médicos ancestrales y talento humano en salud. De este encuentro se entregara un informe que de cuenta de los aportes de la medicina ancestral a la salud publica o la salud colectiva como se entiende en el mundo indigena</t>
  </si>
  <si>
    <t xml:space="preserve">2 Mesas técnicas para la revisión, ajuste y terminación de la elaboración del instrumento de caraterización en salud mental para aplicar en población indígena del departamento del Tolima teniendo en cuenta sus condiciones socio-culturales en el municipio del Guamo con la participación de 10 asistentes entre otros: profesionales, líderes y agentes medicos ancestrales provenientes de las comunidades indígenas que aporten a la metodologia y documento técnico </t>
  </si>
  <si>
    <t>15 Talleres educativos sobre el Trastorno del estado del animo por depresión que permita la identificación de signos de alarmas y sintomas, factores protectores, ruta de atención y pautas para primeros auxilios psicológicos junto a la educación para la prevención de la violencia basada en género en el marco de derechos, acceso a la justicia y valores para la construcción de una relación sentimental sana y resolución de conflictos con la participación de 25 con adolescentes y jóvenes de las diferentes instituciones educativas de los grados 9,10 y 11 en C/U de las actividades de los municipios de Coyaima, Planadas, Chaparral, Prado,  Ibagué y Natagaima</t>
  </si>
  <si>
    <t xml:space="preserve">15 Capacitaciones sobre la construcción del proyecto de vida y pautas para la construcción de la hoja de vida que contemple la prevención de embarazos a temprana edad, consumo de SPA y socialización de becas y apoyos educativos con adolescentes y jóvenes de las comunidades indígenas del Tolima, como herramienta de intervención para la proyección de metas y la planificación de acciones con la participación minima de 25 asistentes en C/U de las actividades en las instituciones educativas de los municipios de Coyaima, Natagaima, Ortega, Planadas, Mariquita y Rioblanco.  </t>
  </si>
  <si>
    <t>Dimensión seguridad alimentaria y nutricional</t>
  </si>
  <si>
    <t>Para el desarrollo de esta actividad se requiere lo siguiente:
Realizar caracterizacion de la población de curso de vida primera infancia e infancia de un Municipio de Natagaima  en las siguientes zonas: zona 1: Velú (Resguardos y comunidades de Velú centro, Gualera, Quebradita, Yaco Molana y Crucita la virginia)  y zona 2: Pueblo Nuevo (Resguardos y comunidades de Pueblo nuevo, Rincón Bodega, Cocana y Anacarco) con el proposito de conocer la cantidad de menores de 12 años que conviven en dichas comunidades y resguardos junto a las condiciones de salud del menor con una busqueda activa en 12 comunidades y resguardos indígenas , especialmente lo relacionado con el estado nutricional de estos menores, se realizara actividades de demanda inducida de acuerdo a la edad y se informara a la EAPB a la que se encuentre afiliado de los servicios requeridos.
A su vez, para el desarrollo de esta actividad se debe realizar una reunión previa con las EAPS, hospital y The Wala IPS-I soportada con acta.
Adicionalmente, en el caso de identificar algun menor con alteraciones nutricionales por defecto o por exceso deben ser notificados inmediatamente a la EPAB, al Hospital del Municipio y a la Secretaria de Salud.
Finalmente, se debe presentar la evidencia de la carcterizacion, con un análisis de la situacion encontrada, evidencia de la demanda inducida efectiva y evidencia de la notificacion de la informacion a la EAPB. Adicionalmente la informacion debera ser cargada en el SISVAN con el proposito de que los actores del sistema realicen los seguimientos a los que halla lugar.</t>
  </si>
  <si>
    <t>Para el desarrollo de esta actividad se requiere lo siguiente:
Realizar caracterizacion de la poblacion de curso de vida primera infancia e infancia del municipio de Natagaima en la zonal 3: Tamirco (Resguardos de Los Angles las Vegas, Tamico Peñas negras y Tamirco palomasuno)con el proposito de conocer la cantidad de menores de 12 años que conviven en estas comunidades y regusardos junto a las condiciones de salud del menor, todo lo relacionado con las enfermedades prevalentes en la infancia, se realizara actividades de demanda inducida de acuerdo a la edad y se informara a la EAPB a la que se encuentre afiliado de los servicios requeridos.
En el caso de identificar algun menor con IRA, EDA O DNT deben ser notificados inmediatamente a la EPAB, al Hospital del Municipio y a la Secretaria de Salud.
La actividad estara a cargo de un auxiliar de enfermeria y se realizara por tres (3) meses.
Se debe presentar la evidencia de la carcterizacion, con un analisis de la situacion encontrada, evidencia de la demanda inducida efectiva y evidencia de la notificacion de la informacion a la EAPB. Adicionalmente la informacion debera ser cargada en el SISVAN con el proposito de que los actores del sistema realicen los seguimientos a los que halla lugar.</t>
  </si>
  <si>
    <t xml:space="preserve">Dimensión sexualidad, derechos sexuales y reproductivos </t>
  </si>
  <si>
    <t xml:space="preserve">Desarrollo de un (1) evento con duración de dos días de informacion en salud dirigidas a parteras indígenas en el municipio de Ortega sobre emergencias obstetricas  con la participación de minima de 20 parteras y parteros indígenas  con el fin de fortalecer conocimientos en emergencias obstetricas, parto seguro, remision a control prenatal, parto institucional, y signos de alarma. </t>
  </si>
  <si>
    <t>Dimensión vida saludable y enfermedades transmisibles</t>
  </si>
  <si>
    <t xml:space="preserve">Realizar dos (2) talleres de sensibilizacion sobre la importancia de la deteccion temprana de cáncer mama y cuello uterino dirigido a poblacion indigena, el cual estara dirigido por una enfermera jefe indigena con experiencia en el tema con la participación minima de 25 mujeres indígenas en los municipios de San Antonio y Gaitania. </t>
  </si>
  <si>
    <t>Recorridos de Busqueda activa de sintomaticos respiratorios y de investigación del contacto de pacientes con tuberculosis en población indígena del departamento del Tolima en los municipios con casos confirmados de TB como  Ortega, Planadas y Rioblanco. Para esta actividad se requiere la logistica para 20 recorridos de tres (3) auxiliares de enfermeria que contratará directamene la Gobernación del Tolima</t>
  </si>
  <si>
    <t>10 Talleres con informacion en salud  en prevencion, manejo y control de la IRA/EDA, los tres mensajes claves y manejo intercultural, dirigidos a padres madres y cuidadores de los menores de 5 años y adultos mayores de las comunidades y resguardos indigenas en los municipios de Coyaima, Natagima, Planadas y San Antonio con la participación de 20 personas en C/U de las actividades.  COntratar una jefe de enfermeria con el fin de trabajar en el manejo intercultural de IRA y EDA por medio de la aplicación de la estrategia AIEPI</t>
  </si>
  <si>
    <t>30 Talleres para la prevención, vigilancia y control, en la reducción de la carga de las enfermedades transmitidas por vectores como la Rabia y Leptospirosis  con la participación minima de 25 personas en c/u de las actividades en los municipios de Ortega, Espinal, Plandas,  (gestión de jornadas de vacunación y esterilización)</t>
  </si>
  <si>
    <t>8 Capacitación en medidas preventivas y educativas de enfermedades respiratorias, enseñanza de los signos y sintomas de alarma por posible sospecha de COVID con la participación minima de 35 personas en c/u de las actividades en los municipios y zonales de: 1.Coyaima,  2 .Ortega,  3. Natagaima,  4.Ataco,  5. Espinal ,  6.Zona 1:  Guamo- Saldaña-Purificación- Prado, Dolores, 7. zona 2: Ibagué-Rovira-Coello  y  8. zona 3 Cunday. Cabe resaltar, que dicha actividad será coordinada con los COVES para su realización.</t>
  </si>
  <si>
    <t>15 Talleres ludicos para la prevención y control de la Leishmaniasis  en hogares de la zona cordillera de Ortega (7 visceral), San Antonio (4 cutanea) y Chaparral (4 cutanea) con la entrega e instalacion de 25 toldillos en promedio por comunidad y participación de 20 asistentes por C/U de las actividades. (con la entrega de folletos)</t>
  </si>
  <si>
    <t>Apoyar la logística para la realización de ocho ( 8) COVECOM( Comités de
vigilancia comunitaria en salud) donde se busca brindar información sobre las principales problemáticas de eventos de salud pública y estadísticas en los siguientes municipios o zonas: Municipios: 1.Coyaima, 2 .Ortega, 3. Natagaima, 4.Ataco, 5. Espinal , 6. Zona 1: Guamo- Saldaña-Purificación- Prado, Dolores, 7. zona 2: Ibagué-Rovira-Coello y 8. Zona 3 Cunday para un total de 8 eventos que requieren apoyo logístico con la participación de 35 personas de comunidades indígenas en c/u de los COVECOM. Temas a tratar: Importancia de la APS para mitigar las condiciones epidemiológicas, información sobre estadísticas de cada municipio y educación en Dengue orientado por el equipo epidemiológico de la secretaria de salud del Tolima. Además esta actividad contempla la creación de una red comunitaria de vigilancia indígena en salud pública con la dotación de mecanismos de comunicación a líderes comunitarios indígenas para el reporte y vigilancia de eventos de salud pública a la secretaria de salud del Tolima o al referente que indique esta entidad de salud, esto con el fin de reportar de manera oportuna los eventos de salud pública presentados en los resguardos y comunidades indígenas para estas dos actividades se requiere contratar un líder comunitario en salud, durante el periodo de estas actividades. Descripción de la Actividad: Contratar un líder comunitario para Realizar los Comités de vigilancia comunitaria- (COVECOM) en comunidades indígenas del departamento del Tolima.        El lider comunitario será quien será el encargado de buscar e idnetificar el mecanismo de comunicación mas adecuado y que se adapte a las necesidades de la población indígena del sur del Tolima.</t>
  </si>
  <si>
    <t>15 Capacitaciones a comunidades y resguardos indígenas en los municipios de Planadas, Purificación, Coyaima y Ataco sobre la importancia de la vacunación en niños menores de 11 años (VPH y Covid 19), mujeres en edad fertil y adultos mayores con la participación minima de 25 asistentes por C/U de las actividades. A su vez, se el contratista debe coordinar con la Gobernación del Tolima y la entidad territorial respectiva para llevar el punto de vacunación a las comunidades indígenas seleccionadas para esta actividad.</t>
  </si>
  <si>
    <t>Vacunacion</t>
  </si>
  <si>
    <t xml:space="preserve">1. Adelantar de manera conjunta con el Departamento del Tolima – Secretaría de Salud acciones de educación en salud dirigidas al pueblo indígena en el ámbito rural, entorno comunitario existente en los municipios de Ortega, Coyaima y Rioblanco- Prado para 50 personas indígenas por municipio por mes (haciendo la salvedad que en el caso de Rioblanco esta meta puede ser menor por el número reducido de comunidades indígenas (2)), teniendo en cuenta el reconocimiento de sus sistemas de creencias, tradiciones, costumbres y rituales como factores protectores con el abordaje de los siguientes ejes tematicos: diálogo de saberes para promover el cuidado de la salud y su entorno, autocuidado, orientaciones a cuidadores del adulto mayor, barreras en la prestación de servicios en salud, deberes y derechos en salud de las personas mayores, educación para la salud. 
2. Coordinar con las EPS, IPS, alcaldias municipales y demás instituciones que se encuentran presentes en los tres municipios para realizar detección temprana y remitir a servicios POS a la poblaicón según necesidades de atención en salud u otro tipo de asistencia social que necesite el adulto mayor.                                                                                                                                                                             
3. Se realizará seguimiento al acceso efectivo de los servicios de salud y demás asistencia social brindada en el marco de los derechos del adulto mayor junto a la evaluación del impacto de dicho proceso. </t>
  </si>
  <si>
    <t>Dimensión fortalecimiento de la Autoridad Sanitaria para la
gestión de la salud</t>
  </si>
  <si>
    <t>20 Talleres de enseñanza del proceso político, derechos y deberes en salud con enfasis en el derecho del adulto mayor, personas con discapacidad, derecho mayor interno organizativo, decreto 1953 de 2014- mandatos del SISPI,  reforma a la salud,  y Consulta Previa Libre e informada con la participación minima de 25 personas en c/u de las actividades de los municipios de Coyaima, Natagaima, Ortega, Chaparral, Prado, Cunday,  Dolores, Ataco, Coello y Purificación. Adicionalmente, el contratista debe elaborar un manual metodológico del proceso de formación el cual debe contener introducción, Objetivos, desarrollo temático por cada uno de los encuentros. Además de los 2 abogados habrá un líder comunitario que inicialmente estará a cargo de ser enlace comunitario con las población indígena y a su vez dictara talleres para el fortalecimiento en los derechos y deberes en la salud indígena y demás descritos en esta actividad          El lider comunitario estará a cargo de ser el enlace comunitario con la población indigena y asu vez dictará talleres para el fortalecimiento en los derechos y deberes en la salud indigena y demas descritos en esta actividad</t>
  </si>
  <si>
    <t>Realización de un (1) encuentro regional del  SISPI en el municipio del Natagaima con la participación de delegados de las mesas SISPI municipales, autoridades y líderes indígenas con el fin de expedir lineamientos técnicos sobre el modelo propio e intercultural del pueblo Pijao en el marco del SISPI con la participación de 40 personas provenientes de Coyaima, Ortega, Prado, Purificación entre otros.</t>
  </si>
  <si>
    <t>Desarrollar (2) jornadas por municipio para un total de 12 talleres de información para la salud, dirigido a líderes comunitarios, organizaciones sociales, niños, niñas, adolescentes, actores viales en los municipios Natagaima, Prado, Ortega, Coyaima, Ataco y Purificación, en el marco de la estrategia “El Tolima Con Movilidad Triple “S” en fomentar la movilidad segura, saludable y sostenible, con el fin de gestionar el riesgo en el entorno comunitario y educativo con la participación como mínimo de 25 personas en c/u de las actividades.</t>
  </si>
  <si>
    <t>Realizar tres (3) mesas de diálogo y consolidación de la mesa de concertación departamental del SISPI. A su vez, para esta actividad se requiere contratar los medios para el desarrollo de la actividad para cada una de las tres mesas de diálogo y concertación SISPI para los delegados oficiales de las organizaciones y comunidades indígenas. CONTRATAR LOS MEDIOS PARA EL DESARROLLO DE LA ACTIVIDAD</t>
  </si>
  <si>
    <t>Mesas de diálogos y concertación departamental SISPI</t>
  </si>
  <si>
    <t xml:space="preserve"> </t>
  </si>
  <si>
    <t>RESPONSABILIDAD CONTRACTUAL POR PARTE DEL CONTRATISTA</t>
  </si>
  <si>
    <t>MUNICIPIO</t>
  </si>
  <si>
    <t>Natagaima, Prado, Purificación.</t>
  </si>
  <si>
    <t>Ortega, Natagaima y Prado</t>
  </si>
  <si>
    <t>Planadas, Chaparral, Prado, Ibague, Natagaima</t>
  </si>
  <si>
    <t>San Antonio</t>
  </si>
  <si>
    <t>Coyaima,Natagaima, Coello, Dolores, Ataco, Chaparral, Prado, Cunday, Purificacion.</t>
  </si>
  <si>
    <t>Ibague</t>
  </si>
  <si>
    <t>Natagaima, Prado, Ortega, Coyaima, Ataco, Purificacion.</t>
  </si>
  <si>
    <t xml:space="preserve">PRIMER INFORME DE EJECUCION DE ACTIVIDADES DEL CONTRATO 1181- 2024  PIC INDIGENA ELABORADO POR THEWALA IPS INDIGENA PUBLICA </t>
  </si>
  <si>
    <t xml:space="preserve">No.  De actividades ejecutadas         4to corte </t>
  </si>
  <si>
    <t xml:space="preserve"> RESPONSABLE</t>
  </si>
  <si>
    <t>ACTIVIDADES DESARROLLADAS</t>
  </si>
  <si>
    <t>Ninguna</t>
  </si>
  <si>
    <t>Auxiliar de enfermeria: Leidy Morales</t>
  </si>
  <si>
    <t xml:space="preserve">Yency Patricia Aguja - Psicologa </t>
  </si>
  <si>
    <t xml:space="preserve"> Responsable: Carlos Herminso Capera- Lider comunitario</t>
  </si>
  <si>
    <t xml:space="preserve">N actividades: 12  Tema: talleres de información para la salud n el marco de la estrategia “El Tolima Con Movilidad Triple “S” en fomentar la movilidad segura, saludable y sostenible, con el fin de gestionar el riesgo en el entorno comunitario y educativo  .  Metodologia: folletos, cartelera,. Se realizo en las comunidades: Aima, Brisas de ata, Cauquita yapirama, Chenche angosturas, Chenche asoleado el vergel, Chicuambe las brisas, Ico valle de anape, Nanurco, Quintin lame los colorados, San miguel, Yaporox, Yaporo Gostaira.          </t>
  </si>
  <si>
    <t xml:space="preserve"> Henry Celemin - Lider</t>
  </si>
  <si>
    <t>Nataly Ducuara- Abogada</t>
  </si>
  <si>
    <t>Erika Esperanza Rincon- Enfermera Jefe</t>
  </si>
  <si>
    <t>Erika Esperanza Rincon Ascencio - Enfermera Jefe</t>
  </si>
  <si>
    <t>N actividades: 1  Tema:taller de sensibilizacion sobre la importancia de la deteccion temprana de cáncer mama y cuello uterino.  Metodologia: folletos, portafolio, cartelera, taller de simulacion. Se realizo en municipio de San Antonio: Casa indigena</t>
  </si>
  <si>
    <t>Dimension convivencia social y salud mental</t>
  </si>
  <si>
    <t>Dimensión sexualidad, derechos sexuales y reproductivos - CANCER DE LA MUJER</t>
  </si>
  <si>
    <t>N actividades: 20 TALLERES   Tema: Fortalecimiento de la regulación normativa indígena en salud propia e intercultural .  Metodologia:folletos, cartelera, Se realizo en las comunidades de: (Abogado 1) Doyares porvenir , coyarco y zanja honda , Santa Barbara, aima, San miguel, Guasimal, La salina, Ambicaes,  Beltran. (Abogado2)  Matora de maito, ibanasca lemayá, Brisas de chicalá, cauquita yapirama,Pijao pamanché, Yaporox, chence asoledao, Gauvio flautillo, kalará san Martin, Chicuambe las brisas</t>
  </si>
  <si>
    <t xml:space="preserve">Responsable: Ancizar Ibarra - Abogado 1;                                                                                                                      Responsable: yineth Paola Moreno- Abogada 2                                                                                                                                                    </t>
  </si>
  <si>
    <t xml:space="preserve"> Coyaima, prado, Purificacion, Ataco, San Antonio</t>
  </si>
  <si>
    <t>Antonio vergara.  - Medico ancestral 1,        Jairo Mendez -Medico ancestral 2</t>
  </si>
  <si>
    <t>Fernando Zarta - Medico Ancestral</t>
  </si>
  <si>
    <t>90 Campañas educativas para la prevención del dengue en instituciones educativas ubicadas dentro de los territorios indígenas para la socialización de las estadisticas de casos, identificación de signos y sintomas, acciones a realizar si se presenta dicho diagnóstico y recomendaciones de autocuidado en los muncipios Saldaña, Coyaima, Natagaima, Chaparral, Ortega, Prado, Rioblanco, Purificación, Ataco, Ibagué, Guamo y Espinal con la participación minima de 30 personas en c/u de las actividades. Contratar 3 auxiliares de enfermeria que serán capacitadas por la Gobernacion del Tolima</t>
  </si>
  <si>
    <t xml:space="preserve">N actividades: 3 Tema:recorridos para la armonización espiritual.  Metodologia: Contando la hisoria a cada comunero. Se realizo en la Ortega: comunidad de los abechucos, Natagaima:cerro del pacande, Prado:  la laguna encanda.              </t>
  </si>
  <si>
    <t xml:space="preserve">N actividades: 15 Tema:Talleres educativos sobre el Trastorno del estado del animo por depresión.  Metodologia: folletos y carteleras ilustrativas. Se realizo en la comunidades Coyaima: Santa Marta inspección, Loma de guaguarco, Totarco piedras, Colegio castilla, Planadas:  La palmera, Chaparral: seborucos, Prado:La laguna encantada, akiras del sol, Quintin Lame, cutucumay, Natagaima: Chonta chircal, Aima, Nataima, Velú centro, Coloya la palmita.                                    </t>
  </si>
  <si>
    <t>N actividades: 11 Tema:Talleres ludicos para la prevención y control de la Leishmaniasis  en hogares   Metodologia: folletos y carteleras ilustrativas. Se realizo en la comunidades Ortega: El triunfo, Mesones,  banderas, guayaquil los pijaos, chicuanbe las brisas, paso ancho, San Antonio: san Antonio calarma, palmira alta, pijaos de oro, cacique yaima, vino llanogrande</t>
  </si>
  <si>
    <t>Ortega, San Antonio</t>
  </si>
  <si>
    <t>N actividades: 5 Tema:Jornadas educativas sobre las medidas de prevención y respuesta ante incendios forestales que incluya la socialización de medidas y medios de informacion de emergencias y aviso oportuno a las autoridades competentes, en complementación con la identificación de los sitios con mayor riesgo de presentar incendios forestales para su vigilancia comunitaria y la necesidad de promocionar la creacion de comites ambientales  Metodologia: folletos  Se realizo en la comunidades Prado: Akiras del sol, Cauquita Yapirama, Yapoyos Gostaira. Purificacion: Mesetas del Palmar. Coyaima: chenche Buenos aires Independiente.</t>
  </si>
  <si>
    <t>Prado, Purificacion, Coyaima.</t>
  </si>
  <si>
    <t>Enfermera Jefe: Erika Esperanza Ricon Ascencio</t>
  </si>
  <si>
    <t>Corregimiento de Castilla</t>
  </si>
  <si>
    <t>Auxiliar de enfermeria: Anni Geraldhine Penagos</t>
  </si>
  <si>
    <t>Natagaima</t>
  </si>
  <si>
    <t>N actividades: 1  Tema:evento con duración de dos días de informacion en salud dirigidas a parteras indígenas en el municipio de Ortega sobre emergencias obstetricas  con la participación de minima de 20 parteras y parteros indígenas  con el fin de fortalecer conocimientos en emergencias obstetricas, parto seguro, remision a control prenatal, parto institucional, y signos de alarma.   Metodologia: folletos, Rotafolio,  Se realizo en municipio de  Ortega: Comunidad  Indigena  Los Abechucos</t>
  </si>
  <si>
    <t>Ortega</t>
  </si>
  <si>
    <t xml:space="preserve">.         Responsable:      Auxiliar de enfermeria 1: Elizabeth Loaiza.                Auxiliar de enfermeria 2.: Alexander Tique               Auxiliar de enfermeria 3: Marisol Hernandez                                                </t>
  </si>
  <si>
    <t xml:space="preserve">Purificacion, Prado, Ortega, Coyaima, Natagaima, Chaparral, Saldaña.. </t>
  </si>
  <si>
    <t>Natagaima, San antonio, Coyaima.</t>
  </si>
  <si>
    <t>Auxiliar de enfermeria: Anige Lizeth Loaiza</t>
  </si>
  <si>
    <t>Coyaima, Ortega, Natagaima, Ataco, Espinal, Zona 1:  Guamo- Saldaña-Purificación- Prado, Dolores, 7. zona 2: Ibagué-Rovira-Coello  y  8. zona 3 Cunday.</t>
  </si>
  <si>
    <t xml:space="preserve">Auxiliar de enfermeria: Constanza Culma  </t>
  </si>
  <si>
    <t>Ortega, espinal, Cunday, Coyaima, Saldaña, Natagaima, Ataco, Ibague.</t>
  </si>
  <si>
    <t>N actividades: 8  EVENTOS  Tema: Apoyar la logística para la realizacione de (COOVECOM) donde se busca brindar Importancia de la APS para mitigar las condiciones epidemiológicas, información sobre estadísticas de cada municipio y educación en Dengue orientado por el equipo epidemiológico de la secretaria de salud del Tolima..  Metodologia: trasmision de por medio magnetico. Se realizo casa indigena de ortega, Centro de Convivencia Ciudadana del espinal, Gastrobar de bohio cunday,Casa de la cultura de coyaima, Salon vive digital de Saldaña,Casa de la cultura de Natagaima, Comunidad Indigena Kalapica en Ataco, Centro social Villa Mery en Ibague.</t>
  </si>
  <si>
    <t>N actividades: 8 Tema:Capacitación en medidas preventivas y educativas de enfermedades respiratorias, enseñanza de los signos y sintomas de alarma por posible sospecha de COVID    Metodologia: folletos. Se realizo en la comunidades 1.Coyaima: Comunidad Yaberco Los Lagos,   2 .Ortega: Comunidad Los Abechucos  3. Natagaima: Comunidad Yavid,  4.Ataco: Comunidad Brisas de Ata,  5. Espinal: Comunidad Yaporos ,  Zona 1:  Guamo: Comunidad La Luisa,  Prado, Dolores, 7. zona 2: Ibagué: Comunidad Tolaima. Zona 3: Cunday: Pijao Pamanche.</t>
  </si>
  <si>
    <t xml:space="preserve">N actividades: 15 TALLERES   Tema:educación en salud dirigidas al pueblo indígena en el ámbito rural, entorno comunitario existente, diálogo de saberes para promover el cuidado de la salud y su entorno, autocuidado, orientaciones a cuidadores del adulto mayor, barreras en la prestación de servicios en salud, deberes y derechos en salud de las personas mayores, educación para la salud. Metodologia; formato de encuesta de  caracterizacion, formato de remision. Se realizo en las comunidades de:Coyaima: Santa Marta palmar, santa Marta inspección, aguas frias, lomas mesas de san Juan, Mesa de san Juan, Coyarcó, chenche zaragosa, lomas de ilarco, zaragosa tamarindo. Prado: Acopatiobonito, cordilletas de montoso, yaposrox gostaira      Ortega : mesa de cucuana aceituno, quintin lame los colorados y cucharo san Antonio, </t>
  </si>
  <si>
    <t xml:space="preserve"> Trabajador Social 1 -  Katherine Gomez,  Trabajador Social 2 -  Kevin Daniel Diaz</t>
  </si>
  <si>
    <t>Coyaima, Prado, Ortega.</t>
  </si>
  <si>
    <t>Responsable: Diana Graciela Ibarra, Lider comunitario</t>
  </si>
  <si>
    <t>N actividades: 1  : Tema:encuentro regional del  SISPI en el municipio del Natagaima con la participación de delegados de las mesas SISPI municipales, autoridades y líderes indígenas con el fin de expedir lineamientos técnicos sobre el modelo propio e intercultural del pueblo Pijao en el marco del SISPI Metodologia Utilizada: Carteleras. Se realizo en el municipio de Natagaima en la Resguardo de Baloca.</t>
  </si>
  <si>
    <t xml:space="preserve"> Auxiliar de enfermeria : Valeria Morales</t>
  </si>
  <si>
    <t xml:space="preserve">N actividades: 7:  RECOLECCION  DE Censo y  EVENTO DE capacitacion.    Tema:Realizar apoyo en el desarrollo del Plan Nacional intersectorial para la eliminación del complejo de teniasis/cisticercosis en el entorno comunitario, educativo y hogar. Metodologia: entrega de folletos. Se realizo en la comunidades: Natagaima: Aima, Nataga,Yuma.  Poima, Prado: Yaporos Gostaira, Purificación: Chenche asoelado Acit,           </t>
  </si>
  <si>
    <t xml:space="preserve">N actividades: 4. Tema:VISITAS de Caracterización y educación en plantas medicinales.  Metodologia: Formulario de caracterizacion. . Se realizo en la comunidades:   MEDICO 1 : Coyaima :coyarco,  Prado: aco patio bonito, y Purificacion yaporox gostaira;   MEDICO 2 Ataco: ico valle de anape; San Antonio: San antonio de calarma        </t>
  </si>
  <si>
    <t xml:space="preserve">N actividades: 1 Tema Espacios encuentro de intercambio de saberes ancestrales , con la duracion de 2 dias entre agentes médicos propios y talento humano en salud para la socialización y actualización de rutas en salud interculturales, que aborden los temas de salud no transmisibles y adicionalmente la problematica de mortalidad materna que impacta negativamente la salud publica de la comunidad para poder contribuir  para el cuidado de la salud del pueblo indígena Pijao  en el corregimiento de Castilla.        </t>
  </si>
  <si>
    <t xml:space="preserve">N actividades: 3 Tema:Realizar caracterizacion de la población de curso de vida primera infancia e infancia de un Municipio de Natagaima  en las siguientes zonas: zona 1: Velú (Resguardos y comunidades de Velú centro, Gualera, Quebradita, Yaco Molana y Crucita la virginia)  y zona 2: Pueblo Nuevo (Resguardos y comunidades de Pueblo nuevo, Rincón Bodega, Cocana y Anacarco) , con el proposito de conocer la cantidad de menores de 12 años que conviven en dichas comunidades y resguardos junto a las condiciones de salud del menor con una busqueda activa en 12 comunidades y resguardos indígenas , especialmente lo relacionado con el estado nutricional de estos menores, se realizara actividades de demanda inducida de acuerdo a la edad y se informara a la EAPB a la que se encuentre afiliado de los servicios requeridos..Metodologia: fichas de caraterizacion,estadiometro, cinta metrica,pesa bebes electronica, Bascula pesa persona. infantometro. Se realizo en: ZONA 1: Resguardo Quebraditas Rincón Bodega,       ZONA 2: Rincon bodega, Lulumoy yaco.                               </t>
  </si>
  <si>
    <t xml:space="preserve">N actividades: 1 Tema:Realizar caracterizacion de la población de curso de vida primera infancia e infancia de un Municipio de Natagaima  en las siguientes zonal 3: Tamirco (Resguardos de Los Angles las Vegas, Tamico Peñas negras y Tamirco palomasuno), con el proposito de conocer la cantidad de menores de 12 años que conviven en dichas comunidades y resguardos junto a las condiciones de salud del menor con una busqueda activa en 12 comunidades y resguardos indígenas , especialmente lo relacionado con el estado nutricional de estos menores, se realizara actividades de demanda inducida de acuerdo a la edad y se informara a la EAPB a la que se encuentre afiliado de los servicios requeridos..Metodologia: fichas de caraterizacion,estadiometro, cinta metrica,pesa bebes electronica, Bascula pesa persona. infantometro. Se realizo en: ZONA 3: Tamirco Peñas Negras      </t>
  </si>
  <si>
    <t xml:space="preserve">N actividades:41 Tema:Campañas educativas para la prevención del dengue en instituciones educativas ubicadas dentro de los territorios indígenas para la socialización de las estadisticas de casos, identificación de signos y sintomas.  Metodologia: folletos,  cartelera. AUXILIAR 1 : realizo  en las comunidades de: Prado:cauquita yapiramas, yapiramas  del rio prado, brisas de la laguna encantada,   Purificacion: Los poimas, poincos taira,   Ortega: Guatavita tua, guaipa centro, guaipa uno, balsillas,canali ventaquemada,  sierrrita, chicuanbe de las brisas, guabio flautillo, pocara.               Auxiliar 2:    realizo  en las comunidades de:Coyaima: Zanja honda,  lomas de ilarco, totarco dinde, Santa marta palmar, santa marta inspección, santa marta Diamante, las palmas, tres esquinas, chenche buenos aires tradicional,  floral tradicional, floral independientes, acevedo y gomez, ilarquito, Auxiliar 3: realizo  en las comunidades de: Natagaima:  Rincon de Anchique, Rincon Bodega, Yacomolana, Cocana, anacarco, yuma, nanurco, chonta chircal, santa lucia,  calapena, guasimal , Chaparral: matora de maito, aguas claras; Saldaña: Jabalcon, </t>
  </si>
  <si>
    <t xml:space="preserve">N actividades: 2  Tema:Talleres con informacion en salud  en prevencion, manejo y control de la IRA/EDA.  Metodologia: folletos, Rotafolio.  Se realizo en comunidad indigena en Natagaima: resgaurdo Nataroco y comunidad indigena velu centro,  en municipio de san Antonio: sedeThe Wala Ips, comunidad la unión  y en Coyaima: Dorayes Centro, Resguardo Zaragoza Tamarindo     </t>
  </si>
  <si>
    <t>&lt;</t>
  </si>
  <si>
    <t>Anexos que se entregan por dimensión                 Segundo informe</t>
  </si>
  <si>
    <t>Numeros de actas entregadas:  1  folios: 15, del 192-206</t>
  </si>
  <si>
    <t>Numeros de actas entregadas:  1  folios: 12, del 358-369</t>
  </si>
  <si>
    <t>Numeros de actas entregadas:  15  folios: 1034-; del 1143-2176</t>
  </si>
  <si>
    <t>Numeros de actas entregadas:  1  folios: 11; del 2282-2292</t>
  </si>
  <si>
    <t xml:space="preserve">N actividades: 1  MESA : Tema: , Concertar el proyecto decreto que deroga el decreto 1846 de 2022  por parte de los delegados de la mesa SISPI .Actividad : Apoyar los medios para la realizacion de la mesa.Lugar Ibague Hote Los Ocobos: Metodologia Utilizada: Exposicion magistral y en power point,Espacio Autonomo y exposicion de las conclusiones y tareas. </t>
  </si>
  <si>
    <r>
      <rPr>
        <b/>
        <sz val="9"/>
        <color theme="1"/>
        <rFont val="Arial"/>
        <family val="2"/>
      </rPr>
      <t>Numero de actividades realizadas</t>
    </r>
    <r>
      <rPr>
        <sz val="9"/>
        <color theme="1"/>
        <rFont val="Arial"/>
        <family val="2"/>
      </rPr>
      <t xml:space="preserve">: 3                 </t>
    </r>
    <r>
      <rPr>
        <b/>
        <sz val="9"/>
        <color theme="1"/>
        <rFont val="Arial"/>
        <family val="2"/>
      </rPr>
      <t>Numeros de actas entregadas:</t>
    </r>
    <r>
      <rPr>
        <sz val="9"/>
        <color theme="1"/>
        <rFont val="Arial"/>
        <family val="2"/>
      </rPr>
      <t xml:space="preserve">  4,  </t>
    </r>
    <r>
      <rPr>
        <b/>
        <sz val="9"/>
        <color theme="1"/>
        <rFont val="Arial"/>
        <family val="2"/>
      </rPr>
      <t>folios:</t>
    </r>
    <r>
      <rPr>
        <sz val="9"/>
        <color theme="1"/>
        <rFont val="Arial"/>
        <family val="2"/>
      </rPr>
      <t xml:space="preserve"> 151 , del 207-357</t>
    </r>
  </si>
  <si>
    <r>
      <t>Numero total  de actas entregadas del total de la dimension:</t>
    </r>
    <r>
      <rPr>
        <b/>
        <sz val="9"/>
        <color theme="1"/>
        <rFont val="Arial"/>
        <family val="2"/>
      </rPr>
      <t xml:space="preserve"> 69</t>
    </r>
    <r>
      <rPr>
        <sz val="9"/>
        <color theme="1"/>
        <rFont val="Arial"/>
        <family val="2"/>
      </rPr>
      <t xml:space="preserve">                    </t>
    </r>
    <r>
      <rPr>
        <b/>
        <sz val="9"/>
        <color theme="1"/>
        <rFont val="Arial"/>
        <family val="2"/>
      </rPr>
      <t>Actividad</t>
    </r>
    <r>
      <rPr>
        <sz val="9"/>
        <color theme="1"/>
        <rFont val="Arial"/>
        <family val="2"/>
      </rPr>
      <t xml:space="preserve">:  PREVENCION DEL DENGUE,     </t>
    </r>
    <r>
      <rPr>
        <b/>
        <sz val="9"/>
        <color theme="1"/>
        <rFont val="Arial"/>
        <family val="2"/>
      </rPr>
      <t>N. Actas</t>
    </r>
    <r>
      <rPr>
        <sz val="9"/>
        <color theme="1"/>
        <rFont val="Arial"/>
        <family val="2"/>
      </rPr>
      <t xml:space="preserve">: 42     </t>
    </r>
    <r>
      <rPr>
        <b/>
        <sz val="9"/>
        <color theme="1"/>
        <rFont val="Arial"/>
        <family val="2"/>
      </rPr>
      <t>folios</t>
    </r>
    <r>
      <rPr>
        <sz val="9"/>
        <color theme="1"/>
        <rFont val="Arial"/>
        <family val="2"/>
      </rPr>
      <t xml:space="preserve">: 507, del 370-876          </t>
    </r>
    <r>
      <rPr>
        <b/>
        <sz val="9"/>
        <color theme="1"/>
        <rFont val="Arial"/>
        <family val="2"/>
      </rPr>
      <t>Actividad</t>
    </r>
    <r>
      <rPr>
        <sz val="9"/>
        <color theme="1"/>
        <rFont val="Arial"/>
        <family val="2"/>
      </rPr>
      <t xml:space="preserve">:  PREVENCION, MANEJO Y CONTROL DE IRA Y EDA      </t>
    </r>
    <r>
      <rPr>
        <b/>
        <sz val="9"/>
        <color theme="1"/>
        <rFont val="Arial"/>
        <family val="2"/>
      </rPr>
      <t>N. Actas:</t>
    </r>
    <r>
      <rPr>
        <sz val="9"/>
        <color theme="1"/>
        <rFont val="Arial"/>
        <family val="2"/>
      </rPr>
      <t xml:space="preserve"> 2   </t>
    </r>
    <r>
      <rPr>
        <b/>
        <sz val="9"/>
        <color theme="1"/>
        <rFont val="Arial"/>
        <family val="2"/>
      </rPr>
      <t xml:space="preserve">  folios</t>
    </r>
    <r>
      <rPr>
        <sz val="9"/>
        <color theme="1"/>
        <rFont val="Arial"/>
        <family val="2"/>
      </rPr>
      <t xml:space="preserve">:32 , del 877-908,  </t>
    </r>
    <r>
      <rPr>
        <b/>
        <sz val="9"/>
        <color theme="1"/>
        <rFont val="Arial"/>
        <family val="2"/>
      </rPr>
      <t xml:space="preserve">Actividad: </t>
    </r>
    <r>
      <rPr>
        <sz val="9"/>
        <color theme="1"/>
        <rFont val="Arial"/>
        <family val="2"/>
      </rPr>
      <t xml:space="preserve"> MEDIDAS PREVENTIVAS, SIGNOS DE ALARMA POSIBLE COVID    </t>
    </r>
    <r>
      <rPr>
        <b/>
        <sz val="9"/>
        <color theme="1"/>
        <rFont val="Arial"/>
        <family val="2"/>
      </rPr>
      <t>N. Actas:</t>
    </r>
    <r>
      <rPr>
        <sz val="9"/>
        <color theme="1"/>
        <rFont val="Arial"/>
        <family val="2"/>
      </rPr>
      <t xml:space="preserve"> 8     </t>
    </r>
    <r>
      <rPr>
        <b/>
        <sz val="9"/>
        <color theme="1"/>
        <rFont val="Arial"/>
        <family val="2"/>
      </rPr>
      <t>folios</t>
    </r>
    <r>
      <rPr>
        <sz val="9"/>
        <color theme="1"/>
        <rFont val="Arial"/>
        <family val="2"/>
      </rPr>
      <t xml:space="preserve">:72 , del 909-980,                       </t>
    </r>
    <r>
      <rPr>
        <b/>
        <sz val="9"/>
        <color theme="1"/>
        <rFont val="Arial"/>
        <family val="2"/>
      </rPr>
      <t xml:space="preserve">Actividad:  </t>
    </r>
    <r>
      <rPr>
        <sz val="9"/>
        <color theme="1"/>
        <rFont val="Arial"/>
        <family val="2"/>
      </rPr>
      <t xml:space="preserve">PREVENCION Y CONTROL DE LEISHMANIASIS    </t>
    </r>
    <r>
      <rPr>
        <b/>
        <sz val="9"/>
        <color theme="1"/>
        <rFont val="Arial"/>
        <family val="2"/>
      </rPr>
      <t>N. Actas</t>
    </r>
    <r>
      <rPr>
        <sz val="9"/>
        <color theme="1"/>
        <rFont val="Arial"/>
        <family val="2"/>
      </rPr>
      <t xml:space="preserve">:11    </t>
    </r>
    <r>
      <rPr>
        <b/>
        <sz val="9"/>
        <color theme="1"/>
        <rFont val="Arial"/>
        <family val="2"/>
      </rPr>
      <t xml:space="preserve"> folios</t>
    </r>
    <r>
      <rPr>
        <sz val="9"/>
        <color theme="1"/>
        <rFont val="Arial"/>
        <family val="2"/>
      </rPr>
      <t xml:space="preserve">:61 , del 981-1081                        </t>
    </r>
    <r>
      <rPr>
        <b/>
        <sz val="9"/>
        <color theme="1"/>
        <rFont val="Arial"/>
        <family val="2"/>
      </rPr>
      <t>Actividad</t>
    </r>
    <r>
      <rPr>
        <sz val="9"/>
        <color theme="1"/>
        <rFont val="Arial"/>
        <family val="2"/>
      </rPr>
      <t xml:space="preserve">:  COOVECOM    </t>
    </r>
    <r>
      <rPr>
        <b/>
        <sz val="9"/>
        <color theme="1"/>
        <rFont val="Arial"/>
        <family val="2"/>
      </rPr>
      <t>N. Actas</t>
    </r>
    <r>
      <rPr>
        <sz val="9"/>
        <color theme="1"/>
        <rFont val="Arial"/>
        <family val="2"/>
      </rPr>
      <t xml:space="preserve">: 6     </t>
    </r>
    <r>
      <rPr>
        <b/>
        <sz val="9"/>
        <color theme="1"/>
        <rFont val="Arial"/>
        <family val="2"/>
      </rPr>
      <t>folios:</t>
    </r>
    <r>
      <rPr>
        <sz val="9"/>
        <color theme="1"/>
        <rFont val="Arial"/>
        <family val="2"/>
      </rPr>
      <t>61 , del 1082-1142</t>
    </r>
  </si>
  <si>
    <r>
      <t xml:space="preserve">Numero total de actas entregadas:6                             </t>
    </r>
    <r>
      <rPr>
        <b/>
        <sz val="9"/>
        <color theme="1"/>
        <rFont val="Arial"/>
        <family val="2"/>
      </rPr>
      <t>Actividad</t>
    </r>
    <r>
      <rPr>
        <sz val="9"/>
        <color theme="1"/>
        <rFont val="Arial"/>
        <family val="2"/>
      </rPr>
      <t xml:space="preserve">:  FORTALECIMIENTO DE LA REGULACION NORMATIVA INDIGENA REALIZADAS POR LIDER COMUNITARIO: </t>
    </r>
    <r>
      <rPr>
        <b/>
        <sz val="9"/>
        <color theme="1"/>
        <rFont val="Arial"/>
        <family val="2"/>
      </rPr>
      <t>N. actas:</t>
    </r>
    <r>
      <rPr>
        <sz val="9"/>
        <color theme="1"/>
        <rFont val="Arial"/>
        <family val="2"/>
      </rPr>
      <t xml:space="preserve"> 5      </t>
    </r>
    <r>
      <rPr>
        <b/>
        <sz val="9"/>
        <color theme="1"/>
        <rFont val="Arial"/>
        <family val="2"/>
      </rPr>
      <t>folios:</t>
    </r>
    <r>
      <rPr>
        <sz val="9"/>
        <color theme="1"/>
        <rFont val="Arial"/>
        <family val="2"/>
      </rPr>
      <t xml:space="preserve">  86  del  2177-2262,  </t>
    </r>
    <r>
      <rPr>
        <b/>
        <sz val="9"/>
        <color theme="1"/>
        <rFont val="Arial"/>
        <family val="2"/>
      </rPr>
      <t>ANEXO MANUAL METODOLOGICO</t>
    </r>
    <r>
      <rPr>
        <sz val="9"/>
        <color theme="1"/>
        <rFont val="Arial"/>
        <family val="2"/>
      </rPr>
      <t xml:space="preserve">, </t>
    </r>
    <r>
      <rPr>
        <b/>
        <sz val="9"/>
        <color theme="1"/>
        <rFont val="Arial"/>
        <family val="2"/>
      </rPr>
      <t>N. folios</t>
    </r>
    <r>
      <rPr>
        <sz val="9"/>
        <color theme="1"/>
        <rFont val="Arial"/>
        <family val="2"/>
      </rPr>
      <t xml:space="preserve"> 5 del 2263-2267,                        </t>
    </r>
    <r>
      <rPr>
        <b/>
        <sz val="9"/>
        <color theme="1"/>
        <rFont val="Arial"/>
        <family val="2"/>
      </rPr>
      <t>Actividad:</t>
    </r>
    <r>
      <rPr>
        <sz val="9"/>
        <color theme="1"/>
        <rFont val="Arial"/>
        <family val="2"/>
      </rPr>
      <t xml:space="preserve">  ENCUENTRO REGIONAL DEL SISPI </t>
    </r>
    <r>
      <rPr>
        <b/>
        <sz val="9"/>
        <color theme="1"/>
        <rFont val="Arial"/>
        <family val="2"/>
      </rPr>
      <t xml:space="preserve"> N  de actas</t>
    </r>
    <r>
      <rPr>
        <sz val="9"/>
        <color theme="1"/>
        <rFont val="Arial"/>
        <family val="2"/>
      </rPr>
      <t xml:space="preserve">: 1    </t>
    </r>
    <r>
      <rPr>
        <b/>
        <sz val="9"/>
        <color theme="1"/>
        <rFont val="Arial"/>
        <family val="2"/>
      </rPr>
      <t>folios</t>
    </r>
    <r>
      <rPr>
        <sz val="9"/>
        <color theme="1"/>
        <rFont val="Arial"/>
        <family val="2"/>
      </rPr>
      <t xml:space="preserve">:  14  del  2268-2281,  </t>
    </r>
  </si>
  <si>
    <r>
      <t xml:space="preserve">Numeros de actas entregadas:  </t>
    </r>
    <r>
      <rPr>
        <b/>
        <sz val="9"/>
        <color theme="1"/>
        <rFont val="Arial"/>
        <family val="2"/>
      </rPr>
      <t>Actividad</t>
    </r>
    <r>
      <rPr>
        <sz val="9"/>
        <color theme="1"/>
        <rFont val="Arial"/>
        <family val="2"/>
      </rPr>
      <t xml:space="preserve">: PREVENCION Y RESPUESTA DE INCENDIOS </t>
    </r>
    <r>
      <rPr>
        <b/>
        <sz val="9"/>
        <color theme="1"/>
        <rFont val="Arial"/>
        <family val="2"/>
      </rPr>
      <t>N.ACTAS</t>
    </r>
    <r>
      <rPr>
        <sz val="9"/>
        <color theme="1"/>
        <rFont val="Arial"/>
        <family val="2"/>
      </rPr>
      <t xml:space="preserve">: 5                            </t>
    </r>
    <r>
      <rPr>
        <b/>
        <sz val="9"/>
        <color theme="1"/>
        <rFont val="Arial"/>
        <family val="2"/>
      </rPr>
      <t>folios</t>
    </r>
    <r>
      <rPr>
        <sz val="9"/>
        <color theme="1"/>
        <rFont val="Arial"/>
        <family val="2"/>
      </rPr>
      <t xml:space="preserve">: 50, del 01-50                    </t>
    </r>
    <r>
      <rPr>
        <b/>
        <sz val="9"/>
        <color theme="1"/>
        <rFont val="Arial"/>
        <family val="2"/>
      </rPr>
      <t>N. actividades: 7</t>
    </r>
    <r>
      <rPr>
        <sz val="9"/>
        <color theme="1"/>
        <rFont val="Arial"/>
        <family val="2"/>
      </rPr>
      <t xml:space="preserve">                      </t>
    </r>
    <r>
      <rPr>
        <b/>
        <sz val="9"/>
        <color theme="1"/>
        <rFont val="Arial"/>
        <family val="2"/>
      </rPr>
      <t>Actividad</t>
    </r>
    <r>
      <rPr>
        <sz val="9"/>
        <color theme="1"/>
        <rFont val="Arial"/>
        <family val="2"/>
      </rPr>
      <t xml:space="preserve">: CENSO INDENTIFICACION DE VIVIENDAS CON CRIANZA DE CERDOS                                    </t>
    </r>
    <r>
      <rPr>
        <b/>
        <sz val="9"/>
        <color theme="1"/>
        <rFont val="Arial"/>
        <family val="2"/>
      </rPr>
      <t>N.ACTAS</t>
    </r>
    <r>
      <rPr>
        <sz val="9"/>
        <color theme="1"/>
        <rFont val="Arial"/>
        <family val="2"/>
      </rPr>
      <t xml:space="preserve">: 9 actas                            </t>
    </r>
    <r>
      <rPr>
        <b/>
        <sz val="9"/>
        <color theme="1"/>
        <rFont val="Arial"/>
        <family val="2"/>
      </rPr>
      <t>folios</t>
    </r>
    <r>
      <rPr>
        <sz val="9"/>
        <color theme="1"/>
        <rFont val="Arial"/>
        <family val="2"/>
      </rPr>
      <t xml:space="preserve">: 69, del 51-119                                      </t>
    </r>
    <r>
      <rPr>
        <b/>
        <sz val="9"/>
        <color theme="1"/>
        <rFont val="Arial"/>
        <family val="2"/>
      </rPr>
      <t>Actividad</t>
    </r>
    <r>
      <rPr>
        <sz val="9"/>
        <color theme="1"/>
        <rFont val="Arial"/>
        <family val="2"/>
      </rPr>
      <t xml:space="preserve">: VISITAS DE CARATERIZACION Y EDUCACION DE PLANTAS.  </t>
    </r>
    <r>
      <rPr>
        <b/>
        <sz val="9"/>
        <color theme="1"/>
        <rFont val="Arial"/>
        <family val="2"/>
      </rPr>
      <t>N.ACTAS</t>
    </r>
    <r>
      <rPr>
        <sz val="9"/>
        <color theme="1"/>
        <rFont val="Arial"/>
        <family val="2"/>
      </rPr>
      <t xml:space="preserve">: 4  actas                                       </t>
    </r>
    <r>
      <rPr>
        <b/>
        <sz val="9"/>
        <color theme="1"/>
        <rFont val="Arial"/>
        <family val="2"/>
      </rPr>
      <t>folios</t>
    </r>
    <r>
      <rPr>
        <sz val="9"/>
        <color theme="1"/>
        <rFont val="Arial"/>
        <family val="2"/>
      </rPr>
      <t xml:space="preserve">: 72, del 120-191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</si>
</sst>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Calibri"/>
      <family val="2"/>
      <scheme val="minor"/>
    </font>
    <font>
      <sz val="11"/>
      <color theme="1"/>
      <name val="Calibri"/>
      <family val="2"/>
      <scheme val="minor"/>
    </font>
    <font>
      <b/>
      <sz val="14"/>
      <color theme="1"/>
      <name val="Arial"/>
      <family val="2"/>
    </font>
    <font>
      <sz val="9"/>
      <color theme="1"/>
      <name val="Arial"/>
      <family val="2"/>
    </font>
    <font>
      <b/>
      <sz val="9"/>
      <color theme="1"/>
      <name val="Arial"/>
      <family val="2"/>
    </font>
    <font>
      <sz val="9"/>
      <color theme="1"/>
      <name val="Calibri"/>
      <family val="2"/>
      <scheme val="minor"/>
    </font>
    <font>
      <b/>
      <sz val="10"/>
      <color theme="1"/>
      <name val="Arial"/>
      <family val="2"/>
    </font>
    <font>
      <sz val="10"/>
      <color theme="1"/>
      <name val="Calibri"/>
      <family val="2"/>
      <scheme val="minor"/>
    </font>
    <font>
      <sz val="9"/>
      <color indexed="81"/>
      <name val="Tahoma"/>
      <family val="2"/>
    </font>
    <font>
      <b/>
      <sz val="9"/>
      <color indexed="81"/>
      <name val="Tahoma"/>
      <family val="2"/>
    </font>
    <font>
      <b/>
      <sz val="10"/>
      <color theme="1"/>
      <name val="Calibri"/>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154">
    <xf numFmtId="0" fontId="0" fillId="0" borderId="0" xfId="0"/>
    <xf numFmtId="10" fontId="0" fillId="0" borderId="0" xfId="0" applyNumberFormat="1"/>
    <xf numFmtId="0" fontId="3" fillId="3" borderId="1" xfId="0" applyFont="1" applyFill="1" applyBorder="1" applyAlignment="1">
      <alignment horizontal="center" vertical="center"/>
    </xf>
    <xf numFmtId="0" fontId="3" fillId="3" borderId="9" xfId="0" applyFont="1" applyFill="1" applyBorder="1" applyAlignment="1">
      <alignment horizontal="center" vertical="center"/>
    </xf>
    <xf numFmtId="0" fontId="5" fillId="0" borderId="0" xfId="0" applyFont="1"/>
    <xf numFmtId="0" fontId="3" fillId="2" borderId="1" xfId="0" applyFont="1" applyFill="1" applyBorder="1" applyAlignment="1">
      <alignment horizontal="center" vertical="center"/>
    </xf>
    <xf numFmtId="0" fontId="3" fillId="2" borderId="9" xfId="0" applyFont="1" applyFill="1" applyBorder="1" applyAlignment="1">
      <alignment horizontal="center" vertical="center"/>
    </xf>
    <xf numFmtId="0" fontId="4" fillId="0" borderId="11" xfId="0" applyFont="1" applyBorder="1" applyAlignment="1">
      <alignment horizontal="center" vertical="center"/>
    </xf>
    <xf numFmtId="0" fontId="3" fillId="2" borderId="8" xfId="0" applyFont="1" applyFill="1" applyBorder="1" applyAlignment="1">
      <alignment horizontal="center" vertical="center"/>
    </xf>
    <xf numFmtId="0" fontId="4" fillId="0" borderId="1" xfId="0" applyFont="1" applyBorder="1" applyAlignment="1">
      <alignment horizontal="center" vertical="center"/>
    </xf>
    <xf numFmtId="0" fontId="3" fillId="4" borderId="1" xfId="0" applyFont="1" applyFill="1" applyBorder="1" applyAlignment="1">
      <alignment horizontal="center" vertical="center"/>
    </xf>
    <xf numFmtId="0" fontId="3" fillId="4" borderId="9" xfId="0" applyFont="1" applyFill="1" applyBorder="1" applyAlignment="1">
      <alignment horizontal="center" vertical="center"/>
    </xf>
    <xf numFmtId="0" fontId="4" fillId="0" borderId="10" xfId="0" applyFont="1" applyBorder="1" applyAlignment="1">
      <alignment horizontal="center" vertical="center"/>
    </xf>
    <xf numFmtId="0" fontId="3" fillId="4" borderId="8" xfId="0" applyFont="1" applyFill="1" applyBorder="1" applyAlignment="1">
      <alignment horizontal="center" vertical="center"/>
    </xf>
    <xf numFmtId="0" fontId="3" fillId="5"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3" borderId="1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2" xfId="0" applyFont="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4" fillId="5" borderId="10"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2" borderId="11" xfId="0" applyFont="1" applyFill="1" applyBorder="1" applyAlignment="1">
      <alignment vertical="center"/>
    </xf>
    <xf numFmtId="0" fontId="3" fillId="2" borderId="0" xfId="0" applyFont="1" applyFill="1" applyAlignment="1">
      <alignment horizontal="center" vertical="center" wrapText="1"/>
    </xf>
    <xf numFmtId="0" fontId="6" fillId="0" borderId="1" xfId="0" applyFont="1" applyBorder="1" applyAlignment="1">
      <alignment horizontal="center" vertical="center"/>
    </xf>
    <xf numFmtId="0" fontId="6" fillId="0" borderId="13" xfId="0" applyFont="1" applyBorder="1" applyAlignment="1">
      <alignment horizontal="center" vertical="center"/>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9" fontId="3" fillId="3" borderId="1" xfId="1" applyFont="1" applyFill="1" applyBorder="1" applyAlignment="1">
      <alignment horizontal="center" vertical="center"/>
    </xf>
    <xf numFmtId="9" fontId="3" fillId="2" borderId="1" xfId="1" applyFont="1" applyFill="1" applyBorder="1" applyAlignment="1">
      <alignment horizontal="center" vertical="center"/>
    </xf>
    <xf numFmtId="0" fontId="6" fillId="0" borderId="8" xfId="0" applyFont="1" applyBorder="1" applyAlignment="1">
      <alignment horizontal="center" vertical="center" wrapText="1"/>
    </xf>
    <xf numFmtId="0" fontId="3" fillId="3" borderId="8" xfId="0" applyFont="1" applyFill="1" applyBorder="1" applyAlignment="1">
      <alignment horizontal="center" vertical="center"/>
    </xf>
    <xf numFmtId="0" fontId="3" fillId="5" borderId="8" xfId="0" applyFont="1" applyFill="1" applyBorder="1" applyAlignment="1">
      <alignment horizontal="center" vertical="center"/>
    </xf>
    <xf numFmtId="0" fontId="4" fillId="6" borderId="8" xfId="0" applyFont="1" applyFill="1" applyBorder="1" applyAlignment="1">
      <alignment horizontal="center" vertical="center"/>
    </xf>
    <xf numFmtId="9" fontId="3" fillId="4" borderId="1" xfId="1" applyFont="1" applyFill="1" applyBorder="1" applyAlignment="1">
      <alignment horizontal="center" vertical="center"/>
    </xf>
    <xf numFmtId="9" fontId="3" fillId="5" borderId="10" xfId="1" applyFont="1" applyFill="1" applyBorder="1" applyAlignment="1">
      <alignment horizontal="center" vertical="center"/>
    </xf>
    <xf numFmtId="0" fontId="2" fillId="0" borderId="9" xfId="0" applyFont="1" applyBorder="1" applyAlignment="1">
      <alignment horizontal="center" vertical="center"/>
    </xf>
    <xf numFmtId="9" fontId="3" fillId="5" borderId="1" xfId="1" applyFont="1" applyFill="1" applyBorder="1" applyAlignment="1">
      <alignment horizontal="center" vertical="center"/>
    </xf>
    <xf numFmtId="164" fontId="4" fillId="6" borderId="8" xfId="0" applyNumberFormat="1" applyFont="1" applyFill="1" applyBorder="1" applyAlignment="1">
      <alignment horizontal="center" vertical="center"/>
    </xf>
    <xf numFmtId="9" fontId="4" fillId="6" borderId="1" xfId="1" applyFont="1" applyFill="1" applyBorder="1" applyAlignment="1">
      <alignment horizontal="center" vertical="center"/>
    </xf>
    <xf numFmtId="0" fontId="3" fillId="2"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4" fillId="6" borderId="1" xfId="0" applyFont="1" applyFill="1" applyBorder="1" applyAlignment="1">
      <alignment horizontal="center" vertical="center"/>
    </xf>
    <xf numFmtId="9" fontId="3" fillId="0" borderId="1" xfId="1" applyFont="1" applyBorder="1" applyAlignment="1">
      <alignment horizontal="center" vertical="center"/>
    </xf>
    <xf numFmtId="0" fontId="10" fillId="0" borderId="1" xfId="0" applyFont="1" applyBorder="1" applyAlignment="1">
      <alignment horizontal="center" vertical="center" wrapText="1"/>
    </xf>
    <xf numFmtId="0" fontId="7" fillId="0" borderId="0" xfId="0" applyFont="1" applyAlignment="1">
      <alignment horizontal="center" vertical="center"/>
    </xf>
    <xf numFmtId="2" fontId="3" fillId="5" borderId="10" xfId="0" applyNumberFormat="1" applyFont="1" applyFill="1" applyBorder="1" applyAlignment="1">
      <alignment horizontal="center" vertical="center"/>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9" fontId="3" fillId="0" borderId="1" xfId="1" applyFont="1" applyBorder="1" applyAlignment="1">
      <alignment horizontal="center" vertical="center" wrapText="1"/>
    </xf>
    <xf numFmtId="0" fontId="3" fillId="2" borderId="1" xfId="0" applyFont="1" applyFill="1" applyBorder="1" applyAlignment="1">
      <alignment horizontal="center" vertical="center" wrapText="1"/>
    </xf>
    <xf numFmtId="0" fontId="3" fillId="3" borderId="10" xfId="0" applyFont="1" applyFill="1" applyBorder="1" applyAlignment="1">
      <alignment horizontal="center" vertical="center"/>
    </xf>
    <xf numFmtId="0" fontId="4" fillId="6" borderId="8" xfId="0" applyFont="1" applyFill="1" applyBorder="1" applyAlignment="1">
      <alignment horizontal="center" vertical="center"/>
    </xf>
    <xf numFmtId="9" fontId="3" fillId="3" borderId="10" xfId="1" applyFont="1" applyFill="1" applyBorder="1" applyAlignment="1">
      <alignment horizontal="center" vertical="center"/>
    </xf>
    <xf numFmtId="0" fontId="3" fillId="5"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4"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3" borderId="1" xfId="0" applyFont="1" applyFill="1" applyBorder="1" applyAlignment="1">
      <alignment horizontal="center" vertical="center"/>
    </xf>
    <xf numFmtId="9" fontId="3" fillId="2" borderId="11" xfId="1" applyFont="1" applyFill="1" applyBorder="1" applyAlignment="1">
      <alignment horizontal="center" vertical="center"/>
    </xf>
    <xf numFmtId="2" fontId="3" fillId="4" borderId="10" xfId="0" applyNumberFormat="1" applyFont="1" applyFill="1" applyBorder="1" applyAlignment="1">
      <alignment horizontal="center" vertical="center"/>
    </xf>
    <xf numFmtId="164" fontId="3" fillId="2" borderId="1" xfId="2" applyNumberFormat="1" applyFont="1" applyFill="1" applyBorder="1" applyAlignment="1">
      <alignment horizontal="center" vertical="center"/>
    </xf>
    <xf numFmtId="0" fontId="0" fillId="0" borderId="0" xfId="0" applyAlignment="1">
      <alignment horizontal="center" vertical="center"/>
    </xf>
    <xf numFmtId="0" fontId="3" fillId="5"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9" fontId="3" fillId="0" borderId="1" xfId="1" applyFont="1" applyBorder="1" applyAlignment="1">
      <alignment horizontal="center" vertical="center" wrapText="1"/>
    </xf>
    <xf numFmtId="10" fontId="3" fillId="0" borderId="10" xfId="0" applyNumberFormat="1" applyFont="1" applyBorder="1" applyAlignment="1">
      <alignment horizontal="center" vertical="center" wrapText="1"/>
    </xf>
    <xf numFmtId="10" fontId="3" fillId="0" borderId="12" xfId="0" applyNumberFormat="1" applyFont="1" applyBorder="1" applyAlignment="1">
      <alignment horizontal="center" vertical="center" wrapText="1"/>
    </xf>
    <xf numFmtId="10" fontId="3" fillId="0" borderId="11" xfId="0" applyNumberFormat="1" applyFont="1" applyBorder="1" applyAlignment="1">
      <alignment horizontal="center" vertical="center" wrapText="1"/>
    </xf>
    <xf numFmtId="9" fontId="3" fillId="0" borderId="10" xfId="1" applyFont="1" applyBorder="1" applyAlignment="1">
      <alignment horizontal="center" vertical="center" wrapText="1"/>
    </xf>
    <xf numFmtId="9" fontId="3" fillId="0" borderId="11" xfId="1"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3" borderId="1"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1" xfId="0" applyFont="1" applyFill="1" applyBorder="1" applyAlignment="1">
      <alignment horizontal="center" vertical="center"/>
    </xf>
    <xf numFmtId="0" fontId="3" fillId="3" borderId="1" xfId="0" applyFont="1" applyFill="1" applyBorder="1" applyAlignment="1">
      <alignment horizontal="center" vertical="center" wrapText="1"/>
    </xf>
    <xf numFmtId="9" fontId="3" fillId="2" borderId="10" xfId="1" applyFont="1" applyFill="1" applyBorder="1" applyAlignment="1">
      <alignment horizontal="center" vertical="center"/>
    </xf>
    <xf numFmtId="9" fontId="3" fillId="2" borderId="12" xfId="1" applyFont="1" applyFill="1" applyBorder="1" applyAlignment="1">
      <alignment horizontal="center" vertical="center"/>
    </xf>
    <xf numFmtId="9" fontId="3" fillId="2" borderId="11" xfId="1" applyFont="1" applyFill="1" applyBorder="1" applyAlignment="1">
      <alignment horizontal="center" vertical="center"/>
    </xf>
    <xf numFmtId="2" fontId="3" fillId="4" borderId="10" xfId="0" applyNumberFormat="1" applyFont="1" applyFill="1" applyBorder="1" applyAlignment="1">
      <alignment horizontal="center" vertical="center"/>
    </xf>
    <xf numFmtId="2" fontId="3" fillId="4" borderId="11" xfId="0" applyNumberFormat="1" applyFont="1" applyFill="1" applyBorder="1" applyAlignment="1">
      <alignment horizontal="center"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2" fontId="3" fillId="2" borderId="10" xfId="0" applyNumberFormat="1" applyFont="1" applyFill="1" applyBorder="1" applyAlignment="1">
      <alignment horizontal="center" vertical="center"/>
    </xf>
    <xf numFmtId="2" fontId="3" fillId="2" borderId="12" xfId="0" applyNumberFormat="1" applyFont="1" applyFill="1" applyBorder="1" applyAlignment="1">
      <alignment horizontal="center" vertical="center"/>
    </xf>
    <xf numFmtId="2" fontId="3" fillId="2" borderId="11" xfId="0" applyNumberFormat="1" applyFont="1" applyFill="1" applyBorder="1" applyAlignment="1">
      <alignment horizontal="center" vertical="center"/>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2"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0" fillId="0" borderId="1" xfId="0" applyBorder="1" applyAlignment="1">
      <alignment horizontal="center"/>
    </xf>
    <xf numFmtId="0" fontId="2" fillId="0" borderId="1" xfId="0" applyFont="1" applyBorder="1" applyAlignment="1">
      <alignment horizontal="center" vertical="center"/>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8"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8" xfId="0" applyFont="1" applyFill="1" applyBorder="1" applyAlignment="1">
      <alignment horizontal="left" vertical="center" wrapText="1"/>
    </xf>
    <xf numFmtId="0" fontId="3" fillId="3" borderId="9" xfId="0" applyFont="1" applyFill="1" applyBorder="1" applyAlignment="1">
      <alignment horizontal="left"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3" fillId="4" borderId="8" xfId="0" applyFont="1" applyFill="1" applyBorder="1" applyAlignment="1">
      <alignment horizontal="left" vertical="center" wrapText="1"/>
    </xf>
    <xf numFmtId="0" fontId="3" fillId="4" borderId="9" xfId="0" applyFont="1" applyFill="1" applyBorder="1" applyAlignment="1">
      <alignment horizontal="left" vertical="center" wrapText="1"/>
    </xf>
    <xf numFmtId="0" fontId="4" fillId="0" borderId="12" xfId="0" applyFont="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10" fontId="3" fillId="0" borderId="1" xfId="1" applyNumberFormat="1" applyFont="1" applyBorder="1" applyAlignment="1">
      <alignment horizontal="center" vertical="center" wrapText="1"/>
    </xf>
    <xf numFmtId="0" fontId="4" fillId="6" borderId="8" xfId="0" applyFont="1" applyFill="1" applyBorder="1" applyAlignment="1">
      <alignment horizontal="center" vertical="center"/>
    </xf>
    <xf numFmtId="0" fontId="4" fillId="6" borderId="13" xfId="0" applyFont="1" applyFill="1" applyBorder="1" applyAlignment="1">
      <alignment horizontal="center" vertical="center"/>
    </xf>
    <xf numFmtId="0" fontId="4" fillId="6"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 xfId="0" applyFont="1" applyFill="1" applyBorder="1" applyAlignment="1">
      <alignment horizontal="left" vertical="center" wrapText="1"/>
    </xf>
    <xf numFmtId="9" fontId="3" fillId="3" borderId="10" xfId="1" applyFont="1" applyFill="1" applyBorder="1" applyAlignment="1">
      <alignment horizontal="center" vertical="center"/>
    </xf>
    <xf numFmtId="9" fontId="3" fillId="3" borderId="12" xfId="1" applyFont="1" applyFill="1" applyBorder="1" applyAlignment="1">
      <alignment horizontal="center" vertical="center"/>
    </xf>
    <xf numFmtId="9" fontId="3" fillId="3" borderId="11" xfId="1" applyFont="1" applyFill="1" applyBorder="1" applyAlignment="1">
      <alignment horizontal="center" vertical="center"/>
    </xf>
    <xf numFmtId="9" fontId="3" fillId="0" borderId="1" xfId="1" applyFont="1" applyBorder="1" applyAlignment="1">
      <alignment horizontal="center" vertical="center" wrapText="1"/>
    </xf>
    <xf numFmtId="0" fontId="3" fillId="5" borderId="1" xfId="0" applyFont="1" applyFill="1" applyBorder="1" applyAlignment="1">
      <alignment horizontal="center" vertical="center" wrapText="1"/>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214313</xdr:colOff>
      <xdr:row>0</xdr:row>
      <xdr:rowOff>71438</xdr:rowOff>
    </xdr:from>
    <xdr:to>
      <xdr:col>1</xdr:col>
      <xdr:colOff>545307</xdr:colOff>
      <xdr:row>0</xdr:row>
      <xdr:rowOff>842964</xdr:rowOff>
    </xdr:to>
    <xdr:pic>
      <xdr:nvPicPr>
        <xdr:cNvPr id="5" name="Imagen 4">
          <a:extLst>
            <a:ext uri="{FF2B5EF4-FFF2-40B4-BE49-F238E27FC236}">
              <a16:creationId xmlns:a16="http://schemas.microsoft.com/office/drawing/2014/main" id="{AAF5A744-706D-4A9C-ADCC-FB10F0FF0C25}"/>
            </a:ext>
          </a:extLst>
        </xdr:cNvPr>
        <xdr:cNvPicPr>
          <a:picLocks noChangeAspect="1"/>
        </xdr:cNvPicPr>
      </xdr:nvPicPr>
      <xdr:blipFill>
        <a:blip xmlns:r="http://schemas.openxmlformats.org/officeDocument/2006/relationships" r:embed="rId1"/>
        <a:stretch>
          <a:fillRect/>
        </a:stretch>
      </xdr:blipFill>
      <xdr:spPr>
        <a:xfrm>
          <a:off x="214313" y="71438"/>
          <a:ext cx="723900" cy="771526"/>
        </a:xfrm>
        <a:prstGeom prst="rect">
          <a:avLst/>
        </a:prstGeom>
      </xdr:spPr>
    </xdr:pic>
    <xdr:clientData/>
  </xdr:twoCellAnchor>
  <xdr:twoCellAnchor editAs="oneCell">
    <xdr:from>
      <xdr:col>18</xdr:col>
      <xdr:colOff>202408</xdr:colOff>
      <xdr:row>0</xdr:row>
      <xdr:rowOff>116496</xdr:rowOff>
    </xdr:from>
    <xdr:to>
      <xdr:col>18</xdr:col>
      <xdr:colOff>976314</xdr:colOff>
      <xdr:row>0</xdr:row>
      <xdr:rowOff>820048</xdr:rowOff>
    </xdr:to>
    <xdr:pic>
      <xdr:nvPicPr>
        <xdr:cNvPr id="6" name="Imagen 5">
          <a:extLst>
            <a:ext uri="{FF2B5EF4-FFF2-40B4-BE49-F238E27FC236}">
              <a16:creationId xmlns:a16="http://schemas.microsoft.com/office/drawing/2014/main" id="{5D4594F6-B34C-4549-8F87-32BB7CB122AE}"/>
            </a:ext>
          </a:extLst>
        </xdr:cNvPr>
        <xdr:cNvPicPr>
          <a:picLocks noChangeAspect="1"/>
        </xdr:cNvPicPr>
      </xdr:nvPicPr>
      <xdr:blipFill>
        <a:blip xmlns:r="http://schemas.openxmlformats.org/officeDocument/2006/relationships" r:embed="rId2"/>
        <a:stretch>
          <a:fillRect/>
        </a:stretch>
      </xdr:blipFill>
      <xdr:spPr>
        <a:xfrm>
          <a:off x="16918783" y="116496"/>
          <a:ext cx="773906" cy="7035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4"/>
  <sheetViews>
    <sheetView tabSelected="1" zoomScale="90" zoomScaleNormal="90" workbookViewId="0">
      <pane xSplit="6" ySplit="2" topLeftCell="G11" activePane="bottomRight" state="frozen"/>
      <selection pane="topRight" activeCell="G1" sqref="G1"/>
      <selection pane="bottomLeft" activeCell="A3" sqref="A3"/>
      <selection pane="bottomRight" activeCell="T15" sqref="T15:T21"/>
    </sheetView>
  </sheetViews>
  <sheetFormatPr baseColWidth="10" defaultRowHeight="15" x14ac:dyDescent="0.25"/>
  <cols>
    <col min="1" max="1" width="5.85546875" customWidth="1"/>
    <col min="2" max="2" width="10.7109375" customWidth="1"/>
    <col min="3" max="3" width="5.5703125" customWidth="1"/>
    <col min="4" max="4" width="5.140625" customWidth="1"/>
    <col min="6" max="6" width="48.140625" customWidth="1"/>
    <col min="7" max="7" width="66" customWidth="1"/>
    <col min="8" max="8" width="21.85546875" customWidth="1"/>
    <col min="9" max="9" width="18.5703125" customWidth="1"/>
    <col min="10" max="10" width="13" customWidth="1"/>
    <col min="11" max="11" width="13.85546875" customWidth="1"/>
    <col min="12" max="12" width="14" customWidth="1"/>
    <col min="13" max="14" width="12.5703125" customWidth="1"/>
    <col min="15" max="15" width="12.42578125" customWidth="1"/>
    <col min="16" max="17" width="13.7109375" customWidth="1"/>
    <col min="18" max="18" width="19" customWidth="1"/>
    <col min="19" max="19" width="19.5703125" customWidth="1"/>
    <col min="20" max="20" width="25.85546875" customWidth="1"/>
  </cols>
  <sheetData>
    <row r="1" spans="1:20" ht="69.75" customHeight="1" x14ac:dyDescent="0.25">
      <c r="A1" s="116"/>
      <c r="B1" s="116"/>
      <c r="C1" s="117" t="s">
        <v>54</v>
      </c>
      <c r="D1" s="117"/>
      <c r="E1" s="117"/>
      <c r="F1" s="117"/>
      <c r="G1" s="117"/>
      <c r="H1" s="117"/>
      <c r="I1" s="117"/>
      <c r="J1" s="117"/>
      <c r="K1" s="117"/>
      <c r="L1" s="117"/>
      <c r="M1" s="117"/>
      <c r="N1" s="117"/>
      <c r="O1" s="117"/>
      <c r="P1" s="117"/>
      <c r="Q1" s="117"/>
      <c r="R1" s="117"/>
      <c r="S1" s="42"/>
    </row>
    <row r="2" spans="1:20" s="53" customFormat="1" ht="82.5" customHeight="1" x14ac:dyDescent="0.25">
      <c r="A2" s="30" t="s">
        <v>2</v>
      </c>
      <c r="B2" s="137" t="s">
        <v>0</v>
      </c>
      <c r="C2" s="138"/>
      <c r="D2" s="31"/>
      <c r="E2" s="139" t="s">
        <v>45</v>
      </c>
      <c r="F2" s="140"/>
      <c r="G2" s="33" t="s">
        <v>57</v>
      </c>
      <c r="H2" s="33" t="s">
        <v>56</v>
      </c>
      <c r="I2" s="33" t="s">
        <v>46</v>
      </c>
      <c r="J2" s="36" t="s">
        <v>4</v>
      </c>
      <c r="K2" s="32" t="s">
        <v>8</v>
      </c>
      <c r="L2" s="32" t="s">
        <v>7</v>
      </c>
      <c r="M2" s="32" t="s">
        <v>11</v>
      </c>
      <c r="N2" s="32" t="s">
        <v>55</v>
      </c>
      <c r="O2" s="32" t="s">
        <v>9</v>
      </c>
      <c r="P2" s="32" t="s">
        <v>3</v>
      </c>
      <c r="Q2" s="32" t="s">
        <v>5</v>
      </c>
      <c r="R2" s="33" t="s">
        <v>6</v>
      </c>
      <c r="S2" s="33" t="s">
        <v>10</v>
      </c>
      <c r="T2" s="52" t="s">
        <v>111</v>
      </c>
    </row>
    <row r="3" spans="1:20" s="4" customFormat="1" ht="132" customHeight="1" x14ac:dyDescent="0.2">
      <c r="A3" s="126">
        <v>1</v>
      </c>
      <c r="B3" s="131" t="s">
        <v>12</v>
      </c>
      <c r="C3" s="132"/>
      <c r="D3" s="2">
        <v>1</v>
      </c>
      <c r="E3" s="124" t="s">
        <v>13</v>
      </c>
      <c r="F3" s="125"/>
      <c r="G3" s="74" t="s">
        <v>80</v>
      </c>
      <c r="H3" s="74" t="s">
        <v>59</v>
      </c>
      <c r="I3" s="74" t="s">
        <v>81</v>
      </c>
      <c r="J3" s="37">
        <v>15</v>
      </c>
      <c r="K3" s="2">
        <v>0</v>
      </c>
      <c r="L3" s="3">
        <v>5</v>
      </c>
      <c r="M3" s="3"/>
      <c r="N3" s="3"/>
      <c r="O3" s="67">
        <f>SUM(K3:M3)</f>
        <v>5</v>
      </c>
      <c r="P3" s="34">
        <f>O3/J3</f>
        <v>0.33333333333333331</v>
      </c>
      <c r="Q3" s="145">
        <f>J3+J6+J4+J5</f>
        <v>36</v>
      </c>
      <c r="R3" s="145">
        <f>+O3+O6+O4+O5</f>
        <v>26</v>
      </c>
      <c r="S3" s="149">
        <f>R3/Q3</f>
        <v>0.72222222222222221</v>
      </c>
      <c r="T3" s="141" t="s">
        <v>120</v>
      </c>
    </row>
    <row r="4" spans="1:20" s="4" customFormat="1" ht="213.75" customHeight="1" x14ac:dyDescent="0.2">
      <c r="A4" s="130"/>
      <c r="B4" s="133"/>
      <c r="C4" s="134"/>
      <c r="D4" s="2">
        <v>2</v>
      </c>
      <c r="E4" s="124" t="s">
        <v>16</v>
      </c>
      <c r="F4" s="125"/>
      <c r="G4" s="55" t="s">
        <v>103</v>
      </c>
      <c r="H4" s="26" t="s">
        <v>102</v>
      </c>
      <c r="I4" s="26" t="s">
        <v>47</v>
      </c>
      <c r="J4" s="37">
        <v>13</v>
      </c>
      <c r="K4" s="2">
        <v>6</v>
      </c>
      <c r="L4" s="3">
        <v>7</v>
      </c>
      <c r="M4" s="3" t="s">
        <v>44</v>
      </c>
      <c r="N4" s="3"/>
      <c r="O4" s="67">
        <f t="shared" ref="O4:O6" si="0">SUM(K4:M4)</f>
        <v>13</v>
      </c>
      <c r="P4" s="34">
        <f>O4/J4</f>
        <v>1</v>
      </c>
      <c r="Q4" s="146"/>
      <c r="R4" s="146"/>
      <c r="S4" s="150"/>
      <c r="T4" s="141"/>
    </row>
    <row r="5" spans="1:20" s="4" customFormat="1" ht="98.25" customHeight="1" x14ac:dyDescent="0.2">
      <c r="A5" s="130"/>
      <c r="B5" s="133"/>
      <c r="C5" s="134"/>
      <c r="D5" s="2">
        <v>3</v>
      </c>
      <c r="E5" s="122" t="s">
        <v>14</v>
      </c>
      <c r="F5" s="123"/>
      <c r="G5" s="74" t="s">
        <v>104</v>
      </c>
      <c r="H5" s="26" t="s">
        <v>73</v>
      </c>
      <c r="I5" s="26" t="s">
        <v>72</v>
      </c>
      <c r="J5" s="37">
        <v>5</v>
      </c>
      <c r="K5" s="2">
        <v>1</v>
      </c>
      <c r="L5" s="3">
        <v>4</v>
      </c>
      <c r="M5" s="3"/>
      <c r="N5" s="3"/>
      <c r="O5" s="67">
        <f t="shared" si="0"/>
        <v>5</v>
      </c>
      <c r="P5" s="34">
        <f>O5/J5</f>
        <v>1</v>
      </c>
      <c r="Q5" s="146"/>
      <c r="R5" s="146"/>
      <c r="S5" s="150"/>
      <c r="T5" s="141"/>
    </row>
    <row r="6" spans="1:20" s="4" customFormat="1" ht="127.5" customHeight="1" x14ac:dyDescent="0.2">
      <c r="A6" s="127"/>
      <c r="B6" s="135"/>
      <c r="C6" s="136"/>
      <c r="D6" s="2">
        <v>4</v>
      </c>
      <c r="E6" s="122" t="s">
        <v>15</v>
      </c>
      <c r="F6" s="123"/>
      <c r="G6" s="26" t="s">
        <v>76</v>
      </c>
      <c r="H6" s="26" t="s">
        <v>74</v>
      </c>
      <c r="I6" s="26" t="s">
        <v>48</v>
      </c>
      <c r="J6" s="37">
        <v>3</v>
      </c>
      <c r="K6" s="2">
        <v>3</v>
      </c>
      <c r="L6" s="3">
        <v>0</v>
      </c>
      <c r="M6" s="3"/>
      <c r="N6" s="3"/>
      <c r="O6" s="67">
        <f t="shared" si="0"/>
        <v>3</v>
      </c>
      <c r="P6" s="34">
        <f>J6/O6</f>
        <v>1</v>
      </c>
      <c r="Q6" s="147"/>
      <c r="R6" s="147"/>
      <c r="S6" s="151"/>
      <c r="T6" s="141"/>
    </row>
    <row r="7" spans="1:20" s="4" customFormat="1" ht="175.5" customHeight="1" x14ac:dyDescent="0.2">
      <c r="A7" s="126">
        <v>2</v>
      </c>
      <c r="B7" s="112" t="s">
        <v>17</v>
      </c>
      <c r="C7" s="113"/>
      <c r="D7" s="15">
        <v>5</v>
      </c>
      <c r="E7" s="120" t="s">
        <v>18</v>
      </c>
      <c r="F7" s="121"/>
      <c r="G7" s="72" t="s">
        <v>105</v>
      </c>
      <c r="H7" s="72" t="s">
        <v>82</v>
      </c>
      <c r="I7" s="49" t="s">
        <v>83</v>
      </c>
      <c r="J7" s="38">
        <v>3</v>
      </c>
      <c r="K7" s="15">
        <v>0</v>
      </c>
      <c r="L7" s="16">
        <v>1</v>
      </c>
      <c r="M7" s="16"/>
      <c r="N7" s="16"/>
      <c r="O7" s="15">
        <f>SUM(K7:M7)</f>
        <v>1</v>
      </c>
      <c r="P7" s="43">
        <f t="shared" ref="P7" si="1">O7/J7</f>
        <v>0.33333333333333331</v>
      </c>
      <c r="Q7" s="17">
        <f>J7</f>
        <v>3</v>
      </c>
      <c r="R7" s="17">
        <f>O7</f>
        <v>1</v>
      </c>
      <c r="S7" s="54">
        <f>R7/Q7</f>
        <v>0.33333333333333331</v>
      </c>
      <c r="T7" s="75" t="s">
        <v>112</v>
      </c>
    </row>
    <row r="8" spans="1:20" s="4" customFormat="1" ht="91.5" customHeight="1" x14ac:dyDescent="0.2">
      <c r="A8" s="127"/>
      <c r="B8" s="111" t="s">
        <v>68</v>
      </c>
      <c r="C8" s="111"/>
      <c r="D8" s="5">
        <v>6</v>
      </c>
      <c r="E8" s="114" t="s">
        <v>19</v>
      </c>
      <c r="F8" s="115"/>
      <c r="G8" s="19" t="s">
        <v>58</v>
      </c>
      <c r="H8" s="46"/>
      <c r="I8" s="46"/>
      <c r="J8" s="8">
        <v>2</v>
      </c>
      <c r="K8" s="5">
        <v>0</v>
      </c>
      <c r="L8" s="6">
        <v>0</v>
      </c>
      <c r="M8" s="6"/>
      <c r="N8" s="6"/>
      <c r="O8" s="5">
        <f t="shared" ref="O8:O10" si="2">SUM(K8:M8)</f>
        <v>0</v>
      </c>
      <c r="P8" s="35">
        <f>O8/J8</f>
        <v>0</v>
      </c>
      <c r="Q8" s="89">
        <f>J8+J9+J10</f>
        <v>32</v>
      </c>
      <c r="R8" s="89">
        <f>O8+O9+O10</f>
        <v>15</v>
      </c>
      <c r="S8" s="100">
        <f>R8/Q8</f>
        <v>0.46875</v>
      </c>
      <c r="T8" s="76"/>
    </row>
    <row r="9" spans="1:20" s="4" customFormat="1" ht="121.5" customHeight="1" x14ac:dyDescent="0.2">
      <c r="A9" s="7"/>
      <c r="B9" s="111"/>
      <c r="C9" s="111"/>
      <c r="D9" s="5">
        <v>7</v>
      </c>
      <c r="E9" s="114" t="s">
        <v>20</v>
      </c>
      <c r="F9" s="115"/>
      <c r="G9" s="19" t="s">
        <v>77</v>
      </c>
      <c r="H9" s="19" t="s">
        <v>60</v>
      </c>
      <c r="I9" s="46" t="s">
        <v>49</v>
      </c>
      <c r="J9" s="8">
        <v>15</v>
      </c>
      <c r="K9" s="5">
        <v>15</v>
      </c>
      <c r="L9" s="6">
        <v>0</v>
      </c>
      <c r="M9" s="6"/>
      <c r="N9" s="6"/>
      <c r="O9" s="5">
        <f t="shared" si="2"/>
        <v>15</v>
      </c>
      <c r="P9" s="35">
        <f>O9/J9</f>
        <v>1</v>
      </c>
      <c r="Q9" s="90"/>
      <c r="R9" s="90"/>
      <c r="S9" s="101"/>
      <c r="T9" s="77"/>
    </row>
    <row r="10" spans="1:20" s="4" customFormat="1" ht="108.75" customHeight="1" x14ac:dyDescent="0.2">
      <c r="A10" s="7"/>
      <c r="B10" s="111"/>
      <c r="C10" s="111"/>
      <c r="D10" s="5">
        <v>8</v>
      </c>
      <c r="E10" s="85" t="s">
        <v>21</v>
      </c>
      <c r="F10" s="86"/>
      <c r="G10" s="19" t="s">
        <v>58</v>
      </c>
      <c r="H10" s="19"/>
      <c r="I10" s="19"/>
      <c r="J10" s="8">
        <v>15</v>
      </c>
      <c r="K10" s="5">
        <v>0</v>
      </c>
      <c r="L10" s="6">
        <v>0</v>
      </c>
      <c r="M10" s="6"/>
      <c r="N10" s="6"/>
      <c r="O10" s="5">
        <f t="shared" si="2"/>
        <v>0</v>
      </c>
      <c r="P10" s="35">
        <f t="shared" ref="P10:P27" si="3">O10/J10</f>
        <v>0</v>
      </c>
      <c r="Q10" s="91"/>
      <c r="R10" s="91"/>
      <c r="S10" s="102"/>
      <c r="T10" s="78"/>
    </row>
    <row r="11" spans="1:20" s="4" customFormat="1" ht="227.25" customHeight="1" x14ac:dyDescent="0.2">
      <c r="A11" s="9">
        <v>3</v>
      </c>
      <c r="B11" s="105" t="s">
        <v>22</v>
      </c>
      <c r="C11" s="106"/>
      <c r="D11" s="10">
        <v>9</v>
      </c>
      <c r="E11" s="128" t="s">
        <v>23</v>
      </c>
      <c r="F11" s="129"/>
      <c r="G11" s="48" t="s">
        <v>106</v>
      </c>
      <c r="H11" s="48" t="s">
        <v>84</v>
      </c>
      <c r="I11" s="48" t="s">
        <v>85</v>
      </c>
      <c r="J11" s="13">
        <v>9</v>
      </c>
      <c r="K11" s="10">
        <v>0</v>
      </c>
      <c r="L11" s="11">
        <v>3</v>
      </c>
      <c r="M11" s="11"/>
      <c r="N11" s="11"/>
      <c r="O11" s="10">
        <f>SUM(K11:M11)</f>
        <v>3</v>
      </c>
      <c r="P11" s="40">
        <f t="shared" si="3"/>
        <v>0.33333333333333331</v>
      </c>
      <c r="Q11" s="98">
        <f>J11+J12</f>
        <v>12</v>
      </c>
      <c r="R11" s="98">
        <f>+O11+O12</f>
        <v>4</v>
      </c>
      <c r="S11" s="96">
        <f>R11/171</f>
        <v>2.3391812865497075E-2</v>
      </c>
      <c r="T11" s="79" t="s">
        <v>117</v>
      </c>
    </row>
    <row r="12" spans="1:20" s="4" customFormat="1" ht="169.5" customHeight="1" x14ac:dyDescent="0.2">
      <c r="A12" s="12"/>
      <c r="B12" s="107"/>
      <c r="C12" s="108"/>
      <c r="D12" s="10">
        <v>10</v>
      </c>
      <c r="E12" s="103" t="s">
        <v>24</v>
      </c>
      <c r="F12" s="104"/>
      <c r="G12" s="48" t="s">
        <v>107</v>
      </c>
      <c r="H12" s="48" t="s">
        <v>84</v>
      </c>
      <c r="I12" s="48" t="s">
        <v>85</v>
      </c>
      <c r="J12" s="13">
        <v>3</v>
      </c>
      <c r="K12" s="10">
        <v>0</v>
      </c>
      <c r="L12" s="11">
        <v>1</v>
      </c>
      <c r="M12" s="11"/>
      <c r="N12" s="11"/>
      <c r="O12" s="10">
        <f>SUM(K12:M12)</f>
        <v>1</v>
      </c>
      <c r="P12" s="40">
        <f t="shared" si="3"/>
        <v>0.33333333333333331</v>
      </c>
      <c r="Q12" s="99"/>
      <c r="R12" s="99"/>
      <c r="S12" s="97"/>
      <c r="T12" s="80"/>
    </row>
    <row r="13" spans="1:20" s="4" customFormat="1" ht="99" customHeight="1" x14ac:dyDescent="0.2">
      <c r="A13" s="12">
        <v>4</v>
      </c>
      <c r="B13" s="153" t="s">
        <v>25</v>
      </c>
      <c r="C13" s="153"/>
      <c r="D13" s="14">
        <v>11</v>
      </c>
      <c r="E13" s="120" t="s">
        <v>26</v>
      </c>
      <c r="F13" s="121"/>
      <c r="G13" s="72" t="s">
        <v>86</v>
      </c>
      <c r="H13" s="72" t="s">
        <v>82</v>
      </c>
      <c r="I13" s="72" t="s">
        <v>87</v>
      </c>
      <c r="J13" s="38">
        <v>1</v>
      </c>
      <c r="K13" s="15">
        <v>0</v>
      </c>
      <c r="L13" s="16">
        <v>1</v>
      </c>
      <c r="M13" s="16"/>
      <c r="N13" s="16"/>
      <c r="O13" s="15">
        <v>1</v>
      </c>
      <c r="P13" s="43">
        <f>O13/J13</f>
        <v>1</v>
      </c>
      <c r="Q13" s="17">
        <f>J13</f>
        <v>1</v>
      </c>
      <c r="R13" s="17">
        <f>+O13</f>
        <v>1</v>
      </c>
      <c r="S13" s="41">
        <f>+R13/J13</f>
        <v>1</v>
      </c>
      <c r="T13" s="75" t="s">
        <v>113</v>
      </c>
    </row>
    <row r="14" spans="1:20" s="4" customFormat="1" ht="88.5" customHeight="1" x14ac:dyDescent="0.2">
      <c r="A14" s="9">
        <v>5</v>
      </c>
      <c r="B14" s="122" t="s">
        <v>69</v>
      </c>
      <c r="C14" s="123"/>
      <c r="D14" s="18">
        <v>12</v>
      </c>
      <c r="E14" s="124" t="s">
        <v>28</v>
      </c>
      <c r="F14" s="125"/>
      <c r="G14" s="26" t="s">
        <v>67</v>
      </c>
      <c r="H14" s="26" t="s">
        <v>66</v>
      </c>
      <c r="I14" s="26" t="s">
        <v>50</v>
      </c>
      <c r="J14" s="37">
        <v>2</v>
      </c>
      <c r="K14" s="2">
        <v>1</v>
      </c>
      <c r="L14" s="3">
        <v>0</v>
      </c>
      <c r="M14" s="3"/>
      <c r="N14" s="3"/>
      <c r="O14" s="67">
        <f>SUM(K14:M14)</f>
        <v>1</v>
      </c>
      <c r="P14" s="34">
        <f t="shared" si="3"/>
        <v>0.5</v>
      </c>
      <c r="Q14" s="60">
        <f>J14</f>
        <v>2</v>
      </c>
      <c r="R14" s="60">
        <f>+O14</f>
        <v>1</v>
      </c>
      <c r="S14" s="62">
        <f>+R14/J14</f>
        <v>0.5</v>
      </c>
      <c r="T14" s="58"/>
    </row>
    <row r="15" spans="1:20" s="4" customFormat="1" ht="199.5" customHeight="1" x14ac:dyDescent="0.2">
      <c r="A15" s="126">
        <v>6</v>
      </c>
      <c r="B15" s="87" t="s">
        <v>27</v>
      </c>
      <c r="C15" s="88"/>
      <c r="D15" s="19">
        <v>13</v>
      </c>
      <c r="E15" s="114" t="s">
        <v>75</v>
      </c>
      <c r="F15" s="115"/>
      <c r="G15" s="19" t="s">
        <v>108</v>
      </c>
      <c r="H15" s="19" t="s">
        <v>88</v>
      </c>
      <c r="I15" s="19" t="s">
        <v>89</v>
      </c>
      <c r="J15" s="8">
        <v>90</v>
      </c>
      <c r="K15" s="5">
        <v>2</v>
      </c>
      <c r="L15" s="6">
        <v>42</v>
      </c>
      <c r="M15" s="6"/>
      <c r="N15" s="6"/>
      <c r="O15" s="5">
        <f>SUM(K15:M15)</f>
        <v>44</v>
      </c>
      <c r="P15" s="35">
        <f t="shared" si="3"/>
        <v>0.48888888888888887</v>
      </c>
      <c r="Q15" s="89">
        <f>J15+J16+J17+J18+J19+J20+J21</f>
        <v>164</v>
      </c>
      <c r="R15" s="89">
        <f>O15+O16+O17+O18+O20+O21+O19</f>
        <v>76</v>
      </c>
      <c r="S15" s="93">
        <f>R15/Q15</f>
        <v>0.46341463414634149</v>
      </c>
      <c r="T15" s="81" t="s">
        <v>118</v>
      </c>
    </row>
    <row r="16" spans="1:20" s="4" customFormat="1" ht="97.5" customHeight="1" x14ac:dyDescent="0.2">
      <c r="A16" s="127"/>
      <c r="B16" s="109"/>
      <c r="C16" s="110"/>
      <c r="D16" s="19">
        <v>14</v>
      </c>
      <c r="E16" s="114" t="s">
        <v>29</v>
      </c>
      <c r="F16" s="115"/>
      <c r="G16" s="59" t="s">
        <v>58</v>
      </c>
      <c r="H16" s="46"/>
      <c r="I16" s="46"/>
      <c r="J16" s="8">
        <v>3</v>
      </c>
      <c r="K16" s="5">
        <v>0</v>
      </c>
      <c r="L16" s="6">
        <v>0</v>
      </c>
      <c r="M16" s="6"/>
      <c r="N16" s="6"/>
      <c r="O16" s="5">
        <f t="shared" ref="O16:O21" si="4">SUM(K16:M16)</f>
        <v>0</v>
      </c>
      <c r="P16" s="35">
        <f t="shared" si="3"/>
        <v>0</v>
      </c>
      <c r="Q16" s="90"/>
      <c r="R16" s="90"/>
      <c r="S16" s="94"/>
      <c r="T16" s="82"/>
    </row>
    <row r="17" spans="1:20" s="4" customFormat="1" ht="111.75" customHeight="1" x14ac:dyDescent="0.2">
      <c r="A17" s="20"/>
      <c r="B17" s="109"/>
      <c r="C17" s="110"/>
      <c r="D17" s="19">
        <v>15</v>
      </c>
      <c r="E17" s="85" t="s">
        <v>30</v>
      </c>
      <c r="F17" s="86"/>
      <c r="G17" s="19" t="s">
        <v>109</v>
      </c>
      <c r="H17" s="19" t="s">
        <v>65</v>
      </c>
      <c r="I17" s="19" t="s">
        <v>90</v>
      </c>
      <c r="J17" s="8">
        <v>10</v>
      </c>
      <c r="K17" s="5">
        <v>3</v>
      </c>
      <c r="L17" s="6">
        <v>2</v>
      </c>
      <c r="M17" s="6"/>
      <c r="N17" s="6"/>
      <c r="O17" s="5">
        <f t="shared" si="4"/>
        <v>5</v>
      </c>
      <c r="P17" s="35">
        <f t="shared" si="3"/>
        <v>0.5</v>
      </c>
      <c r="Q17" s="90"/>
      <c r="R17" s="90"/>
      <c r="S17" s="94"/>
      <c r="T17" s="82"/>
    </row>
    <row r="18" spans="1:20" s="4" customFormat="1" ht="69.75" customHeight="1" x14ac:dyDescent="0.2">
      <c r="A18" s="20"/>
      <c r="B18" s="21"/>
      <c r="C18" s="22"/>
      <c r="D18" s="19">
        <v>16</v>
      </c>
      <c r="E18" s="85" t="s">
        <v>31</v>
      </c>
      <c r="F18" s="86"/>
      <c r="G18" s="19" t="s">
        <v>58</v>
      </c>
      <c r="H18" s="19"/>
      <c r="I18" s="19"/>
      <c r="J18" s="8">
        <v>30</v>
      </c>
      <c r="K18" s="5"/>
      <c r="L18" s="6">
        <v>0</v>
      </c>
      <c r="M18" s="6"/>
      <c r="N18" s="6"/>
      <c r="O18" s="5">
        <f t="shared" si="4"/>
        <v>0</v>
      </c>
      <c r="P18" s="35">
        <f t="shared" si="3"/>
        <v>0</v>
      </c>
      <c r="Q18" s="90"/>
      <c r="R18" s="90"/>
      <c r="S18" s="94"/>
      <c r="T18" s="82"/>
    </row>
    <row r="19" spans="1:20" s="4" customFormat="1" ht="119.25" customHeight="1" x14ac:dyDescent="0.2">
      <c r="A19" s="20"/>
      <c r="B19" s="21"/>
      <c r="C19" s="22"/>
      <c r="D19" s="19">
        <v>17</v>
      </c>
      <c r="E19" s="85" t="s">
        <v>32</v>
      </c>
      <c r="F19" s="86"/>
      <c r="G19" s="73" t="s">
        <v>96</v>
      </c>
      <c r="H19" s="19" t="s">
        <v>91</v>
      </c>
      <c r="I19" s="19" t="s">
        <v>92</v>
      </c>
      <c r="J19" s="8">
        <v>8</v>
      </c>
      <c r="K19" s="5">
        <v>0</v>
      </c>
      <c r="L19" s="6">
        <v>8</v>
      </c>
      <c r="M19" s="6"/>
      <c r="N19" s="6"/>
      <c r="O19" s="5">
        <f t="shared" si="4"/>
        <v>8</v>
      </c>
      <c r="P19" s="35">
        <f t="shared" si="3"/>
        <v>1</v>
      </c>
      <c r="Q19" s="90"/>
      <c r="R19" s="90"/>
      <c r="S19" s="94"/>
      <c r="T19" s="82"/>
    </row>
    <row r="20" spans="1:20" s="4" customFormat="1" ht="80.25" customHeight="1" x14ac:dyDescent="0.2">
      <c r="A20" s="20"/>
      <c r="B20" s="21"/>
      <c r="C20" s="22"/>
      <c r="D20" s="19">
        <v>18</v>
      </c>
      <c r="E20" s="85" t="s">
        <v>33</v>
      </c>
      <c r="F20" s="86"/>
      <c r="G20" s="64" t="s">
        <v>78</v>
      </c>
      <c r="H20" s="64" t="s">
        <v>93</v>
      </c>
      <c r="I20" s="19" t="s">
        <v>79</v>
      </c>
      <c r="J20" s="8">
        <v>15</v>
      </c>
      <c r="K20" s="5">
        <v>0</v>
      </c>
      <c r="L20" s="6">
        <v>11</v>
      </c>
      <c r="M20" s="6"/>
      <c r="N20" s="6"/>
      <c r="O20" s="5">
        <f t="shared" si="4"/>
        <v>11</v>
      </c>
      <c r="P20" s="35">
        <f t="shared" si="3"/>
        <v>0.73333333333333328</v>
      </c>
      <c r="Q20" s="90"/>
      <c r="R20" s="90"/>
      <c r="S20" s="94"/>
      <c r="T20" s="82"/>
    </row>
    <row r="21" spans="1:20" s="4" customFormat="1" ht="353.25" customHeight="1" x14ac:dyDescent="0.2">
      <c r="A21" s="20"/>
      <c r="B21" s="21"/>
      <c r="C21" s="22"/>
      <c r="D21" s="23">
        <v>19</v>
      </c>
      <c r="E21" s="85" t="s">
        <v>34</v>
      </c>
      <c r="F21" s="86"/>
      <c r="G21" s="56" t="s">
        <v>95</v>
      </c>
      <c r="H21" s="19" t="s">
        <v>61</v>
      </c>
      <c r="I21" s="19" t="s">
        <v>94</v>
      </c>
      <c r="J21" s="8">
        <v>8</v>
      </c>
      <c r="K21" s="5">
        <v>2</v>
      </c>
      <c r="L21" s="6">
        <v>6</v>
      </c>
      <c r="M21" s="6"/>
      <c r="N21" s="6"/>
      <c r="O21" s="5">
        <f t="shared" si="4"/>
        <v>8</v>
      </c>
      <c r="P21" s="35">
        <f>O21/J21</f>
        <v>1</v>
      </c>
      <c r="Q21" s="91"/>
      <c r="R21" s="91"/>
      <c r="S21" s="95"/>
      <c r="T21" s="83"/>
    </row>
    <row r="22" spans="1:20" s="4" customFormat="1" ht="114" customHeight="1" x14ac:dyDescent="0.2">
      <c r="A22" s="12">
        <v>7</v>
      </c>
      <c r="B22" s="105" t="s">
        <v>36</v>
      </c>
      <c r="C22" s="106"/>
      <c r="D22" s="24">
        <v>20</v>
      </c>
      <c r="E22" s="128" t="s">
        <v>35</v>
      </c>
      <c r="F22" s="129"/>
      <c r="G22" s="48" t="s">
        <v>58</v>
      </c>
      <c r="H22" s="47"/>
      <c r="I22" s="47"/>
      <c r="J22" s="13">
        <v>4</v>
      </c>
      <c r="K22" s="10">
        <v>0</v>
      </c>
      <c r="L22" s="10">
        <v>0</v>
      </c>
      <c r="M22" s="10"/>
      <c r="N22" s="10"/>
      <c r="O22" s="10">
        <f>SUM(K22:M22)</f>
        <v>0</v>
      </c>
      <c r="P22" s="40">
        <f t="shared" si="3"/>
        <v>0</v>
      </c>
      <c r="Q22" s="65">
        <f>J22</f>
        <v>4</v>
      </c>
      <c r="R22" s="65">
        <f>O22</f>
        <v>0</v>
      </c>
      <c r="S22" s="69">
        <f>R22/Q22</f>
        <v>0</v>
      </c>
      <c r="T22" s="51"/>
    </row>
    <row r="23" spans="1:20" s="4" customFormat="1" ht="226.5" customHeight="1" x14ac:dyDescent="0.2">
      <c r="A23" s="25">
        <v>8</v>
      </c>
      <c r="B23" s="118" t="s">
        <v>110</v>
      </c>
      <c r="C23" s="119"/>
      <c r="D23" s="14">
        <v>21</v>
      </c>
      <c r="E23" s="120" t="s">
        <v>37</v>
      </c>
      <c r="F23" s="121"/>
      <c r="G23" s="63" t="s">
        <v>97</v>
      </c>
      <c r="H23" s="14" t="s">
        <v>98</v>
      </c>
      <c r="I23" s="14" t="s">
        <v>99</v>
      </c>
      <c r="J23" s="38">
        <v>26</v>
      </c>
      <c r="K23" s="15">
        <v>0</v>
      </c>
      <c r="L23" s="16">
        <v>15</v>
      </c>
      <c r="M23" s="16"/>
      <c r="N23" s="16"/>
      <c r="O23" s="15">
        <f>SUM(K23:M23)</f>
        <v>15</v>
      </c>
      <c r="P23" s="43">
        <f t="shared" si="3"/>
        <v>0.57692307692307687</v>
      </c>
      <c r="Q23" s="17">
        <f>J23</f>
        <v>26</v>
      </c>
      <c r="R23" s="17">
        <f>+O23</f>
        <v>15</v>
      </c>
      <c r="S23" s="41">
        <f>R23/Q23</f>
        <v>0.57692307692307687</v>
      </c>
      <c r="T23" s="75" t="s">
        <v>114</v>
      </c>
    </row>
    <row r="24" spans="1:20" s="4" customFormat="1" ht="210.75" customHeight="1" x14ac:dyDescent="0.2">
      <c r="A24" s="84">
        <v>9</v>
      </c>
      <c r="B24" s="92" t="s">
        <v>38</v>
      </c>
      <c r="C24" s="92"/>
      <c r="D24" s="26">
        <v>22</v>
      </c>
      <c r="E24" s="148" t="s">
        <v>39</v>
      </c>
      <c r="F24" s="148"/>
      <c r="G24" s="55" t="s">
        <v>70</v>
      </c>
      <c r="H24" s="55" t="s">
        <v>71</v>
      </c>
      <c r="I24" s="57" t="s">
        <v>51</v>
      </c>
      <c r="J24" s="37">
        <v>20</v>
      </c>
      <c r="K24" s="2">
        <v>20</v>
      </c>
      <c r="L24" s="3">
        <v>0</v>
      </c>
      <c r="M24" s="3"/>
      <c r="N24" s="3"/>
      <c r="O24" s="67">
        <f>SUM(K24:M24)</f>
        <v>20</v>
      </c>
      <c r="P24" s="34">
        <f t="shared" si="3"/>
        <v>1</v>
      </c>
      <c r="Q24" s="145">
        <f>+J24+J25+J26</f>
        <v>33</v>
      </c>
      <c r="R24" s="145">
        <f>+O24+O25+O26</f>
        <v>33</v>
      </c>
      <c r="S24" s="149">
        <f>R24/Q24</f>
        <v>1</v>
      </c>
      <c r="T24" s="152" t="s">
        <v>119</v>
      </c>
    </row>
    <row r="25" spans="1:20" s="4" customFormat="1" ht="100.5" customHeight="1" x14ac:dyDescent="0.2">
      <c r="A25" s="84"/>
      <c r="B25" s="92"/>
      <c r="C25" s="92"/>
      <c r="D25" s="26">
        <v>23</v>
      </c>
      <c r="E25" s="148" t="s">
        <v>40</v>
      </c>
      <c r="F25" s="148"/>
      <c r="G25" s="74" t="s">
        <v>101</v>
      </c>
      <c r="H25" s="74" t="s">
        <v>100</v>
      </c>
      <c r="I25" s="74" t="s">
        <v>85</v>
      </c>
      <c r="J25" s="37">
        <v>1</v>
      </c>
      <c r="K25" s="2">
        <v>0</v>
      </c>
      <c r="L25" s="67">
        <v>1</v>
      </c>
      <c r="M25" s="67"/>
      <c r="N25" s="67"/>
      <c r="O25" s="67">
        <f t="shared" ref="O25:O26" si="5">SUM(K25:M25)</f>
        <v>1</v>
      </c>
      <c r="P25" s="34">
        <f t="shared" si="3"/>
        <v>1</v>
      </c>
      <c r="Q25" s="146"/>
      <c r="R25" s="146"/>
      <c r="S25" s="150"/>
      <c r="T25" s="152"/>
    </row>
    <row r="26" spans="1:20" s="4" customFormat="1" ht="107.25" customHeight="1" x14ac:dyDescent="0.2">
      <c r="A26" s="84"/>
      <c r="B26" s="92"/>
      <c r="C26" s="92"/>
      <c r="D26" s="26">
        <v>24</v>
      </c>
      <c r="E26" s="148" t="s">
        <v>41</v>
      </c>
      <c r="F26" s="148"/>
      <c r="G26" s="26" t="s">
        <v>62</v>
      </c>
      <c r="H26" s="26" t="s">
        <v>64</v>
      </c>
      <c r="I26" s="27" t="s">
        <v>53</v>
      </c>
      <c r="J26" s="37">
        <v>12</v>
      </c>
      <c r="K26" s="2">
        <v>12</v>
      </c>
      <c r="L26" s="3">
        <v>0</v>
      </c>
      <c r="M26" s="3"/>
      <c r="N26" s="3"/>
      <c r="O26" s="67">
        <f t="shared" si="5"/>
        <v>12</v>
      </c>
      <c r="P26" s="34">
        <f t="shared" si="3"/>
        <v>1</v>
      </c>
      <c r="Q26" s="147"/>
      <c r="R26" s="147"/>
      <c r="S26" s="151"/>
      <c r="T26" s="152"/>
    </row>
    <row r="27" spans="1:20" s="4" customFormat="1" ht="106.5" customHeight="1" x14ac:dyDescent="0.2">
      <c r="A27" s="28"/>
      <c r="B27" s="87" t="s">
        <v>43</v>
      </c>
      <c r="C27" s="88"/>
      <c r="D27" s="29">
        <v>25</v>
      </c>
      <c r="E27" s="85" t="s">
        <v>42</v>
      </c>
      <c r="F27" s="86"/>
      <c r="G27" s="56" t="s">
        <v>116</v>
      </c>
      <c r="H27" s="19" t="s">
        <v>63</v>
      </c>
      <c r="I27" s="19" t="s">
        <v>52</v>
      </c>
      <c r="J27" s="8">
        <v>3</v>
      </c>
      <c r="K27" s="5">
        <v>1</v>
      </c>
      <c r="L27" s="6">
        <v>1</v>
      </c>
      <c r="M27" s="6"/>
      <c r="N27" s="6"/>
      <c r="O27" s="5">
        <f>SUM(K27:M27)</f>
        <v>2</v>
      </c>
      <c r="P27" s="70">
        <f t="shared" si="3"/>
        <v>0.66666666666666663</v>
      </c>
      <c r="Q27" s="66">
        <f>J27</f>
        <v>3</v>
      </c>
      <c r="R27" s="66">
        <f>O27</f>
        <v>2</v>
      </c>
      <c r="S27" s="68">
        <f>R27/Q27</f>
        <v>0.66666666666666663</v>
      </c>
      <c r="T27" s="58" t="s">
        <v>115</v>
      </c>
    </row>
    <row r="28" spans="1:20" s="4" customFormat="1" ht="27" customHeight="1" x14ac:dyDescent="0.2">
      <c r="A28" s="142" t="s">
        <v>1</v>
      </c>
      <c r="B28" s="143"/>
      <c r="C28" s="143"/>
      <c r="D28" s="143"/>
      <c r="E28" s="143"/>
      <c r="F28" s="144"/>
      <c r="G28" s="50"/>
      <c r="H28" s="50"/>
      <c r="I28" s="50"/>
      <c r="J28" s="39">
        <f>SUM(J3:J27)</f>
        <v>316</v>
      </c>
      <c r="K28" s="39">
        <f t="shared" ref="K28:R28" si="6">SUM(K3:K27)</f>
        <v>66</v>
      </c>
      <c r="L28" s="61">
        <f t="shared" si="6"/>
        <v>108</v>
      </c>
      <c r="M28" s="61">
        <f t="shared" si="6"/>
        <v>0</v>
      </c>
      <c r="N28" s="61"/>
      <c r="O28" s="61">
        <f t="shared" si="6"/>
        <v>174</v>
      </c>
      <c r="P28" s="44">
        <f>SUM(P3:P27)</f>
        <v>14.799145299145296</v>
      </c>
      <c r="Q28" s="61">
        <f t="shared" si="6"/>
        <v>316</v>
      </c>
      <c r="R28" s="61">
        <f t="shared" si="6"/>
        <v>174</v>
      </c>
      <c r="S28" s="45">
        <f>(+S3+S7+S11+S13+S14+S15+S22+S23+S24+S27)/10</f>
        <v>0.52859517461571381</v>
      </c>
    </row>
    <row r="29" spans="1:20" x14ac:dyDescent="0.25">
      <c r="L29" s="71"/>
      <c r="M29" s="71"/>
      <c r="N29" s="71"/>
      <c r="O29" s="71"/>
      <c r="P29" s="71"/>
      <c r="Q29" s="71"/>
      <c r="R29" s="71"/>
      <c r="S29" s="71"/>
    </row>
    <row r="34" spans="17:17" x14ac:dyDescent="0.25">
      <c r="Q34" s="1"/>
    </row>
  </sheetData>
  <mergeCells count="65">
    <mergeCell ref="E6:F6"/>
    <mergeCell ref="E5:F5"/>
    <mergeCell ref="E3:F3"/>
    <mergeCell ref="R3:R6"/>
    <mergeCell ref="E4:F4"/>
    <mergeCell ref="T3:T6"/>
    <mergeCell ref="A28:F28"/>
    <mergeCell ref="Q3:Q6"/>
    <mergeCell ref="E25:F25"/>
    <mergeCell ref="E26:F26"/>
    <mergeCell ref="Q24:Q26"/>
    <mergeCell ref="R24:R26"/>
    <mergeCell ref="S24:S26"/>
    <mergeCell ref="T24:T26"/>
    <mergeCell ref="E24:F24"/>
    <mergeCell ref="B22:C22"/>
    <mergeCell ref="E22:F22"/>
    <mergeCell ref="B13:C13"/>
    <mergeCell ref="E13:F13"/>
    <mergeCell ref="S3:S6"/>
    <mergeCell ref="E9:F9"/>
    <mergeCell ref="A1:B1"/>
    <mergeCell ref="C1:R1"/>
    <mergeCell ref="B23:C23"/>
    <mergeCell ref="E23:F23"/>
    <mergeCell ref="B14:C14"/>
    <mergeCell ref="E14:F14"/>
    <mergeCell ref="E16:F16"/>
    <mergeCell ref="A15:A16"/>
    <mergeCell ref="E15:F15"/>
    <mergeCell ref="A7:A8"/>
    <mergeCell ref="E7:F7"/>
    <mergeCell ref="E11:F11"/>
    <mergeCell ref="A3:A6"/>
    <mergeCell ref="B3:C6"/>
    <mergeCell ref="B2:C2"/>
    <mergeCell ref="E2:F2"/>
    <mergeCell ref="B11:C12"/>
    <mergeCell ref="E17:F17"/>
    <mergeCell ref="B15:C17"/>
    <mergeCell ref="B8:C10"/>
    <mergeCell ref="B7:C7"/>
    <mergeCell ref="E8:F8"/>
    <mergeCell ref="Q11:Q12"/>
    <mergeCell ref="Q8:Q10"/>
    <mergeCell ref="R8:R10"/>
    <mergeCell ref="S8:S10"/>
    <mergeCell ref="E10:F10"/>
    <mergeCell ref="E12:F12"/>
    <mergeCell ref="T8:T10"/>
    <mergeCell ref="T11:T12"/>
    <mergeCell ref="T15:T21"/>
    <mergeCell ref="A24:A26"/>
    <mergeCell ref="E27:F27"/>
    <mergeCell ref="B27:C27"/>
    <mergeCell ref="R15:R21"/>
    <mergeCell ref="Q15:Q21"/>
    <mergeCell ref="E18:F18"/>
    <mergeCell ref="E19:F19"/>
    <mergeCell ref="E20:F20"/>
    <mergeCell ref="E21:F21"/>
    <mergeCell ref="B24:C26"/>
    <mergeCell ref="S15:S21"/>
    <mergeCell ref="S11:S12"/>
    <mergeCell ref="R11:R12"/>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II INFORME</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SISPI</dc:creator>
  <cp:lastModifiedBy>AUX_CALIDAD</cp:lastModifiedBy>
  <dcterms:created xsi:type="dcterms:W3CDTF">2023-09-11T14:08:54Z</dcterms:created>
  <dcterms:modified xsi:type="dcterms:W3CDTF">2024-10-26T14:10:11Z</dcterms:modified>
</cp:coreProperties>
</file>