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 ACOSTA\Desktop\PROCESO DEPORTIVO\"/>
    </mc:Choice>
  </mc:AlternateContent>
  <xr:revisionPtr revIDLastSave="0" documentId="13_ncr:1_{B55EC155-C5EB-403D-B5D4-B736B7869B3B}" xr6:coauthVersionLast="36" xr6:coauthVersionMax="47" xr10:uidLastSave="{00000000-0000-0000-0000-000000000000}"/>
  <bookViews>
    <workbookView xWindow="0" yWindow="0" windowWidth="20490" windowHeight="7545" firstSheet="1" activeTab="3" xr2:uid="{00000000-000D-0000-FFFF-FFFF00000000}"/>
  </bookViews>
  <sheets>
    <sheet name="PRESUPUESTO OFICIAL" sheetId="5" r:id="rId1"/>
    <sheet name="ANEXO PROPUESTA ECONOMICA" sheetId="6" r:id="rId2"/>
    <sheet name="ESTUDIO DE MERCADO" sheetId="2" r:id="rId3"/>
    <sheet name="ESPECIFICACIONES TECNICAS 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5" l="1"/>
  <c r="I11" i="5"/>
  <c r="I12" i="5"/>
  <c r="I13" i="5"/>
  <c r="I15" i="5"/>
  <c r="I16" i="5"/>
  <c r="I17" i="5"/>
  <c r="I18" i="5"/>
  <c r="I19" i="5"/>
  <c r="H10" i="5"/>
  <c r="H11" i="5"/>
  <c r="H12" i="5"/>
  <c r="H13" i="5"/>
  <c r="H15" i="5"/>
  <c r="H16" i="5"/>
  <c r="H17" i="5"/>
  <c r="H18" i="5"/>
  <c r="H19" i="5"/>
  <c r="G9" i="5"/>
  <c r="H9" i="5" s="1"/>
  <c r="I9" i="5" s="1"/>
  <c r="G10" i="5"/>
  <c r="G11" i="5"/>
  <c r="G12" i="5"/>
  <c r="G13" i="5"/>
  <c r="G14" i="5"/>
  <c r="H14" i="5" s="1"/>
  <c r="I14" i="5" s="1"/>
  <c r="G15" i="5"/>
  <c r="G16" i="5"/>
  <c r="G17" i="5"/>
  <c r="G18" i="5"/>
  <c r="G19" i="5"/>
  <c r="G8" i="5"/>
  <c r="H8" i="5" s="1"/>
  <c r="I8" i="5" s="1"/>
  <c r="I12" i="2"/>
  <c r="I13" i="2"/>
  <c r="I14" i="2"/>
  <c r="I15" i="2"/>
  <c r="I16" i="2"/>
  <c r="I17" i="2"/>
  <c r="I18" i="2"/>
  <c r="I19" i="2"/>
  <c r="I20" i="2"/>
  <c r="A6" i="2" l="1"/>
  <c r="G10" i="2"/>
  <c r="G11" i="2"/>
  <c r="G12" i="2"/>
  <c r="G13" i="2"/>
  <c r="G14" i="2"/>
  <c r="G15" i="2"/>
  <c r="G16" i="2"/>
  <c r="G17" i="2"/>
  <c r="G18" i="2"/>
  <c r="G19" i="2"/>
  <c r="G20" i="2"/>
  <c r="G9" i="2"/>
  <c r="I20" i="5" l="1"/>
  <c r="T15" i="2"/>
  <c r="K15" i="2"/>
  <c r="T16" i="2"/>
  <c r="K16" i="2"/>
  <c r="T17" i="2"/>
  <c r="K17" i="2"/>
  <c r="T18" i="2"/>
  <c r="K18" i="2"/>
  <c r="M18" i="2" s="1"/>
  <c r="O18" i="2" s="1"/>
  <c r="K19" i="2"/>
  <c r="T20" i="2"/>
  <c r="K20" i="2"/>
  <c r="M20" i="2" l="1"/>
  <c r="O20" i="2" s="1"/>
  <c r="M19" i="2"/>
  <c r="O19" i="2" s="1"/>
  <c r="M17" i="2"/>
  <c r="O17" i="2" s="1"/>
  <c r="M16" i="2"/>
  <c r="O16" i="2" s="1"/>
  <c r="T19" i="2"/>
  <c r="M15" i="2"/>
  <c r="O15" i="2" s="1"/>
  <c r="I9" i="2"/>
  <c r="T9" i="2" s="1"/>
  <c r="I10" i="2"/>
  <c r="T10" i="2" s="1"/>
  <c r="I11" i="2"/>
  <c r="A4" i="5"/>
  <c r="A4" i="6"/>
  <c r="A4" i="2"/>
  <c r="K11" i="2"/>
  <c r="K10" i="2"/>
  <c r="A8" i="2"/>
  <c r="K9" i="2"/>
  <c r="A6" i="5"/>
  <c r="A6" i="6"/>
  <c r="M11" i="2" l="1"/>
  <c r="O11" i="2" s="1"/>
  <c r="M10" i="2"/>
  <c r="O10" i="2" s="1"/>
  <c r="T11" i="2"/>
  <c r="M9" i="2"/>
  <c r="O9" i="2" s="1"/>
  <c r="I20" i="6" l="1"/>
</calcChain>
</file>

<file path=xl/sharedStrings.xml><?xml version="1.0" encoding="utf-8"?>
<sst xmlns="http://schemas.openxmlformats.org/spreadsheetml/2006/main" count="160" uniqueCount="54">
  <si>
    <t>DESCRIPCION</t>
  </si>
  <si>
    <t>CANTIDAD</t>
  </si>
  <si>
    <t>ITEM</t>
  </si>
  <si>
    <t>PROMEDIO</t>
  </si>
  <si>
    <t>ESTUDIO DE MERCADO Y/O ANALISIS COMPARATIVO DE PRECIOS</t>
  </si>
  <si>
    <t>UNIDAD</t>
  </si>
  <si>
    <t>ANEXO DE ESPECIFICACIONES TECNICAS</t>
  </si>
  <si>
    <t xml:space="preserve">ANALISIS DATOS DE LA MUESTRA PARA OBTENCION DE VALORES UNITARIO </t>
  </si>
  <si>
    <t>MEDIA</t>
  </si>
  <si>
    <t>DESVIACION ESTANDAR</t>
  </si>
  <si>
    <t>COEFICIENTE DE VARIACION</t>
  </si>
  <si>
    <t>LIMITE INFERIOR</t>
  </si>
  <si>
    <t>LIMITE SUPERIOR</t>
  </si>
  <si>
    <t xml:space="preserve">MEDIA EXCLUYENDO VALORES EXTREMOS </t>
  </si>
  <si>
    <t>PROMEDIO (VALOR UNITARIO)</t>
  </si>
  <si>
    <t>NA</t>
  </si>
  <si>
    <t>PRUEBA AL 30%</t>
  </si>
  <si>
    <t>ANEXO PROPUESTA ECONOMICA</t>
  </si>
  <si>
    <t>Nota 2: Los proponentes deberán tener en cuenta para la formulación de su propuesta económica el Anexo Especificaciones Técnicas.</t>
  </si>
  <si>
    <t>REPUBLICA DE COLOMBIA</t>
  </si>
  <si>
    <t>DEPARTAMENTO DE CUNDINAMARCA</t>
  </si>
  <si>
    <t>CANTIDAD
(A)</t>
  </si>
  <si>
    <t>TOTAL PROPUESTA ECONOMICA</t>
  </si>
  <si>
    <t>MUNICIPIO DE SASAIMA</t>
  </si>
  <si>
    <t>PRESUPUESTO OFICIAL</t>
  </si>
  <si>
    <t>Nota 1: La propuesta económica deberá contener todos y cada uno de los ítems requeridos, con sus condiciones técnicas, valores unitarios incluido IVA y totales; adicional a ello, los oferentes NO podrán exceder su propuesta el valor unitario incluido iva y valor total del presupuesto oficial del presente proceso.</t>
  </si>
  <si>
    <t>VALOR UNITARIO INCLUIDO 
(B)</t>
  </si>
  <si>
    <t>TARIFA IVA
( C )</t>
  </si>
  <si>
    <t>VALOR IVA 
(B*C) = D</t>
  </si>
  <si>
    <t>VALOR UNITARIO INCLUIDO IVA ( E)</t>
  </si>
  <si>
    <t>VALOR TOTAL 
(A*E)</t>
  </si>
  <si>
    <t>Botella de agua Ecopack de 300 ml.</t>
  </si>
  <si>
    <t>APOYO LOGISTICO</t>
  </si>
  <si>
    <t>Secretaría de Desarrollo Social</t>
  </si>
  <si>
    <t xml:space="preserve">Uniforme deportivo compuesto por: camiseta deportiva Elaborada en tela Inteligente 100% Poliéster en Tejido de Punto, con peso 150 +/- 5grs m2; elongación a lo largo entre 10% y 20% a lo ancho entre 50% y 70%, encogimiento a lo largo entre - 2% y -6% y a lo ancho entre - 1% y 5%, con protección solar, manejo de la humedad y alta transpiración antibacterial, y apta para la estampación en transfer con gran calidad y buen tacto. Diseño con manga corta con terminación en vena puesta con folder industrial y pisada en máquina plana para mayor protección y durabilidad. Cuello compuesto por tres tiras coordinadas reforzadas con simbra. Cintura con terminación en Collarín. Costuras pisas en maquina plana. Diseño y logos en full transfer con tecnología digital de alta calidad. -Pantaloneta deportiva elaborada en Tela Tejido Plano, 200% Filamento texturizado de poliéster peso 112 +/- 3gr/m2, con acabado repelente al agua W/R, textura suave y de buena caída, con acabado mate y protección solar. Confeccionada con maquinaria industrial con caucho de 4 cms en cintura, bota en collarín con logos y diseño en transfer con tecnología digital. Debe incluir par de medias. Con logos y colores institucionales, según directriz del supervisor. </t>
  </si>
  <si>
    <t xml:space="preserve">Camiseta Deportiva Elaborada en tela Inteligente 100% Poliéster en Tejido de Punto, con peso 150 +/- 5grs m2; elongación a lo largo entre 10% y 20% a lo ancho entre 50% y 70%, encogimiento a lo largo entre - 2% y -6% y a lo ancho entre - 1% y 5%, con protección solar, manejo de la humedad y alta transpiración antibacterial, y apta para la estampación en transfer con gran calidad y buen tacto. Diseño con manga corta con terminación en vena puesta con folder industrial y pisada en máquina plana para mayor protección y durabilidad. Cuello compuesto por tres tiras coordinadas reforzadas con simbra. Cintura con terminación en Collarín. Costuras pisas en maquina plana. Diseño y logos en full transfer con tecnología digital de alta calidad, Con logos y colores institucionales, según directriz del supervisor. </t>
  </si>
  <si>
    <t>Medallas elaboradas en zamak ref: m422 de 5cm en alto relieve marcada logo en vinilo en la parte de atrás con leyenda alusivo al evento con cinta al cuello (oro, plata , bronce</t>
  </si>
  <si>
    <t>Trofeo ref:c216a de 53cm en pasta resistente marcado sobre lamina sublimada a full color con logo y leyenda alusivo al evento</t>
  </si>
  <si>
    <t>Trofeo ref:c216b de 53cm en pasta resistente marcado sobre lamina sublimada a full color con logo y leyenda alusivo al evento</t>
  </si>
  <si>
    <t>Trofeo ref:c216c de 53cm en pasta resistente marcado sobre lamina sublimada a full color con logo y leyenda alusiva al evento</t>
  </si>
  <si>
    <t>Alquiler de transporte para el traslado de deportistas.</t>
  </si>
  <si>
    <t>Personal de arbitraje para diferentes disciplinas deportivas.</t>
  </si>
  <si>
    <t>LICENCIADO EN EDUCACION FISICA Y/O TEGNOLOGO EN ENTRENAMIENTO DEPORTIVO, Experiencia Específica mínima certificada de un (1) proyecto en el desarrollo 10de actividades físicas, productivas, recreativas y culturales, dirigida a la población adulto mayor.</t>
  </si>
  <si>
    <t>ENFERMERO O TECNICO AUXILIAR DE ENFERMERIA, Experiencia Específica mínima certificada de dos (2) proyectos de actividades relacionadas con población adulto mayor o programas sociales.</t>
  </si>
  <si>
    <t>Compuesto de Sandwichs de jamón, queso y lechuga, bebida natural, una fruta de temporada, empacado en caja de cartón.</t>
  </si>
  <si>
    <t>Medallas elaboradas en zamak ref: m422 de 50 cm en alto relieve marcada logo en vinilo en la parte de atrás con leyenda alusivo al evento con cinta al cuello (oro, plata , bronce</t>
  </si>
  <si>
    <t>Trofeo ref:c216a de 48 cm en pasta resistente marcado sobre lamina sublimada a full color con logo y leyenda alusivo al evento</t>
  </si>
  <si>
    <t>Trofeo ref:c216b de 43cm en pasta resistente marcado sobre lamina sublimada a full color con logo y leyenda alusivo al evento</t>
  </si>
  <si>
    <t>Personal Arbitraje para diferentes disciplinas deportivas.</t>
  </si>
  <si>
    <t>OBJETO: "PRESTACIÓN DE SERVICIOS LOGÍSTICOS PARA LA REALIZACIÓN Y PARTICIPACIÓN EN EVENTOS DEPORTIVOS LOCALES O TERRITORIALES DE LOS DEPORTISTAS DEL MUNICIPIO DE SASAIMA.”</t>
  </si>
  <si>
    <t>Refrigerio compuesto de Sandwichs de jamón, queso y lechuga, bebida natural, una fruta de temporada, empacado en caja de cartón.</t>
  </si>
  <si>
    <t>COOPSERGNUM C.T.A
COTIZACIÓN 1</t>
  </si>
  <si>
    <t>URBAN PROYECTOS Y SOLUCIONES S.A.S
COTIZACIÓN 2</t>
  </si>
  <si>
    <t>FUNDACOLOMBIA
COTIZACIÓN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</si>
</sst>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43" fontId="5" fillId="0" borderId="0" xfId="1" applyFont="1"/>
    <xf numFmtId="164" fontId="5" fillId="0" borderId="1" xfId="1" applyNumberFormat="1" applyFont="1" applyBorder="1" applyAlignment="1">
      <alignment vertical="center"/>
    </xf>
    <xf numFmtId="165" fontId="4" fillId="0" borderId="1" xfId="2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/>
    <xf numFmtId="9" fontId="5" fillId="0" borderId="1" xfId="0" applyNumberFormat="1" applyFont="1" applyBorder="1" applyAlignment="1">
      <alignment horizontal="center" vertical="center"/>
    </xf>
    <xf numFmtId="164" fontId="5" fillId="10" borderId="1" xfId="0" applyNumberFormat="1" applyFont="1" applyFill="1" applyBorder="1"/>
    <xf numFmtId="164" fontId="5" fillId="0" borderId="0" xfId="0" applyNumberFormat="1" applyFont="1"/>
    <xf numFmtId="164" fontId="5" fillId="11" borderId="1" xfId="0" applyNumberFormat="1" applyFont="1" applyFill="1" applyBorder="1"/>
    <xf numFmtId="0" fontId="6" fillId="0" borderId="1" xfId="0" applyFont="1" applyBorder="1" applyAlignment="1">
      <alignment horizontal="righ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" xfId="0" applyBorder="1"/>
    <xf numFmtId="0" fontId="1" fillId="2" borderId="3" xfId="0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166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0" fontId="5" fillId="0" borderId="0" xfId="0" applyFont="1" applyAlignment="1">
      <alignment horizontal="center" vertical="justify" wrapText="1"/>
    </xf>
    <xf numFmtId="0" fontId="5" fillId="0" borderId="1" xfId="0" applyFont="1" applyBorder="1"/>
    <xf numFmtId="166" fontId="6" fillId="8" borderId="1" xfId="1" applyNumberFormat="1" applyFont="1" applyFill="1" applyBorder="1" applyAlignment="1">
      <alignment vertical="center"/>
    </xf>
    <xf numFmtId="166" fontId="6" fillId="7" borderId="1" xfId="1" applyNumberFormat="1" applyFont="1" applyFill="1" applyBorder="1" applyAlignment="1">
      <alignment vertical="center"/>
    </xf>
    <xf numFmtId="166" fontId="6" fillId="9" borderId="1" xfId="1" applyNumberFormat="1" applyFont="1" applyFill="1" applyBorder="1" applyAlignment="1">
      <alignment vertical="center"/>
    </xf>
    <xf numFmtId="43" fontId="5" fillId="0" borderId="1" xfId="1" applyFont="1" applyBorder="1"/>
    <xf numFmtId="166" fontId="5" fillId="8" borderId="1" xfId="1" applyNumberFormat="1" applyFont="1" applyFill="1" applyBorder="1" applyAlignment="1">
      <alignment vertical="center"/>
    </xf>
    <xf numFmtId="166" fontId="5" fillId="7" borderId="1" xfId="1" applyNumberFormat="1" applyFont="1" applyFill="1" applyBorder="1" applyAlignment="1">
      <alignment vertical="center"/>
    </xf>
    <xf numFmtId="166" fontId="5" fillId="9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justify" wrapText="1"/>
    </xf>
    <xf numFmtId="166" fontId="5" fillId="0" borderId="1" xfId="0" applyNumberFormat="1" applyFont="1" applyBorder="1"/>
    <xf numFmtId="166" fontId="5" fillId="0" borderId="1" xfId="1" applyNumberFormat="1" applyFont="1" applyBorder="1" applyAlignment="1">
      <alignment horizontal="center" vertical="justify" wrapText="1"/>
    </xf>
    <xf numFmtId="0" fontId="5" fillId="0" borderId="0" xfId="0" applyFont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166" fontId="5" fillId="0" borderId="1" xfId="0" applyNumberFormat="1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5" fillId="0" borderId="1" xfId="1" applyNumberFormat="1" applyFont="1" applyBorder="1" applyAlignment="1">
      <alignment vertical="center" wrapText="1"/>
    </xf>
    <xf numFmtId="165" fontId="4" fillId="0" borderId="1" xfId="2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5" fillId="0" borderId="1" xfId="0" applyFont="1" applyBorder="1" applyAlignment="1">
      <alignment vertical="justify" wrapText="1"/>
    </xf>
    <xf numFmtId="166" fontId="5" fillId="0" borderId="1" xfId="0" applyNumberFormat="1" applyFont="1" applyBorder="1" applyAlignment="1">
      <alignment vertical="justify" wrapText="1"/>
    </xf>
    <xf numFmtId="166" fontId="5" fillId="0" borderId="0" xfId="0" applyNumberFormat="1" applyFont="1"/>
    <xf numFmtId="9" fontId="5" fillId="0" borderId="1" xfId="1" applyNumberFormat="1" applyFont="1" applyBorder="1" applyAlignment="1">
      <alignment horizontal="left" vertical="justify" wrapText="1"/>
    </xf>
    <xf numFmtId="0" fontId="5" fillId="0" borderId="1" xfId="0" applyFont="1" applyBorder="1" applyAlignment="1">
      <alignment horizontal="left" vertical="justify" wrapText="1"/>
    </xf>
    <xf numFmtId="9" fontId="5" fillId="0" borderId="1" xfId="2" applyFont="1" applyBorder="1" applyAlignment="1">
      <alignment horizontal="left" vertical="justify" wrapText="1"/>
    </xf>
  </cellXfs>
  <cellStyles count="4">
    <cellStyle name="Millares" xfId="1" builtinId="3"/>
    <cellStyle name="Millares 2" xfId="3" xr:uid="{B90A1678-196D-4D4E-BB68-8A2058844F61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304799</xdr:colOff>
      <xdr:row>0</xdr:row>
      <xdr:rowOff>124691</xdr:rowOff>
    </xdr:from>
    <xdr:to>
      <xdr:col>1</xdr:col>
      <xdr:colOff>2329179</xdr:colOff>
      <xdr:row>3</xdr:row>
      <xdr:rowOff>147897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0EC86D-F08B-0117-08CC-BDB2F7F57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854" y="124691"/>
          <a:ext cx="2024380" cy="52197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144780</xdr:rowOff>
    </xdr:from>
    <xdr:to>
      <xdr:col>1</xdr:col>
      <xdr:colOff>2047240</xdr:colOff>
      <xdr:row>4</xdr:row>
      <xdr:rowOff>1208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6CF9E6-659F-1577-5231-614D7FD34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" y="144780"/>
          <a:ext cx="2024380" cy="52197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123825</xdr:rowOff>
    </xdr:from>
    <xdr:to>
      <xdr:col>1</xdr:col>
      <xdr:colOff>2129155</xdr:colOff>
      <xdr:row>3</xdr:row>
      <xdr:rowOff>74295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1BDC48-23D9-FB95-6121-6526BA9E4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23825"/>
          <a:ext cx="2024380" cy="52197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270933</xdr:colOff>
      <xdr:row>0</xdr:row>
      <xdr:rowOff>84667</xdr:rowOff>
    </xdr:from>
    <xdr:to>
      <xdr:col>1</xdr:col>
      <xdr:colOff>1478280</xdr:colOff>
      <xdr:row>3</xdr:row>
      <xdr:rowOff>47837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068083-BFC3-C6FE-1CE2-85CAB24D8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933" y="84667"/>
          <a:ext cx="2024380" cy="52197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0B17-D95C-450C-9463-ACC50440010D}">
  <dimension ref="A1:K20"/>
  <sheetViews>
    <sheetView zoomScale="65" zoomScaleNormal="90" workbookViewId="0">
      <selection activeCell="M8" sqref="M8"/>
    </sheetView>
  </sheetViews>
  <sheetFormatPr baseColWidth="10" defaultColWidth="11.42578125" defaultRowHeight="13.5" x14ac:dyDescent="0.25"/>
  <cols>
    <col min="1" max="1" width="6.85546875" style="2" customWidth="1"/>
    <col min="2" max="2" width="55.85546875" style="45" customWidth="1"/>
    <col min="3" max="3" width="12.28515625" style="33" customWidth="1"/>
    <col min="4" max="4" width="8.7109375" style="33" customWidth="1"/>
    <col min="5" max="5" width="13.85546875" style="33" customWidth="1"/>
    <col min="6" max="6" width="8.85546875" style="33" customWidth="1"/>
    <col min="7" max="7" width="13.7109375" style="33" bestFit="1" customWidth="1"/>
    <col min="8" max="8" width="21.140625" style="33" bestFit="1" customWidth="1"/>
    <col min="9" max="9" width="13.42578125" style="33" bestFit="1" customWidth="1"/>
    <col min="10" max="10" width="11.42578125" style="33"/>
    <col min="11" max="16384" width="11.42578125" style="2"/>
  </cols>
  <sheetData>
    <row r="1" spans="1:11" x14ac:dyDescent="0.25">
      <c r="A1" s="63" t="s">
        <v>19</v>
      </c>
      <c r="B1" s="63"/>
      <c r="C1" s="63"/>
      <c r="D1" s="63"/>
      <c r="E1" s="63"/>
      <c r="F1" s="63"/>
      <c r="G1" s="63"/>
      <c r="H1" s="63"/>
      <c r="I1" s="63"/>
    </row>
    <row r="2" spans="1:11" x14ac:dyDescent="0.25">
      <c r="A2" s="63" t="s">
        <v>20</v>
      </c>
      <c r="B2" s="63"/>
      <c r="C2" s="63"/>
      <c r="D2" s="63"/>
      <c r="E2" s="63"/>
      <c r="F2" s="63"/>
      <c r="G2" s="63"/>
      <c r="H2" s="63"/>
      <c r="I2" s="63"/>
    </row>
    <row r="3" spans="1:11" x14ac:dyDescent="0.25">
      <c r="A3" s="63" t="s">
        <v>23</v>
      </c>
      <c r="B3" s="63"/>
      <c r="C3" s="63"/>
      <c r="D3" s="63"/>
      <c r="E3" s="63"/>
      <c r="F3" s="63"/>
      <c r="G3" s="63"/>
      <c r="H3" s="63"/>
      <c r="I3" s="63"/>
    </row>
    <row r="4" spans="1:11" x14ac:dyDescent="0.25">
      <c r="A4" s="63" t="str">
        <f>+'ESPECIFICACIONES TECNICAS '!A4</f>
        <v>Secretaría de Desarrollo Social</v>
      </c>
      <c r="B4" s="63"/>
      <c r="C4" s="63"/>
      <c r="D4" s="63"/>
      <c r="E4" s="63"/>
      <c r="F4" s="63"/>
      <c r="G4" s="63"/>
      <c r="H4" s="63"/>
      <c r="I4" s="63"/>
    </row>
    <row r="5" spans="1:11" x14ac:dyDescent="0.25">
      <c r="A5" s="59" t="s">
        <v>24</v>
      </c>
      <c r="B5" s="60"/>
      <c r="C5" s="60"/>
      <c r="D5" s="60"/>
      <c r="E5" s="60"/>
      <c r="F5" s="60"/>
      <c r="G5" s="60"/>
      <c r="H5" s="60"/>
      <c r="I5" s="60"/>
    </row>
    <row r="6" spans="1:11" ht="36.75" customHeight="1" x14ac:dyDescent="0.25">
      <c r="A6" s="61" t="str">
        <f>+'ESPECIFICACIONES TECNICAS '!A6</f>
        <v>OBJETO: "PRESTACIÓN DE SERVICIOS LOGÍSTICOS PARA LA REALIZACIÓN Y PARTICIPACIÓN EN EVENTOS DEPORTIVOS LOCALES O TERRITORIALES DE LOS DEPORTISTAS DEL MUNICIPIO DE SASAIMA.”</v>
      </c>
      <c r="B6" s="62"/>
      <c r="C6" s="62"/>
      <c r="D6" s="62"/>
      <c r="E6" s="62"/>
      <c r="F6" s="62"/>
      <c r="G6" s="62"/>
      <c r="H6" s="62"/>
      <c r="I6" s="62"/>
    </row>
    <row r="7" spans="1:11" ht="71.25" customHeight="1" x14ac:dyDescent="0.25">
      <c r="A7" s="3" t="s">
        <v>2</v>
      </c>
      <c r="B7" s="46" t="s">
        <v>0</v>
      </c>
      <c r="C7" s="32" t="s">
        <v>5</v>
      </c>
      <c r="D7" s="32" t="s">
        <v>21</v>
      </c>
      <c r="E7" s="32" t="s">
        <v>26</v>
      </c>
      <c r="F7" s="32" t="s">
        <v>27</v>
      </c>
      <c r="G7" s="32" t="s">
        <v>28</v>
      </c>
      <c r="H7" s="32" t="s">
        <v>29</v>
      </c>
      <c r="I7" s="32" t="s">
        <v>30</v>
      </c>
    </row>
    <row r="8" spans="1:11" ht="202.5" x14ac:dyDescent="0.25">
      <c r="A8" s="6">
        <v>1</v>
      </c>
      <c r="B8" s="25" t="s">
        <v>34</v>
      </c>
      <c r="C8" s="42" t="s">
        <v>5</v>
      </c>
      <c r="D8" s="42">
        <v>1</v>
      </c>
      <c r="E8" s="44">
        <v>66667</v>
      </c>
      <c r="F8" s="82">
        <v>0.19</v>
      </c>
      <c r="G8" s="44">
        <f>E8*F8</f>
        <v>12666.73</v>
      </c>
      <c r="H8" s="44">
        <f>E8+G8</f>
        <v>79333.73</v>
      </c>
      <c r="I8" s="44">
        <f>D8*H8</f>
        <v>79333.73</v>
      </c>
      <c r="K8" s="81"/>
    </row>
    <row r="9" spans="1:11" ht="184.5" customHeight="1" x14ac:dyDescent="0.25">
      <c r="A9" s="6">
        <v>2</v>
      </c>
      <c r="B9" s="25" t="s">
        <v>35</v>
      </c>
      <c r="C9" s="42" t="s">
        <v>5</v>
      </c>
      <c r="D9" s="42">
        <v>1</v>
      </c>
      <c r="E9" s="44">
        <v>41000</v>
      </c>
      <c r="F9" s="82">
        <v>0.19</v>
      </c>
      <c r="G9" s="44">
        <f t="shared" ref="G9:G19" si="0">E9*F9</f>
        <v>7790</v>
      </c>
      <c r="H9" s="44">
        <f t="shared" ref="H9:H19" si="1">E9+G9</f>
        <v>48790</v>
      </c>
      <c r="I9" s="44">
        <f>D9*H9</f>
        <v>48790</v>
      </c>
      <c r="K9" s="81"/>
    </row>
    <row r="10" spans="1:11" ht="33.75" x14ac:dyDescent="0.25">
      <c r="A10" s="78">
        <v>3</v>
      </c>
      <c r="B10" s="50" t="s">
        <v>36</v>
      </c>
      <c r="C10" s="48" t="s">
        <v>5</v>
      </c>
      <c r="D10" s="79">
        <v>1</v>
      </c>
      <c r="E10" s="80">
        <v>8283.3333333333339</v>
      </c>
      <c r="F10" s="82">
        <v>0.19</v>
      </c>
      <c r="G10" s="44">
        <f t="shared" si="0"/>
        <v>1573.8333333333335</v>
      </c>
      <c r="H10" s="44">
        <f t="shared" si="1"/>
        <v>9857.1666666666679</v>
      </c>
      <c r="I10" s="44">
        <f t="shared" ref="I10:I19" si="2">D10*H10</f>
        <v>9857.1666666666679</v>
      </c>
      <c r="K10" s="81"/>
    </row>
    <row r="11" spans="1:11" ht="22.5" x14ac:dyDescent="0.25">
      <c r="A11" s="78">
        <v>4</v>
      </c>
      <c r="B11" s="50" t="s">
        <v>37</v>
      </c>
      <c r="C11" s="48" t="s">
        <v>5</v>
      </c>
      <c r="D11" s="79">
        <v>1</v>
      </c>
      <c r="E11" s="80">
        <v>169793.33333333334</v>
      </c>
      <c r="F11" s="82">
        <v>0.19</v>
      </c>
      <c r="G11" s="44">
        <f t="shared" si="0"/>
        <v>32260.733333333337</v>
      </c>
      <c r="H11" s="44">
        <f t="shared" si="1"/>
        <v>202054.06666666668</v>
      </c>
      <c r="I11" s="44">
        <f t="shared" si="2"/>
        <v>202054.06666666668</v>
      </c>
      <c r="K11" s="81"/>
    </row>
    <row r="12" spans="1:11" ht="22.5" x14ac:dyDescent="0.25">
      <c r="A12" s="78">
        <v>5</v>
      </c>
      <c r="B12" s="50" t="s">
        <v>38</v>
      </c>
      <c r="C12" s="48" t="s">
        <v>5</v>
      </c>
      <c r="D12" s="79">
        <v>1</v>
      </c>
      <c r="E12" s="80">
        <v>135200</v>
      </c>
      <c r="F12" s="82">
        <v>0.19</v>
      </c>
      <c r="G12" s="44">
        <f t="shared" si="0"/>
        <v>25688</v>
      </c>
      <c r="H12" s="44">
        <f t="shared" si="1"/>
        <v>160888</v>
      </c>
      <c r="I12" s="44">
        <f t="shared" si="2"/>
        <v>160888</v>
      </c>
      <c r="K12" s="81"/>
    </row>
    <row r="13" spans="1:11" ht="22.5" x14ac:dyDescent="0.25">
      <c r="A13" s="78">
        <v>6</v>
      </c>
      <c r="B13" s="50" t="s">
        <v>39</v>
      </c>
      <c r="C13" s="48" t="s">
        <v>5</v>
      </c>
      <c r="D13" s="79">
        <v>1</v>
      </c>
      <c r="E13" s="80">
        <v>116633.33333333333</v>
      </c>
      <c r="F13" s="82">
        <v>0.19</v>
      </c>
      <c r="G13" s="44">
        <f t="shared" si="0"/>
        <v>22160.333333333332</v>
      </c>
      <c r="H13" s="44">
        <f t="shared" si="1"/>
        <v>138793.66666666666</v>
      </c>
      <c r="I13" s="44">
        <f t="shared" si="2"/>
        <v>138793.66666666666</v>
      </c>
      <c r="K13" s="81"/>
    </row>
    <row r="14" spans="1:11" x14ac:dyDescent="0.25">
      <c r="A14" s="34">
        <v>7</v>
      </c>
      <c r="B14" s="51" t="s">
        <v>40</v>
      </c>
      <c r="C14" s="48" t="s">
        <v>5</v>
      </c>
      <c r="D14" s="42">
        <v>1</v>
      </c>
      <c r="E14" s="47">
        <v>1900000</v>
      </c>
      <c r="F14" s="82">
        <v>0.19</v>
      </c>
      <c r="G14" s="44">
        <f t="shared" si="0"/>
        <v>361000</v>
      </c>
      <c r="H14" s="44">
        <f t="shared" si="1"/>
        <v>2261000</v>
      </c>
      <c r="I14" s="44">
        <f t="shared" si="2"/>
        <v>2261000</v>
      </c>
      <c r="K14" s="81"/>
    </row>
    <row r="15" spans="1:11" x14ac:dyDescent="0.25">
      <c r="A15" s="34">
        <v>8</v>
      </c>
      <c r="B15" s="51" t="s">
        <v>41</v>
      </c>
      <c r="C15" s="48" t="s">
        <v>5</v>
      </c>
      <c r="D15" s="42">
        <v>1</v>
      </c>
      <c r="E15" s="47">
        <v>125000</v>
      </c>
      <c r="F15" s="83">
        <v>0</v>
      </c>
      <c r="G15" s="44">
        <f t="shared" si="0"/>
        <v>0</v>
      </c>
      <c r="H15" s="44">
        <f t="shared" si="1"/>
        <v>125000</v>
      </c>
      <c r="I15" s="44">
        <f t="shared" si="2"/>
        <v>125000</v>
      </c>
      <c r="K15" s="81"/>
    </row>
    <row r="16" spans="1:11" ht="45" x14ac:dyDescent="0.25">
      <c r="A16" s="34">
        <v>9</v>
      </c>
      <c r="B16" s="52" t="s">
        <v>42</v>
      </c>
      <c r="C16" s="48" t="s">
        <v>5</v>
      </c>
      <c r="D16" s="42">
        <v>1</v>
      </c>
      <c r="E16" s="47">
        <v>3100000</v>
      </c>
      <c r="F16" s="84">
        <v>0</v>
      </c>
      <c r="G16" s="44">
        <f t="shared" si="0"/>
        <v>0</v>
      </c>
      <c r="H16" s="44">
        <f t="shared" si="1"/>
        <v>3100000</v>
      </c>
      <c r="I16" s="44">
        <f t="shared" si="2"/>
        <v>3100000</v>
      </c>
      <c r="K16" s="81"/>
    </row>
    <row r="17" spans="1:11" ht="33.75" x14ac:dyDescent="0.25">
      <c r="A17" s="34">
        <v>10</v>
      </c>
      <c r="B17" s="52" t="s">
        <v>43</v>
      </c>
      <c r="C17" s="48" t="s">
        <v>5</v>
      </c>
      <c r="D17" s="42">
        <v>1</v>
      </c>
      <c r="E17" s="47">
        <v>2633333.3333333335</v>
      </c>
      <c r="F17" s="84">
        <v>0</v>
      </c>
      <c r="G17" s="44">
        <f t="shared" si="0"/>
        <v>0</v>
      </c>
      <c r="H17" s="44">
        <f t="shared" si="1"/>
        <v>2633333.3333333335</v>
      </c>
      <c r="I17" s="44">
        <f t="shared" si="2"/>
        <v>2633333.3333333335</v>
      </c>
      <c r="K17" s="81"/>
    </row>
    <row r="18" spans="1:11" x14ac:dyDescent="0.25">
      <c r="A18" s="34">
        <v>11</v>
      </c>
      <c r="B18" s="51" t="s">
        <v>31</v>
      </c>
      <c r="C18" s="48" t="s">
        <v>5</v>
      </c>
      <c r="D18" s="42">
        <v>1</v>
      </c>
      <c r="E18" s="47">
        <v>2000</v>
      </c>
      <c r="F18" s="84">
        <v>0</v>
      </c>
      <c r="G18" s="44">
        <f t="shared" si="0"/>
        <v>0</v>
      </c>
      <c r="H18" s="44">
        <f t="shared" si="1"/>
        <v>2000</v>
      </c>
      <c r="I18" s="44">
        <f t="shared" si="2"/>
        <v>2000</v>
      </c>
      <c r="K18" s="81"/>
    </row>
    <row r="19" spans="1:11" ht="22.5" x14ac:dyDescent="0.25">
      <c r="A19" s="34">
        <v>12</v>
      </c>
      <c r="B19" s="51" t="s">
        <v>50</v>
      </c>
      <c r="C19" s="48" t="s">
        <v>5</v>
      </c>
      <c r="D19" s="42">
        <v>1</v>
      </c>
      <c r="E19" s="47">
        <v>14000</v>
      </c>
      <c r="F19" s="84">
        <v>0</v>
      </c>
      <c r="G19" s="44">
        <f t="shared" si="0"/>
        <v>0</v>
      </c>
      <c r="H19" s="44">
        <f t="shared" si="1"/>
        <v>14000</v>
      </c>
      <c r="I19" s="44">
        <f t="shared" si="2"/>
        <v>14000</v>
      </c>
      <c r="K19" s="81"/>
    </row>
    <row r="20" spans="1:11" x14ac:dyDescent="0.25">
      <c r="A20" s="58" t="s">
        <v>24</v>
      </c>
      <c r="B20" s="58"/>
      <c r="C20" s="58"/>
      <c r="D20" s="58"/>
      <c r="E20" s="58"/>
      <c r="F20" s="58"/>
      <c r="G20" s="58"/>
      <c r="H20" s="58"/>
      <c r="I20" s="47">
        <f>SUM(I8:I19)</f>
        <v>8775049.9633333329</v>
      </c>
      <c r="K20" s="81"/>
    </row>
  </sheetData>
  <mergeCells count="7">
    <mergeCell ref="A20:H20"/>
    <mergeCell ref="A5:I5"/>
    <mergeCell ref="A6:I6"/>
    <mergeCell ref="A1:I1"/>
    <mergeCell ref="A2:I2"/>
    <mergeCell ref="A3:I3"/>
    <mergeCell ref="A4:I4"/>
  </mergeCells>
  <pageMargins left="0.7" right="0.7" top="0.75" bottom="0.75" header="0.3" footer="0.3"/>
  <pageSetup paperSize="1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C451B-CC71-46CD-8BF8-59DFC4810B1E}">
  <dimension ref="A1:K22"/>
  <sheetViews>
    <sheetView topLeftCell="A10" zoomScale="74" workbookViewId="0">
      <selection activeCell="B19" sqref="B19"/>
    </sheetView>
  </sheetViews>
  <sheetFormatPr baseColWidth="10" defaultColWidth="11.42578125" defaultRowHeight="13.5" x14ac:dyDescent="0.25"/>
  <cols>
    <col min="1" max="1" width="13.85546875" style="2" customWidth="1"/>
    <col min="2" max="2" width="49.28515625" style="2" customWidth="1"/>
    <col min="3" max="3" width="10.7109375" style="2" customWidth="1"/>
    <col min="4" max="4" width="10" style="2" customWidth="1"/>
    <col min="5" max="5" width="13.28515625" style="2" customWidth="1"/>
    <col min="6" max="6" width="10" style="2" customWidth="1"/>
    <col min="7" max="7" width="15.28515625" style="2" customWidth="1"/>
    <col min="8" max="16384" width="11.42578125" style="2"/>
  </cols>
  <sheetData>
    <row r="1" spans="1:9" x14ac:dyDescent="0.25">
      <c r="A1" s="63" t="s">
        <v>19</v>
      </c>
      <c r="B1" s="63"/>
      <c r="C1" s="63"/>
      <c r="D1" s="63"/>
      <c r="E1" s="63"/>
      <c r="F1" s="63"/>
    </row>
    <row r="2" spans="1:9" x14ac:dyDescent="0.25">
      <c r="A2" s="63" t="s">
        <v>20</v>
      </c>
      <c r="B2" s="63"/>
      <c r="C2" s="63"/>
      <c r="D2" s="63"/>
      <c r="E2" s="63"/>
      <c r="F2" s="63"/>
    </row>
    <row r="3" spans="1:9" x14ac:dyDescent="0.25">
      <c r="A3" s="63" t="s">
        <v>23</v>
      </c>
      <c r="B3" s="63"/>
      <c r="C3" s="63"/>
      <c r="D3" s="63"/>
      <c r="E3" s="63"/>
      <c r="F3" s="63"/>
    </row>
    <row r="4" spans="1:9" x14ac:dyDescent="0.25">
      <c r="A4" s="63" t="str">
        <f>+'ESPECIFICACIONES TECNICAS '!A4</f>
        <v>Secretaría de Desarrollo Social</v>
      </c>
      <c r="B4" s="63"/>
      <c r="C4" s="63"/>
      <c r="D4" s="63"/>
      <c r="E4" s="63"/>
      <c r="F4" s="63"/>
    </row>
    <row r="5" spans="1:9" x14ac:dyDescent="0.25">
      <c r="A5" s="59" t="s">
        <v>17</v>
      </c>
      <c r="B5" s="60"/>
      <c r="C5" s="60"/>
      <c r="D5" s="60"/>
      <c r="E5" s="60"/>
      <c r="F5" s="60"/>
    </row>
    <row r="6" spans="1:9" ht="55.5" customHeight="1" x14ac:dyDescent="0.25">
      <c r="A6" s="65" t="str">
        <f>+'ESPECIFICACIONES TECNICAS '!A6</f>
        <v>OBJETO: "PRESTACIÓN DE SERVICIOS LOGÍSTICOS PARA LA REALIZACIÓN Y PARTICIPACIÓN EN EVENTOS DEPORTIVOS LOCALES O TERRITORIALES DE LOS DEPORTISTAS DEL MUNICIPIO DE SASAIMA.”</v>
      </c>
      <c r="B6" s="66"/>
      <c r="C6" s="66"/>
      <c r="D6" s="66"/>
      <c r="E6" s="66"/>
      <c r="F6" s="66"/>
    </row>
    <row r="7" spans="1:9" ht="54" customHeight="1" x14ac:dyDescent="0.25">
      <c r="A7" s="3" t="s">
        <v>2</v>
      </c>
      <c r="B7" s="3" t="s">
        <v>0</v>
      </c>
      <c r="C7" s="4" t="s">
        <v>5</v>
      </c>
      <c r="D7" s="7" t="s">
        <v>21</v>
      </c>
      <c r="E7" s="7" t="s">
        <v>26</v>
      </c>
      <c r="F7" s="7" t="s">
        <v>27</v>
      </c>
      <c r="G7" s="7" t="s">
        <v>28</v>
      </c>
      <c r="H7" s="7" t="s">
        <v>29</v>
      </c>
      <c r="I7" s="7" t="s">
        <v>30</v>
      </c>
    </row>
    <row r="8" spans="1:9" ht="307.5" customHeight="1" x14ac:dyDescent="0.25">
      <c r="A8" s="56">
        <v>1</v>
      </c>
      <c r="B8" s="25" t="s">
        <v>34</v>
      </c>
      <c r="C8" s="17"/>
      <c r="D8" s="6"/>
      <c r="E8" s="11"/>
      <c r="F8" s="19"/>
      <c r="G8" s="18"/>
      <c r="H8" s="18"/>
      <c r="I8" s="18"/>
    </row>
    <row r="9" spans="1:9" ht="159" customHeight="1" x14ac:dyDescent="0.25">
      <c r="A9" s="56">
        <v>2</v>
      </c>
      <c r="B9" s="25" t="s">
        <v>35</v>
      </c>
      <c r="C9" s="17"/>
      <c r="D9" s="6"/>
      <c r="E9" s="11"/>
      <c r="F9" s="19"/>
      <c r="G9" s="18"/>
      <c r="H9" s="18"/>
      <c r="I9" s="18"/>
    </row>
    <row r="10" spans="1:9" ht="33.75" x14ac:dyDescent="0.25">
      <c r="A10" s="57">
        <v>3</v>
      </c>
      <c r="B10" s="50" t="s">
        <v>36</v>
      </c>
      <c r="C10" s="17"/>
      <c r="D10" s="6"/>
      <c r="E10" s="11"/>
      <c r="F10" s="19"/>
      <c r="G10" s="18"/>
      <c r="H10" s="18"/>
      <c r="I10" s="18"/>
    </row>
    <row r="11" spans="1:9" ht="22.5" x14ac:dyDescent="0.25">
      <c r="A11" s="56">
        <v>4</v>
      </c>
      <c r="B11" s="50" t="s">
        <v>37</v>
      </c>
      <c r="C11" s="17"/>
      <c r="D11" s="6"/>
      <c r="E11" s="11"/>
      <c r="F11" s="19"/>
      <c r="G11" s="18"/>
      <c r="H11" s="18"/>
      <c r="I11" s="18"/>
    </row>
    <row r="12" spans="1:9" ht="22.5" x14ac:dyDescent="0.25">
      <c r="A12" s="56">
        <v>5</v>
      </c>
      <c r="B12" s="50" t="s">
        <v>38</v>
      </c>
      <c r="C12" s="17"/>
      <c r="D12" s="6"/>
      <c r="E12" s="11"/>
      <c r="F12" s="19"/>
      <c r="G12" s="18"/>
      <c r="H12" s="18"/>
      <c r="I12" s="18"/>
    </row>
    <row r="13" spans="1:9" ht="22.5" x14ac:dyDescent="0.25">
      <c r="A13" s="57">
        <v>6</v>
      </c>
      <c r="B13" s="50" t="s">
        <v>39</v>
      </c>
      <c r="C13" s="17"/>
      <c r="D13" s="6"/>
      <c r="E13" s="11"/>
      <c r="F13" s="19"/>
      <c r="G13" s="18"/>
      <c r="H13" s="18"/>
      <c r="I13" s="18"/>
    </row>
    <row r="14" spans="1:9" x14ac:dyDescent="0.25">
      <c r="A14" s="56">
        <v>7</v>
      </c>
      <c r="B14" s="51" t="s">
        <v>40</v>
      </c>
      <c r="C14" s="17"/>
      <c r="D14" s="6"/>
      <c r="E14" s="11"/>
      <c r="F14" s="19"/>
      <c r="G14" s="18"/>
      <c r="H14" s="18"/>
      <c r="I14" s="18"/>
    </row>
    <row r="15" spans="1:9" x14ac:dyDescent="0.25">
      <c r="A15" s="56">
        <v>8</v>
      </c>
      <c r="B15" s="51" t="s">
        <v>41</v>
      </c>
      <c r="C15" s="17"/>
      <c r="D15" s="6"/>
      <c r="E15" s="11"/>
      <c r="F15" s="19"/>
      <c r="G15" s="18"/>
      <c r="H15" s="18"/>
      <c r="I15" s="18"/>
    </row>
    <row r="16" spans="1:9" ht="56.25" x14ac:dyDescent="0.25">
      <c r="A16" s="57">
        <v>9</v>
      </c>
      <c r="B16" s="52" t="s">
        <v>42</v>
      </c>
      <c r="C16" s="17"/>
      <c r="D16" s="6"/>
      <c r="E16" s="11"/>
      <c r="F16" s="19"/>
      <c r="G16" s="18"/>
      <c r="H16" s="18"/>
      <c r="I16" s="18"/>
    </row>
    <row r="17" spans="1:11" ht="33.75" x14ac:dyDescent="0.25">
      <c r="A17" s="56">
        <v>10</v>
      </c>
      <c r="B17" s="52" t="s">
        <v>43</v>
      </c>
      <c r="C17" s="17"/>
      <c r="D17" s="6"/>
      <c r="E17" s="11"/>
      <c r="F17" s="19"/>
      <c r="G17" s="18"/>
      <c r="H17" s="18"/>
      <c r="I17" s="18"/>
    </row>
    <row r="18" spans="1:11" x14ac:dyDescent="0.25">
      <c r="A18" s="56">
        <v>11</v>
      </c>
      <c r="B18" s="51" t="s">
        <v>31</v>
      </c>
      <c r="C18" s="17"/>
      <c r="D18" s="6"/>
      <c r="E18" s="11"/>
      <c r="F18" s="19"/>
      <c r="G18" s="18"/>
      <c r="H18" s="18"/>
      <c r="I18" s="18"/>
    </row>
    <row r="19" spans="1:11" ht="22.5" x14ac:dyDescent="0.25">
      <c r="A19" s="57">
        <v>12</v>
      </c>
      <c r="B19" s="51" t="s">
        <v>44</v>
      </c>
      <c r="C19" s="17"/>
      <c r="D19" s="6"/>
      <c r="E19" s="11"/>
      <c r="F19" s="19"/>
      <c r="G19" s="18"/>
      <c r="H19" s="18"/>
      <c r="I19" s="18"/>
    </row>
    <row r="20" spans="1:11" x14ac:dyDescent="0.25">
      <c r="A20" s="67" t="s">
        <v>22</v>
      </c>
      <c r="B20" s="67"/>
      <c r="C20" s="67"/>
      <c r="D20" s="67"/>
      <c r="E20" s="67"/>
      <c r="F20" s="67"/>
      <c r="G20" s="67"/>
      <c r="H20" s="67"/>
      <c r="I20" s="20">
        <f>SUM(I8:I19)</f>
        <v>0</v>
      </c>
      <c r="J20" s="22"/>
    </row>
    <row r="21" spans="1:11" ht="48" customHeight="1" x14ac:dyDescent="0.25">
      <c r="A21" s="64" t="s">
        <v>25</v>
      </c>
      <c r="B21" s="64"/>
      <c r="C21" s="64"/>
      <c r="D21" s="64"/>
      <c r="E21" s="64"/>
      <c r="F21" s="64"/>
      <c r="K21" s="21"/>
    </row>
    <row r="22" spans="1:11" x14ac:dyDescent="0.25">
      <c r="A22" s="2" t="s">
        <v>18</v>
      </c>
    </row>
  </sheetData>
  <mergeCells count="8">
    <mergeCell ref="A21:F21"/>
    <mergeCell ref="A1:F1"/>
    <mergeCell ref="A2:F2"/>
    <mergeCell ref="A5:F5"/>
    <mergeCell ref="A6:F6"/>
    <mergeCell ref="A3:F3"/>
    <mergeCell ref="A4:F4"/>
    <mergeCell ref="A20:H20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opLeftCell="A10" zoomScale="81" zoomScaleNormal="70" workbookViewId="0">
      <selection activeCell="A5" sqref="A5:G20"/>
    </sheetView>
  </sheetViews>
  <sheetFormatPr baseColWidth="10" defaultColWidth="11.42578125" defaultRowHeight="13.5" x14ac:dyDescent="0.25"/>
  <cols>
    <col min="1" max="1" width="5.5703125" style="2" customWidth="1"/>
    <col min="2" max="2" width="56.7109375" style="33" customWidth="1"/>
    <col min="3" max="3" width="13.5703125" style="2" customWidth="1"/>
    <col min="4" max="4" width="22.85546875" style="2" customWidth="1"/>
    <col min="5" max="5" width="27.28515625" style="2" customWidth="1"/>
    <col min="6" max="6" width="22.85546875" style="2" customWidth="1"/>
    <col min="7" max="7" width="15.28515625" style="2" customWidth="1"/>
    <col min="8" max="8" width="1.5703125" style="2" customWidth="1"/>
    <col min="9" max="9" width="15.42578125" style="2" customWidth="1"/>
    <col min="10" max="10" width="1.28515625" style="2" customWidth="1"/>
    <col min="11" max="11" width="19.140625" style="2" customWidth="1"/>
    <col min="12" max="12" width="0.85546875" style="2" customWidth="1"/>
    <col min="13" max="13" width="14.7109375" style="2" customWidth="1"/>
    <col min="14" max="14" width="1.140625" style="2" customWidth="1"/>
    <col min="15" max="15" width="19.140625" style="2" customWidth="1"/>
    <col min="16" max="18" width="11.42578125" style="2"/>
    <col min="19" max="19" width="1.28515625" style="2" customWidth="1"/>
    <col min="20" max="20" width="16.28515625" style="2" customWidth="1"/>
    <col min="21" max="16384" width="11.42578125" style="2"/>
  </cols>
  <sheetData>
    <row r="1" spans="1:20" x14ac:dyDescent="0.25">
      <c r="A1" s="63" t="s">
        <v>19</v>
      </c>
      <c r="B1" s="63"/>
      <c r="C1" s="63"/>
      <c r="D1" s="63"/>
      <c r="E1" s="63"/>
      <c r="F1" s="63"/>
      <c r="G1" s="63"/>
    </row>
    <row r="2" spans="1:20" ht="15.75" customHeight="1" x14ac:dyDescent="0.25">
      <c r="A2" s="63" t="s">
        <v>20</v>
      </c>
      <c r="B2" s="63"/>
      <c r="C2" s="63"/>
      <c r="D2" s="63"/>
      <c r="E2" s="63"/>
      <c r="F2" s="63"/>
      <c r="G2" s="63"/>
    </row>
    <row r="3" spans="1:20" ht="15.75" customHeight="1" x14ac:dyDescent="0.25">
      <c r="A3" s="63" t="s">
        <v>23</v>
      </c>
      <c r="B3" s="63"/>
      <c r="C3" s="63"/>
      <c r="D3" s="63"/>
      <c r="E3" s="63"/>
      <c r="F3" s="63"/>
      <c r="G3" s="63"/>
    </row>
    <row r="4" spans="1:20" ht="15" customHeight="1" x14ac:dyDescent="0.25">
      <c r="A4" s="63" t="str">
        <f>+'ESPECIFICACIONES TECNICAS '!A4</f>
        <v>Secretaría de Desarrollo Social</v>
      </c>
      <c r="B4" s="63"/>
      <c r="C4" s="63"/>
      <c r="D4" s="63"/>
      <c r="E4" s="63"/>
      <c r="F4" s="63"/>
      <c r="G4" s="63"/>
    </row>
    <row r="5" spans="1:20" ht="18" customHeight="1" x14ac:dyDescent="0.25">
      <c r="A5" s="60" t="s">
        <v>4</v>
      </c>
      <c r="B5" s="60"/>
      <c r="C5" s="60"/>
      <c r="D5" s="60"/>
      <c r="E5" s="60"/>
      <c r="F5" s="60"/>
      <c r="G5" s="60"/>
    </row>
    <row r="6" spans="1:20" ht="45.75" customHeight="1" x14ac:dyDescent="0.25">
      <c r="A6" s="69" t="str">
        <f>+'ESPECIFICACIONES TECNICAS '!A6</f>
        <v>OBJETO: "PRESTACIÓN DE SERVICIOS LOGÍSTICOS PARA LA REALIZACIÓN Y PARTICIPACIÓN EN EVENTOS DEPORTIVOS LOCALES O TERRITORIALES DE LOS DEPORTISTAS DEL MUNICIPIO DE SASAIMA.”</v>
      </c>
      <c r="B6" s="69"/>
      <c r="C6" s="69"/>
      <c r="D6" s="69"/>
      <c r="E6" s="69"/>
      <c r="F6" s="69"/>
      <c r="G6" s="69"/>
      <c r="I6" s="68" t="s">
        <v>7</v>
      </c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0" ht="81" customHeight="1" x14ac:dyDescent="0.25">
      <c r="A7" s="3" t="s">
        <v>2</v>
      </c>
      <c r="B7" s="32" t="s">
        <v>0</v>
      </c>
      <c r="C7" s="3" t="s">
        <v>5</v>
      </c>
      <c r="D7" s="13" t="s">
        <v>51</v>
      </c>
      <c r="E7" s="14" t="s">
        <v>52</v>
      </c>
      <c r="F7" s="24" t="s">
        <v>53</v>
      </c>
      <c r="G7" s="3" t="s">
        <v>3</v>
      </c>
      <c r="H7" s="34"/>
      <c r="I7" s="5" t="s">
        <v>8</v>
      </c>
      <c r="J7" s="34"/>
      <c r="K7" s="5" t="s">
        <v>9</v>
      </c>
      <c r="L7" s="34"/>
      <c r="M7" s="5" t="s">
        <v>10</v>
      </c>
      <c r="N7" s="34"/>
      <c r="O7" s="5" t="s">
        <v>16</v>
      </c>
      <c r="P7" s="5" t="s">
        <v>11</v>
      </c>
      <c r="Q7" s="5" t="s">
        <v>12</v>
      </c>
      <c r="R7" s="5" t="s">
        <v>13</v>
      </c>
      <c r="S7" s="34"/>
      <c r="T7" s="5" t="s">
        <v>14</v>
      </c>
    </row>
    <row r="8" spans="1:20" x14ac:dyDescent="0.25">
      <c r="A8" s="70" t="str">
        <f>+'ESPECIFICACIONES TECNICAS '!A8</f>
        <v>APOYO LOGISTICO</v>
      </c>
      <c r="B8" s="70"/>
      <c r="C8" s="70"/>
      <c r="D8" s="70"/>
      <c r="E8" s="70"/>
      <c r="F8" s="70"/>
      <c r="G8" s="70"/>
      <c r="H8" s="34"/>
      <c r="I8" s="5"/>
      <c r="J8" s="34"/>
      <c r="K8" s="5"/>
      <c r="L8" s="34"/>
      <c r="M8" s="5"/>
      <c r="N8" s="34"/>
      <c r="O8" s="5"/>
      <c r="P8" s="5"/>
      <c r="Q8" s="5"/>
      <c r="R8" s="5"/>
      <c r="S8" s="34"/>
      <c r="T8" s="5"/>
    </row>
    <row r="9" spans="1:20" s="10" customFormat="1" ht="163.9" customHeight="1" x14ac:dyDescent="0.25">
      <c r="A9" s="6">
        <v>1</v>
      </c>
      <c r="B9" s="25" t="s">
        <v>34</v>
      </c>
      <c r="C9" s="29">
        <v>1</v>
      </c>
      <c r="D9" s="35">
        <v>70000</v>
      </c>
      <c r="E9" s="36">
        <v>65000</v>
      </c>
      <c r="F9" s="37">
        <v>65000</v>
      </c>
      <c r="G9" s="30">
        <f>AVERAGE(D9:F9)</f>
        <v>66666.666666666672</v>
      </c>
      <c r="H9" s="38"/>
      <c r="I9" s="9">
        <f>ROUND(AVERAGE(D9:F9),0)</f>
        <v>66667</v>
      </c>
      <c r="J9" s="38">
        <v>0</v>
      </c>
      <c r="K9" s="9">
        <f>ROUND(STDEVA(D9:F9),0)</f>
        <v>2887</v>
      </c>
      <c r="L9" s="38"/>
      <c r="M9" s="12">
        <f>+K9/I9</f>
        <v>4.3304783476082617E-2</v>
      </c>
      <c r="N9" s="38"/>
      <c r="O9" s="9">
        <f>IF(M9&lt;25%,I9,"CV MAYOR A 25%")</f>
        <v>66667</v>
      </c>
      <c r="P9" s="8" t="s">
        <v>15</v>
      </c>
      <c r="Q9" s="8" t="s">
        <v>15</v>
      </c>
      <c r="R9" s="8" t="s">
        <v>15</v>
      </c>
      <c r="S9" s="38"/>
      <c r="T9" s="9">
        <f>+I9</f>
        <v>66667</v>
      </c>
    </row>
    <row r="10" spans="1:20" ht="135" x14ac:dyDescent="0.25">
      <c r="A10" s="6">
        <v>2</v>
      </c>
      <c r="B10" s="25" t="s">
        <v>35</v>
      </c>
      <c r="C10" s="29">
        <v>1</v>
      </c>
      <c r="D10" s="39">
        <v>40000</v>
      </c>
      <c r="E10" s="40">
        <v>42000</v>
      </c>
      <c r="F10" s="41">
        <v>41000</v>
      </c>
      <c r="G10" s="30">
        <f t="shared" ref="G10:G20" si="0">AVERAGE(D10:F10)</f>
        <v>41000</v>
      </c>
      <c r="H10" s="34"/>
      <c r="I10" s="9">
        <f t="shared" ref="I10:I20" si="1">ROUND(AVERAGE(D10:F10),0)</f>
        <v>41000</v>
      </c>
      <c r="J10" s="34"/>
      <c r="K10" s="9">
        <f t="shared" ref="K10:K11" si="2">ROUND(STDEVA(D10:F10),0)</f>
        <v>1000</v>
      </c>
      <c r="L10" s="34"/>
      <c r="M10" s="12">
        <f t="shared" ref="M10:M11" si="3">+K10/I10</f>
        <v>2.4390243902439025E-2</v>
      </c>
      <c r="N10" s="34"/>
      <c r="O10" s="9">
        <f t="shared" ref="O10:O11" si="4">IF(M10&lt;25%,I10,"CV MAYOR A 25%")</f>
        <v>41000</v>
      </c>
      <c r="P10" s="8" t="s">
        <v>15</v>
      </c>
      <c r="Q10" s="8" t="s">
        <v>15</v>
      </c>
      <c r="R10" s="8" t="s">
        <v>15</v>
      </c>
      <c r="S10" s="34"/>
      <c r="T10" s="9">
        <f t="shared" ref="T10" si="5">+I10</f>
        <v>41000</v>
      </c>
    </row>
    <row r="11" spans="1:20" ht="33.75" x14ac:dyDescent="0.25">
      <c r="A11" s="53">
        <v>3</v>
      </c>
      <c r="B11" s="50" t="s">
        <v>45</v>
      </c>
      <c r="C11" s="54">
        <v>1</v>
      </c>
      <c r="D11" s="39">
        <v>7000</v>
      </c>
      <c r="E11" s="40">
        <v>8330</v>
      </c>
      <c r="F11" s="41">
        <v>9520</v>
      </c>
      <c r="G11" s="30">
        <f t="shared" si="0"/>
        <v>8283.3333333333339</v>
      </c>
      <c r="H11" s="34"/>
      <c r="I11" s="9">
        <f t="shared" si="1"/>
        <v>8283</v>
      </c>
      <c r="J11" s="34"/>
      <c r="K11" s="9">
        <f t="shared" si="2"/>
        <v>1261</v>
      </c>
      <c r="L11" s="34"/>
      <c r="M11" s="55">
        <f t="shared" si="3"/>
        <v>0.15223952674151878</v>
      </c>
      <c r="N11" s="34"/>
      <c r="O11" s="9">
        <f t="shared" si="4"/>
        <v>8283</v>
      </c>
      <c r="P11" s="9" t="s">
        <v>15</v>
      </c>
      <c r="Q11" s="9" t="s">
        <v>15</v>
      </c>
      <c r="R11" s="9" t="s">
        <v>15</v>
      </c>
      <c r="S11" s="34"/>
      <c r="T11" s="9">
        <f>+I11</f>
        <v>8283</v>
      </c>
    </row>
    <row r="12" spans="1:20" ht="22.5" x14ac:dyDescent="0.25">
      <c r="A12" s="31">
        <v>4</v>
      </c>
      <c r="B12" s="50" t="s">
        <v>46</v>
      </c>
      <c r="C12" s="54">
        <v>1</v>
      </c>
      <c r="D12" s="39">
        <v>150000</v>
      </c>
      <c r="E12" s="40">
        <v>180880</v>
      </c>
      <c r="F12" s="41">
        <v>178500</v>
      </c>
      <c r="G12" s="30">
        <f t="shared" si="0"/>
        <v>169793.33333333334</v>
      </c>
      <c r="H12" s="34"/>
      <c r="I12" s="9">
        <f t="shared" si="1"/>
        <v>169793</v>
      </c>
      <c r="J12" s="34"/>
      <c r="K12" s="9"/>
      <c r="L12" s="34"/>
      <c r="M12" s="55"/>
      <c r="N12" s="34"/>
      <c r="O12" s="9"/>
      <c r="P12" s="9"/>
      <c r="Q12" s="9"/>
      <c r="R12" s="9"/>
      <c r="S12" s="34"/>
      <c r="T12" s="9"/>
    </row>
    <row r="13" spans="1:20" ht="22.5" x14ac:dyDescent="0.25">
      <c r="A13" s="31">
        <v>5</v>
      </c>
      <c r="B13" s="50" t="s">
        <v>47</v>
      </c>
      <c r="C13" s="54">
        <v>1</v>
      </c>
      <c r="D13" s="39">
        <v>120000</v>
      </c>
      <c r="E13" s="40">
        <v>142800</v>
      </c>
      <c r="F13" s="41">
        <v>142800</v>
      </c>
      <c r="G13" s="30">
        <f t="shared" si="0"/>
        <v>135200</v>
      </c>
      <c r="H13" s="34"/>
      <c r="I13" s="9">
        <f t="shared" si="1"/>
        <v>135200</v>
      </c>
      <c r="J13" s="34"/>
      <c r="K13" s="9"/>
      <c r="L13" s="34"/>
      <c r="M13" s="55"/>
      <c r="N13" s="34"/>
      <c r="O13" s="9"/>
      <c r="P13" s="9"/>
      <c r="Q13" s="9"/>
      <c r="R13" s="9"/>
      <c r="S13" s="34"/>
      <c r="T13" s="9"/>
    </row>
    <row r="14" spans="1:20" ht="22.5" x14ac:dyDescent="0.25">
      <c r="A14" s="53">
        <v>6</v>
      </c>
      <c r="B14" s="50" t="s">
        <v>39</v>
      </c>
      <c r="C14" s="54">
        <v>1</v>
      </c>
      <c r="D14" s="39">
        <v>100000</v>
      </c>
      <c r="E14" s="40">
        <v>130900</v>
      </c>
      <c r="F14" s="41">
        <v>119000</v>
      </c>
      <c r="G14" s="30">
        <f t="shared" si="0"/>
        <v>116633.33333333333</v>
      </c>
      <c r="H14" s="34"/>
      <c r="I14" s="9">
        <f t="shared" si="1"/>
        <v>116633</v>
      </c>
      <c r="J14" s="34"/>
      <c r="K14" s="9"/>
      <c r="L14" s="34"/>
      <c r="M14" s="55"/>
      <c r="N14" s="34"/>
      <c r="O14" s="9"/>
      <c r="P14" s="9"/>
      <c r="Q14" s="9"/>
      <c r="R14" s="9"/>
      <c r="S14" s="34"/>
      <c r="T14" s="9"/>
    </row>
    <row r="15" spans="1:20" x14ac:dyDescent="0.25">
      <c r="A15" s="31">
        <v>7</v>
      </c>
      <c r="B15" s="51" t="s">
        <v>40</v>
      </c>
      <c r="C15" s="34">
        <v>1</v>
      </c>
      <c r="D15" s="43">
        <v>1900000</v>
      </c>
      <c r="E15" s="43">
        <v>1900000</v>
      </c>
      <c r="F15" s="43">
        <v>1900000</v>
      </c>
      <c r="G15" s="30">
        <f t="shared" si="0"/>
        <v>1900000</v>
      </c>
      <c r="H15" s="34"/>
      <c r="I15" s="9">
        <f t="shared" si="1"/>
        <v>1900000</v>
      </c>
      <c r="J15" s="34"/>
      <c r="K15" s="9">
        <f t="shared" ref="K15:K20" si="6">ROUND(STDEVA(D15:F15),0)</f>
        <v>0</v>
      </c>
      <c r="L15" s="34"/>
      <c r="M15" s="12">
        <f t="shared" ref="M15:M20" si="7">+K15/I15</f>
        <v>0</v>
      </c>
      <c r="N15" s="34"/>
      <c r="O15" s="9">
        <f t="shared" ref="O15:O20" si="8">IF(M15&lt;25%,I15,"CV MAYOR A 25%")</f>
        <v>1900000</v>
      </c>
      <c r="P15" s="8" t="s">
        <v>15</v>
      </c>
      <c r="Q15" s="8" t="s">
        <v>15</v>
      </c>
      <c r="R15" s="8" t="s">
        <v>15</v>
      </c>
      <c r="S15" s="34"/>
      <c r="T15" s="9">
        <f t="shared" ref="T15:T20" si="9">+I15</f>
        <v>1900000</v>
      </c>
    </row>
    <row r="16" spans="1:20" x14ac:dyDescent="0.25">
      <c r="A16" s="31">
        <v>8</v>
      </c>
      <c r="B16" s="51" t="s">
        <v>48</v>
      </c>
      <c r="C16" s="34">
        <v>1</v>
      </c>
      <c r="D16" s="43">
        <v>120000</v>
      </c>
      <c r="E16" s="43">
        <v>130000</v>
      </c>
      <c r="F16" s="43">
        <v>125000</v>
      </c>
      <c r="G16" s="30">
        <f t="shared" si="0"/>
        <v>125000</v>
      </c>
      <c r="H16" s="34"/>
      <c r="I16" s="9">
        <f t="shared" si="1"/>
        <v>125000</v>
      </c>
      <c r="J16" s="34"/>
      <c r="K16" s="9">
        <f t="shared" si="6"/>
        <v>5000</v>
      </c>
      <c r="L16" s="34"/>
      <c r="M16" s="12">
        <f t="shared" si="7"/>
        <v>0.04</v>
      </c>
      <c r="N16" s="34"/>
      <c r="O16" s="9">
        <f t="shared" si="8"/>
        <v>125000</v>
      </c>
      <c r="P16" s="8" t="s">
        <v>15</v>
      </c>
      <c r="Q16" s="8" t="s">
        <v>15</v>
      </c>
      <c r="R16" s="8" t="s">
        <v>15</v>
      </c>
      <c r="S16" s="34"/>
      <c r="T16" s="9">
        <f t="shared" si="9"/>
        <v>125000</v>
      </c>
    </row>
    <row r="17" spans="1:20" ht="45" x14ac:dyDescent="0.25">
      <c r="A17" s="53">
        <v>9</v>
      </c>
      <c r="B17" s="52" t="s">
        <v>42</v>
      </c>
      <c r="C17" s="34">
        <v>1</v>
      </c>
      <c r="D17" s="43">
        <v>3000000</v>
      </c>
      <c r="E17" s="43">
        <v>3100000</v>
      </c>
      <c r="F17" s="43">
        <v>3200000</v>
      </c>
      <c r="G17" s="30">
        <f t="shared" si="0"/>
        <v>3100000</v>
      </c>
      <c r="H17" s="34"/>
      <c r="I17" s="9">
        <f t="shared" si="1"/>
        <v>3100000</v>
      </c>
      <c r="J17" s="34"/>
      <c r="K17" s="9">
        <f t="shared" si="6"/>
        <v>100000</v>
      </c>
      <c r="L17" s="34"/>
      <c r="M17" s="12">
        <f t="shared" si="7"/>
        <v>3.2258064516129031E-2</v>
      </c>
      <c r="N17" s="34"/>
      <c r="O17" s="9">
        <f t="shared" si="8"/>
        <v>3100000</v>
      </c>
      <c r="P17" s="8" t="s">
        <v>15</v>
      </c>
      <c r="Q17" s="8" t="s">
        <v>15</v>
      </c>
      <c r="R17" s="8" t="s">
        <v>15</v>
      </c>
      <c r="S17" s="34"/>
      <c r="T17" s="9">
        <f t="shared" si="9"/>
        <v>3100000</v>
      </c>
    </row>
    <row r="18" spans="1:20" ht="33.75" x14ac:dyDescent="0.25">
      <c r="A18" s="31">
        <v>10</v>
      </c>
      <c r="B18" s="52" t="s">
        <v>43</v>
      </c>
      <c r="C18" s="34">
        <v>1</v>
      </c>
      <c r="D18" s="43">
        <v>2500000</v>
      </c>
      <c r="E18" s="43">
        <v>2800000</v>
      </c>
      <c r="F18" s="43">
        <v>2600000</v>
      </c>
      <c r="G18" s="30">
        <f t="shared" si="0"/>
        <v>2633333.3333333335</v>
      </c>
      <c r="H18" s="34"/>
      <c r="I18" s="9">
        <f t="shared" si="1"/>
        <v>2633333</v>
      </c>
      <c r="J18" s="34"/>
      <c r="K18" s="9">
        <f t="shared" si="6"/>
        <v>152753</v>
      </c>
      <c r="L18" s="34"/>
      <c r="M18" s="12">
        <f t="shared" si="7"/>
        <v>5.8007475697148821E-2</v>
      </c>
      <c r="N18" s="34"/>
      <c r="O18" s="9">
        <f t="shared" si="8"/>
        <v>2633333</v>
      </c>
      <c r="P18" s="8" t="s">
        <v>15</v>
      </c>
      <c r="Q18" s="8" t="s">
        <v>15</v>
      </c>
      <c r="R18" s="8" t="s">
        <v>15</v>
      </c>
      <c r="S18" s="34"/>
      <c r="T18" s="9">
        <f t="shared" si="9"/>
        <v>2633333</v>
      </c>
    </row>
    <row r="19" spans="1:20" x14ac:dyDescent="0.25">
      <c r="A19" s="31">
        <v>11</v>
      </c>
      <c r="B19" s="51" t="s">
        <v>31</v>
      </c>
      <c r="C19" s="34">
        <v>1</v>
      </c>
      <c r="D19" s="43">
        <v>2000</v>
      </c>
      <c r="E19" s="43">
        <v>2000</v>
      </c>
      <c r="F19" s="43">
        <v>2000</v>
      </c>
      <c r="G19" s="30">
        <f t="shared" si="0"/>
        <v>2000</v>
      </c>
      <c r="H19" s="34"/>
      <c r="I19" s="9">
        <f t="shared" si="1"/>
        <v>2000</v>
      </c>
      <c r="J19" s="34"/>
      <c r="K19" s="9">
        <f t="shared" si="6"/>
        <v>0</v>
      </c>
      <c r="L19" s="34"/>
      <c r="M19" s="12">
        <f t="shared" si="7"/>
        <v>0</v>
      </c>
      <c r="N19" s="34"/>
      <c r="O19" s="9">
        <f t="shared" si="8"/>
        <v>2000</v>
      </c>
      <c r="P19" s="8" t="s">
        <v>15</v>
      </c>
      <c r="Q19" s="8" t="s">
        <v>15</v>
      </c>
      <c r="R19" s="8" t="s">
        <v>15</v>
      </c>
      <c r="S19" s="34"/>
      <c r="T19" s="9">
        <f t="shared" si="9"/>
        <v>2000</v>
      </c>
    </row>
    <row r="20" spans="1:20" ht="22.5" x14ac:dyDescent="0.25">
      <c r="A20" s="53">
        <v>12</v>
      </c>
      <c r="B20" s="51" t="s">
        <v>44</v>
      </c>
      <c r="C20" s="34">
        <v>1</v>
      </c>
      <c r="D20" s="43">
        <v>14000</v>
      </c>
      <c r="E20" s="43">
        <v>13500</v>
      </c>
      <c r="F20" s="43">
        <v>14500</v>
      </c>
      <c r="G20" s="30">
        <f t="shared" si="0"/>
        <v>14000</v>
      </c>
      <c r="H20" s="34"/>
      <c r="I20" s="9">
        <f t="shared" si="1"/>
        <v>14000</v>
      </c>
      <c r="J20" s="34"/>
      <c r="K20" s="9">
        <f t="shared" si="6"/>
        <v>500</v>
      </c>
      <c r="L20" s="34"/>
      <c r="M20" s="12">
        <f t="shared" si="7"/>
        <v>3.5714285714285712E-2</v>
      </c>
      <c r="N20" s="34"/>
      <c r="O20" s="9">
        <f t="shared" si="8"/>
        <v>14000</v>
      </c>
      <c r="P20" s="8" t="s">
        <v>15</v>
      </c>
      <c r="Q20" s="8" t="s">
        <v>15</v>
      </c>
      <c r="R20" s="8" t="s">
        <v>15</v>
      </c>
      <c r="S20" s="34"/>
      <c r="T20" s="9">
        <f t="shared" si="9"/>
        <v>14000</v>
      </c>
    </row>
  </sheetData>
  <mergeCells count="8">
    <mergeCell ref="I6:T6"/>
    <mergeCell ref="A6:G6"/>
    <mergeCell ref="A5:G5"/>
    <mergeCell ref="A8:G8"/>
    <mergeCell ref="A1:G1"/>
    <mergeCell ref="A2:G2"/>
    <mergeCell ref="A3:G3"/>
    <mergeCell ref="A4:G4"/>
  </mergeCells>
  <pageMargins left="0.7" right="0.7" top="0.75" bottom="0.75" header="0.3" footer="0.3"/>
  <pageSetup paperSize="1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D37EB-DBA6-465A-BE91-183E982A4E53}">
  <dimension ref="A1:F20"/>
  <sheetViews>
    <sheetView tabSelected="1" zoomScale="98" zoomScaleNormal="74" workbookViewId="0">
      <selection activeCell="A5" sqref="A5:D20"/>
    </sheetView>
  </sheetViews>
  <sheetFormatPr baseColWidth="10" defaultRowHeight="15" x14ac:dyDescent="0.25"/>
  <cols>
    <col min="1" max="1" width="11.7109375" customWidth="1"/>
    <col min="2" max="2" width="68.140625" style="26" bestFit="1" customWidth="1"/>
  </cols>
  <sheetData>
    <row r="1" spans="1:6" x14ac:dyDescent="0.25">
      <c r="A1" s="71" t="s">
        <v>19</v>
      </c>
      <c r="B1" s="71"/>
      <c r="C1" s="71"/>
      <c r="D1" s="71"/>
      <c r="E1" s="1"/>
      <c r="F1" s="1"/>
    </row>
    <row r="2" spans="1:6" x14ac:dyDescent="0.25">
      <c r="A2" s="71" t="s">
        <v>20</v>
      </c>
      <c r="B2" s="71"/>
      <c r="C2" s="71"/>
      <c r="D2" s="71"/>
      <c r="E2" s="1"/>
      <c r="F2" s="1"/>
    </row>
    <row r="3" spans="1:6" x14ac:dyDescent="0.25">
      <c r="A3" s="71" t="s">
        <v>23</v>
      </c>
      <c r="B3" s="71"/>
      <c r="C3" s="71"/>
      <c r="D3" s="71"/>
      <c r="E3" s="1"/>
      <c r="F3" s="1"/>
    </row>
    <row r="4" spans="1:6" x14ac:dyDescent="0.25">
      <c r="A4" s="72" t="s">
        <v>33</v>
      </c>
      <c r="B4" s="72"/>
      <c r="C4" s="72"/>
      <c r="D4" s="72"/>
      <c r="E4" s="1"/>
      <c r="F4" s="1"/>
    </row>
    <row r="5" spans="1:6" ht="16.5" customHeight="1" x14ac:dyDescent="0.25">
      <c r="A5" s="76" t="s">
        <v>6</v>
      </c>
      <c r="B5" s="76"/>
      <c r="C5" s="76"/>
      <c r="D5" s="76"/>
    </row>
    <row r="6" spans="1:6" ht="67.5" customHeight="1" x14ac:dyDescent="0.25">
      <c r="A6" s="77" t="s">
        <v>49</v>
      </c>
      <c r="B6" s="77"/>
      <c r="C6" s="77"/>
      <c r="D6" s="77"/>
    </row>
    <row r="7" spans="1:6" x14ac:dyDescent="0.25">
      <c r="A7" s="15" t="s">
        <v>2</v>
      </c>
      <c r="B7" s="28" t="s">
        <v>0</v>
      </c>
      <c r="C7" s="15" t="s">
        <v>5</v>
      </c>
      <c r="D7" s="15" t="s">
        <v>1</v>
      </c>
    </row>
    <row r="8" spans="1:6" x14ac:dyDescent="0.25">
      <c r="A8" s="73" t="s">
        <v>32</v>
      </c>
      <c r="B8" s="74"/>
      <c r="C8" s="74"/>
      <c r="D8" s="75"/>
    </row>
    <row r="9" spans="1:6" ht="226.5" customHeight="1" x14ac:dyDescent="0.25">
      <c r="A9" s="49">
        <v>1</v>
      </c>
      <c r="B9" s="25" t="s">
        <v>34</v>
      </c>
      <c r="C9" s="16" t="s">
        <v>5</v>
      </c>
      <c r="D9" s="23">
        <v>1</v>
      </c>
    </row>
    <row r="10" spans="1:6" ht="151.5" customHeight="1" x14ac:dyDescent="0.25">
      <c r="A10" s="49">
        <v>2</v>
      </c>
      <c r="B10" s="25" t="s">
        <v>35</v>
      </c>
      <c r="C10" s="16" t="s">
        <v>5</v>
      </c>
      <c r="D10" s="16">
        <v>1</v>
      </c>
    </row>
    <row r="11" spans="1:6" ht="22.5" x14ac:dyDescent="0.25">
      <c r="A11" s="49">
        <v>3</v>
      </c>
      <c r="B11" s="50" t="s">
        <v>36</v>
      </c>
      <c r="C11" s="16" t="s">
        <v>5</v>
      </c>
      <c r="D11" s="16">
        <v>1</v>
      </c>
    </row>
    <row r="12" spans="1:6" ht="22.5" x14ac:dyDescent="0.25">
      <c r="A12" s="49">
        <v>4</v>
      </c>
      <c r="B12" s="50" t="s">
        <v>37</v>
      </c>
      <c r="C12" s="16" t="s">
        <v>5</v>
      </c>
      <c r="D12" s="16">
        <v>1</v>
      </c>
    </row>
    <row r="13" spans="1:6" ht="25.5" customHeight="1" x14ac:dyDescent="0.25">
      <c r="A13" s="49">
        <v>5</v>
      </c>
      <c r="B13" s="50" t="s">
        <v>38</v>
      </c>
      <c r="C13" s="16" t="s">
        <v>5</v>
      </c>
      <c r="D13" s="27">
        <v>1</v>
      </c>
    </row>
    <row r="14" spans="1:6" ht="22.5" x14ac:dyDescent="0.25">
      <c r="A14" s="49">
        <v>6</v>
      </c>
      <c r="B14" s="50" t="s">
        <v>39</v>
      </c>
      <c r="C14" s="16" t="s">
        <v>5</v>
      </c>
      <c r="D14" s="27">
        <v>1</v>
      </c>
    </row>
    <row r="15" spans="1:6" x14ac:dyDescent="0.25">
      <c r="A15" s="49">
        <v>7</v>
      </c>
      <c r="B15" s="51" t="s">
        <v>40</v>
      </c>
      <c r="C15" s="16" t="s">
        <v>5</v>
      </c>
      <c r="D15" s="27">
        <v>1</v>
      </c>
    </row>
    <row r="16" spans="1:6" ht="15" customHeight="1" x14ac:dyDescent="0.25">
      <c r="A16" s="49">
        <v>8</v>
      </c>
      <c r="B16" s="51" t="s">
        <v>41</v>
      </c>
      <c r="C16" s="16" t="s">
        <v>5</v>
      </c>
      <c r="D16" s="27">
        <v>1</v>
      </c>
    </row>
    <row r="17" spans="1:4" ht="33.75" x14ac:dyDescent="0.25">
      <c r="A17" s="49">
        <v>9</v>
      </c>
      <c r="B17" s="52" t="s">
        <v>42</v>
      </c>
      <c r="C17" s="16" t="s">
        <v>5</v>
      </c>
      <c r="D17" s="27">
        <v>1</v>
      </c>
    </row>
    <row r="18" spans="1:4" ht="33.75" x14ac:dyDescent="0.25">
      <c r="A18" s="49">
        <v>10</v>
      </c>
      <c r="B18" s="52" t="s">
        <v>43</v>
      </c>
      <c r="C18" s="16" t="s">
        <v>5</v>
      </c>
      <c r="D18" s="27">
        <v>1</v>
      </c>
    </row>
    <row r="19" spans="1:4" x14ac:dyDescent="0.25">
      <c r="A19" s="49">
        <v>11</v>
      </c>
      <c r="B19" s="51" t="s">
        <v>31</v>
      </c>
      <c r="C19" s="16" t="s">
        <v>5</v>
      </c>
      <c r="D19" s="27">
        <v>1</v>
      </c>
    </row>
    <row r="20" spans="1:4" ht="22.5" x14ac:dyDescent="0.25">
      <c r="A20" s="49">
        <v>12</v>
      </c>
      <c r="B20" s="51" t="s">
        <v>44</v>
      </c>
      <c r="C20" s="16" t="s">
        <v>5</v>
      </c>
      <c r="D20" s="27">
        <v>1</v>
      </c>
    </row>
  </sheetData>
  <mergeCells count="7">
    <mergeCell ref="A1:D1"/>
    <mergeCell ref="A2:D2"/>
    <mergeCell ref="A3:D3"/>
    <mergeCell ref="A4:D4"/>
    <mergeCell ref="A8:D8"/>
    <mergeCell ref="A5:D5"/>
    <mergeCell ref="A6:D6"/>
  </mergeCells>
  <pageMargins left="0.7" right="0.7" top="0.75" bottom="0.75" header="0.3" footer="0.3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OFICIAL</vt:lpstr>
      <vt:lpstr>ANEXO PROPUESTA ECONOMICA</vt:lpstr>
      <vt:lpstr>ESTUDIO DE MERCADO</vt:lpstr>
      <vt:lpstr>ESPECIFICACIONES TECNICAS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Hernandez</dc:creator>
  <cp:lastModifiedBy>Ramirez Gomez Fabio Alexis</cp:lastModifiedBy>
  <dcterms:created xsi:type="dcterms:W3CDTF">2020-08-25T20:48:59Z</dcterms:created>
  <dcterms:modified xsi:type="dcterms:W3CDTF">2024-11-21T00:50:35Z</dcterms:modified>
</cp:coreProperties>
</file>