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farango\Documents\Suministro de mezcla 2\"/>
    </mc:Choice>
  </mc:AlternateContent>
  <xr:revisionPtr revIDLastSave="0" documentId="8_{32331823-A791-478E-899A-CE6CBF483BE7}" xr6:coauthVersionLast="47" xr6:coauthVersionMax="47" xr10:uidLastSave="{00000000-0000-0000-0000-000000000000}"/>
  <bookViews>
    <workbookView xWindow="-120" yWindow="-120" windowWidth="20730" windowHeight="11040" tabRatio="949" xr2:uid="{00000000-000D-0000-FFFF-FFFF00000000}"/>
  </bookViews>
  <sheets>
    <sheet name="Ppto Mezcla Asfaltica" sheetId="74" r:id="rId1"/>
    <sheet name="450.1P" sheetId="12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_APU221">#REF!</definedName>
    <definedName name="_________APU465" localSheetId="0">[1]!absc</definedName>
    <definedName name="_________APU465">[1]!absc</definedName>
    <definedName name="_________PJ50">#REF!</definedName>
    <definedName name="_________pj51">#REF!</definedName>
    <definedName name="________APU221">#REF!</definedName>
    <definedName name="________APU465" localSheetId="0">[1]!absc</definedName>
    <definedName name="________APU465">[1]!absc</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PU221">#REF!</definedName>
    <definedName name="_______APU465" localSheetId="0">[1]!absc</definedName>
    <definedName name="_______APU465">[1]!absc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221">#REF!</definedName>
    <definedName name="______APU465" localSheetId="0">[1]!absc</definedName>
    <definedName name="______APU465">[1]!absc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PU221">#REF!</definedName>
    <definedName name="_____APU465" localSheetId="0">[1]!absc</definedName>
    <definedName name="_____APU465">[1]!absc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PU221">#REF!</definedName>
    <definedName name="____APU465" localSheetId="0">[1]!absc</definedName>
    <definedName name="____APU465">[1]!absc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PU221">#REF!</definedName>
    <definedName name="___APU465" localSheetId="0">[1]!absc</definedName>
    <definedName name="___APU465">[1]!absc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PU221">#REF!</definedName>
    <definedName name="__APU465" localSheetId="0">[1]!absc</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3">#REF!</definedName>
    <definedName name="_APU465" localSheetId="0">[1]!absc</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xlnm._FilterDatabase" localSheetId="0" hidden="1">'[2]46W9'!#REF!</definedName>
    <definedName name="_xlnm._FilterDatabase" hidden="1">'[2]46W9'!#REF!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d">#REF!</definedName>
    <definedName name="ADFGSDB" hidden="1">{"via1",#N/A,TRUE,"general";"via2",#N/A,TRUE,"general";"via3",#N/A,TRUE,"general"}</definedName>
    <definedName name="adoq" localSheetId="0">[3]!absc</definedName>
    <definedName name="adoq">[3]!absc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j">#REF!</definedName>
    <definedName name="alc" localSheetId="0">[4]!absc</definedName>
    <definedName name="alc">[4]!absc</definedName>
    <definedName name="anscount" hidden="1">1</definedName>
    <definedName name="AÑOWUIE">'[5]Res-Accide-10'!$R$2:$R$7</definedName>
    <definedName name="ao">#REF!</definedName>
    <definedName name="APU" localSheetId="0">[6]!absc</definedName>
    <definedName name="APU">[6]!absc</definedName>
    <definedName name="APU221.1">#REF!</definedName>
    <definedName name="APU221.2">#REF!</definedName>
    <definedName name="aqaq" hidden="1">{"TAB1",#N/A,TRUE,"GENERAL";"TAB2",#N/A,TRUE,"GENERAL";"TAB3",#N/A,TRUE,"GENERAL";"TAB4",#N/A,TRUE,"GENERAL";"TAB5",#N/A,TRUE,"GENERAL"}</definedName>
    <definedName name="_xlnm.Print_Area" localSheetId="0">'Ppto Mezcla Asfaltica'!$A$1:$L$50</definedName>
    <definedName name="_xlnm.Print_Area">#REF!</definedName>
    <definedName name="as">#REF!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uto1">#REF!</definedName>
    <definedName name="auto2">#REF!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'[7]ESTADO RED'!$E$8</definedName>
    <definedName name="bl">#REF!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'[8]ESTADO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NT">#REF!</definedName>
    <definedName name="causa">#REF!</definedName>
    <definedName name="cc">#REF!</definedName>
    <definedName name="ccccc" hidden="1">{"TAB1",#N/A,TRUE,"GENERAL";"TAB2",#N/A,TRUE,"GENERAL";"TAB3",#N/A,TRUE,"GENERAL";"TAB4",#N/A,TRUE,"GENERAL";"TAB5",#N/A,TRUE,"GENERAL"}</definedName>
    <definedName name="CCCCCC">'[9]A. P. U.'!#REF!</definedName>
    <definedName name="ccto210">#REF!</definedName>
    <definedName name="cd">#REF!</definedName>
    <definedName name="cdcdc" hidden="1">{"via1",#N/A,TRUE,"general";"via2",#N/A,TRUE,"general";"via3",#N/A,TRUE,"general"}</definedName>
    <definedName name="ceerf" hidden="1">{"TAB1",#N/A,TRUE,"GENERAL";"TAB2",#N/A,TRUE,"GENERAL";"TAB3",#N/A,TRUE,"GENERAL";"TAB4",#N/A,TRUE,"GENERAL";"TAB5",#N/A,TRUE,"GENERAL"}</definedName>
    <definedName name="clase">#REF!</definedName>
    <definedName name="co">#REF!</definedName>
    <definedName name="cp">#REF!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ego">#REF!</definedName>
    <definedName name="diego1">#REF!</definedName>
    <definedName name="DistanciasPRS7801">[10]Hoja1!$K$3:$L$55</definedName>
    <definedName name="DistanciasPRS9003">[10]Hoja1!$A$3:$B$52</definedName>
    <definedName name="DistanciasPRS9004">[10]Hoja1!$F$3:$G$33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20.1">'[11]220.1'!$H$52</definedName>
    <definedName name="ESP320.1">'[12]320.1'!$H$52</definedName>
    <definedName name="ESP330.1">'[11]330.1'!$H$52</definedName>
    <definedName name="ESP330.2">'[12]330.2'!$H$52</definedName>
    <definedName name="ESP640.1.2">'[11]640.1.2'!$H$50</definedName>
    <definedName name="ESP673.1">'[11]673.1'!$H$49</definedName>
    <definedName name="ESP673.2">'[11]673.2'!$H$53</definedName>
    <definedName name="ESP700.1">'[12]700.1'!$H$52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'[13]Análisis de precios'!$H$52</definedName>
    <definedName name="fa">#REF!</definedName>
    <definedName name="FAC" hidden="1">#REF!</definedName>
    <definedName name="fb">#REF!</definedName>
    <definedName name="fd">'[9]A.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nf">#REF!</definedName>
    <definedName name="INFG">#REF!</definedName>
    <definedName name="INV_11">'[14]PR 1'!$A$2:$N$655</definedName>
    <definedName name="io">#REF!</definedName>
    <definedName name="ir">#REF!</definedName>
    <definedName name="it.">#REF!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[15]items!$C$4:$J$247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ia">#REF!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CA" localSheetId="0">[16]!absc</definedName>
    <definedName name="LOCA">[16]!absc</definedName>
    <definedName name="LOCA1" localSheetId="0">[6]!absc</definedName>
    <definedName name="LOCA1">[6]!absc</definedName>
    <definedName name="LOI">#REF!</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'[17]Estado Resumen'!#REF!&lt;2.5</definedName>
    <definedName name="MALO">'[8]ESTADO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p0p0" hidden="1">{"via1",#N/A,TRUE,"general";"via2",#N/A,TRUE,"general";"via3",#N/A,TRUE,"general"}</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G" hidden="1">#REF!</definedName>
    <definedName name="PRUEBA">#N/A</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ds">#REF!</definedName>
    <definedName name="REG">'[17]Estado Resumen'!XFC1&gt;2.5</definedName>
    <definedName name="rege" hidden="1">{"TAB1",#N/A,TRUE,"GENERAL";"TAB2",#N/A,TRUE,"GENERAL";"TAB3",#N/A,TRUE,"GENERAL";"TAB4",#N/A,TRUE,"GENERAL";"TAB5",#N/A,TRUE,"GENERAL"}</definedName>
    <definedName name="regional">[7]CARRETERAS!$A$2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'[8]ESTADO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'[7]GENERALIDADES '!$E$9</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[18]items!$C$4:$J$248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lver_adj" localSheetId="0" hidden="1">'Ppto Mezcla Asfaltica'!#REF!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'Ppto Mezcla Asfaltica'!$K$44</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'Ppto Mezcla Asfaltica'!$K$44</definedName>
    <definedName name="solver_pre" localSheetId="0" hidden="1">0.000001</definedName>
    <definedName name="solver_rel1" localSheetId="0" hidden="1">2</definedName>
    <definedName name="solver_rhs1" localSheetId="0" hidden="1">'Ppto Mezcla Asfaltica'!$K$45</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0">[1]!absc</definedName>
    <definedName name="t">[1]!absc</definedName>
    <definedName name="t5t5" hidden="1">{"TAB1",#N/A,TRUE,"GENERAL";"TAB2",#N/A,TRUE,"GENERAL";"TAB3",#N/A,TRUE,"GENERAL";"TAB4",#N/A,TRUE,"GENERAL";"TAB5",#N/A,TRUE,"GENERAL"}</definedName>
    <definedName name="TABLA">#REF!</definedName>
    <definedName name="TABLA_DE_CONTENIDO__A1">#REF!</definedName>
    <definedName name="tb">#REF!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pov">#REF!</definedName>
    <definedName name="TITULO">#REF!</definedName>
    <definedName name="tj">#REF!</definedName>
    <definedName name="tl">#REF!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[19]desmonte!$E$48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'[5]Res-Accide-10'!$S$2:$S$7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'[5]Res-Accide-10'!#REF!</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hidden="1">{"via1",#N/A,TRUE,"general";"via2",#N/A,TRUE,"general";"via3",#N/A,TRUE,"general"}</definedName>
    <definedName name="wrn.via._1"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0" i="122" l="1"/>
  <c r="N45" i="122" l="1"/>
  <c r="L51" i="122"/>
  <c r="L63" i="122" l="1"/>
  <c r="N63" i="122" s="1"/>
  <c r="N41" i="122"/>
  <c r="N40" i="122"/>
  <c r="N52" i="122"/>
  <c r="N66" i="122"/>
  <c r="N65" i="122"/>
  <c r="N64" i="122"/>
  <c r="M62" i="122"/>
  <c r="L62" i="122"/>
  <c r="N56" i="122"/>
  <c r="N55" i="122"/>
  <c r="N54" i="122"/>
  <c r="N53" i="122"/>
  <c r="N51" i="122"/>
  <c r="N44" i="122"/>
  <c r="N39" i="122"/>
  <c r="N38" i="122"/>
  <c r="N62" i="122" l="1"/>
  <c r="N67" i="122" s="1"/>
  <c r="N57" i="122"/>
  <c r="N82" i="122"/>
  <c r="N46" i="122" l="1"/>
  <c r="N84" i="122" s="1"/>
  <c r="L91" i="122" l="1"/>
  <c r="L89" i="122"/>
  <c r="L90" i="122"/>
  <c r="N92" i="122" l="1"/>
  <c r="N94" i="122" s="1"/>
  <c r="J21" i="74" s="1"/>
  <c r="K21" i="74" s="1"/>
  <c r="K34" i="74" s="1"/>
  <c r="K35" i="74" s="1"/>
  <c r="K36" i="74" l="1"/>
  <c r="K37" i="74" s="1"/>
  <c r="K39" i="74" s="1"/>
  <c r="K33" i="74"/>
  <c r="K32" i="74"/>
  <c r="K31" i="74"/>
  <c r="K30" i="74"/>
  <c r="K29" i="74"/>
  <c r="K28" i="74"/>
  <c r="K27" i="74"/>
  <c r="K26" i="74"/>
  <c r="C26" i="74"/>
  <c r="C27" i="74" s="1"/>
  <c r="C28" i="74" s="1"/>
  <c r="C29" i="74" s="1"/>
  <c r="C30" i="74" s="1"/>
  <c r="C31" i="74" s="1"/>
  <c r="C32" i="74" s="1"/>
  <c r="C33" i="74" s="1"/>
  <c r="K25" i="74"/>
  <c r="K24" i="74"/>
  <c r="K23" i="74"/>
  <c r="C23" i="74"/>
  <c r="C24" i="74" s="1"/>
  <c r="C25" i="74" s="1"/>
</calcChain>
</file>

<file path=xl/sharedStrings.xml><?xml version="1.0" encoding="utf-8"?>
<sst xmlns="http://schemas.openxmlformats.org/spreadsheetml/2006/main" count="215" uniqueCount="168">
  <si>
    <t>INSTITUTO NACIONAL DE VIAS</t>
  </si>
  <si>
    <t>Nº</t>
  </si>
  <si>
    <t>ITEM DE PAGO</t>
  </si>
  <si>
    <t xml:space="preserve">ESPECIFICACIONES </t>
  </si>
  <si>
    <t>DESCRIPCION</t>
  </si>
  <si>
    <t>UND.</t>
  </si>
  <si>
    <t>CANTIDAD</t>
  </si>
  <si>
    <t>VALOR UNITARIO</t>
  </si>
  <si>
    <t xml:space="preserve">VALOR TOTAL                                </t>
  </si>
  <si>
    <t>GENERAL</t>
  </si>
  <si>
    <t>PARTICULAR</t>
  </si>
  <si>
    <t>m3</t>
  </si>
  <si>
    <t>m2</t>
  </si>
  <si>
    <t>m</t>
  </si>
  <si>
    <t>671.2P</t>
  </si>
  <si>
    <t>u</t>
  </si>
  <si>
    <t>343,1P</t>
  </si>
  <si>
    <t>Base Estabilizada en Caliente con Asfalto - BECA</t>
  </si>
  <si>
    <t>661,1P</t>
  </si>
  <si>
    <t>Suministro e instalación tubería PVC RS o similar especificación de D=36"</t>
  </si>
  <si>
    <t>220.1P</t>
  </si>
  <si>
    <t>Suministro de material aluvial - crudo de rio y/o material de cantera tipo seleccionado para mejoramientos (suministro suelto)</t>
  </si>
  <si>
    <t>420.1P</t>
  </si>
  <si>
    <t>Riego de imprimación enriquecido con sello de arena</t>
  </si>
  <si>
    <t>621.1P</t>
  </si>
  <si>
    <t>Pilotes tipo Caisson preexcavados en concreto Clase C,  excavados a hasta una profundidad máxima 25 m; incluye la excavación - anillos de encamisado y formaleta (no incluye el acero de refuerzo ni del pilote ni de los anillos)</t>
  </si>
  <si>
    <t>661.2P</t>
  </si>
  <si>
    <t>Suministro e instalación tubería PVC RS o similar de D=12"</t>
  </si>
  <si>
    <t>670.3P</t>
  </si>
  <si>
    <t>Disipadores de energía y sedimentadores en concreto reforzado (no incluye acero)</t>
  </si>
  <si>
    <t>Zanja colectora media caña diámetro 12" prefabricada</t>
  </si>
  <si>
    <t>675.1P</t>
  </si>
  <si>
    <t>Cámaras de inspección vertical de 1.20 x 1.20 interno, para sitios de disposición de materiales (no incluye el acero)</t>
  </si>
  <si>
    <t>675.2P</t>
  </si>
  <si>
    <t>Cámaras de inspección vertical de 1.50 x 1.50 interno, para sitios de disposición de materiales (no incluye el acero)</t>
  </si>
  <si>
    <t>675.3P</t>
  </si>
  <si>
    <t>Placa en concreto reforzado con aro tapa para cámaras de inspección (incluye aro tapa HF - y acero de refuerzo)</t>
  </si>
  <si>
    <t xml:space="preserve">SUBTOTAL OBRAS </t>
  </si>
  <si>
    <t>PORCENTAJE</t>
  </si>
  <si>
    <t>ADMINISTRACION</t>
  </si>
  <si>
    <t>A=</t>
  </si>
  <si>
    <t>I=</t>
  </si>
  <si>
    <t xml:space="preserve">UTILIDAD
</t>
  </si>
  <si>
    <t>U=</t>
  </si>
  <si>
    <t>TOTAL A.I.U</t>
  </si>
  <si>
    <t>A.I.U.=</t>
  </si>
  <si>
    <t xml:space="preserve">VALOR TOTAL EN LETRAS: </t>
  </si>
  <si>
    <t>NOTA 6: El reconocimiento económico de los requerimientos  ambientales exigidos  por las autoridades ambientales, y/o sociales que son de obligatorio cumplimiento, serán reconocidos a cargo de reembolso de gastos (afectados por un % de administracion).</t>
  </si>
  <si>
    <t>UNIDAD</t>
  </si>
  <si>
    <t>CÓDIGO</t>
  </si>
  <si>
    <t>FR-APU-1</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</si>
  <si>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</si>
  <si>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</si>
  <si>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</si>
  <si>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</si>
  <si>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</si>
  <si>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</si>
  <si>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</si>
  <si>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</si>
  <si>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</si>
  <si>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</si>
  <si>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</si>
  <si>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</si>
  <si>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</si>
  <si>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</si>
  <si>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</si>
  <si>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</si>
  <si>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</si>
  <si>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</si>
  <si>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</si>
  <si>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</si>
  <si>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</si>
  <si>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</si>
  <si>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</si>
  <si>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</si>
  <si>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</si>
  <si>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</si>
  <si>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</si>
  <si>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</si>
  <si>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</si>
  <si>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</si>
  <si>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DESCRIPCIÓN</t>
  </si>
  <si>
    <t>GRUPO DE AJUSTE</t>
  </si>
  <si>
    <t>I. EQUIPO</t>
  </si>
  <si>
    <t>TIPO</t>
  </si>
  <si>
    <t>TARIFA/HORA</t>
  </si>
  <si>
    <t>RENDIMIENTO</t>
  </si>
  <si>
    <t>Vr. UNITARIO</t>
  </si>
  <si>
    <t>SUBTOTAL $</t>
  </si>
  <si>
    <t>II. MATERIALES</t>
  </si>
  <si>
    <t>PRECIO UNIT.</t>
  </si>
  <si>
    <t>III. TRANSPORTES</t>
  </si>
  <si>
    <t>CANTIDAD (1)</t>
  </si>
  <si>
    <t>DISTANCIA (2)</t>
  </si>
  <si>
    <t>(1) * (2)</t>
  </si>
  <si>
    <t>TARIFA</t>
  </si>
  <si>
    <t>m3-km</t>
  </si>
  <si>
    <t>IV. MANO DE OBRA</t>
  </si>
  <si>
    <t>JORNAL</t>
  </si>
  <si>
    <t>PRESTACIONES (%)</t>
  </si>
  <si>
    <t>JR. TOTAL</t>
  </si>
  <si>
    <t>TOTAL COSTO DIRECTO $</t>
  </si>
  <si>
    <t>V. COSTOS INDIRECTOS</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</si>
  <si>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</si>
  <si>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</si>
  <si>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</si>
  <si>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</si>
  <si>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</si>
  <si>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</si>
  <si>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</si>
  <si>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</si>
  <si>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</si>
  <si>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</si>
  <si>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</si>
  <si>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</si>
  <si>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</si>
  <si>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</si>
  <si>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</si>
  <si>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</si>
  <si>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DIRECCIÓN TERRITORIAL MAGDALENA</t>
  </si>
  <si>
    <t>NOTA 7:  Los valores que aparecen fijos e inmodificables no podrán alterarse, de lo contrario, será causal de rechazo de la propuesta que hace parte integral del presente proceso.</t>
  </si>
  <si>
    <t>Formulario 1 - Propuesta económica  - Documento tipo de selección abreviada de menor cuantía - versión 2</t>
  </si>
  <si>
    <t>Código</t>
  </si>
  <si>
    <t>CCE-EICP-FM-25</t>
  </si>
  <si>
    <t>Versión</t>
  </si>
  <si>
    <t xml:space="preserve">NOTA 1:  Se debe tener en cuenta que el PRECIO UNITARIO incluye el valor de A.I.U. </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</si>
  <si>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</si>
  <si>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</si>
  <si>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 xml:space="preserve">NOTA 5:El control de tráfico temporal (controladores de trafico) y la señalización provisional necesarios para la ejecución de las obras será por cuenta y riesgo del contratista. </t>
  </si>
  <si>
    <t>IMPREVISTO</t>
  </si>
  <si>
    <t>M3</t>
  </si>
  <si>
    <t>SUMINISTRO DE MEZCLAS ASFALTICAS EN CALIENTE</t>
  </si>
  <si>
    <t>(3) =(1)+(2)     VALOR TOTAL SUMINISTRO (INCLUYE IVA)</t>
  </si>
  <si>
    <t>(2)     VALOR IVA  (19% del SUMINISTRO)</t>
  </si>
  <si>
    <t xml:space="preserve">               (1)     VALOR TOTAL BÁSICO DEL SUMINISTRO</t>
  </si>
  <si>
    <t>B0014511</t>
  </si>
  <si>
    <t>Mezcla densa en caliente MDC-25</t>
  </si>
  <si>
    <t>T0010065</t>
  </si>
  <si>
    <t>Transporte de mezcla en caliente</t>
  </si>
  <si>
    <t xml:space="preserve">ANÁLISIS DE PRECIOS UNITARIOS DE REFERENCIA REGIONALIZADOS </t>
  </si>
  <si>
    <t>C0010958</t>
  </si>
  <si>
    <t>B020008</t>
  </si>
  <si>
    <t>Emulsión asfáltica CRR-65 (CRR-2)</t>
  </si>
  <si>
    <t>lt</t>
  </si>
  <si>
    <t>T0010032</t>
  </si>
  <si>
    <t>Transporte de material de demolición</t>
  </si>
  <si>
    <t>ajuste</t>
  </si>
  <si>
    <t xml:space="preserve"> VALOR TOTAL SUMINISTRO (INCLUYE IVA)</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</si>
  <si>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450.1 tal y como indica la Especificación General de Construcción; no permite considerar el valor del cemento asfáltico en la mezcla.</t>
    </r>
  </si>
  <si>
    <t>450.1P</t>
  </si>
  <si>
    <t>450-22</t>
  </si>
  <si>
    <t>DIRECCION OPERATIVA</t>
  </si>
  <si>
    <t>SUBDIRECCIÓN DE GESTIÓN VIAL INTEGRAL</t>
  </si>
  <si>
    <t>Formulario 1- Presupuesto Oficial</t>
  </si>
  <si>
    <t>Volqueta 14 m3</t>
  </si>
  <si>
    <t>NOTA 4:  Teniendo en cuenta el Manual de Señalización Vial de Colombia. Dispositivos uniformes en la infraestructura vial para la regulación del tránsito y la seguridad vial,    adoptado mediante Resolución No. 45005 de 2024 del Ministerio de Transporte, se aclara que el aparte de SEÑALIZACIÓN se debe ajustar  a todo su contenido, se deberá colocar toda la señalización requerida en el PLAN DE MANEJO DE TRANSITO, para el correcto desarrollo del suministro de mezcla</t>
  </si>
  <si>
    <t>HERRAMIENTA MENOR  (rastrillo, pala, buggy, etc) (%)</t>
  </si>
  <si>
    <t>Cortadora de pavimento</t>
  </si>
  <si>
    <t>C0010212</t>
  </si>
  <si>
    <t>C0010750</t>
  </si>
  <si>
    <t>Retrocargador, pala de 1,1 m3 de capacidad, profundidad de excavación de 4.400 mm y una altura de 5.680 mm</t>
  </si>
  <si>
    <t>C0010290</t>
  </si>
  <si>
    <r>
      <t xml:space="preserve">MEZCLA DENSA EN CALIENTE TIPO MDC‐25 
</t>
    </r>
    <r>
      <rPr>
        <sz val="11"/>
        <rFont val="Arial"/>
        <family val="2"/>
      </rPr>
      <t>(Compra de mezcla)</t>
    </r>
    <r>
      <rPr>
        <b/>
        <sz val="11"/>
        <rFont val="Arial"/>
        <family val="2"/>
      </rPr>
      <t xml:space="preserve"> - Compacto</t>
    </r>
  </si>
  <si>
    <t>MEZCLA EN CALIENTE PARA BACHEO MDC-25 - COMPRA DE MEZCLA (Compacto)</t>
  </si>
  <si>
    <t xml:space="preserve"> Compactador de rodillo, potencia 105 hp, peso de 6 toneladas</t>
  </si>
  <si>
    <t>IP-DT-MAG-012-2024</t>
  </si>
  <si>
    <t>CIENTO VEINTINUEVE MILLONES NOVECIENTOS NOVENTA Y OCHO MIL TRESCIENTOS CINCUENTA Y OCHO PESOS  MCTE</t>
  </si>
  <si>
    <t>SUMINISTRO DE MEZCLA ASFÁLTICA PARA LA VÍA 4518 PASO NACIONAL POR ARACATACA A CARGO DE LA DIRECCIÓN TERRITORIAL MAGDALENA DEL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</si>
</sst>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 * #,##0.00_ ;_ * \-#,##0.00_ ;_ * &quot;-&quot;??_ ;_ @_ "/>
    <numFmt numFmtId="169" formatCode="_ * #,##0_ ;_ * \-#,##0_ ;_ * &quot;-&quot;??_ ;_ @_ "/>
    <numFmt numFmtId="170" formatCode="_(* #,##0.00_);_(* \(#,##0.00\);_(* &quot;-&quot;??_);_(@_)"/>
    <numFmt numFmtId="171" formatCode="_-[$$-240A]* #,##0.00_-;\-[$$-240A]* #,##0.00_-;_-[$$-240A]* &quot;-&quot;??_-;_-@_-"/>
    <numFmt numFmtId="172" formatCode="_-* #,##0.00\ &quot;Pts&quot;_-;\-* #,##0.00\ &quot;Pts&quot;_-;_-* &quot;-&quot;??\ &quot;Pts&quot;_-;_-@_-"/>
    <numFmt numFmtId="173" formatCode="_([$$-240A]\ * #,##0.00_);_([$$-240A]\ * \(#,##0.00\);_([$$-240A]\ * &quot;-&quot;??_);_(@_)"/>
    <numFmt numFmtId="174" formatCode="_([$$-240A]\ * #,##0_);_([$$-240A]\ * \(#,##0\);_([$$-240A]\ * &quot;-&quot;??_);_(@_)"/>
    <numFmt numFmtId="175" formatCode="0#.00\ \L\t"/>
    <numFmt numFmtId="176" formatCode="_-[$$-240A]\ * #,##0.00_ ;_-[$$-240A]\ * \-#,##0.00\ ;_-[$$-240A]\ * &quot;-&quot;??_ ;_-@_ "/>
    <numFmt numFmtId="177" formatCode="_ [$$-240A]\ * #,##0.00_ ;_ [$$-240A]\ * \-#,##0.00_ ;_ [$$-240A]\ * &quot;-&quot;??_ ;_ @_ "/>
    <numFmt numFmtId="178" formatCode="_(&quot;$&quot;\ * #,##0.00_);_(&quot;$&quot;\ * \(#,##0.00\);_(&quot;$&quot;\ * &quot;-&quot;??_);_(@_)"/>
    <numFmt numFmtId="179" formatCode="_ &quot;$&quot;\ * #,##0.00_ ;_ &quot;$&quot;\ * \-#,##0.00_ ;_ &quot;$&quot;\ * &quot;-&quot;??_ ;_ @_ "/>
    <numFmt numFmtId="180" formatCode="_-[$$-240A]\ * #,##0.00_-;\-[$$-240A]\ * #,##0.00_-;_-[$$-240A]\ * &quot;-&quot;??_-;_-@_-"/>
    <numFmt numFmtId="181" formatCode="#,##0.000"/>
    <numFmt numFmtId="182" formatCode="_-[$$-240A]\ * #,##0_-;\-[$$-240A]\ * #,##0_-;_-[$$-240A]\ * &quot;-&quot;_-;_-@_-"/>
    <numFmt numFmtId="183" formatCode="0.00000"/>
    <numFmt numFmtId="184" formatCode="0.0000"/>
  </numFmts>
  <fonts count="3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Arial Narrow"/>
      <family val="2"/>
    </font>
    <font>
      <b/>
      <sz val="10"/>
      <name val="Arial Narrow"/>
      <family val="2"/>
    </font>
    <font>
      <b/>
      <sz val="12"/>
      <name val="Arial Narrow"/>
      <family val="2"/>
    </font>
    <font>
      <sz val="10"/>
      <name val="Arial"/>
      <family val="2"/>
    </font>
    <font>
      <sz val="10"/>
      <name val="Arial Narrow"/>
      <family val="2"/>
    </font>
    <font>
      <sz val="12"/>
      <name val="Arial Narrow"/>
      <family val="2"/>
    </font>
    <font>
      <sz val="8"/>
      <name val="Arial Narrow"/>
      <family val="2"/>
    </font>
    <font>
      <b/>
      <sz val="14"/>
      <name val="Arial Narrow"/>
      <family val="2"/>
    </font>
    <font>
      <sz val="10"/>
      <color rgb="FFFF0000"/>
      <name val="Arial Narrow"/>
      <family val="2"/>
    </font>
    <font>
      <sz val="11"/>
      <color rgb="FF000000"/>
      <name val="Calibri"/>
      <family val="2"/>
    </font>
    <font>
      <sz val="11"/>
      <color theme="1"/>
      <name val="Arial Narrow"/>
      <family val="2"/>
    </font>
    <font>
      <sz val="12"/>
      <color indexed="8"/>
      <name val="Verdana"/>
      <family val="2"/>
    </font>
    <font>
      <sz val="11"/>
      <color indexed="8"/>
      <name val="Calibri"/>
      <family val="2"/>
    </font>
    <font>
      <b/>
      <sz val="16"/>
      <name val="Arial Narrow"/>
      <family val="2"/>
    </font>
    <font>
      <sz val="11"/>
      <color rgb="FF000000"/>
      <name val="Arial"/>
      <family val="2"/>
    </font>
    <font>
      <b/>
      <sz val="11"/>
      <name val="Arial"/>
      <family val="2"/>
    </font>
    <font>
      <sz val="10"/>
      <name val="Geneva"/>
      <family val="2"/>
    </font>
    <font>
      <sz val="9"/>
      <color theme="1" tint="0.34998626667073579"/>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9"/>
      <name val="Arial"/>
      <family val="2"/>
    </font>
    <font>
      <b/>
      <sz val="8"/>
      <color rgb="FF595959"/>
      <name val="Arial"/>
      <family val="2"/>
      <charset val="1"/>
    </font>
    <font>
      <sz val="8"/>
      <name val="Arial"/>
      <family val="2"/>
      <charset val="1"/>
    </font>
    <font>
      <b/>
      <sz val="11"/>
      <color rgb="FF000000"/>
      <name val="Arial"/>
      <family val="2"/>
    </font>
    <font>
      <sz val="1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0"/>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s>
  <borders count="7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style="thin">
        <color indexed="64"/>
      </top>
      <bottom style="thin">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auto="1"/>
      </right>
      <top style="medium">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auto="1"/>
      </top>
      <bottom style="medium">
        <color auto="1"/>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style="thin">
        <color auto="1"/>
      </left>
      <right/>
      <top style="medium">
        <color auto="1"/>
      </top>
      <bottom/>
      <diagonal/>
    </border>
    <border>
      <left style="thin">
        <color auto="1"/>
      </left>
      <right style="medium">
        <color auto="1"/>
      </right>
      <top/>
      <bottom/>
      <diagonal/>
    </border>
    <border>
      <left style="thin">
        <color auto="1"/>
      </left>
      <right/>
      <top style="thin">
        <color auto="1"/>
      </top>
      <bottom/>
      <diagonal/>
    </border>
    <border>
      <left/>
      <right/>
      <top style="thin">
        <color auto="1"/>
      </top>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thin">
        <color auto="1"/>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auto="1"/>
      </left>
      <right/>
      <top/>
      <bottom style="thin">
        <color auto="1"/>
      </bottom>
      <diagonal/>
    </border>
  </borders>
  <cellStyleXfs count="47">
    <xf numFmtId="0" fontId="0" fillId="0" borderId="0"/>
    <xf numFmtId="168" fontId="9" fillId="0" borderId="0" applyFont="0" applyFill="0" applyBorder="0" applyAlignment="0" applyProtection="0"/>
    <xf numFmtId="9" fontId="9" fillId="0" borderId="0" applyFont="0" applyFill="0" applyBorder="0" applyAlignment="0" applyProtection="0"/>
    <xf numFmtId="0" fontId="5" fillId="0" borderId="0"/>
    <xf numFmtId="0" fontId="5" fillId="0" borderId="0"/>
    <xf numFmtId="0" fontId="9" fillId="0" borderId="0"/>
    <xf numFmtId="0" fontId="9" fillId="0" borderId="0"/>
    <xf numFmtId="164" fontId="9"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9" fillId="0" borderId="0"/>
    <xf numFmtId="0" fontId="9" fillId="0" borderId="0"/>
    <xf numFmtId="172" fontId="9" fillId="0" borderId="0" applyFont="0" applyFill="0" applyBorder="0" applyAlignment="0" applyProtection="0"/>
    <xf numFmtId="0" fontId="9" fillId="0" borderId="0"/>
    <xf numFmtId="175" fontId="9" fillId="0" borderId="0" applyFont="0" applyFill="0" applyBorder="0" applyAlignment="0" applyProtection="0"/>
    <xf numFmtId="0" fontId="15" fillId="0" borderId="0" applyNumberFormat="0" applyBorder="0" applyAlignment="0"/>
    <xf numFmtId="0" fontId="9" fillId="0" borderId="0"/>
    <xf numFmtId="9" fontId="9" fillId="0" borderId="0" applyFont="0" applyFill="0" applyBorder="0" applyAlignment="0" applyProtection="0"/>
    <xf numFmtId="178" fontId="15" fillId="0" borderId="0" applyFont="0" applyFill="0" applyBorder="0" applyAlignment="0" applyProtection="0"/>
    <xf numFmtId="170" fontId="15" fillId="0" borderId="0" applyFont="0" applyFill="0" applyBorder="0" applyAlignment="0" applyProtection="0"/>
    <xf numFmtId="9" fontId="15" fillId="0" borderId="0" applyFont="0" applyFill="0" applyBorder="0" applyAlignment="0" applyProtection="0"/>
    <xf numFmtId="0" fontId="16"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170" fontId="9" fillId="0" borderId="0" applyFont="0" applyFill="0" applyBorder="0" applyAlignment="0" applyProtection="0"/>
    <xf numFmtId="178" fontId="9" fillId="0" borderId="0" applyFont="0" applyFill="0" applyBorder="0" applyAlignment="0" applyProtection="0"/>
    <xf numFmtId="0" fontId="17" fillId="0" borderId="0" applyNumberFormat="0" applyFill="0" applyBorder="0" applyProtection="0">
      <alignment vertical="top"/>
    </xf>
    <xf numFmtId="0" fontId="16" fillId="0" borderId="0"/>
    <xf numFmtId="170" fontId="9" fillId="0" borderId="0" applyFont="0" applyFill="0" applyBorder="0" applyAlignment="0" applyProtection="0"/>
    <xf numFmtId="9" fontId="16"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0" fontId="4" fillId="0" borderId="0"/>
    <xf numFmtId="179" fontId="9" fillId="0" borderId="0" applyFont="0" applyFill="0" applyBorder="0" applyAlignment="0" applyProtection="0"/>
    <xf numFmtId="0" fontId="4" fillId="0" borderId="0"/>
    <xf numFmtId="0" fontId="4" fillId="0" borderId="0"/>
    <xf numFmtId="0" fontId="3" fillId="0" borderId="0"/>
    <xf numFmtId="0" fontId="22" fillId="0" borderId="0"/>
    <xf numFmtId="0" fontId="15" fillId="0" borderId="0" applyNumberFormat="0" applyBorder="0" applyAlignment="0"/>
    <xf numFmtId="178" fontId="15" fillId="0" borderId="0" applyFont="0" applyFill="0" applyBorder="0" applyAlignment="0" applyProtection="0"/>
    <xf numFmtId="170" fontId="15" fillId="0" borderId="0" applyFont="0" applyFill="0" applyBorder="0" applyAlignment="0" applyProtection="0"/>
    <xf numFmtId="9" fontId="15" fillId="0" borderId="0" applyFont="0" applyFill="0" applyBorder="0" applyAlignment="0" applyProtection="0"/>
    <xf numFmtId="0" fontId="2" fillId="0" borderId="0"/>
    <xf numFmtId="0" fontId="1" fillId="0" borderId="0"/>
  </cellStyleXfs>
  <cellXfs count="459">
    <xf numFmtId="0" fontId="0" fillId="0" borderId="0" xfId="0"/>
    <xf numFmtId="0" fontId="8" fillId="0" borderId="20" xfId="6" applyFont="1" applyBorder="1" applyAlignment="1">
      <alignment horizontal="center" vertical="center" wrapText="1"/>
    </xf>
    <xf numFmtId="0" fontId="11" fillId="0" borderId="23" xfId="5" applyFont="1" applyBorder="1" applyAlignment="1">
      <alignment horizontal="center" vertical="center"/>
    </xf>
    <xf numFmtId="4" fontId="11" fillId="0" borderId="23" xfId="7" applyNumberFormat="1" applyFont="1" applyFill="1" applyBorder="1" applyAlignment="1" applyProtection="1">
      <alignment vertical="center" wrapText="1"/>
    </xf>
    <xf numFmtId="166" fontId="11" fillId="0" borderId="23" xfId="8" applyNumberFormat="1" applyFont="1" applyFill="1" applyBorder="1" applyAlignment="1" applyProtection="1">
      <alignment horizontal="right" vertical="center" wrapText="1"/>
    </xf>
    <xf numFmtId="166" fontId="11" fillId="0" borderId="24" xfId="8" applyNumberFormat="1" applyFont="1" applyFill="1" applyBorder="1" applyAlignment="1" applyProtection="1">
      <alignment horizontal="right" vertical="center" wrapText="1"/>
    </xf>
    <xf numFmtId="166" fontId="11" fillId="0" borderId="25" xfId="8" applyNumberFormat="1" applyFont="1" applyFill="1" applyBorder="1" applyAlignment="1" applyProtection="1">
      <alignment horizontal="right" vertical="center" wrapText="1"/>
    </xf>
    <xf numFmtId="167" fontId="8" fillId="0" borderId="26" xfId="7" applyNumberFormat="1" applyFont="1" applyFill="1" applyBorder="1" applyAlignment="1" applyProtection="1">
      <alignment horizontal="right" vertical="center"/>
    </xf>
    <xf numFmtId="0" fontId="11" fillId="0" borderId="27" xfId="5" applyFont="1" applyBorder="1" applyAlignment="1">
      <alignment horizontal="center" vertical="center"/>
    </xf>
    <xf numFmtId="0" fontId="11" fillId="0" borderId="23" xfId="9" applyFont="1" applyBorder="1" applyAlignment="1">
      <alignment horizontal="left" vertical="center" wrapText="1"/>
    </xf>
    <xf numFmtId="0" fontId="11" fillId="0" borderId="12" xfId="9" applyFont="1" applyBorder="1" applyAlignment="1">
      <alignment horizontal="center" vertical="center"/>
    </xf>
    <xf numFmtId="0" fontId="11" fillId="0" borderId="12" xfId="9" applyFont="1" applyBorder="1" applyAlignment="1">
      <alignment horizontal="left" vertical="center" wrapText="1"/>
    </xf>
    <xf numFmtId="0" fontId="11" fillId="0" borderId="16" xfId="5" applyFont="1" applyBorder="1" applyAlignment="1">
      <alignment horizontal="center" vertical="center"/>
    </xf>
    <xf numFmtId="176" fontId="8" fillId="2" borderId="29" xfId="15" applyNumberFormat="1" applyFont="1" applyFill="1" applyBorder="1" applyAlignment="1">
      <alignment horizontal="center" vertical="center"/>
    </xf>
    <xf numFmtId="176" fontId="8" fillId="2" borderId="23" xfId="15" applyNumberFormat="1" applyFont="1" applyFill="1" applyBorder="1" applyAlignment="1">
      <alignment horizontal="center" vertical="center"/>
    </xf>
    <xf numFmtId="9" fontId="11" fillId="2" borderId="24" xfId="2" applyFont="1" applyFill="1" applyBorder="1" applyAlignment="1">
      <alignment horizontal="center" vertical="center"/>
    </xf>
    <xf numFmtId="0" fontId="11" fillId="2" borderId="0" xfId="0" applyFont="1" applyFill="1" applyAlignment="1">
      <alignment horizontal="left" vertical="center" wrapText="1"/>
    </xf>
    <xf numFmtId="9" fontId="11" fillId="0" borderId="24" xfId="2" applyFont="1" applyFill="1" applyBorder="1" applyAlignment="1">
      <alignment horizontal="center" vertical="center"/>
    </xf>
    <xf numFmtId="0" fontId="11" fillId="0" borderId="17" xfId="9" applyFont="1" applyBorder="1" applyAlignment="1">
      <alignment horizontal="center" vertical="center"/>
    </xf>
    <xf numFmtId="0" fontId="12" fillId="0" borderId="4" xfId="11" applyFont="1" applyBorder="1" applyAlignment="1">
      <alignment vertical="center"/>
    </xf>
    <xf numFmtId="0" fontId="12" fillId="0" borderId="8" xfId="11" applyFont="1" applyBorder="1" applyAlignment="1">
      <alignment vertical="center"/>
    </xf>
    <xf numFmtId="0" fontId="12" fillId="0" borderId="0" xfId="11" applyFont="1" applyAlignment="1">
      <alignment vertical="center"/>
    </xf>
    <xf numFmtId="173" fontId="13" fillId="2" borderId="24" xfId="13" applyNumberFormat="1" applyFont="1" applyFill="1" applyBorder="1" applyAlignment="1" applyProtection="1">
      <alignment vertical="center"/>
    </xf>
    <xf numFmtId="173" fontId="10" fillId="0" borderId="0" xfId="13" applyNumberFormat="1" applyFont="1" applyFill="1" applyBorder="1" applyAlignment="1" applyProtection="1">
      <alignment vertical="center"/>
    </xf>
    <xf numFmtId="174" fontId="12" fillId="0" borderId="8" xfId="11" applyNumberFormat="1" applyFont="1" applyBorder="1" applyAlignment="1">
      <alignment vertical="center"/>
    </xf>
    <xf numFmtId="177" fontId="12" fillId="0" borderId="8" xfId="11" applyNumberFormat="1" applyFont="1" applyBorder="1" applyAlignment="1">
      <alignment vertical="center"/>
    </xf>
    <xf numFmtId="0" fontId="12" fillId="0" borderId="44" xfId="11" applyFont="1" applyBorder="1" applyAlignment="1">
      <alignment vertical="center"/>
    </xf>
    <xf numFmtId="169" fontId="6" fillId="0" borderId="45" xfId="1" applyNumberFormat="1" applyFont="1" applyFill="1" applyBorder="1" applyAlignment="1" applyProtection="1">
      <alignment vertical="center"/>
    </xf>
    <xf numFmtId="171" fontId="13" fillId="0" borderId="14" xfId="5" applyNumberFormat="1" applyFont="1" applyBorder="1" applyAlignment="1">
      <alignment vertical="center"/>
    </xf>
    <xf numFmtId="0" fontId="8" fillId="3" borderId="13" xfId="5" applyFont="1" applyFill="1" applyBorder="1" applyAlignment="1">
      <alignment vertical="center"/>
    </xf>
    <xf numFmtId="0" fontId="8" fillId="3" borderId="15" xfId="5" applyFont="1" applyFill="1" applyBorder="1" applyAlignment="1">
      <alignment vertical="center"/>
    </xf>
    <xf numFmtId="0" fontId="8" fillId="3" borderId="14" xfId="5" applyFont="1" applyFill="1" applyBorder="1" applyAlignment="1">
      <alignment vertical="center"/>
    </xf>
    <xf numFmtId="0" fontId="8" fillId="3" borderId="15" xfId="9" applyFont="1" applyFill="1" applyBorder="1" applyAlignment="1">
      <alignment vertical="center"/>
    </xf>
    <xf numFmtId="0" fontId="6" fillId="0" borderId="0" xfId="37" applyFont="1" applyAlignment="1">
      <alignment vertical="center"/>
    </xf>
    <xf numFmtId="0" fontId="6" fillId="0" borderId="0" xfId="37" applyFont="1" applyAlignment="1">
      <alignment horizontal="center" vertical="center"/>
    </xf>
    <xf numFmtId="0" fontId="6" fillId="0" borderId="1" xfId="37" applyFont="1" applyBorder="1" applyAlignment="1">
      <alignment vertical="center"/>
    </xf>
    <xf numFmtId="0" fontId="6" fillId="0" borderId="2" xfId="37" applyFont="1" applyBorder="1" applyAlignment="1">
      <alignment vertical="center"/>
    </xf>
    <xf numFmtId="0" fontId="6" fillId="0" borderId="2" xfId="37" applyFont="1" applyBorder="1" applyAlignment="1">
      <alignment horizontal="center" vertical="center"/>
    </xf>
    <xf numFmtId="0" fontId="6" fillId="0" borderId="3" xfId="37" applyFont="1" applyBorder="1" applyAlignment="1">
      <alignment vertical="center"/>
    </xf>
    <xf numFmtId="0" fontId="6" fillId="0" borderId="4" xfId="37" applyFont="1" applyBorder="1" applyAlignment="1">
      <alignment vertical="center"/>
    </xf>
    <xf numFmtId="0" fontId="6" fillId="0" borderId="8" xfId="37" applyFont="1" applyBorder="1" applyAlignment="1">
      <alignment vertical="center"/>
    </xf>
    <xf numFmtId="0" fontId="11" fillId="0" borderId="4" xfId="37" applyFont="1" applyBorder="1" applyAlignment="1">
      <alignment vertical="center"/>
    </xf>
    <xf numFmtId="0" fontId="11" fillId="0" borderId="8" xfId="37" applyFont="1" applyBorder="1" applyAlignment="1">
      <alignment vertical="center"/>
    </xf>
    <xf numFmtId="0" fontId="11" fillId="0" borderId="0" xfId="37" applyFont="1" applyAlignment="1">
      <alignment vertical="center"/>
    </xf>
    <xf numFmtId="0" fontId="6" fillId="0" borderId="45" xfId="37" applyFont="1" applyBorder="1" applyAlignment="1">
      <alignment vertical="center"/>
    </xf>
    <xf numFmtId="0" fontId="6" fillId="0" borderId="45" xfId="37" applyFont="1" applyBorder="1" applyAlignment="1">
      <alignment horizontal="center" vertical="center"/>
    </xf>
    <xf numFmtId="0" fontId="6" fillId="0" borderId="46" xfId="37" applyFont="1" applyBorder="1" applyAlignment="1">
      <alignment vertical="center"/>
    </xf>
    <xf numFmtId="173" fontId="6" fillId="0" borderId="0" xfId="37" applyNumberFormat="1" applyFont="1" applyAlignment="1">
      <alignment vertical="center"/>
    </xf>
    <xf numFmtId="43" fontId="6" fillId="0" borderId="0" xfId="37" applyNumberFormat="1" applyFont="1" applyAlignment="1">
      <alignment vertical="center"/>
    </xf>
    <xf numFmtId="0" fontId="9" fillId="0" borderId="22" xfId="17" applyBorder="1" applyAlignment="1" applyProtection="1">
      <alignment horizontal="center" vertical="center" wrapText="1"/>
      <protection locked="0"/>
    </xf>
    <xf numFmtId="0" fontId="9" fillId="0" borderId="27" xfId="17" applyBorder="1" applyAlignment="1" applyProtection="1">
      <alignment horizontal="center" vertical="center"/>
      <protection locked="0"/>
    </xf>
    <xf numFmtId="0" fontId="9" fillId="0" borderId="22" xfId="17" applyBorder="1" applyAlignment="1" applyProtection="1">
      <alignment horizontal="center" vertical="center"/>
      <protection locked="0"/>
    </xf>
    <xf numFmtId="1" fontId="9" fillId="0" borderId="23" xfId="18" applyNumberFormat="1" applyFont="1" applyFill="1" applyBorder="1" applyAlignment="1" applyProtection="1">
      <alignment horizontal="center" vertical="center"/>
      <protection locked="0"/>
    </xf>
    <xf numFmtId="180" fontId="9" fillId="0" borderId="29" xfId="17" applyNumberFormat="1" applyBorder="1" applyAlignment="1" applyProtection="1">
      <alignment horizontal="right" vertical="center"/>
      <protection locked="0"/>
    </xf>
    <xf numFmtId="180" fontId="9" fillId="0" borderId="24" xfId="17" applyNumberFormat="1" applyBorder="1" applyAlignment="1" applyProtection="1">
      <alignment horizontal="right" vertical="center"/>
      <protection locked="0"/>
    </xf>
    <xf numFmtId="180" fontId="9" fillId="0" borderId="23" xfId="17" applyNumberFormat="1" applyBorder="1" applyAlignment="1" applyProtection="1">
      <alignment horizontal="right" vertical="center"/>
      <protection locked="0"/>
    </xf>
    <xf numFmtId="180" fontId="9" fillId="0" borderId="59" xfId="17" applyNumberFormat="1" applyBorder="1" applyAlignment="1">
      <alignment horizontal="right" vertical="center"/>
    </xf>
    <xf numFmtId="1" fontId="9" fillId="0" borderId="28" xfId="18" applyNumberFormat="1" applyFont="1" applyFill="1" applyBorder="1" applyAlignment="1" applyProtection="1">
      <alignment horizontal="center" vertical="center"/>
      <protection locked="0"/>
    </xf>
    <xf numFmtId="180" fontId="9" fillId="0" borderId="28" xfId="42" applyNumberFormat="1" applyFont="1" applyFill="1" applyBorder="1" applyAlignment="1" applyProtection="1">
      <alignment horizontal="right" vertical="center"/>
      <protection locked="0"/>
    </xf>
    <xf numFmtId="180" fontId="9" fillId="0" borderId="23" xfId="42" applyNumberFormat="1" applyFont="1" applyFill="1" applyBorder="1" applyAlignment="1" applyProtection="1">
      <alignment horizontal="right" vertical="center"/>
      <protection locked="0"/>
    </xf>
    <xf numFmtId="0" fontId="14" fillId="0" borderId="9" xfId="12" applyFont="1" applyBorder="1" applyAlignment="1">
      <alignment vertical="center"/>
    </xf>
    <xf numFmtId="0" fontId="14" fillId="0" borderId="0" xfId="12" applyFont="1" applyAlignment="1">
      <alignment horizontal="center" vertical="center"/>
    </xf>
    <xf numFmtId="0" fontId="10" fillId="0" borderId="0" xfId="12" applyFont="1" applyAlignment="1">
      <alignment vertical="center"/>
    </xf>
    <xf numFmtId="2" fontId="10" fillId="0" borderId="0" xfId="12" applyNumberFormat="1" applyFont="1" applyAlignment="1">
      <alignment vertical="center"/>
    </xf>
    <xf numFmtId="39" fontId="10" fillId="0" borderId="10" xfId="13" applyNumberFormat="1" applyFont="1" applyFill="1" applyBorder="1" applyAlignment="1" applyProtection="1">
      <alignment vertical="center"/>
    </xf>
    <xf numFmtId="0" fontId="34" fillId="0" borderId="72" xfId="0" applyFont="1" applyBorder="1" applyAlignment="1">
      <alignment horizontal="left"/>
    </xf>
    <xf numFmtId="0" fontId="35" fillId="0" borderId="72" xfId="0" applyFont="1" applyBorder="1" applyAlignment="1">
      <alignment horizontal="left"/>
    </xf>
    <xf numFmtId="0" fontId="11" fillId="0" borderId="17" xfId="9" applyFont="1" applyBorder="1" applyAlignment="1">
      <alignment horizontal="left" vertical="center" wrapText="1"/>
    </xf>
    <xf numFmtId="4" fontId="11" fillId="0" borderId="17" xfId="7" applyNumberFormat="1" applyFont="1" applyFill="1" applyBorder="1" applyAlignment="1" applyProtection="1">
      <alignment vertical="center" wrapText="1"/>
    </xf>
    <xf numFmtId="166" fontId="11" fillId="0" borderId="17" xfId="8" applyNumberFormat="1" applyFont="1" applyFill="1" applyBorder="1" applyAlignment="1" applyProtection="1">
      <alignment horizontal="right" vertical="center" wrapText="1"/>
    </xf>
    <xf numFmtId="166" fontId="11" fillId="0" borderId="18" xfId="8" applyNumberFormat="1" applyFont="1" applyFill="1" applyBorder="1" applyAlignment="1" applyProtection="1">
      <alignment horizontal="right" vertical="center" wrapText="1"/>
    </xf>
    <xf numFmtId="0" fontId="11" fillId="0" borderId="11" xfId="5" applyFont="1" applyBorder="1" applyAlignment="1">
      <alignment horizontal="center" vertical="center"/>
    </xf>
    <xf numFmtId="4" fontId="11" fillId="0" borderId="12" xfId="7" applyNumberFormat="1" applyFont="1" applyFill="1" applyBorder="1" applyAlignment="1" applyProtection="1">
      <alignment vertical="center" wrapText="1"/>
    </xf>
    <xf numFmtId="181" fontId="9" fillId="0" borderId="28" xfId="0" applyNumberFormat="1" applyFont="1" applyBorder="1" applyAlignment="1" applyProtection="1">
      <alignment horizontal="center" vertical="center" wrapText="1"/>
      <protection locked="0"/>
    </xf>
    <xf numFmtId="180" fontId="9" fillId="0" borderId="29" xfId="0" applyNumberFormat="1" applyFont="1" applyBorder="1" applyAlignment="1">
      <alignment horizontal="right" vertical="center" wrapText="1"/>
    </xf>
    <xf numFmtId="0" fontId="9" fillId="0" borderId="22" xfId="0" applyFont="1" applyBorder="1" applyAlignment="1" applyProtection="1">
      <alignment horizontal="center" vertical="center" wrapText="1"/>
      <protection locked="0"/>
    </xf>
    <xf numFmtId="0" fontId="33" fillId="0" borderId="23" xfId="0" applyFont="1" applyBorder="1" applyAlignment="1" applyProtection="1">
      <alignment horizontal="center" vertical="center" wrapText="1"/>
      <protection locked="0"/>
    </xf>
    <xf numFmtId="0" fontId="9" fillId="0" borderId="28" xfId="0" applyFont="1" applyBorder="1" applyAlignment="1" applyProtection="1">
      <alignment horizontal="center" vertical="center"/>
      <protection locked="0"/>
    </xf>
    <xf numFmtId="180" fontId="9" fillId="0" borderId="28" xfId="0" applyNumberFormat="1" applyFont="1" applyBorder="1" applyAlignment="1" applyProtection="1">
      <alignment horizontal="right" vertical="center"/>
      <protection locked="0"/>
    </xf>
    <xf numFmtId="180" fontId="9" fillId="0" borderId="29" xfId="0" applyNumberFormat="1" applyFont="1" applyBorder="1" applyAlignment="1">
      <alignment horizontal="right" vertical="center"/>
    </xf>
    <xf numFmtId="4" fontId="9" fillId="0" borderId="28" xfId="0" applyNumberFormat="1" applyFont="1" applyBorder="1" applyAlignment="1" applyProtection="1">
      <alignment horizontal="center" vertical="center"/>
      <protection locked="0"/>
    </xf>
    <xf numFmtId="0" fontId="5" fillId="4" borderId="54" xfId="3" applyFill="1" applyBorder="1" applyAlignment="1">
      <alignment horizontal="center"/>
    </xf>
    <xf numFmtId="181" fontId="9" fillId="0" borderId="28" xfId="0" applyNumberFormat="1" applyFont="1" applyBorder="1" applyAlignment="1" applyProtection="1">
      <alignment horizontal="center" vertical="center"/>
      <protection locked="0"/>
    </xf>
    <xf numFmtId="3" fontId="9" fillId="0" borderId="28" xfId="0" applyNumberFormat="1" applyFont="1" applyBorder="1" applyAlignment="1" applyProtection="1">
      <alignment horizontal="center" vertical="center"/>
      <protection locked="0"/>
    </xf>
    <xf numFmtId="173" fontId="8" fillId="2" borderId="24" xfId="13" applyNumberFormat="1" applyFont="1" applyFill="1" applyBorder="1" applyAlignment="1" applyProtection="1">
      <alignment vertical="center"/>
    </xf>
    <xf numFmtId="0" fontId="20" fillId="0" borderId="0" xfId="16" applyFont="1"/>
    <xf numFmtId="0" fontId="9" fillId="2" borderId="13" xfId="46" applyFont="1" applyFill="1" applyBorder="1" applyAlignment="1">
      <alignment horizontal="center"/>
    </xf>
    <xf numFmtId="0" fontId="25" fillId="2" borderId="15" xfId="46" applyFont="1" applyFill="1" applyBorder="1" applyAlignment="1">
      <alignment horizontal="center"/>
    </xf>
    <xf numFmtId="0" fontId="9" fillId="2" borderId="15" xfId="46" applyFont="1" applyFill="1" applyBorder="1" applyAlignment="1">
      <alignment vertical="center"/>
    </xf>
    <xf numFmtId="0" fontId="9" fillId="2" borderId="14" xfId="46" applyFont="1" applyFill="1" applyBorder="1" applyAlignment="1">
      <alignment vertical="center"/>
    </xf>
    <xf numFmtId="0" fontId="20" fillId="0" borderId="0" xfId="16" applyFont="1" applyProtection="1">
      <protection locked="0"/>
    </xf>
    <xf numFmtId="0" fontId="9" fillId="2" borderId="5" xfId="46" applyFont="1" applyFill="1" applyBorder="1" applyAlignment="1" applyProtection="1">
      <alignment horizontal="center"/>
      <protection locked="0"/>
    </xf>
    <xf numFmtId="0" fontId="25" fillId="2" borderId="6" xfId="46" applyFont="1" applyFill="1" applyBorder="1" applyAlignment="1" applyProtection="1">
      <alignment horizontal="center"/>
      <protection locked="0"/>
    </xf>
    <xf numFmtId="0" fontId="9" fillId="2" borderId="6" xfId="46" applyFont="1" applyFill="1" applyBorder="1" applyAlignment="1" applyProtection="1">
      <alignment horizontal="center"/>
      <protection locked="0"/>
    </xf>
    <xf numFmtId="0" fontId="9" fillId="2" borderId="17" xfId="46" applyFont="1" applyFill="1" applyBorder="1" applyAlignment="1" applyProtection="1">
      <alignment horizontal="center" vertical="center"/>
      <protection locked="0"/>
    </xf>
    <xf numFmtId="0" fontId="9" fillId="2" borderId="18" xfId="46" applyFont="1" applyFill="1" applyBorder="1" applyAlignment="1" applyProtection="1">
      <alignment horizontal="center" vertical="center"/>
      <protection locked="0"/>
    </xf>
    <xf numFmtId="0" fontId="9" fillId="2" borderId="9" xfId="46" applyFont="1" applyFill="1" applyBorder="1" applyAlignment="1" applyProtection="1">
      <alignment horizontal="center"/>
      <protection locked="0"/>
    </xf>
    <xf numFmtId="0" fontId="25" fillId="2" borderId="0" xfId="46" applyFont="1" applyFill="1" applyAlignment="1" applyProtection="1">
      <alignment horizontal="center"/>
      <protection locked="0"/>
    </xf>
    <xf numFmtId="0" fontId="9" fillId="2" borderId="0" xfId="46" applyFont="1" applyFill="1" applyAlignment="1" applyProtection="1">
      <alignment horizontal="right" vertical="center"/>
      <protection locked="0"/>
    </xf>
    <xf numFmtId="0" fontId="26" fillId="2" borderId="0" xfId="46" applyFont="1" applyFill="1" applyAlignment="1" applyProtection="1">
      <alignment horizontal="center" vertical="center"/>
      <protection locked="0"/>
    </xf>
    <xf numFmtId="0" fontId="26" fillId="2" borderId="10" xfId="46" applyFont="1" applyFill="1" applyBorder="1" applyAlignment="1" applyProtection="1">
      <alignment horizontal="center" vertical="center"/>
      <protection locked="0"/>
    </xf>
    <xf numFmtId="0" fontId="25" fillId="2" borderId="9" xfId="46" applyFont="1" applyFill="1" applyBorder="1" applyAlignment="1" applyProtection="1">
      <alignment horizontal="left" vertical="center"/>
      <protection locked="0"/>
    </xf>
    <xf numFmtId="0" fontId="25" fillId="2" borderId="0" xfId="46" applyFont="1" applyFill="1" applyAlignment="1" applyProtection="1">
      <alignment horizontal="left" vertical="center"/>
      <protection locked="0"/>
    </xf>
    <xf numFmtId="0" fontId="27" fillId="2" borderId="0" xfId="46" applyFont="1" applyFill="1" applyAlignment="1" applyProtection="1">
      <alignment horizontal="left" vertical="top"/>
      <protection locked="0"/>
    </xf>
    <xf numFmtId="0" fontId="25" fillId="2" borderId="0" xfId="46" applyFont="1" applyFill="1" applyAlignment="1" applyProtection="1">
      <alignment vertical="center"/>
      <protection locked="0"/>
    </xf>
    <xf numFmtId="0" fontId="29" fillId="2" borderId="0" xfId="46" applyFont="1" applyFill="1" applyAlignment="1" applyProtection="1">
      <alignment horizontal="left" vertical="center"/>
      <protection locked="0"/>
    </xf>
    <xf numFmtId="0" fontId="28" fillId="2" borderId="0" xfId="46" applyFont="1" applyFill="1" applyAlignment="1" applyProtection="1">
      <alignment horizontal="center"/>
      <protection locked="0"/>
    </xf>
    <xf numFmtId="0" fontId="29" fillId="2" borderId="0" xfId="46" applyFont="1" applyFill="1" applyAlignment="1" applyProtection="1">
      <alignment horizontal="left"/>
      <protection locked="0"/>
    </xf>
    <xf numFmtId="0" fontId="30" fillId="2" borderId="0" xfId="46" applyFont="1" applyFill="1" applyAlignment="1" applyProtection="1">
      <alignment horizontal="left"/>
      <protection locked="0"/>
    </xf>
    <xf numFmtId="0" fontId="9" fillId="2" borderId="10" xfId="46" applyFont="1" applyFill="1" applyBorder="1" applyAlignment="1" applyProtection="1">
      <alignment horizontal="center" vertical="center"/>
      <protection locked="0"/>
    </xf>
    <xf numFmtId="0" fontId="25" fillId="2" borderId="9" xfId="46" applyFont="1" applyFill="1" applyBorder="1" applyAlignment="1" applyProtection="1">
      <alignment horizontal="left"/>
      <protection locked="0"/>
    </xf>
    <xf numFmtId="0" fontId="9" fillId="2" borderId="0" xfId="46" applyFont="1" applyFill="1" applyAlignment="1" applyProtection="1">
      <alignment horizontal="right"/>
      <protection locked="0"/>
    </xf>
    <xf numFmtId="0" fontId="9" fillId="2" borderId="54" xfId="46" applyFont="1" applyFill="1" applyBorder="1" applyAlignment="1" applyProtection="1">
      <alignment horizontal="center"/>
      <protection locked="0"/>
    </xf>
    <xf numFmtId="0" fontId="9" fillId="2" borderId="0" xfId="46" applyFont="1" applyFill="1" applyProtection="1">
      <protection locked="0"/>
    </xf>
    <xf numFmtId="0" fontId="25" fillId="2" borderId="0" xfId="46" applyFont="1" applyFill="1" applyAlignment="1" applyProtection="1">
      <alignment horizontal="right"/>
      <protection locked="0"/>
    </xf>
    <xf numFmtId="0" fontId="9" fillId="2" borderId="54" xfId="46" applyFont="1" applyFill="1" applyBorder="1" applyAlignment="1" applyProtection="1">
      <alignment horizontal="right"/>
      <protection locked="0"/>
    </xf>
    <xf numFmtId="0" fontId="9" fillId="2" borderId="10" xfId="46" applyFont="1" applyFill="1" applyBorder="1" applyAlignment="1" applyProtection="1">
      <alignment horizontal="center"/>
      <protection locked="0"/>
    </xf>
    <xf numFmtId="0" fontId="9" fillId="2" borderId="11" xfId="46" applyFont="1" applyFill="1" applyBorder="1" applyAlignment="1" applyProtection="1">
      <alignment horizontal="left"/>
      <protection locked="0"/>
    </xf>
    <xf numFmtId="0" fontId="9" fillId="2" borderId="12" xfId="46" applyFont="1" applyFill="1" applyBorder="1" applyAlignment="1" applyProtection="1">
      <alignment horizontal="right"/>
      <protection locked="0"/>
    </xf>
    <xf numFmtId="0" fontId="9" fillId="2" borderId="12" xfId="46" applyFont="1" applyFill="1" applyBorder="1" applyAlignment="1" applyProtection="1">
      <alignment horizontal="center"/>
      <protection locked="0"/>
    </xf>
    <xf numFmtId="0" fontId="9" fillId="0" borderId="5" xfId="16" applyFont="1" applyBorder="1" applyProtection="1">
      <protection locked="0"/>
    </xf>
    <xf numFmtId="0" fontId="9" fillId="0" borderId="6" xfId="16" applyFont="1" applyBorder="1" applyProtection="1">
      <protection locked="0"/>
    </xf>
    <xf numFmtId="0" fontId="9" fillId="0" borderId="7" xfId="16" applyFont="1" applyBorder="1" applyProtection="1">
      <protection locked="0"/>
    </xf>
    <xf numFmtId="0" fontId="20" fillId="0" borderId="0" xfId="16" applyFont="1" applyAlignment="1" applyProtection="1">
      <alignment vertical="center"/>
      <protection locked="0"/>
    </xf>
    <xf numFmtId="0" fontId="25" fillId="0" borderId="9" xfId="16" applyFont="1" applyBorder="1" applyAlignment="1">
      <alignment horizontal="left" vertical="center"/>
    </xf>
    <xf numFmtId="0" fontId="25" fillId="0" borderId="54" xfId="16" applyFont="1" applyBorder="1" applyAlignment="1" applyProtection="1">
      <alignment horizontal="left" vertical="center"/>
      <protection locked="0"/>
    </xf>
    <xf numFmtId="0" fontId="25" fillId="0" borderId="0" xfId="16" applyFont="1" applyBorder="1" applyAlignment="1" applyProtection="1">
      <alignment horizontal="right" vertical="center"/>
      <protection locked="0"/>
    </xf>
    <xf numFmtId="0" fontId="9" fillId="0" borderId="54" xfId="16" applyFont="1" applyBorder="1" applyAlignment="1" applyProtection="1">
      <alignment vertical="center"/>
      <protection locked="0"/>
    </xf>
    <xf numFmtId="0" fontId="9" fillId="0" borderId="0" xfId="16" applyFont="1" applyBorder="1" applyAlignment="1" applyProtection="1">
      <alignment vertical="center"/>
      <protection locked="0"/>
    </xf>
    <xf numFmtId="0" fontId="9" fillId="0" borderId="10" xfId="16" applyFont="1" applyBorder="1" applyAlignment="1" applyProtection="1">
      <alignment vertical="center"/>
      <protection locked="0"/>
    </xf>
    <xf numFmtId="0" fontId="20" fillId="0" borderId="0" xfId="16" applyFont="1" applyAlignment="1">
      <alignment vertical="center"/>
    </xf>
    <xf numFmtId="0" fontId="25" fillId="0" borderId="9" xfId="16" applyFont="1" applyBorder="1" applyAlignment="1">
      <alignment horizontal="left"/>
    </xf>
    <xf numFmtId="0" fontId="25" fillId="0" borderId="0" xfId="16" applyFont="1" applyBorder="1" applyAlignment="1" applyProtection="1">
      <alignment vertical="center"/>
      <protection locked="0"/>
    </xf>
    <xf numFmtId="0" fontId="9" fillId="0" borderId="54" xfId="16" applyFont="1" applyBorder="1" applyAlignment="1" applyProtection="1">
      <alignment horizontal="center" vertical="center"/>
      <protection locked="0"/>
    </xf>
    <xf numFmtId="0" fontId="25" fillId="0" borderId="9" xfId="16" applyFont="1" applyBorder="1" applyAlignment="1">
      <alignment vertical="center"/>
    </xf>
    <xf numFmtId="0" fontId="9" fillId="0" borderId="33" xfId="16" applyFont="1" applyBorder="1" applyAlignment="1" applyProtection="1">
      <alignment horizontal="center" vertical="center"/>
      <protection locked="0"/>
    </xf>
    <xf numFmtId="0" fontId="9" fillId="0" borderId="0" xfId="16" applyFont="1" applyBorder="1" applyAlignment="1" applyProtection="1">
      <alignment horizontal="center" vertical="center"/>
      <protection locked="0"/>
    </xf>
    <xf numFmtId="0" fontId="9" fillId="0" borderId="10" xfId="16" applyFont="1" applyBorder="1" applyAlignment="1" applyProtection="1">
      <alignment horizontal="center" vertical="center"/>
      <protection locked="0"/>
    </xf>
    <xf numFmtId="0" fontId="25" fillId="0" borderId="54" xfId="16" applyFont="1" applyBorder="1" applyAlignment="1" applyProtection="1">
      <alignment vertical="center"/>
      <protection locked="0"/>
    </xf>
    <xf numFmtId="0" fontId="25" fillId="0" borderId="0" xfId="16" applyFont="1" applyBorder="1" applyAlignment="1" applyProtection="1">
      <alignment horizontal="center" vertical="center"/>
      <protection locked="0"/>
    </xf>
    <xf numFmtId="0" fontId="9" fillId="0" borderId="49" xfId="16" applyFont="1" applyBorder="1" applyAlignment="1" applyProtection="1">
      <alignment horizontal="center" vertical="center"/>
      <protection locked="0"/>
    </xf>
    <xf numFmtId="0" fontId="25" fillId="4" borderId="0" xfId="16" applyFont="1" applyFill="1" applyBorder="1" applyAlignment="1">
      <alignment horizontal="center" vertical="center"/>
    </xf>
    <xf numFmtId="0" fontId="9" fillId="4" borderId="54" xfId="16" applyFont="1" applyFill="1" applyBorder="1" applyAlignment="1" applyProtection="1">
      <alignment horizontal="center" vertical="center"/>
      <protection locked="0"/>
    </xf>
    <xf numFmtId="0" fontId="25" fillId="4" borderId="0" xfId="16" applyFont="1" applyFill="1" applyBorder="1" applyAlignment="1" applyProtection="1">
      <alignment horizontal="center" vertical="center"/>
      <protection locked="0"/>
    </xf>
    <xf numFmtId="0" fontId="31" fillId="4" borderId="10" xfId="16" applyFont="1" applyFill="1" applyBorder="1" applyAlignment="1" applyProtection="1">
      <alignment horizontal="left" vertical="center"/>
      <protection locked="0"/>
    </xf>
    <xf numFmtId="0" fontId="9" fillId="0" borderId="54" xfId="16" applyFont="1" applyBorder="1" applyAlignment="1" applyProtection="1">
      <alignment horizontal="left" vertical="center"/>
      <protection locked="0"/>
    </xf>
    <xf numFmtId="0" fontId="32" fillId="0" borderId="0" xfId="16" applyFont="1" applyBorder="1" applyAlignment="1" applyProtection="1">
      <alignment horizontal="center" vertical="center"/>
      <protection locked="0"/>
    </xf>
    <xf numFmtId="0" fontId="26" fillId="0" borderId="0" xfId="16" applyFont="1" applyBorder="1" applyAlignment="1" applyProtection="1">
      <alignment horizontal="center" vertical="center"/>
      <protection locked="0"/>
    </xf>
    <xf numFmtId="0" fontId="26" fillId="0" borderId="0" xfId="16" applyFont="1" applyBorder="1" applyAlignment="1" applyProtection="1">
      <alignment horizontal="left" vertical="center"/>
      <protection locked="0"/>
    </xf>
    <xf numFmtId="0" fontId="9" fillId="0" borderId="9" xfId="16" applyFont="1" applyBorder="1" applyProtection="1">
      <protection locked="0"/>
    </xf>
    <xf numFmtId="0" fontId="9" fillId="0" borderId="0" xfId="16" applyFont="1" applyBorder="1" applyProtection="1">
      <protection locked="0"/>
    </xf>
    <xf numFmtId="0" fontId="9" fillId="0" borderId="10" xfId="16" applyFont="1" applyBorder="1" applyProtection="1">
      <protection locked="0"/>
    </xf>
    <xf numFmtId="0" fontId="9" fillId="4" borderId="9" xfId="16" applyFont="1" applyFill="1" applyBorder="1"/>
    <xf numFmtId="0" fontId="9" fillId="4" borderId="0" xfId="16" applyFont="1" applyFill="1" applyBorder="1"/>
    <xf numFmtId="0" fontId="9" fillId="4" borderId="10" xfId="16" applyFont="1" applyFill="1" applyBorder="1"/>
    <xf numFmtId="0" fontId="21" fillId="7" borderId="16" xfId="16" applyFont="1" applyFill="1" applyBorder="1" applyAlignment="1">
      <alignment horizontal="center" vertical="center"/>
    </xf>
    <xf numFmtId="0" fontId="21" fillId="7" borderId="17" xfId="16" applyFont="1" applyFill="1" applyBorder="1" applyAlignment="1">
      <alignment horizontal="center" vertical="center" wrapText="1"/>
    </xf>
    <xf numFmtId="0" fontId="21" fillId="7" borderId="18" xfId="16" applyFont="1" applyFill="1" applyBorder="1" applyAlignment="1">
      <alignment horizontal="center" vertical="center"/>
    </xf>
    <xf numFmtId="0" fontId="21" fillId="5" borderId="19" xfId="16" applyFont="1" applyFill="1" applyBorder="1" applyAlignment="1">
      <alignment horizontal="center" vertical="center" wrapText="1"/>
    </xf>
    <xf numFmtId="0" fontId="21" fillId="5" borderId="21" xfId="16" applyFont="1" applyFill="1" applyBorder="1" applyAlignment="1" applyProtection="1">
      <alignment horizontal="center" vertical="center" wrapText="1"/>
      <protection locked="0"/>
    </xf>
    <xf numFmtId="0" fontId="21" fillId="5" borderId="9" xfId="16" applyFont="1" applyFill="1" applyBorder="1"/>
    <xf numFmtId="0" fontId="37" fillId="5" borderId="0" xfId="16" applyFont="1" applyFill="1" applyBorder="1"/>
    <xf numFmtId="0" fontId="37" fillId="5" borderId="10" xfId="16" applyFont="1" applyFill="1" applyBorder="1"/>
    <xf numFmtId="0" fontId="21" fillId="7" borderId="16" xfId="16" applyFont="1" applyFill="1" applyBorder="1" applyAlignment="1">
      <alignment horizontal="center" vertical="center" wrapText="1"/>
    </xf>
    <xf numFmtId="0" fontId="21" fillId="7" borderId="18" xfId="16" applyFont="1" applyFill="1" applyBorder="1" applyAlignment="1">
      <alignment horizontal="center" vertical="center" wrapText="1"/>
    </xf>
    <xf numFmtId="0" fontId="9" fillId="0" borderId="27" xfId="16" applyFont="1" applyBorder="1" applyAlignment="1" applyProtection="1">
      <alignment horizontal="center" vertical="center" wrapText="1"/>
      <protection locked="0"/>
    </xf>
    <xf numFmtId="0" fontId="33" fillId="0" borderId="28" xfId="16" applyFont="1" applyBorder="1" applyAlignment="1" applyProtection="1">
      <alignment horizontal="center" vertical="center" wrapText="1"/>
      <protection locked="0"/>
    </xf>
    <xf numFmtId="44" fontId="9" fillId="0" borderId="28" xfId="16" applyNumberFormat="1" applyFont="1" applyBorder="1" applyAlignment="1" applyProtection="1">
      <alignment horizontal="right" vertical="center" wrapText="1"/>
      <protection locked="0"/>
    </xf>
    <xf numFmtId="44" fontId="9" fillId="0" borderId="29" xfId="16" applyNumberFormat="1" applyFont="1" applyBorder="1" applyAlignment="1">
      <alignment horizontal="right" vertical="center" wrapText="1"/>
    </xf>
    <xf numFmtId="0" fontId="9" fillId="0" borderId="22" xfId="16" applyFont="1" applyBorder="1" applyAlignment="1" applyProtection="1">
      <alignment horizontal="center" vertical="center" wrapText="1"/>
      <protection locked="0"/>
    </xf>
    <xf numFmtId="0" fontId="33" fillId="0" borderId="23" xfId="16" applyFont="1" applyBorder="1" applyAlignment="1" applyProtection="1">
      <alignment horizontal="center" vertical="center" wrapText="1"/>
      <protection locked="0"/>
    </xf>
    <xf numFmtId="44" fontId="9" fillId="0" borderId="23" xfId="16" applyNumberFormat="1" applyFont="1" applyBorder="1" applyAlignment="1" applyProtection="1">
      <alignment horizontal="right" vertical="center" wrapText="1"/>
      <protection locked="0"/>
    </xf>
    <xf numFmtId="0" fontId="9" fillId="0" borderId="19" xfId="16" applyFont="1" applyBorder="1" applyAlignment="1" applyProtection="1">
      <alignment horizontal="center" vertical="center"/>
      <protection locked="0"/>
    </xf>
    <xf numFmtId="0" fontId="9" fillId="0" borderId="20" xfId="16" applyFont="1" applyBorder="1" applyAlignment="1" applyProtection="1">
      <alignment horizontal="center" vertical="center" wrapText="1"/>
      <protection locked="0"/>
    </xf>
    <xf numFmtId="0" fontId="9" fillId="0" borderId="20" xfId="16" applyNumberFormat="1" applyFont="1" applyBorder="1" applyAlignment="1" applyProtection="1">
      <alignment horizontal="right" vertical="center"/>
      <protection locked="0"/>
    </xf>
    <xf numFmtId="180" fontId="9" fillId="4" borderId="65" xfId="16" applyNumberFormat="1" applyFont="1" applyFill="1" applyBorder="1" applyAlignment="1">
      <alignment horizontal="right" vertical="center"/>
    </xf>
    <xf numFmtId="0" fontId="25" fillId="4" borderId="9" xfId="16" applyFont="1" applyFill="1" applyBorder="1"/>
    <xf numFmtId="0" fontId="37" fillId="5" borderId="9" xfId="16" applyFont="1" applyFill="1" applyBorder="1" applyAlignment="1">
      <alignment vertical="center" wrapText="1"/>
    </xf>
    <xf numFmtId="0" fontId="37" fillId="5" borderId="0" xfId="16" applyFont="1" applyFill="1" applyBorder="1" applyAlignment="1">
      <alignment vertical="center" wrapText="1"/>
    </xf>
    <xf numFmtId="0" fontId="37" fillId="5" borderId="10" xfId="16" applyFont="1" applyFill="1" applyBorder="1" applyAlignment="1">
      <alignment vertical="center" wrapText="1"/>
    </xf>
    <xf numFmtId="0" fontId="9" fillId="0" borderId="28" xfId="16" applyFont="1" applyBorder="1" applyAlignment="1" applyProtection="1">
      <alignment horizontal="center" vertical="center" wrapText="1"/>
      <protection locked="0"/>
    </xf>
    <xf numFmtId="181" fontId="9" fillId="0" borderId="28" xfId="16" applyNumberFormat="1" applyFont="1" applyBorder="1" applyAlignment="1" applyProtection="1">
      <alignment horizontal="center" vertical="center" wrapText="1"/>
      <protection locked="0"/>
    </xf>
    <xf numFmtId="180" fontId="9" fillId="0" borderId="29" xfId="16" applyNumberFormat="1" applyFont="1" applyBorder="1" applyAlignment="1">
      <alignment horizontal="right" vertical="center" wrapText="1"/>
    </xf>
    <xf numFmtId="0" fontId="9" fillId="0" borderId="23" xfId="16" applyFont="1" applyBorder="1" applyAlignment="1" applyProtection="1">
      <alignment horizontal="center" vertical="center" wrapText="1"/>
      <protection locked="0"/>
    </xf>
    <xf numFmtId="181" fontId="9" fillId="0" borderId="23" xfId="16" applyNumberFormat="1" applyFont="1" applyBorder="1" applyAlignment="1" applyProtection="1">
      <alignment horizontal="center" vertical="center" wrapText="1"/>
      <protection locked="0"/>
    </xf>
    <xf numFmtId="0" fontId="9" fillId="0" borderId="19" xfId="16" applyFont="1" applyBorder="1" applyAlignment="1" applyProtection="1">
      <alignment horizontal="center" vertical="center" wrapText="1"/>
      <protection locked="0"/>
    </xf>
    <xf numFmtId="181" fontId="9" fillId="0" borderId="20" xfId="16" applyNumberFormat="1" applyFont="1" applyBorder="1" applyAlignment="1" applyProtection="1">
      <alignment horizontal="center" vertical="center" wrapText="1"/>
      <protection locked="0"/>
    </xf>
    <xf numFmtId="180" fontId="9" fillId="0" borderId="62" xfId="16" applyNumberFormat="1" applyFont="1" applyBorder="1" applyAlignment="1">
      <alignment horizontal="right" vertical="center" wrapText="1"/>
    </xf>
    <xf numFmtId="180" fontId="9" fillId="4" borderId="59" xfId="16" applyNumberFormat="1" applyFont="1" applyFill="1" applyBorder="1" applyAlignment="1">
      <alignment horizontal="right" vertical="center"/>
    </xf>
    <xf numFmtId="0" fontId="37" fillId="0" borderId="9" xfId="16" applyFont="1" applyBorder="1" applyAlignment="1">
      <alignment vertical="center" wrapText="1"/>
    </xf>
    <xf numFmtId="0" fontId="37" fillId="0" borderId="0" xfId="16" applyFont="1" applyBorder="1" applyAlignment="1">
      <alignment vertical="center" wrapText="1"/>
    </xf>
    <xf numFmtId="0" fontId="37" fillId="0" borderId="10" xfId="16" applyFont="1" applyBorder="1" applyAlignment="1">
      <alignment vertical="center" wrapText="1"/>
    </xf>
    <xf numFmtId="0" fontId="9" fillId="0" borderId="28" xfId="16" applyFont="1" applyBorder="1" applyAlignment="1" applyProtection="1">
      <alignment horizontal="center" vertical="center"/>
      <protection locked="0"/>
    </xf>
    <xf numFmtId="181" fontId="9" fillId="0" borderId="28" xfId="16" applyNumberFormat="1" applyFont="1" applyBorder="1" applyAlignment="1" applyProtection="1">
      <alignment horizontal="center" vertical="center"/>
      <protection locked="0"/>
    </xf>
    <xf numFmtId="180" fontId="9" fillId="0" borderId="28" xfId="16" applyNumberFormat="1" applyFont="1" applyBorder="1" applyAlignment="1" applyProtection="1">
      <alignment horizontal="right" vertical="center"/>
      <protection locked="0"/>
    </xf>
    <xf numFmtId="180" fontId="9" fillId="0" borderId="29" xfId="16" applyNumberFormat="1" applyFont="1" applyBorder="1" applyAlignment="1">
      <alignment horizontal="right" vertical="center"/>
    </xf>
    <xf numFmtId="0" fontId="9" fillId="0" borderId="23" xfId="16" applyFont="1" applyBorder="1" applyAlignment="1" applyProtection="1">
      <alignment horizontal="center" vertical="center"/>
      <protection locked="0"/>
    </xf>
    <xf numFmtId="181" fontId="9" fillId="0" borderId="23" xfId="16" applyNumberFormat="1" applyFont="1" applyBorder="1" applyAlignment="1" applyProtection="1">
      <alignment horizontal="center" vertical="center"/>
      <protection locked="0"/>
    </xf>
    <xf numFmtId="180" fontId="9" fillId="0" borderId="23" xfId="16" applyNumberFormat="1" applyFont="1" applyBorder="1" applyAlignment="1" applyProtection="1">
      <alignment horizontal="right" vertical="center"/>
      <protection locked="0"/>
    </xf>
    <xf numFmtId="0" fontId="9" fillId="0" borderId="20" xfId="16" applyFont="1" applyBorder="1" applyAlignment="1" applyProtection="1">
      <alignment horizontal="center" vertical="center"/>
      <protection locked="0"/>
    </xf>
    <xf numFmtId="181" fontId="9" fillId="0" borderId="20" xfId="16" applyNumberFormat="1" applyFont="1" applyBorder="1" applyAlignment="1" applyProtection="1">
      <alignment horizontal="center" vertical="center"/>
      <protection locked="0"/>
    </xf>
    <xf numFmtId="180" fontId="9" fillId="0" borderId="20" xfId="16" applyNumberFormat="1" applyFont="1" applyBorder="1" applyAlignment="1" applyProtection="1">
      <alignment horizontal="right" vertical="center"/>
      <protection locked="0"/>
    </xf>
    <xf numFmtId="180" fontId="9" fillId="0" borderId="62" xfId="16" applyNumberFormat="1" applyFont="1" applyBorder="1" applyAlignment="1">
      <alignment horizontal="right" vertical="center"/>
    </xf>
    <xf numFmtId="0" fontId="37" fillId="2" borderId="9" xfId="16" applyFont="1" applyFill="1" applyBorder="1" applyAlignment="1">
      <alignment vertical="center"/>
    </xf>
    <xf numFmtId="0" fontId="37" fillId="2" borderId="0" xfId="16" applyFont="1" applyFill="1" applyBorder="1" applyAlignment="1">
      <alignment vertical="center"/>
    </xf>
    <xf numFmtId="0" fontId="37" fillId="2" borderId="10" xfId="16" applyFont="1" applyFill="1" applyBorder="1" applyAlignment="1">
      <alignment vertical="center"/>
    </xf>
    <xf numFmtId="0" fontId="9" fillId="0" borderId="27" xfId="16" applyFont="1" applyBorder="1" applyAlignment="1" applyProtection="1">
      <alignment horizontal="center" vertical="center"/>
      <protection locked="0"/>
    </xf>
    <xf numFmtId="0" fontId="9" fillId="0" borderId="22" xfId="16" applyFont="1" applyBorder="1" applyAlignment="1" applyProtection="1">
      <alignment horizontal="center" vertical="center"/>
      <protection locked="0"/>
    </xf>
    <xf numFmtId="0" fontId="9" fillId="4" borderId="19" xfId="16" applyFont="1" applyFill="1" applyBorder="1" applyAlignment="1" applyProtection="1">
      <alignment horizontal="center" vertical="center"/>
      <protection locked="0"/>
    </xf>
    <xf numFmtId="180" fontId="9" fillId="4" borderId="20" xfId="16" applyNumberFormat="1" applyFont="1" applyFill="1" applyBorder="1" applyAlignment="1" applyProtection="1">
      <alignment horizontal="right" vertical="center"/>
      <protection locked="0"/>
    </xf>
    <xf numFmtId="1" fontId="9" fillId="4" borderId="20" xfId="16" applyNumberFormat="1" applyFont="1" applyFill="1" applyBorder="1" applyAlignment="1" applyProtection="1">
      <alignment horizontal="center" vertical="center"/>
      <protection locked="0"/>
    </xf>
    <xf numFmtId="180" fontId="9" fillId="4" borderId="21" xfId="16" applyNumberFormat="1" applyFont="1" applyFill="1" applyBorder="1" applyAlignment="1" applyProtection="1">
      <alignment horizontal="right" vertical="center"/>
      <protection locked="0"/>
    </xf>
    <xf numFmtId="0" fontId="9" fillId="5" borderId="9" xfId="16" applyFont="1" applyFill="1" applyBorder="1"/>
    <xf numFmtId="0" fontId="9" fillId="5" borderId="0" xfId="16" applyFont="1" applyFill="1" applyBorder="1"/>
    <xf numFmtId="0" fontId="9" fillId="5" borderId="10" xfId="16" applyFont="1" applyFill="1" applyBorder="1"/>
    <xf numFmtId="0" fontId="25" fillId="7" borderId="36" xfId="16" applyFont="1" applyFill="1" applyBorder="1" applyAlignment="1">
      <alignment horizontal="center" vertical="center"/>
    </xf>
    <xf numFmtId="0" fontId="25" fillId="7" borderId="66" xfId="16" applyFont="1" applyFill="1" applyBorder="1" applyAlignment="1">
      <alignment horizontal="center" vertical="center" wrapText="1"/>
    </xf>
    <xf numFmtId="170" fontId="25" fillId="5" borderId="33" xfId="43" applyFont="1" applyFill="1" applyBorder="1" applyProtection="1"/>
    <xf numFmtId="9" fontId="25" fillId="5" borderId="32" xfId="21" applyFont="1" applyFill="1" applyBorder="1" applyProtection="1"/>
    <xf numFmtId="9" fontId="9" fillId="2" borderId="32" xfId="17" applyNumberFormat="1" applyFill="1" applyBorder="1" applyAlignment="1" applyProtection="1">
      <alignment horizontal="center" vertical="center"/>
      <protection locked="0"/>
    </xf>
    <xf numFmtId="0" fontId="21" fillId="5" borderId="68" xfId="16" applyFont="1" applyFill="1" applyBorder="1" applyAlignment="1"/>
    <xf numFmtId="0" fontId="21" fillId="5" borderId="64" xfId="16" applyFont="1" applyFill="1" applyBorder="1" applyAlignment="1"/>
    <xf numFmtId="0" fontId="21" fillId="5" borderId="40" xfId="16" applyFont="1" applyFill="1" applyBorder="1" applyAlignment="1"/>
    <xf numFmtId="0" fontId="21" fillId="5" borderId="41" xfId="16" applyFont="1" applyFill="1" applyBorder="1" applyAlignment="1"/>
    <xf numFmtId="170" fontId="25" fillId="5" borderId="41" xfId="43" applyFont="1" applyFill="1" applyBorder="1" applyProtection="1"/>
    <xf numFmtId="9" fontId="25" fillId="5" borderId="57" xfId="21" applyFont="1" applyFill="1" applyBorder="1" applyProtection="1"/>
    <xf numFmtId="9" fontId="9" fillId="2" borderId="20" xfId="17" applyNumberFormat="1" applyFill="1" applyBorder="1" applyAlignment="1" applyProtection="1">
      <alignment horizontal="center" vertical="center"/>
      <protection locked="0"/>
    </xf>
    <xf numFmtId="182" fontId="24" fillId="4" borderId="59" xfId="16" applyNumberFormat="1" applyFont="1" applyFill="1" applyBorder="1" applyAlignment="1">
      <alignment horizontal="center" vertical="center" wrapText="1"/>
    </xf>
    <xf numFmtId="0" fontId="9" fillId="0" borderId="54" xfId="16" applyFont="1" applyBorder="1" applyProtection="1">
      <protection locked="0"/>
    </xf>
    <xf numFmtId="0" fontId="25" fillId="0" borderId="35" xfId="16" applyFont="1" applyBorder="1" applyProtection="1">
      <protection locked="0"/>
    </xf>
    <xf numFmtId="0" fontId="9" fillId="0" borderId="36" xfId="16" applyFont="1" applyBorder="1" applyProtection="1">
      <protection locked="0"/>
    </xf>
    <xf numFmtId="0" fontId="9" fillId="0" borderId="43" xfId="16" applyFont="1" applyBorder="1" applyProtection="1">
      <protection locked="0"/>
    </xf>
    <xf numFmtId="0" fontId="9" fillId="0" borderId="30" xfId="16" applyFont="1" applyBorder="1" applyAlignment="1" applyProtection="1">
      <protection locked="0"/>
    </xf>
    <xf numFmtId="0" fontId="9" fillId="0" borderId="33" xfId="16" applyFont="1" applyBorder="1" applyAlignment="1" applyProtection="1">
      <protection locked="0"/>
    </xf>
    <xf numFmtId="0" fontId="9" fillId="0" borderId="37" xfId="16" applyFont="1" applyBorder="1" applyAlignment="1" applyProtection="1">
      <protection locked="0"/>
    </xf>
    <xf numFmtId="0" fontId="9" fillId="0" borderId="40" xfId="16" applyFont="1" applyBorder="1" applyAlignment="1" applyProtection="1">
      <protection locked="0"/>
    </xf>
    <xf numFmtId="0" fontId="9" fillId="0" borderId="41" xfId="16" applyFont="1" applyBorder="1" applyAlignment="1" applyProtection="1">
      <protection locked="0"/>
    </xf>
    <xf numFmtId="0" fontId="9" fillId="0" borderId="42" xfId="16" applyFont="1" applyBorder="1" applyAlignment="1" applyProtection="1">
      <protection locked="0"/>
    </xf>
    <xf numFmtId="0" fontId="9" fillId="0" borderId="9" xfId="16" applyFont="1" applyBorder="1" applyAlignment="1"/>
    <xf numFmtId="0" fontId="9" fillId="0" borderId="0" xfId="16" applyFont="1" applyBorder="1" applyAlignment="1"/>
    <xf numFmtId="0" fontId="9" fillId="0" borderId="10" xfId="16" applyFont="1" applyBorder="1" applyAlignment="1"/>
    <xf numFmtId="0" fontId="9" fillId="0" borderId="0" xfId="16" applyFont="1" applyBorder="1" applyAlignment="1">
      <alignment horizontal="center"/>
    </xf>
    <xf numFmtId="0" fontId="9" fillId="0" borderId="10" xfId="16" applyFont="1" applyBorder="1" applyAlignment="1">
      <alignment horizontal="center"/>
    </xf>
    <xf numFmtId="0" fontId="25" fillId="0" borderId="9" xfId="16" applyFont="1" applyBorder="1" applyAlignment="1">
      <alignment horizontal="justify" vertical="center" wrapText="1"/>
    </xf>
    <xf numFmtId="0" fontId="25" fillId="0" borderId="0" xfId="16" applyFont="1" applyBorder="1" applyAlignment="1">
      <alignment horizontal="justify" vertical="center" wrapText="1"/>
    </xf>
    <xf numFmtId="0" fontId="25" fillId="0" borderId="10" xfId="16" applyFont="1" applyBorder="1" applyAlignment="1">
      <alignment horizontal="justify" vertical="center" wrapText="1"/>
    </xf>
    <xf numFmtId="0" fontId="25" fillId="0" borderId="9" xfId="16" applyFont="1" applyBorder="1" applyAlignment="1" applyProtection="1">
      <alignment horizontal="justify" vertical="center" wrapText="1"/>
      <protection locked="0"/>
    </xf>
    <xf numFmtId="0" fontId="25" fillId="0" borderId="0" xfId="16" applyFont="1" applyBorder="1" applyAlignment="1" applyProtection="1">
      <alignment horizontal="justify" vertical="center" wrapText="1"/>
      <protection locked="0"/>
    </xf>
    <xf numFmtId="0" fontId="25" fillId="0" borderId="10" xfId="16" applyFont="1" applyBorder="1" applyAlignment="1" applyProtection="1">
      <alignment horizontal="justify" vertical="center" wrapText="1"/>
      <protection locked="0"/>
    </xf>
    <xf numFmtId="0" fontId="25" fillId="0" borderId="9" xfId="16" applyFont="1" applyBorder="1" applyAlignment="1" applyProtection="1">
      <alignment horizontal="left"/>
      <protection locked="0"/>
    </xf>
    <xf numFmtId="0" fontId="9" fillId="0" borderId="0" xfId="16" applyFont="1" applyBorder="1" applyAlignment="1" applyProtection="1">
      <alignment horizontal="center"/>
      <protection locked="0"/>
    </xf>
    <xf numFmtId="0" fontId="9" fillId="0" borderId="10" xfId="16" applyFont="1" applyBorder="1" applyAlignment="1" applyProtection="1">
      <alignment horizontal="center"/>
      <protection locked="0"/>
    </xf>
    <xf numFmtId="0" fontId="9" fillId="0" borderId="64" xfId="16" applyFont="1" applyBorder="1" applyProtection="1">
      <protection locked="0"/>
    </xf>
    <xf numFmtId="0" fontId="9" fillId="0" borderId="0" xfId="16" applyFont="1" applyBorder="1" applyAlignment="1" applyProtection="1">
      <alignment horizontal="left"/>
      <protection locked="0"/>
    </xf>
    <xf numFmtId="0" fontId="9" fillId="0" borderId="9" xfId="16" applyFont="1" applyBorder="1" applyAlignment="1" applyProtection="1">
      <alignment horizontal="left"/>
      <protection locked="0"/>
    </xf>
    <xf numFmtId="0" fontId="9" fillId="0" borderId="11" xfId="16" applyFont="1" applyBorder="1" applyAlignment="1" applyProtection="1">
      <alignment horizontal="left"/>
      <protection locked="0"/>
    </xf>
    <xf numFmtId="0" fontId="9" fillId="0" borderId="12" xfId="16" applyFont="1" applyBorder="1" applyAlignment="1" applyProtection="1">
      <alignment horizontal="left"/>
      <protection locked="0"/>
    </xf>
    <xf numFmtId="0" fontId="9" fillId="0" borderId="12" xfId="16" applyFont="1" applyBorder="1" applyProtection="1">
      <protection locked="0"/>
    </xf>
    <xf numFmtId="0" fontId="9" fillId="0" borderId="12" xfId="16" applyFont="1" applyBorder="1" applyAlignment="1" applyProtection="1">
      <protection locked="0"/>
    </xf>
    <xf numFmtId="0" fontId="9" fillId="0" borderId="52" xfId="16" applyFont="1" applyBorder="1" applyAlignment="1" applyProtection="1">
      <protection locked="0"/>
    </xf>
    <xf numFmtId="167" fontId="6" fillId="0" borderId="0" xfId="37" applyNumberFormat="1" applyFont="1" applyAlignment="1">
      <alignment vertical="center"/>
    </xf>
    <xf numFmtId="0" fontId="13" fillId="0" borderId="9" xfId="38" applyFont="1" applyBorder="1" applyAlignment="1">
      <alignment horizontal="center" vertical="center"/>
    </xf>
    <xf numFmtId="0" fontId="13" fillId="0" borderId="0" xfId="38" applyFont="1" applyAlignment="1">
      <alignment horizontal="center" vertical="center"/>
    </xf>
    <xf numFmtId="0" fontId="13" fillId="0" borderId="10" xfId="38" applyFont="1" applyBorder="1" applyAlignment="1">
      <alignment horizontal="center" vertical="center"/>
    </xf>
    <xf numFmtId="181" fontId="9" fillId="2" borderId="28" xfId="16" applyNumberFormat="1" applyFont="1" applyFill="1" applyBorder="1" applyAlignment="1" applyProtection="1">
      <alignment horizontal="center" vertical="center"/>
      <protection locked="0"/>
    </xf>
    <xf numFmtId="0" fontId="13" fillId="0" borderId="5" xfId="38" applyFont="1" applyBorder="1" applyAlignment="1">
      <alignment horizontal="center" vertical="center"/>
    </xf>
    <xf numFmtId="0" fontId="13" fillId="0" borderId="6" xfId="38" applyFont="1" applyBorder="1" applyAlignment="1">
      <alignment horizontal="center" vertical="center"/>
    </xf>
    <xf numFmtId="0" fontId="13" fillId="0" borderId="7" xfId="38" applyFont="1" applyBorder="1" applyAlignment="1">
      <alignment horizontal="center" vertical="center"/>
    </xf>
    <xf numFmtId="0" fontId="13" fillId="0" borderId="9" xfId="38" applyFont="1" applyBorder="1" applyAlignment="1">
      <alignment horizontal="center" vertical="center"/>
    </xf>
    <xf numFmtId="0" fontId="13" fillId="0" borderId="0" xfId="38" applyFont="1" applyAlignment="1">
      <alignment horizontal="center" vertical="center"/>
    </xf>
    <xf numFmtId="0" fontId="13" fillId="0" borderId="10" xfId="38" applyFont="1" applyBorder="1" applyAlignment="1">
      <alignment horizontal="center" vertical="center"/>
    </xf>
    <xf numFmtId="0" fontId="19" fillId="2" borderId="9" xfId="38" applyFont="1" applyFill="1" applyBorder="1" applyAlignment="1">
      <alignment horizontal="center" vertical="center"/>
    </xf>
    <xf numFmtId="0" fontId="19" fillId="2" borderId="0" xfId="38" applyFont="1" applyFill="1" applyAlignment="1">
      <alignment horizontal="center" vertical="center"/>
    </xf>
    <xf numFmtId="0" fontId="19" fillId="2" borderId="10" xfId="38" applyFont="1" applyFill="1" applyBorder="1" applyAlignment="1">
      <alignment horizontal="center" vertical="center"/>
    </xf>
    <xf numFmtId="0" fontId="34" fillId="0" borderId="69" xfId="0" applyFont="1" applyBorder="1" applyAlignment="1">
      <alignment horizontal="center" wrapText="1"/>
    </xf>
    <xf numFmtId="0" fontId="34" fillId="0" borderId="70" xfId="0" applyFont="1" applyBorder="1" applyAlignment="1">
      <alignment horizontal="center" wrapText="1"/>
    </xf>
    <xf numFmtId="0" fontId="34" fillId="0" borderId="71" xfId="0" applyFont="1" applyBorder="1" applyAlignment="1">
      <alignment horizontal="center" wrapText="1"/>
    </xf>
    <xf numFmtId="0" fontId="11" fillId="0" borderId="30" xfId="14" applyFont="1" applyBorder="1" applyAlignment="1">
      <alignment horizontal="left" vertical="center"/>
    </xf>
    <xf numFmtId="0" fontId="11" fillId="0" borderId="33" xfId="14" applyFont="1" applyBorder="1" applyAlignment="1">
      <alignment horizontal="left" vertical="center"/>
    </xf>
    <xf numFmtId="0" fontId="8" fillId="0" borderId="30" xfId="12" applyFont="1" applyBorder="1" applyAlignment="1">
      <alignment horizontal="right" vertical="center"/>
    </xf>
    <xf numFmtId="0" fontId="8" fillId="0" borderId="33" xfId="12" applyFont="1" applyBorder="1" applyAlignment="1">
      <alignment horizontal="right" vertical="center"/>
    </xf>
    <xf numFmtId="0" fontId="8" fillId="0" borderId="32" xfId="12" applyFont="1" applyBorder="1" applyAlignment="1">
      <alignment horizontal="right" vertical="center"/>
    </xf>
    <xf numFmtId="0" fontId="19" fillId="0" borderId="9" xfId="38" applyFont="1" applyBorder="1" applyAlignment="1">
      <alignment horizontal="center" vertical="center"/>
    </xf>
    <xf numFmtId="0" fontId="19" fillId="0" borderId="0" xfId="38" applyFont="1" applyAlignment="1">
      <alignment horizontal="center" vertical="center"/>
    </xf>
    <xf numFmtId="0" fontId="19" fillId="0" borderId="10" xfId="38" applyFont="1" applyBorder="1" applyAlignment="1">
      <alignment horizontal="center" vertical="center"/>
    </xf>
    <xf numFmtId="0" fontId="8" fillId="0" borderId="13" xfId="5" applyFont="1" applyBorder="1" applyAlignment="1">
      <alignment horizontal="right" vertical="center"/>
    </xf>
    <xf numFmtId="0" fontId="8" fillId="0" borderId="15" xfId="5" applyFont="1" applyBorder="1" applyAlignment="1">
      <alignment horizontal="right" vertical="center"/>
    </xf>
    <xf numFmtId="0" fontId="8" fillId="0" borderId="34" xfId="5" applyFont="1" applyBorder="1" applyAlignment="1">
      <alignment horizontal="right" vertical="center"/>
    </xf>
    <xf numFmtId="0" fontId="19" fillId="0" borderId="9" xfId="38" applyFont="1" applyBorder="1" applyAlignment="1">
      <alignment horizontal="center" vertical="center" wrapText="1"/>
    </xf>
    <xf numFmtId="0" fontId="19" fillId="0" borderId="0" xfId="38" applyFont="1" applyAlignment="1">
      <alignment horizontal="center" vertical="center" wrapText="1"/>
    </xf>
    <xf numFmtId="0" fontId="19" fillId="0" borderId="10" xfId="38" applyFont="1" applyBorder="1" applyAlignment="1">
      <alignment horizontal="center" vertical="center" wrapText="1"/>
    </xf>
    <xf numFmtId="0" fontId="8" fillId="0" borderId="9" xfId="38" applyFont="1" applyBorder="1" applyAlignment="1">
      <alignment horizontal="center" vertical="center"/>
    </xf>
    <xf numFmtId="0" fontId="8" fillId="0" borderId="0" xfId="38" applyFont="1" applyAlignment="1">
      <alignment horizontal="center" vertical="center"/>
    </xf>
    <xf numFmtId="0" fontId="8" fillId="0" borderId="10" xfId="38" applyFont="1" applyBorder="1" applyAlignment="1">
      <alignment horizontal="center" vertical="center"/>
    </xf>
    <xf numFmtId="0" fontId="7" fillId="0" borderId="13" xfId="5" applyFont="1" applyBorder="1" applyAlignment="1">
      <alignment horizontal="left" vertical="center"/>
    </xf>
    <xf numFmtId="0" fontId="7" fillId="0" borderId="15" xfId="5" applyFont="1" applyBorder="1" applyAlignment="1">
      <alignment horizontal="left" vertical="center"/>
    </xf>
    <xf numFmtId="0" fontId="7" fillId="0" borderId="14" xfId="5" applyFont="1" applyBorder="1" applyAlignment="1">
      <alignment horizontal="left" vertical="center"/>
    </xf>
    <xf numFmtId="0" fontId="8" fillId="0" borderId="16" xfId="5" applyFont="1" applyBorder="1" applyAlignment="1">
      <alignment horizontal="center" vertical="center" wrapText="1"/>
    </xf>
    <xf numFmtId="0" fontId="8" fillId="0" borderId="19" xfId="5" applyFont="1" applyBorder="1" applyAlignment="1">
      <alignment horizontal="center" vertical="center" wrapText="1"/>
    </xf>
    <xf numFmtId="0" fontId="8" fillId="0" borderId="17" xfId="5" applyFont="1" applyBorder="1" applyAlignment="1">
      <alignment horizontal="center" vertical="center" wrapText="1"/>
    </xf>
    <xf numFmtId="0" fontId="8" fillId="0" borderId="20" xfId="5" applyFont="1" applyBorder="1" applyAlignment="1">
      <alignment horizontal="center" vertical="center" wrapText="1"/>
    </xf>
    <xf numFmtId="0" fontId="8" fillId="0" borderId="35" xfId="14" applyFont="1" applyBorder="1" applyAlignment="1">
      <alignment horizontal="right" vertical="center"/>
    </xf>
    <xf numFmtId="0" fontId="8" fillId="0" borderId="36" xfId="14" applyFont="1" applyBorder="1" applyAlignment="1">
      <alignment horizontal="right" vertical="center"/>
    </xf>
    <xf numFmtId="0" fontId="8" fillId="3" borderId="36" xfId="14" applyFont="1" applyFill="1" applyBorder="1" applyAlignment="1">
      <alignment horizontal="left" vertical="center" wrapText="1"/>
    </xf>
    <xf numFmtId="0" fontId="8" fillId="3" borderId="43" xfId="14" applyFont="1" applyFill="1" applyBorder="1" applyAlignment="1">
      <alignment horizontal="left" vertical="center" wrapText="1"/>
    </xf>
    <xf numFmtId="3" fontId="8" fillId="2" borderId="28" xfId="38" applyNumberFormat="1" applyFont="1" applyFill="1" applyBorder="1" applyAlignment="1">
      <alignment horizontal="center" vertical="center" wrapText="1"/>
    </xf>
    <xf numFmtId="0" fontId="11" fillId="2" borderId="30" xfId="38" applyFont="1" applyFill="1" applyBorder="1" applyAlignment="1">
      <alignment horizontal="left" vertical="center" wrapText="1"/>
    </xf>
    <xf numFmtId="0" fontId="11" fillId="2" borderId="33" xfId="38" applyFont="1" applyFill="1" applyBorder="1" applyAlignment="1">
      <alignment horizontal="left" vertical="center" wrapText="1"/>
    </xf>
    <xf numFmtId="0" fontId="11" fillId="2" borderId="37" xfId="38" applyFont="1" applyFill="1" applyBorder="1" applyAlignment="1">
      <alignment horizontal="left" vertical="center" wrapText="1"/>
    </xf>
    <xf numFmtId="0" fontId="8" fillId="2" borderId="23" xfId="38" applyFont="1" applyFill="1" applyBorder="1" applyAlignment="1">
      <alignment horizontal="center" vertical="center" wrapText="1"/>
    </xf>
    <xf numFmtId="0" fontId="8" fillId="2" borderId="23" xfId="38" applyFont="1" applyFill="1" applyBorder="1" applyAlignment="1">
      <alignment horizontal="center" vertical="center"/>
    </xf>
    <xf numFmtId="0" fontId="11" fillId="2" borderId="30" xfId="0" applyFont="1" applyFill="1" applyBorder="1" applyAlignment="1">
      <alignment vertical="center" wrapText="1"/>
    </xf>
    <xf numFmtId="0" fontId="11" fillId="2" borderId="33" xfId="0" applyFont="1" applyFill="1" applyBorder="1" applyAlignment="1">
      <alignment vertical="center" wrapText="1"/>
    </xf>
    <xf numFmtId="0" fontId="11" fillId="2" borderId="32" xfId="0" applyFont="1" applyFill="1" applyBorder="1" applyAlignment="1">
      <alignment vertical="center" wrapText="1"/>
    </xf>
    <xf numFmtId="3" fontId="8" fillId="2" borderId="23" xfId="38" applyNumberFormat="1" applyFont="1" applyFill="1" applyBorder="1" applyAlignment="1">
      <alignment horizontal="center" vertical="center" wrapText="1"/>
    </xf>
    <xf numFmtId="3" fontId="8" fillId="2" borderId="23" xfId="38" applyNumberFormat="1" applyFont="1" applyFill="1" applyBorder="1" applyAlignment="1">
      <alignment horizontal="center" vertical="center"/>
    </xf>
    <xf numFmtId="0" fontId="11" fillId="2" borderId="30" xfId="38" applyFont="1" applyFill="1" applyBorder="1" applyAlignment="1">
      <alignment vertical="center" wrapText="1"/>
    </xf>
    <xf numFmtId="0" fontId="11" fillId="2" borderId="33" xfId="38" applyFont="1" applyFill="1" applyBorder="1" applyAlignment="1">
      <alignment vertical="center" wrapText="1"/>
    </xf>
    <xf numFmtId="0" fontId="11" fillId="2" borderId="32" xfId="38" applyFont="1" applyFill="1" applyBorder="1" applyAlignment="1">
      <alignment vertical="center" wrapText="1"/>
    </xf>
    <xf numFmtId="4" fontId="8" fillId="0" borderId="18" xfId="5" applyNumberFormat="1" applyFont="1" applyBorder="1" applyAlignment="1">
      <alignment horizontal="center" vertical="center" wrapText="1"/>
    </xf>
    <xf numFmtId="4" fontId="8" fillId="0" borderId="21" xfId="5" applyNumberFormat="1" applyFont="1" applyBorder="1" applyAlignment="1">
      <alignment horizontal="center" vertical="center" wrapText="1"/>
    </xf>
    <xf numFmtId="0" fontId="8" fillId="0" borderId="17" xfId="6" applyFont="1" applyBorder="1" applyAlignment="1">
      <alignment horizontal="center" vertical="center" wrapText="1"/>
    </xf>
    <xf numFmtId="4" fontId="8" fillId="0" borderId="17" xfId="5" applyNumberFormat="1" applyFont="1" applyBorder="1" applyAlignment="1">
      <alignment horizontal="center" vertical="center" wrapText="1"/>
    </xf>
    <xf numFmtId="4" fontId="8" fillId="0" borderId="20" xfId="5" applyNumberFormat="1" applyFont="1" applyBorder="1" applyAlignment="1">
      <alignment horizontal="center" vertical="center" wrapText="1"/>
    </xf>
    <xf numFmtId="0" fontId="23" fillId="5" borderId="38" xfId="40" applyFont="1" applyFill="1" applyBorder="1" applyAlignment="1">
      <alignment horizontal="center" vertical="center"/>
    </xf>
    <xf numFmtId="0" fontId="23" fillId="5" borderId="27" xfId="46" applyFont="1" applyFill="1" applyBorder="1" applyAlignment="1">
      <alignment horizontal="center" vertical="center"/>
    </xf>
    <xf numFmtId="0" fontId="23" fillId="5" borderId="63" xfId="40" applyFont="1" applyFill="1" applyBorder="1" applyAlignment="1">
      <alignment horizontal="center" vertical="center"/>
    </xf>
    <xf numFmtId="0" fontId="23" fillId="5" borderId="64" xfId="40" applyFont="1" applyFill="1" applyBorder="1" applyAlignment="1">
      <alignment horizontal="center" vertical="center"/>
    </xf>
    <xf numFmtId="0" fontId="23" fillId="5" borderId="53" xfId="40" applyFont="1" applyFill="1" applyBorder="1" applyAlignment="1">
      <alignment horizontal="center" vertical="center"/>
    </xf>
    <xf numFmtId="0" fontId="23" fillId="5" borderId="54" xfId="40" applyFont="1" applyFill="1" applyBorder="1" applyAlignment="1">
      <alignment horizontal="center" vertical="center"/>
    </xf>
    <xf numFmtId="0" fontId="25" fillId="5" borderId="0" xfId="46" applyFont="1" applyFill="1" applyAlignment="1">
      <alignment horizontal="center" vertical="center"/>
    </xf>
    <xf numFmtId="0" fontId="25" fillId="5" borderId="10" xfId="46" applyFont="1" applyFill="1" applyBorder="1" applyAlignment="1">
      <alignment horizontal="center" vertical="center"/>
    </xf>
    <xf numFmtId="0" fontId="23" fillId="5" borderId="50" xfId="40" applyFont="1" applyFill="1" applyBorder="1" applyAlignment="1">
      <alignment horizontal="center" vertical="center"/>
    </xf>
    <xf numFmtId="0" fontId="23" fillId="5" borderId="39" xfId="40" applyFont="1" applyFill="1" applyBorder="1" applyAlignment="1">
      <alignment horizontal="center" vertical="center"/>
    </xf>
    <xf numFmtId="0" fontId="23" fillId="5" borderId="51" xfId="40" applyFont="1" applyFill="1" applyBorder="1" applyAlignment="1">
      <alignment horizontal="center" vertical="center"/>
    </xf>
    <xf numFmtId="0" fontId="25" fillId="5" borderId="12" xfId="46" applyFont="1" applyFill="1" applyBorder="1" applyAlignment="1">
      <alignment horizontal="center"/>
    </xf>
    <xf numFmtId="0" fontId="25" fillId="5" borderId="52" xfId="46" applyFont="1" applyFill="1" applyBorder="1" applyAlignment="1">
      <alignment horizontal="center"/>
    </xf>
    <xf numFmtId="0" fontId="25" fillId="2" borderId="6" xfId="46" applyFont="1" applyFill="1" applyBorder="1" applyAlignment="1" applyProtection="1">
      <alignment horizontal="center"/>
      <protection locked="0"/>
    </xf>
    <xf numFmtId="0" fontId="25" fillId="2" borderId="0" xfId="46" applyFont="1" applyFill="1" applyAlignment="1" applyProtection="1">
      <alignment horizontal="center"/>
      <protection locked="0"/>
    </xf>
    <xf numFmtId="0" fontId="25" fillId="2" borderId="9" xfId="46" applyFont="1" applyFill="1" applyBorder="1" applyAlignment="1" applyProtection="1">
      <alignment horizontal="left" vertical="center"/>
      <protection locked="0"/>
    </xf>
    <xf numFmtId="0" fontId="25" fillId="2" borderId="0" xfId="46" applyFont="1" applyFill="1" applyAlignment="1" applyProtection="1">
      <alignment horizontal="left" vertical="center"/>
      <protection locked="0"/>
    </xf>
    <xf numFmtId="0" fontId="25" fillId="2" borderId="0" xfId="46" applyFont="1" applyFill="1" applyAlignment="1" applyProtection="1">
      <alignment horizontal="center" vertical="top"/>
      <protection locked="0"/>
    </xf>
    <xf numFmtId="0" fontId="28" fillId="2" borderId="0" xfId="46" applyFont="1" applyFill="1" applyAlignment="1" applyProtection="1">
      <alignment horizontal="center" vertical="top"/>
      <protection locked="0"/>
    </xf>
    <xf numFmtId="0" fontId="9" fillId="2" borderId="5" xfId="46" applyFont="1" applyFill="1" applyBorder="1" applyAlignment="1">
      <alignment horizontal="center"/>
    </xf>
    <xf numFmtId="0" fontId="9" fillId="2" borderId="9" xfId="46" applyFont="1" applyFill="1" applyBorder="1" applyAlignment="1">
      <alignment horizontal="center"/>
    </xf>
    <xf numFmtId="0" fontId="9" fillId="2" borderId="11" xfId="46" applyFont="1" applyFill="1" applyBorder="1" applyAlignment="1">
      <alignment horizontal="center"/>
    </xf>
    <xf numFmtId="0" fontId="21" fillId="5" borderId="6" xfId="46" applyFont="1" applyFill="1" applyBorder="1" applyAlignment="1">
      <alignment horizontal="center"/>
    </xf>
    <xf numFmtId="0" fontId="21" fillId="5" borderId="7" xfId="46" applyFont="1" applyFill="1" applyBorder="1" applyAlignment="1">
      <alignment horizontal="center"/>
    </xf>
    <xf numFmtId="0" fontId="23" fillId="5" borderId="16" xfId="40" applyFont="1" applyFill="1" applyBorder="1" applyAlignment="1">
      <alignment horizontal="center" vertical="center"/>
    </xf>
    <xf numFmtId="0" fontId="23" fillId="5" borderId="22" xfId="40" applyFont="1" applyFill="1" applyBorder="1" applyAlignment="1">
      <alignment horizontal="center" vertical="center"/>
    </xf>
    <xf numFmtId="0" fontId="23" fillId="5" borderId="61" xfId="40" applyFont="1" applyFill="1" applyBorder="1" applyAlignment="1">
      <alignment horizontal="center" vertical="center"/>
    </xf>
    <xf numFmtId="0" fontId="23" fillId="5" borderId="6" xfId="40" applyFont="1" applyFill="1" applyBorder="1" applyAlignment="1">
      <alignment horizontal="center" vertical="center"/>
    </xf>
    <xf numFmtId="0" fontId="20" fillId="0" borderId="0" xfId="16" applyFont="1" applyAlignment="1">
      <alignment horizontal="left" vertical="center" wrapText="1"/>
    </xf>
    <xf numFmtId="0" fontId="21" fillId="5" borderId="20" xfId="16" applyFont="1" applyFill="1" applyBorder="1" applyAlignment="1">
      <alignment horizontal="center" vertical="center" wrapText="1"/>
    </xf>
    <xf numFmtId="0" fontId="37" fillId="8" borderId="73" xfId="16" applyFont="1" applyFill="1" applyBorder="1" applyAlignment="1">
      <alignment horizontal="center"/>
    </xf>
    <xf numFmtId="0" fontId="37" fillId="8" borderId="54" xfId="16" applyFont="1" applyFill="1" applyBorder="1" applyAlignment="1">
      <alignment horizontal="center"/>
    </xf>
    <xf numFmtId="0" fontId="37" fillId="8" borderId="49" xfId="16" applyFont="1" applyFill="1" applyBorder="1" applyAlignment="1">
      <alignment horizontal="center"/>
    </xf>
    <xf numFmtId="0" fontId="21" fillId="7" borderId="30" xfId="16" applyFont="1" applyFill="1" applyBorder="1" applyAlignment="1">
      <alignment horizontal="left" vertical="center"/>
    </xf>
    <xf numFmtId="0" fontId="21" fillId="7" borderId="33" xfId="16" applyFont="1" applyFill="1" applyBorder="1" applyAlignment="1">
      <alignment horizontal="left" vertical="center"/>
    </xf>
    <xf numFmtId="0" fontId="21" fillId="7" borderId="37" xfId="16" applyFont="1" applyFill="1" applyBorder="1" applyAlignment="1">
      <alignment horizontal="left" vertical="center"/>
    </xf>
    <xf numFmtId="0" fontId="28" fillId="2" borderId="9" xfId="46" applyFont="1" applyFill="1" applyBorder="1" applyAlignment="1" applyProtection="1">
      <alignment horizontal="left" vertical="center"/>
      <protection locked="0"/>
    </xf>
    <xf numFmtId="0" fontId="28" fillId="2" borderId="0" xfId="46" applyFont="1" applyFill="1" applyAlignment="1" applyProtection="1">
      <alignment horizontal="left" vertical="center"/>
      <protection locked="0"/>
    </xf>
    <xf numFmtId="0" fontId="25" fillId="2" borderId="0" xfId="46" applyFont="1" applyFill="1" applyAlignment="1" applyProtection="1">
      <alignment horizontal="center" vertical="center"/>
      <protection locked="0"/>
    </xf>
    <xf numFmtId="0" fontId="9" fillId="2" borderId="54" xfId="46" applyFont="1" applyFill="1" applyBorder="1" applyAlignment="1" applyProtection="1">
      <alignment horizontal="center"/>
      <protection locked="0"/>
    </xf>
    <xf numFmtId="0" fontId="9" fillId="2" borderId="12" xfId="46" applyFont="1" applyFill="1" applyBorder="1" applyAlignment="1" applyProtection="1">
      <alignment horizontal="center"/>
      <protection locked="0"/>
    </xf>
    <xf numFmtId="0" fontId="9" fillId="2" borderId="52" xfId="46" applyFont="1" applyFill="1" applyBorder="1" applyAlignment="1" applyProtection="1">
      <alignment horizontal="center"/>
      <protection locked="0"/>
    </xf>
    <xf numFmtId="0" fontId="21" fillId="7" borderId="17" xfId="16" applyFont="1" applyFill="1" applyBorder="1" applyAlignment="1">
      <alignment horizontal="center" vertical="center" wrapText="1"/>
    </xf>
    <xf numFmtId="0" fontId="9" fillId="5" borderId="58" xfId="40" applyFont="1" applyFill="1" applyBorder="1" applyAlignment="1">
      <alignment horizontal="center" vertical="center"/>
    </xf>
    <xf numFmtId="0" fontId="9" fillId="5" borderId="62" xfId="40" applyFont="1" applyFill="1" applyBorder="1" applyAlignment="1">
      <alignment horizontal="center" vertical="center"/>
    </xf>
    <xf numFmtId="0" fontId="9" fillId="5" borderId="26" xfId="40" applyFont="1" applyFill="1" applyBorder="1" applyAlignment="1">
      <alignment horizontal="center" vertical="center"/>
    </xf>
    <xf numFmtId="0" fontId="24" fillId="5" borderId="0" xfId="46" applyFont="1" applyFill="1" applyAlignment="1">
      <alignment horizontal="center"/>
    </xf>
    <xf numFmtId="0" fontId="24" fillId="5" borderId="10" xfId="46" applyFont="1" applyFill="1" applyBorder="1" applyAlignment="1">
      <alignment horizontal="center"/>
    </xf>
    <xf numFmtId="0" fontId="9" fillId="0" borderId="28" xfId="16" applyFont="1" applyBorder="1" applyAlignment="1" applyProtection="1">
      <alignment horizontal="left" vertical="center" wrapText="1"/>
      <protection locked="0"/>
    </xf>
    <xf numFmtId="184" fontId="9" fillId="0" borderId="28" xfId="16" applyNumberFormat="1" applyFont="1" applyBorder="1" applyAlignment="1" applyProtection="1">
      <alignment horizontal="center" vertical="center" wrapText="1"/>
      <protection locked="0"/>
    </xf>
    <xf numFmtId="0" fontId="9" fillId="0" borderId="23" xfId="16" applyFont="1" applyBorder="1" applyAlignment="1" applyProtection="1">
      <alignment horizontal="left" vertical="center" wrapText="1"/>
      <protection locked="0"/>
    </xf>
    <xf numFmtId="0" fontId="21" fillId="6" borderId="47" xfId="16" applyFont="1" applyFill="1" applyBorder="1" applyAlignment="1">
      <alignment horizontal="center" vertical="center" wrapText="1"/>
    </xf>
    <xf numFmtId="0" fontId="21" fillId="6" borderId="60" xfId="16" applyFont="1" applyFill="1" applyBorder="1" applyAlignment="1">
      <alignment horizontal="center" vertical="center" wrapText="1"/>
    </xf>
    <xf numFmtId="0" fontId="21" fillId="6" borderId="48" xfId="16" applyFont="1" applyFill="1" applyBorder="1" applyAlignment="1">
      <alignment horizontal="center" vertical="center" wrapText="1"/>
    </xf>
    <xf numFmtId="0" fontId="21" fillId="6" borderId="17" xfId="16" applyFont="1" applyFill="1" applyBorder="1" applyAlignment="1">
      <alignment horizontal="center" vertical="center" wrapText="1"/>
    </xf>
    <xf numFmtId="0" fontId="21" fillId="7" borderId="17" xfId="16" applyFont="1" applyFill="1" applyBorder="1" applyAlignment="1">
      <alignment horizontal="center" vertical="center"/>
    </xf>
    <xf numFmtId="183" fontId="9" fillId="0" borderId="23" xfId="16" applyNumberFormat="1" applyFont="1" applyBorder="1" applyAlignment="1" applyProtection="1">
      <alignment horizontal="center" vertical="center" wrapText="1"/>
      <protection locked="0"/>
    </xf>
    <xf numFmtId="0" fontId="9" fillId="0" borderId="20" xfId="17" applyBorder="1" applyAlignment="1" applyProtection="1">
      <alignment horizontal="left" vertical="center" wrapText="1"/>
      <protection locked="0"/>
    </xf>
    <xf numFmtId="10" fontId="9" fillId="0" borderId="20" xfId="21" applyNumberFormat="1" applyFont="1" applyFill="1" applyBorder="1" applyAlignment="1" applyProtection="1">
      <alignment horizontal="center" vertical="center"/>
      <protection locked="0"/>
    </xf>
    <xf numFmtId="0" fontId="25" fillId="4" borderId="11" xfId="16" applyFont="1" applyFill="1" applyBorder="1" applyAlignment="1">
      <alignment horizontal="right"/>
    </xf>
    <xf numFmtId="0" fontId="25" fillId="4" borderId="12" xfId="16" applyFont="1" applyFill="1" applyBorder="1" applyAlignment="1">
      <alignment horizontal="right"/>
    </xf>
    <xf numFmtId="0" fontId="25" fillId="4" borderId="52" xfId="16" applyFont="1" applyFill="1" applyBorder="1" applyAlignment="1">
      <alignment horizontal="right"/>
    </xf>
    <xf numFmtId="0" fontId="21" fillId="7" borderId="30" xfId="16" applyFont="1" applyFill="1" applyBorder="1" applyAlignment="1">
      <alignment horizontal="left" vertical="center" wrapText="1"/>
    </xf>
    <xf numFmtId="0" fontId="21" fillId="7" borderId="33" xfId="16" applyFont="1" applyFill="1" applyBorder="1" applyAlignment="1">
      <alignment horizontal="left" vertical="center" wrapText="1"/>
    </xf>
    <xf numFmtId="0" fontId="21" fillId="7" borderId="37" xfId="16" applyFont="1" applyFill="1" applyBorder="1" applyAlignment="1">
      <alignment horizontal="left" vertical="center" wrapText="1"/>
    </xf>
    <xf numFmtId="0" fontId="9" fillId="0" borderId="23" xfId="0" applyFont="1" applyBorder="1" applyAlignment="1" applyProtection="1">
      <alignment horizontal="left" vertical="center" wrapText="1"/>
      <protection locked="0"/>
    </xf>
    <xf numFmtId="184" fontId="9" fillId="0" borderId="28" xfId="0" applyNumberFormat="1" applyFont="1" applyBorder="1" applyAlignment="1" applyProtection="1">
      <alignment horizontal="center" vertical="center" wrapText="1"/>
      <protection locked="0"/>
    </xf>
    <xf numFmtId="184" fontId="9" fillId="0" borderId="55" xfId="0" applyNumberFormat="1" applyFont="1" applyBorder="1" applyAlignment="1" applyProtection="1">
      <alignment horizontal="center" vertical="center" wrapText="1"/>
      <protection locked="0"/>
    </xf>
    <xf numFmtId="184" fontId="9" fillId="0" borderId="32" xfId="0" applyNumberFormat="1" applyFont="1" applyBorder="1" applyAlignment="1" applyProtection="1">
      <alignment horizontal="center" vertical="center" wrapText="1"/>
      <protection locked="0"/>
    </xf>
    <xf numFmtId="184" fontId="9" fillId="0" borderId="23" xfId="16" applyNumberFormat="1" applyFont="1" applyBorder="1" applyAlignment="1" applyProtection="1">
      <alignment horizontal="center" vertical="center" wrapText="1"/>
      <protection locked="0"/>
    </xf>
    <xf numFmtId="180" fontId="9" fillId="0" borderId="55" xfId="16" applyNumberFormat="1" applyFont="1" applyBorder="1" applyAlignment="1" applyProtection="1">
      <alignment horizontal="right" vertical="center" wrapText="1"/>
      <protection locked="0"/>
    </xf>
    <xf numFmtId="180" fontId="9" fillId="0" borderId="32" xfId="16" applyNumberFormat="1" applyFont="1" applyBorder="1" applyAlignment="1" applyProtection="1">
      <alignment horizontal="right" vertical="center" wrapText="1"/>
      <protection locked="0"/>
    </xf>
    <xf numFmtId="0" fontId="9" fillId="0" borderId="20" xfId="16" applyFont="1" applyBorder="1" applyAlignment="1" applyProtection="1">
      <alignment horizontal="left" vertical="center" wrapText="1"/>
      <protection locked="0"/>
    </xf>
    <xf numFmtId="180" fontId="9" fillId="0" borderId="56" xfId="16" applyNumberFormat="1" applyFont="1" applyBorder="1" applyAlignment="1" applyProtection="1">
      <alignment horizontal="right" vertical="center" wrapText="1"/>
      <protection locked="0"/>
    </xf>
    <xf numFmtId="180" fontId="9" fillId="0" borderId="57" xfId="16" applyNumberFormat="1" applyFont="1" applyBorder="1" applyAlignment="1" applyProtection="1">
      <alignment horizontal="right" vertical="center" wrapText="1"/>
      <protection locked="0"/>
    </xf>
    <xf numFmtId="180" fontId="9" fillId="0" borderId="53" xfId="42" applyNumberFormat="1" applyFont="1" applyFill="1" applyBorder="1" applyAlignment="1" applyProtection="1">
      <alignment horizontal="right" vertical="center" wrapText="1"/>
      <protection locked="0"/>
    </xf>
    <xf numFmtId="180" fontId="9" fillId="0" borderId="31" xfId="42" applyNumberFormat="1" applyFont="1" applyFill="1" applyBorder="1" applyAlignment="1" applyProtection="1">
      <alignment horizontal="right" vertical="center" wrapText="1"/>
      <protection locked="0"/>
    </xf>
    <xf numFmtId="180" fontId="9" fillId="0" borderId="55" xfId="0" applyNumberFormat="1" applyFont="1" applyBorder="1" applyAlignment="1" applyProtection="1">
      <alignment horizontal="right" vertical="center" wrapText="1"/>
      <protection locked="0"/>
    </xf>
    <xf numFmtId="180" fontId="9" fillId="0" borderId="32" xfId="0" applyNumberFormat="1" applyFont="1" applyBorder="1" applyAlignment="1" applyProtection="1">
      <alignment horizontal="right" vertical="center" wrapText="1"/>
      <protection locked="0"/>
    </xf>
    <xf numFmtId="180" fontId="9" fillId="0" borderId="55" xfId="42" applyNumberFormat="1" applyFont="1" applyFill="1" applyBorder="1" applyAlignment="1" applyProtection="1">
      <alignment horizontal="right" vertical="center" wrapText="1"/>
      <protection locked="0"/>
    </xf>
    <xf numFmtId="180" fontId="9" fillId="0" borderId="32" xfId="42" applyNumberFormat="1" applyFont="1" applyFill="1" applyBorder="1" applyAlignment="1" applyProtection="1">
      <alignment horizontal="right" vertical="center" wrapText="1"/>
      <protection locked="0"/>
    </xf>
    <xf numFmtId="0" fontId="9" fillId="0" borderId="55" xfId="17" applyBorder="1" applyAlignment="1" applyProtection="1">
      <alignment horizontal="left" vertical="center" wrapText="1"/>
      <protection locked="0"/>
    </xf>
    <xf numFmtId="0" fontId="9" fillId="0" borderId="33" xfId="17" applyBorder="1" applyAlignment="1" applyProtection="1">
      <alignment horizontal="left" vertical="center" wrapText="1"/>
      <protection locked="0"/>
    </xf>
    <xf numFmtId="0" fontId="9" fillId="0" borderId="32" xfId="17" applyBorder="1" applyAlignment="1" applyProtection="1">
      <alignment horizontal="left" vertical="center" wrapText="1"/>
      <protection locked="0"/>
    </xf>
    <xf numFmtId="0" fontId="9" fillId="0" borderId="56" xfId="16" applyFont="1" applyBorder="1" applyAlignment="1" applyProtection="1">
      <alignment horizontal="left" vertical="center" wrapText="1"/>
      <protection locked="0"/>
    </xf>
    <xf numFmtId="0" fontId="9" fillId="0" borderId="41" xfId="16" applyFont="1" applyBorder="1" applyAlignment="1" applyProtection="1">
      <alignment horizontal="left" vertical="center" wrapText="1"/>
      <protection locked="0"/>
    </xf>
    <xf numFmtId="0" fontId="9" fillId="0" borderId="57" xfId="16" applyFont="1" applyBorder="1" applyAlignment="1" applyProtection="1">
      <alignment horizontal="left" vertical="center" wrapText="1"/>
      <protection locked="0"/>
    </xf>
    <xf numFmtId="0" fontId="9" fillId="0" borderId="53" xfId="17" applyBorder="1" applyAlignment="1" applyProtection="1">
      <alignment horizontal="left" vertical="center" wrapText="1"/>
      <protection locked="0"/>
    </xf>
    <xf numFmtId="0" fontId="9" fillId="0" borderId="54" xfId="17" applyBorder="1" applyAlignment="1" applyProtection="1">
      <alignment horizontal="left" vertical="center" wrapText="1"/>
      <protection locked="0"/>
    </xf>
    <xf numFmtId="0" fontId="9" fillId="0" borderId="31" xfId="17" applyBorder="1" applyAlignment="1" applyProtection="1">
      <alignment horizontal="left" vertical="center" wrapText="1"/>
      <protection locked="0"/>
    </xf>
    <xf numFmtId="0" fontId="9" fillId="0" borderId="55" xfId="16" applyFont="1" applyBorder="1" applyAlignment="1" applyProtection="1">
      <alignment horizontal="left" vertical="center" wrapText="1"/>
      <protection locked="0"/>
    </xf>
    <xf numFmtId="0" fontId="9" fillId="0" borderId="33" xfId="16" applyFont="1" applyBorder="1" applyAlignment="1" applyProtection="1">
      <alignment horizontal="left" vertical="center" wrapText="1"/>
      <protection locked="0"/>
    </xf>
    <xf numFmtId="0" fontId="9" fillId="0" borderId="32" xfId="16" applyFont="1" applyBorder="1" applyAlignment="1" applyProtection="1">
      <alignment horizontal="left" vertical="center" wrapText="1"/>
      <protection locked="0"/>
    </xf>
    <xf numFmtId="181" fontId="9" fillId="0" borderId="55" xfId="16" applyNumberFormat="1" applyFont="1" applyBorder="1" applyAlignment="1" applyProtection="1">
      <alignment horizontal="center" vertical="center"/>
      <protection locked="0"/>
    </xf>
    <xf numFmtId="181" fontId="9" fillId="0" borderId="32" xfId="16" applyNumberFormat="1" applyFont="1" applyBorder="1" applyAlignment="1" applyProtection="1">
      <alignment horizontal="center" vertical="center"/>
      <protection locked="0"/>
    </xf>
    <xf numFmtId="0" fontId="9" fillId="0" borderId="53" xfId="16" applyFont="1" applyBorder="1" applyAlignment="1" applyProtection="1">
      <alignment horizontal="left" vertical="center" wrapText="1"/>
      <protection locked="0"/>
    </xf>
    <xf numFmtId="0" fontId="9" fillId="0" borderId="54" xfId="16" applyFont="1" applyBorder="1" applyAlignment="1" applyProtection="1">
      <alignment horizontal="left" vertical="center" wrapText="1"/>
      <protection locked="0"/>
    </xf>
    <xf numFmtId="4" fontId="9" fillId="0" borderId="53" xfId="41" applyNumberFormat="1" applyFont="1" applyBorder="1" applyAlignment="1" applyProtection="1">
      <alignment horizontal="center" vertical="center"/>
      <protection locked="0"/>
    </xf>
    <xf numFmtId="4" fontId="9" fillId="0" borderId="31" xfId="41" applyNumberFormat="1" applyFont="1" applyBorder="1" applyAlignment="1" applyProtection="1">
      <alignment horizontal="center" vertical="center"/>
      <protection locked="0"/>
    </xf>
    <xf numFmtId="0" fontId="9" fillId="4" borderId="56" xfId="16" applyFont="1" applyFill="1" applyBorder="1" applyAlignment="1" applyProtection="1">
      <alignment horizontal="left" vertical="center" wrapText="1"/>
      <protection locked="0"/>
    </xf>
    <xf numFmtId="0" fontId="9" fillId="4" borderId="41" xfId="16" applyFont="1" applyFill="1" applyBorder="1" applyAlignment="1" applyProtection="1">
      <alignment horizontal="left" vertical="center" wrapText="1"/>
      <protection locked="0"/>
    </xf>
    <xf numFmtId="0" fontId="9" fillId="4" borderId="57" xfId="16" applyFont="1" applyFill="1" applyBorder="1" applyAlignment="1" applyProtection="1">
      <alignment horizontal="left" vertical="center" wrapText="1"/>
      <protection locked="0"/>
    </xf>
    <xf numFmtId="181" fontId="9" fillId="4" borderId="56" xfId="16" applyNumberFormat="1" applyFont="1" applyFill="1" applyBorder="1" applyAlignment="1" applyProtection="1">
      <alignment horizontal="center" vertical="center"/>
      <protection locked="0"/>
    </xf>
    <xf numFmtId="181" fontId="9" fillId="4" borderId="57" xfId="16" applyNumberFormat="1" applyFont="1" applyFill="1" applyBorder="1" applyAlignment="1" applyProtection="1">
      <alignment horizontal="center" vertical="center"/>
      <protection locked="0"/>
    </xf>
    <xf numFmtId="0" fontId="25" fillId="4" borderId="13" xfId="16" applyFont="1" applyFill="1" applyBorder="1" applyAlignment="1">
      <alignment horizontal="right"/>
    </xf>
    <xf numFmtId="0" fontId="25" fillId="4" borderId="15" xfId="16" applyFont="1" applyFill="1" applyBorder="1" applyAlignment="1">
      <alignment horizontal="right"/>
    </xf>
    <xf numFmtId="0" fontId="25" fillId="4" borderId="14" xfId="16" applyFont="1" applyFill="1" applyBorder="1" applyAlignment="1">
      <alignment horizontal="right"/>
    </xf>
    <xf numFmtId="0" fontId="25" fillId="7" borderId="13" xfId="16" applyFont="1" applyFill="1" applyBorder="1" applyAlignment="1">
      <alignment horizontal="right"/>
    </xf>
    <xf numFmtId="0" fontId="25" fillId="7" borderId="15" xfId="16" applyFont="1" applyFill="1" applyBorder="1" applyAlignment="1">
      <alignment horizontal="right"/>
    </xf>
    <xf numFmtId="0" fontId="25" fillId="7" borderId="14" xfId="16" applyFont="1" applyFill="1" applyBorder="1" applyAlignment="1">
      <alignment horizontal="right"/>
    </xf>
    <xf numFmtId="0" fontId="21" fillId="7" borderId="35" xfId="16" applyFont="1" applyFill="1" applyBorder="1" applyAlignment="1">
      <alignment horizontal="center" vertical="center"/>
    </xf>
    <xf numFmtId="0" fontId="21" fillId="7" borderId="36" xfId="16" applyFont="1" applyFill="1" applyBorder="1" applyAlignment="1">
      <alignment horizontal="center" vertical="center"/>
    </xf>
    <xf numFmtId="0" fontId="21" fillId="7" borderId="67" xfId="16" applyFont="1" applyFill="1" applyBorder="1" applyAlignment="1">
      <alignment horizontal="center" vertical="center" wrapText="1"/>
    </xf>
    <xf numFmtId="0" fontId="21" fillId="7" borderId="36" xfId="16" applyFont="1" applyFill="1" applyBorder="1" applyAlignment="1">
      <alignment horizontal="center" vertical="center" wrapText="1"/>
    </xf>
    <xf numFmtId="0" fontId="21" fillId="7" borderId="43" xfId="16" applyFont="1" applyFill="1" applyBorder="1" applyAlignment="1">
      <alignment horizontal="center" vertical="center" wrapText="1"/>
    </xf>
    <xf numFmtId="0" fontId="9" fillId="0" borderId="9" xfId="16" applyFont="1" applyBorder="1" applyAlignment="1">
      <alignment horizontal="justify" vertical="center"/>
    </xf>
    <xf numFmtId="0" fontId="9" fillId="0" borderId="0" xfId="16" applyFont="1" applyBorder="1" applyAlignment="1">
      <alignment horizontal="justify" vertical="center"/>
    </xf>
    <xf numFmtId="0" fontId="9" fillId="0" borderId="10" xfId="16" applyFont="1" applyBorder="1" applyAlignment="1">
      <alignment horizontal="justify" vertical="center"/>
    </xf>
    <xf numFmtId="0" fontId="25" fillId="0" borderId="9" xfId="16" applyFont="1" applyBorder="1" applyAlignment="1">
      <alignment horizontal="left" wrapText="1"/>
    </xf>
    <xf numFmtId="0" fontId="25" fillId="0" borderId="0" xfId="16" applyFont="1" applyBorder="1" applyAlignment="1">
      <alignment horizontal="left" wrapText="1"/>
    </xf>
    <xf numFmtId="0" fontId="25" fillId="0" borderId="10" xfId="16" applyFont="1" applyBorder="1" applyAlignment="1">
      <alignment horizontal="left" wrapText="1"/>
    </xf>
    <xf numFmtId="0" fontId="21" fillId="5" borderId="30" xfId="16" applyFont="1" applyFill="1" applyBorder="1" applyAlignment="1"/>
    <xf numFmtId="0" fontId="21" fillId="5" borderId="33" xfId="16" applyFont="1" applyFill="1" applyBorder="1" applyAlignment="1"/>
    <xf numFmtId="180" fontId="9" fillId="2" borderId="55" xfId="43" applyNumberFormat="1" applyFont="1" applyFill="1" applyBorder="1" applyAlignment="1" applyProtection="1">
      <alignment horizontal="center" vertical="center"/>
    </xf>
    <xf numFmtId="180" fontId="9" fillId="2" borderId="33" xfId="43" applyNumberFormat="1" applyFont="1" applyFill="1" applyBorder="1" applyAlignment="1" applyProtection="1">
      <alignment horizontal="center" vertical="center"/>
    </xf>
    <xf numFmtId="180" fontId="9" fillId="2" borderId="37" xfId="43" applyNumberFormat="1" applyFont="1" applyFill="1" applyBorder="1" applyAlignment="1" applyProtection="1">
      <alignment horizontal="center" vertical="center"/>
    </xf>
    <xf numFmtId="180" fontId="9" fillId="2" borderId="56" xfId="43" applyNumberFormat="1" applyFont="1" applyFill="1" applyBorder="1" applyAlignment="1" applyProtection="1">
      <alignment horizontal="center" vertical="center"/>
    </xf>
    <xf numFmtId="180" fontId="9" fillId="2" borderId="41" xfId="43" applyNumberFormat="1" applyFont="1" applyFill="1" applyBorder="1" applyAlignment="1" applyProtection="1">
      <alignment horizontal="center" vertical="center"/>
    </xf>
    <xf numFmtId="180" fontId="9" fillId="2" borderId="42" xfId="43" applyNumberFormat="1" applyFont="1" applyFill="1" applyBorder="1" applyAlignment="1" applyProtection="1">
      <alignment horizontal="center" vertical="center"/>
    </xf>
    <xf numFmtId="0" fontId="25" fillId="4" borderId="13" xfId="16" applyFont="1" applyFill="1" applyBorder="1" applyAlignment="1">
      <alignment horizontal="right" vertical="center"/>
    </xf>
    <xf numFmtId="0" fontId="25" fillId="4" borderId="15" xfId="16" applyFont="1" applyFill="1" applyBorder="1" applyAlignment="1">
      <alignment horizontal="right" vertical="center"/>
    </xf>
    <xf numFmtId="0" fontId="25" fillId="4" borderId="14" xfId="16" applyFont="1" applyFill="1" applyBorder="1" applyAlignment="1">
      <alignment horizontal="right" vertical="center"/>
    </xf>
    <xf numFmtId="0" fontId="25" fillId="7" borderId="13" xfId="16" applyFont="1" applyFill="1" applyBorder="1" applyAlignment="1">
      <alignment horizontal="right" vertical="center" wrapText="1"/>
    </xf>
    <xf numFmtId="0" fontId="25" fillId="7" borderId="15" xfId="16" applyFont="1" applyFill="1" applyBorder="1" applyAlignment="1">
      <alignment horizontal="right" vertical="center" wrapText="1"/>
    </xf>
    <xf numFmtId="0" fontId="25" fillId="7" borderId="14" xfId="16" applyFont="1" applyFill="1" applyBorder="1" applyAlignment="1">
      <alignment horizontal="right" vertical="center" wrapText="1"/>
    </xf>
  </cellXfs>
  <cellStyles count="47">
    <cellStyle name="Millares" xfId="1" builtinId="3"/>
    <cellStyle name="Millares 2" xfId="27" xr:uid="{00000000-0005-0000-0000-000001000000}"/>
    <cellStyle name="Millares 2 10" xfId="24" xr:uid="{00000000-0005-0000-0000-000002000000}"/>
    <cellStyle name="Millares 2 2" xfId="31" xr:uid="{00000000-0005-0000-0000-000003000000}"/>
    <cellStyle name="Millares 2 2 2" xfId="7" xr:uid="{00000000-0005-0000-0000-000004000000}"/>
    <cellStyle name="Millares 2 3" xfId="43" xr:uid="{00000000-0005-0000-0000-000005000000}"/>
    <cellStyle name="Millares 22" xfId="20" xr:uid="{00000000-0005-0000-0000-000006000000}"/>
    <cellStyle name="Millares_FORMULARIO 4 - M-OFERENTE PPTA ECONOMICA" xfId="15" xr:uid="{00000000-0005-0000-0000-000007000000}"/>
    <cellStyle name="Moneda 2" xfId="8" xr:uid="{00000000-0005-0000-0000-000008000000}"/>
    <cellStyle name="Moneda 2 2" xfId="36" xr:uid="{00000000-0005-0000-0000-000009000000}"/>
    <cellStyle name="Moneda 2 2 2 2 2" xfId="13" xr:uid="{00000000-0005-0000-0000-00000A000000}"/>
    <cellStyle name="Moneda 2 3" xfId="42" xr:uid="{00000000-0005-0000-0000-00000B000000}"/>
    <cellStyle name="Moneda 2 4 2" xfId="25" xr:uid="{00000000-0005-0000-0000-00000C000000}"/>
    <cellStyle name="Moneda 3" xfId="28" xr:uid="{00000000-0005-0000-0000-00000D000000}"/>
    <cellStyle name="Moneda 3 2" xfId="33" xr:uid="{00000000-0005-0000-0000-00000E000000}"/>
    <cellStyle name="Moneda 3 4" xfId="34" xr:uid="{00000000-0005-0000-0000-00000F000000}"/>
    <cellStyle name="Moneda 96" xfId="19" xr:uid="{00000000-0005-0000-0000-000010000000}"/>
    <cellStyle name="Normal" xfId="0" builtinId="0"/>
    <cellStyle name="Normal 10" xfId="23" xr:uid="{00000000-0005-0000-0000-000012000000}"/>
    <cellStyle name="Normal 12" xfId="26" xr:uid="{00000000-0005-0000-0000-000013000000}"/>
    <cellStyle name="Normal 14" xfId="17" xr:uid="{00000000-0005-0000-0000-000014000000}"/>
    <cellStyle name="Normal 19" xfId="16" xr:uid="{00000000-0005-0000-0000-000015000000}"/>
    <cellStyle name="Normal 2" xfId="5" xr:uid="{00000000-0005-0000-0000-000016000000}"/>
    <cellStyle name="Normal 2 10 2 2" xfId="9" xr:uid="{00000000-0005-0000-0000-000017000000}"/>
    <cellStyle name="Normal 2 10 3" xfId="6" xr:uid="{00000000-0005-0000-0000-000018000000}"/>
    <cellStyle name="Normal 2 2" xfId="14" xr:uid="{00000000-0005-0000-0000-000019000000}"/>
    <cellStyle name="Normal 2 3" xfId="30" xr:uid="{00000000-0005-0000-0000-00001A000000}"/>
    <cellStyle name="Normal 2 4" xfId="41" xr:uid="{00000000-0005-0000-0000-00001B000000}"/>
    <cellStyle name="Normal 3" xfId="3" xr:uid="{00000000-0005-0000-0000-00001C000000}"/>
    <cellStyle name="Normal 3 11" xfId="4" xr:uid="{00000000-0005-0000-0000-00001D000000}"/>
    <cellStyle name="Normal 3 11 2" xfId="38" xr:uid="{00000000-0005-0000-0000-00001E000000}"/>
    <cellStyle name="Normal 3 2" xfId="11" xr:uid="{00000000-0005-0000-0000-00001F000000}"/>
    <cellStyle name="Normal 3 2 2" xfId="12" xr:uid="{00000000-0005-0000-0000-000020000000}"/>
    <cellStyle name="Normal 3 3" xfId="29" xr:uid="{00000000-0005-0000-0000-000021000000}"/>
    <cellStyle name="Normal 3 4" xfId="37" xr:uid="{00000000-0005-0000-0000-000022000000}"/>
    <cellStyle name="Normal 3 5" xfId="39" xr:uid="{00000000-0005-0000-0000-000023000000}"/>
    <cellStyle name="Normal 3 6" xfId="45" xr:uid="{00000000-0005-0000-0000-000024000000}"/>
    <cellStyle name="Normal 3 7" xfId="46" xr:uid="{00000000-0005-0000-0000-000025000000}"/>
    <cellStyle name="Normal 4" xfId="22" xr:uid="{00000000-0005-0000-0000-000026000000}"/>
    <cellStyle name="Normal 4 2 2" xfId="10" xr:uid="{00000000-0005-0000-0000-000027000000}"/>
    <cellStyle name="Normal 5" xfId="35" xr:uid="{00000000-0005-0000-0000-000028000000}"/>
    <cellStyle name="Normal_modelo ACTA OBRA y MODIFICACION" xfId="40" xr:uid="{00000000-0005-0000-0000-000029000000}"/>
    <cellStyle name="Porcentaje" xfId="2" builtinId="5"/>
    <cellStyle name="Porcentaje 10" xfId="21" xr:uid="{00000000-0005-0000-0000-00002B000000}"/>
    <cellStyle name="Porcentaje 2" xfId="32" xr:uid="{00000000-0005-0000-0000-00002C000000}"/>
    <cellStyle name="Porcentaje 2 2" xfId="44" xr:uid="{00000000-0005-0000-0000-00002D000000}"/>
    <cellStyle name="Porcentual 9" xfId="18"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2000250</xdr:colOff>
      <xdr:row>5</xdr:row>
      <xdr:rowOff>123825</xdr:rowOff>
    </xdr:from>
    <xdr:to>
      <xdr:col>8</xdr:col>
      <xdr:colOff>2905125</xdr:colOff>
      <xdr:row>9</xdr:row>
      <xdr:rowOff>0</xdr:rowOff>
    </xdr:to>
    <xdr:pic>
      <xdr:nvPicPr>
        <xdr:cNvPr id="2" name="Imagen 1" descr="http://www.presidencia.gov.co/prensa_new/historia/escudo.jpg">
          <a:extLst>
            <a:ext uri="{FF2B5EF4-FFF2-40B4-BE49-F238E27FC236}">
              <a16:creationId xmlns:a16="http://schemas.microsoft.com/office/drawing/2014/main" id="{5E1591F7-76D4-44B5-929E-4B550D645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06200" y="571500"/>
          <a:ext cx="0" cy="714375"/>
        </a:xfrm>
        <a:prstGeom prst="rect">
          <a:avLst/>
        </a:prstGeom>
        <a:noFill/>
        <a:ln w="9525">
          <a:noFill/>
          <a:miter lim="800000"/>
          <a:headEnd/>
          <a:tailEnd/>
        </a:ln>
      </xdr:spPr>
    </xdr:pic>
    <xdr:clientData/>
  </xdr:twoCellAnchor>
  <xdr:twoCellAnchor editAs="oneCell">
    <xdr:from>
      <xdr:col>9</xdr:col>
      <xdr:colOff>1255535</xdr:colOff>
      <xdr:row>6</xdr:row>
      <xdr:rowOff>64635</xdr:rowOff>
    </xdr:from>
    <xdr:to>
      <xdr:col>10</xdr:col>
      <xdr:colOff>1753558</xdr:colOff>
      <xdr:row>9</xdr:row>
      <xdr:rowOff>188026</xdr:rowOff>
    </xdr:to>
    <xdr:pic>
      <xdr:nvPicPr>
        <xdr:cNvPr id="3" name="Imagen 2">
          <a:extLst>
            <a:ext uri="{FF2B5EF4-FFF2-40B4-BE49-F238E27FC236}">
              <a16:creationId xmlns:a16="http://schemas.microsoft.com/office/drawing/2014/main" id="{1C3C448E-FEFB-4AC0-88A5-6380AD35CF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2223" y="1529104"/>
          <a:ext cx="1891054" cy="802047"/>
        </a:xfrm>
        <a:prstGeom prst="rect">
          <a:avLst/>
        </a:prstGeom>
      </xdr:spPr>
    </xdr:pic>
    <xdr:clientData/>
  </xdr:twoCellAnchor>
  <xdr:twoCellAnchor>
    <xdr:from>
      <xdr:col>8</xdr:col>
      <xdr:colOff>2000250</xdr:colOff>
      <xdr:row>5</xdr:row>
      <xdr:rowOff>123825</xdr:rowOff>
    </xdr:from>
    <xdr:to>
      <xdr:col>8</xdr:col>
      <xdr:colOff>2905125</xdr:colOff>
      <xdr:row>10</xdr:row>
      <xdr:rowOff>0</xdr:rowOff>
    </xdr:to>
    <xdr:pic>
      <xdr:nvPicPr>
        <xdr:cNvPr id="6" name="Imagen 5" descr="http://www.presidencia.gov.co/prensa_new/historia/escudo.jpg">
          <a:extLst>
            <a:ext uri="{FF2B5EF4-FFF2-40B4-BE49-F238E27FC236}">
              <a16:creationId xmlns:a16="http://schemas.microsoft.com/office/drawing/2014/main" id="{638DAD27-A63B-4F08-8E8C-67EC344C90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xdr:from>
      <xdr:col>8</xdr:col>
      <xdr:colOff>2000250</xdr:colOff>
      <xdr:row>5</xdr:row>
      <xdr:rowOff>123825</xdr:rowOff>
    </xdr:from>
    <xdr:to>
      <xdr:col>8</xdr:col>
      <xdr:colOff>2905125</xdr:colOff>
      <xdr:row>10</xdr:row>
      <xdr:rowOff>0</xdr:rowOff>
    </xdr:to>
    <xdr:pic>
      <xdr:nvPicPr>
        <xdr:cNvPr id="7" name="Imagen 6" descr="http://www.presidencia.gov.co/prensa_new/historia/escudo.jpg">
          <a:extLst>
            <a:ext uri="{FF2B5EF4-FFF2-40B4-BE49-F238E27FC236}">
              <a16:creationId xmlns:a16="http://schemas.microsoft.com/office/drawing/2014/main" id="{E9508909-21EC-4B35-B684-BF53AC411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editAs="oneCell">
    <xdr:from>
      <xdr:col>9</xdr:col>
      <xdr:colOff>1251858</xdr:colOff>
      <xdr:row>6</xdr:row>
      <xdr:rowOff>40822</xdr:rowOff>
    </xdr:from>
    <xdr:to>
      <xdr:col>10</xdr:col>
      <xdr:colOff>1763564</xdr:colOff>
      <xdr:row>9</xdr:row>
      <xdr:rowOff>169316</xdr:rowOff>
    </xdr:to>
    <xdr:pic>
      <xdr:nvPicPr>
        <xdr:cNvPr id="8" name="Imagen 7">
          <a:extLst>
            <a:ext uri="{FF2B5EF4-FFF2-40B4-BE49-F238E27FC236}">
              <a16:creationId xmlns:a16="http://schemas.microsoft.com/office/drawing/2014/main" id="{30386957-3B50-4396-A918-7722C7BD19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91233" y="717097"/>
          <a:ext cx="1902356" cy="8142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C500-000005000000}"/>
            </a:ext>
          </a:extLst>
        </xdr:cNvPr>
        <xdr:cNvSpPr/>
      </xdr:nvSpPr>
      <xdr:spPr bwMode="auto">
        <a:xfrm>
          <a:off x="304800"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C500-000007000000}"/>
            </a:ext>
          </a:extLst>
        </xdr:cNvPr>
        <xdr:cNvPicPr>
          <a:picLocks noChangeAspect="1"/>
        </xdr:cNvPicPr>
      </xdr:nvPicPr>
      <xdr:blipFill>
        <a:blip xmlns:r="http://schemas.openxmlformats.org/officeDocument/2006/relationships" r:embed="rId1"/>
        <a:stretch>
          <a:fillRect/>
        </a:stretch>
      </xdr:blipFill>
      <xdr:spPr>
        <a:xfrm>
          <a:off x="12708732" y="71437"/>
          <a:ext cx="1328667" cy="55735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mayorga/AppData/Local/Microsoft/Windows/Temporary%20Internet%20Files/Content.Outlook/WT8CO6ZI/Users/bgonzalez/Desktop/Documents%20and%20Settings/crendon.HMV/Local%20Settings/Temporary%20Internet%20Files/OLK3/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EQUIPO~1/AppData/Local/Temp/Rar$DIa9224.9284/APU_4705_MAGDALENA__SUR_2023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EQUIPOS"/>
      <sheetName val="MANO DE OBRA"/>
      <sheetName val="TRANSPORTE"/>
      <sheetName val="#REF"/>
      <sheetName val="Hoja2"/>
      <sheetName val="G.G"/>
      <sheetName val="MURO PR25+221-235"/>
      <sheetName val="MURO PR25+261-267"/>
      <sheetName val="CANT OBRA"/>
      <sheetName val="\Users\ANDRES FELIPE MUÑOZ\Down"/>
      <sheetName val="LISTADO "/>
      <sheetName val="M.O."/>
      <sheetName val="ACTA No.1 "/>
      <sheetName val="ACTA No.5"/>
      <sheetName val="ACTA MAYORES - GENERAL"/>
      <sheetName val=" ACTA FINAL + MODIFICATORIA "/>
      <sheetName val="_aCCIDENTES_DE_1995___1996_xl_4"/>
      <sheetName val="//ccefici"/>
      <sheetName val="//d.docs.live.net/a  aaInformac"/>
      <sheetName val="_aCCIDENTES_DE_1995___1996_xl_3"/>
      <sheetName val="_aCCIDENTES_DE_1995___1996_xl_2"/>
      <sheetName val="HISTORICOS FUEL OIL EXP"/>
      <sheetName val="_aCCIDENTES_DE_1995___1996_xl_5"/>
      <sheetName val="AC2-AG96"/>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DIRECTAS AMO I"/>
      <sheetName val="DIRECTAS AMO II"/>
      <sheetName val="AIU"/>
      <sheetName val="\Nuevos APU Córdoba\a  aaInform"/>
      <sheetName val="\E\Nuevos APU Córdoba\a  aaInfo"/>
      <sheetName val="\Users\JoseGabriel\Documents\Mi"/>
      <sheetName val="\E\a  aaInformación GRUPO 4\A M"/>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sheetData sheetId="405"/>
      <sheetData sheetId="406" refreshError="1"/>
      <sheetData sheetId="407" refreshError="1"/>
      <sheetData sheetId="408" refreshError="1"/>
      <sheetData sheetId="409" refreshError="1"/>
      <sheetData sheetId="410"/>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formacion"/>
      <sheetName val="INDICMICROEMP"/>
      <sheetName val="\a  aaInformación GRUPO 4\A MI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_a  aaInformación GRUPO 4_A MIn"/>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ANEXO IX"/>
      <sheetName val="Presupuesto"/>
      <sheetName val="APUs"/>
      <sheetName val="INSUMOS"/>
      <sheetName val="PptoGral"/>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PRECIOS"/>
      <sheetName val="M.O."/>
      <sheetName val="Emboquillar"/>
      <sheetName val="Acometidacobrerígido"/>
      <sheetName val="Acometidatoma"/>
      <sheetName val="Acometidahasta1&quot;"/>
      <sheetName val="precios-básicos2002"/>
      <sheetName val="[a  aaInformación]__cceficien_4"/>
      <sheetName val="[a  aaInformación]__cceficien_3"/>
      <sheetName val="[a  aaInformación]//cceficiente"/>
      <sheetName val="[a  aaInformación]__cceficien_2"/>
      <sheetName val="[a  aaInformación]__cceficie_11"/>
      <sheetName val="PRESUP"/>
      <sheetName val="[a  aaInformación]__cceficien_5"/>
      <sheetName val="[a  aaInformación]__cceficien_6"/>
      <sheetName val="[a  aaInformación]__cceficien_7"/>
      <sheetName val="[a  aaInformación]__cceficien_8"/>
      <sheetName val="[a  aaInformación]__cceficien_9"/>
      <sheetName val="M_O_"/>
      <sheetName val="[a  aaInformación]__cceficie_10"/>
      <sheetName val="PANEL"/>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EMPRESA"/>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ivil work"/>
      <sheetName val="LISTADO APU"/>
      <sheetName val="PRESUPUESTO "/>
      <sheetName val="Cuadrillas"/>
      <sheetName val="Equ"/>
      <sheetName val="Trans"/>
      <sheetName val="Mat"/>
      <sheetName val="Salarios"/>
      <sheetName val="BASE"/>
      <sheetName val="General"/>
      <sheetName val="\\Pc1\E\AMV-3005-2005\ADMON GRU"/>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TARIF2002"/>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Circuitos"/>
      <sheetName val="SKJ452"/>
      <sheetName val="ITA878"/>
      <sheetName val="AEA-944"/>
      <sheetName val="DUB-823"/>
      <sheetName val="GPI 526"/>
      <sheetName val="XXJ617"/>
      <sheetName val="SNG_855"/>
      <sheetName val="VEA 374"/>
      <sheetName val="HFB024"/>
      <sheetName val="PAJ825"/>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FIBRA ÓPTICA"/>
      <sheetName val="INDICE"/>
      <sheetName val="EQUIPO"/>
      <sheetName val="MATERIALES"/>
      <sheetName val="DISTANCIA"/>
      <sheetName val="PERSONAL"/>
      <sheetName val="TARIFAS"/>
      <sheetName val="Personalizar"/>
      <sheetName val="otros"/>
      <sheetName val="2103mar%20.xls"/>
      <sheetName val="Formula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row r="2">
          <cell r="A2" t="str">
            <v>INVÍAS - TERRITORIAL CORDOBA - GRUPO 3</v>
          </cell>
        </row>
      </sheetData>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2">
          <cell r="A2" t="str">
            <v>INVÍAS - TERRITORIAL CORDOBA - GRUPO 3</v>
          </cell>
        </row>
      </sheetData>
      <sheetData sheetId="132"/>
      <sheetData sheetId="133"/>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ow r="2">
          <cell r="A2" t="str">
            <v>INVÍAS - TERRITORIAL CORDOBA - GRUPO 3</v>
          </cell>
        </row>
      </sheetData>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2">
          <cell r="A2" t="str">
            <v>INVÍAS - TERRITORIAL CORDOBA - GRUPO 3</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2">
          <cell r="A2" t="str">
            <v>INVÍAS - TERRITORIAL CORDOBA - GRUPO 3</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 val="General"/>
      <sheetName val="BAS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ndicadores de Producto"/>
      <sheetName val="Junta14fe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 val="HISTORICOS FUEL OIL EXP"/>
      <sheetName val="PR 1"/>
      <sheetName val="Base Muestra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EQUIPO"/>
      <sheetName val="$ PR20 al PR23"/>
      <sheetName val="INDICE"/>
      <sheetName val="glvc"/>
      <sheetName val="PU"/>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Excavación Mat. Común Estacione"/>
      <sheetName val="Demolición Pavimento"/>
      <sheetName val="SUB APU"/>
      <sheetName val="Equipo"/>
      <sheetName val="PUNITARIOS%20PARA%20241201%202S"/>
      <sheetName val="RELACION MES"/>
      <sheetName val="PRESUPUESTO"/>
      <sheetName val="ESTADO VÍA-CRIT.TECNICO"/>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CLASIFICACION"/>
      <sheetName val="5. ELECTRICO"/>
      <sheetName val="LISTA DE PRECIOS"/>
      <sheetName val="062"/>
      <sheetName val="Listado"/>
      <sheetName val="FINANC"/>
      <sheetName val="TODAS"/>
      <sheetName val="SALARIOS"/>
      <sheetName val="Lp"/>
      <sheetName val="7.1.8.1.1"/>
      <sheetName val="REC-COD,"/>
      <sheetName val="2,2,6,1 Pilotes 0,30"/>
      <sheetName val="TRAPMO"/>
      <sheetName val="PUNITARIOS_PARA_241201_2S10"/>
      <sheetName val="PR_110"/>
      <sheetName val="ESTADO_RED_TEC10"/>
      <sheetName val="PREACTA_1010"/>
      <sheetName val="PREACTA_910"/>
      <sheetName val="THE"/>
      <sheetName val="ATHE"/>
      <sheetName val="UNITARIOS"/>
      <sheetName val="OCTUBRE"/>
      <sheetName val="Bajadas"/>
      <sheetName val="NARIÑO"/>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CONT_ADI"/>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PERSONAL"/>
      <sheetName val="Tarifa MT"/>
      <sheetName val="BASE"/>
      <sheetName val="BALANCE"/>
      <sheetName val="ITEMS NO REVISTOS"/>
      <sheetName val="APU ELECTRICOS"/>
      <sheetName val="mdo"/>
      <sheetName val="equip"/>
      <sheetName val="mat"/>
      <sheetName val="CIRCUITOS CODENSA"/>
      <sheetName val="APU"/>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ow r="48">
          <cell r="E48">
            <v>0</v>
          </cell>
        </row>
      </sheetData>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refreshError="1"/>
      <sheetData sheetId="1" refreshError="1"/>
      <sheetData sheetId="2" refreshError="1"/>
      <sheetData sheetId="3" refreshError="1"/>
      <sheetData sheetId="4" refreshError="1"/>
      <sheetData sheetId="5" refreshError="1"/>
      <sheetData sheetId="6" refreshError="1">
        <row r="6">
          <cell r="C6" t="str">
            <v>T0100002</v>
          </cell>
          <cell r="D6" t="str">
            <v>kg-km</v>
          </cell>
          <cell r="E6" t="str">
            <v>Transporte de acero</v>
          </cell>
          <cell r="F6">
            <v>0.78958663282136654</v>
          </cell>
        </row>
        <row r="7">
          <cell r="C7" t="str">
            <v>T0010001</v>
          </cell>
          <cell r="D7" t="str">
            <v>t-km</v>
          </cell>
          <cell r="E7" t="str">
            <v>Transporte de acero</v>
          </cell>
          <cell r="F7">
            <v>950</v>
          </cell>
        </row>
        <row r="8">
          <cell r="C8" t="str">
            <v>T0010011</v>
          </cell>
          <cell r="D8" t="str">
            <v>m3-km</v>
          </cell>
          <cell r="E8" t="str">
            <v>Transporte de adoquín e=8cm</v>
          </cell>
          <cell r="F8">
            <v>1175</v>
          </cell>
        </row>
        <row r="9">
          <cell r="C9" t="str">
            <v>T0010400</v>
          </cell>
          <cell r="D9" t="str">
            <v>m3-km</v>
          </cell>
          <cell r="E9" t="str">
            <v>Transporte de agregados</v>
          </cell>
          <cell r="F9">
            <v>850</v>
          </cell>
        </row>
        <row r="10">
          <cell r="C10" t="str">
            <v>T0010004</v>
          </cell>
          <cell r="D10" t="str">
            <v>m3-km</v>
          </cell>
          <cell r="E10" t="str">
            <v>Transporte de arena</v>
          </cell>
          <cell r="F10">
            <v>1500</v>
          </cell>
        </row>
        <row r="11">
          <cell r="C11" t="str">
            <v>T0010053</v>
          </cell>
          <cell r="D11" t="str">
            <v>m3-km</v>
          </cell>
          <cell r="E11" t="str">
            <v>Transporte de barrera de seguridad en concreto</v>
          </cell>
          <cell r="F11">
            <v>1536.9432314410481</v>
          </cell>
        </row>
        <row r="12">
          <cell r="C12" t="str">
            <v>T0010550</v>
          </cell>
          <cell r="D12" t="str">
            <v>kg-km</v>
          </cell>
          <cell r="E12" t="str">
            <v>Transporte de cal</v>
          </cell>
          <cell r="F12">
            <v>1.0149106357933395</v>
          </cell>
        </row>
        <row r="13">
          <cell r="C13" t="str">
            <v>T0015011</v>
          </cell>
          <cell r="D13" t="str">
            <v>kg-km</v>
          </cell>
          <cell r="E13" t="str">
            <v>Transporte de cemento asfáltico</v>
          </cell>
          <cell r="F13">
            <v>1.0149106357933395</v>
          </cell>
        </row>
        <row r="14">
          <cell r="C14" t="str">
            <v>T0010500</v>
          </cell>
          <cell r="D14" t="str">
            <v>kg-km</v>
          </cell>
          <cell r="E14" t="str">
            <v>Transporte de cemento hidráulico</v>
          </cell>
          <cell r="F14">
            <v>1.0149106357933395</v>
          </cell>
        </row>
        <row r="15">
          <cell r="C15" t="str">
            <v>T0010009</v>
          </cell>
          <cell r="D15" t="str">
            <v>m3-km</v>
          </cell>
          <cell r="E15" t="str">
            <v>Transporte de concreto</v>
          </cell>
          <cell r="F15">
            <v>1438.9967538755686</v>
          </cell>
        </row>
        <row r="16">
          <cell r="C16" t="str">
            <v>T0010120</v>
          </cell>
          <cell r="D16" t="str">
            <v>m3-km</v>
          </cell>
          <cell r="E16" t="str">
            <v>Transporte de emulsión asfáltica</v>
          </cell>
          <cell r="F16">
            <v>1.4208748901106747</v>
          </cell>
        </row>
        <row r="17">
          <cell r="C17" t="str">
            <v>T0010160</v>
          </cell>
          <cell r="D17" t="str">
            <v>kg-km</v>
          </cell>
          <cell r="E17" t="str">
            <v xml:space="preserve">Transporte de estructuras metálicas </v>
          </cell>
          <cell r="F17">
            <v>1.4539450119511323</v>
          </cell>
        </row>
        <row r="18">
          <cell r="C18" t="str">
            <v>T0010570</v>
          </cell>
          <cell r="D18" t="str">
            <v>t-km</v>
          </cell>
          <cell r="E18" t="str">
            <v xml:space="preserve">Transporte de estructuras metálicas </v>
          </cell>
          <cell r="F18">
            <v>1453.9450119511323</v>
          </cell>
        </row>
        <row r="19">
          <cell r="C19" t="str">
            <v>T0010560</v>
          </cell>
          <cell r="D19" t="str">
            <v>kg-km</v>
          </cell>
          <cell r="E19" t="str">
            <v>Transporte de formaleta</v>
          </cell>
          <cell r="F19">
            <v>2.5201812514686885</v>
          </cell>
        </row>
        <row r="20">
          <cell r="C20" t="str">
            <v>T0010088</v>
          </cell>
          <cell r="D20" t="str">
            <v>kg-km</v>
          </cell>
          <cell r="E20" t="str">
            <v>Transporte de madera</v>
          </cell>
          <cell r="F20">
            <v>1.4208748901106747</v>
          </cell>
        </row>
        <row r="21">
          <cell r="C21" t="str">
            <v>T0010010</v>
          </cell>
          <cell r="D21" t="str">
            <v>m3-km</v>
          </cell>
          <cell r="E21" t="str">
            <v>Transporte de material de afirmado</v>
          </cell>
          <cell r="F21">
            <v>950</v>
          </cell>
        </row>
        <row r="22">
          <cell r="C22" t="str">
            <v>T0010020</v>
          </cell>
          <cell r="D22" t="str">
            <v>m3-km</v>
          </cell>
          <cell r="E22" t="str">
            <v>Transporte de material de base</v>
          </cell>
          <cell r="F22">
            <v>900</v>
          </cell>
        </row>
        <row r="23">
          <cell r="C23" t="str">
            <v>T0010032</v>
          </cell>
          <cell r="D23" t="str">
            <v>m3-km</v>
          </cell>
          <cell r="E23" t="str">
            <v>Transporte de material de demolición</v>
          </cell>
          <cell r="F23">
            <v>850</v>
          </cell>
        </row>
        <row r="24">
          <cell r="C24" t="str">
            <v>T0010025</v>
          </cell>
          <cell r="D24" t="str">
            <v>m3-km</v>
          </cell>
          <cell r="E24" t="str">
            <v>Transporte de material de excavación</v>
          </cell>
          <cell r="F24">
            <v>900</v>
          </cell>
        </row>
        <row r="25">
          <cell r="C25" t="str">
            <v>T0010062</v>
          </cell>
          <cell r="D25" t="str">
            <v>m3-km</v>
          </cell>
          <cell r="E25" t="str">
            <v>Transporte de material de relleno</v>
          </cell>
          <cell r="F25">
            <v>800</v>
          </cell>
        </row>
        <row r="26">
          <cell r="C26" t="str">
            <v>T0010036</v>
          </cell>
          <cell r="D26" t="str">
            <v>m3-km</v>
          </cell>
          <cell r="E26" t="str">
            <v>Transporte de material de remoción</v>
          </cell>
          <cell r="F26">
            <v>1000</v>
          </cell>
        </row>
        <row r="27">
          <cell r="C27" t="str">
            <v>T0010030</v>
          </cell>
          <cell r="D27" t="str">
            <v>m3-km</v>
          </cell>
          <cell r="E27" t="str">
            <v>Transporte de material de sub-base</v>
          </cell>
          <cell r="F27">
            <v>1150</v>
          </cell>
        </row>
        <row r="28">
          <cell r="C28" t="str">
            <v>T0010040</v>
          </cell>
          <cell r="D28" t="str">
            <v>t-km</v>
          </cell>
          <cell r="E28" t="str">
            <v>Transporte de material desmontado</v>
          </cell>
          <cell r="F28">
            <v>991.5</v>
          </cell>
        </row>
        <row r="29">
          <cell r="C29" t="str">
            <v>T0010028</v>
          </cell>
          <cell r="D29" t="str">
            <v>m3-km</v>
          </cell>
          <cell r="E29" t="str">
            <v>Transporte de material drenante</v>
          </cell>
          <cell r="F29">
            <v>800</v>
          </cell>
        </row>
        <row r="30">
          <cell r="C30" t="str">
            <v>T0010006</v>
          </cell>
          <cell r="D30" t="str">
            <v>m3-km</v>
          </cell>
          <cell r="E30" t="str">
            <v>Transporte de material fresado</v>
          </cell>
          <cell r="F30">
            <v>1050</v>
          </cell>
        </row>
        <row r="31">
          <cell r="C31" t="str">
            <v>T0010480</v>
          </cell>
          <cell r="D31" t="str">
            <v>m3-km</v>
          </cell>
          <cell r="E31" t="str">
            <v>Transporte de material sobrante de poda</v>
          </cell>
          <cell r="F31">
            <v>1050</v>
          </cell>
        </row>
        <row r="32">
          <cell r="C32" t="str">
            <v>T0010130</v>
          </cell>
          <cell r="D32" t="str">
            <v>m3-km</v>
          </cell>
          <cell r="E32" t="str">
            <v>Transporte de mezcla asfáltica drenante</v>
          </cell>
          <cell r="F32">
            <v>1100</v>
          </cell>
        </row>
        <row r="33">
          <cell r="C33" t="str">
            <v>T0010510</v>
          </cell>
          <cell r="D33" t="str">
            <v>m3-km</v>
          </cell>
          <cell r="E33" t="str">
            <v>Transporte de mezcla de mortero</v>
          </cell>
          <cell r="F33">
            <v>1420.8748901106758</v>
          </cell>
        </row>
        <row r="34">
          <cell r="C34" t="str">
            <v>T0010065</v>
          </cell>
          <cell r="D34" t="str">
            <v>m3-km</v>
          </cell>
          <cell r="E34" t="str">
            <v>Transporte de mezcla en caliente</v>
          </cell>
          <cell r="F34">
            <v>1420.8748901106758</v>
          </cell>
        </row>
        <row r="35">
          <cell r="C35" t="str">
            <v>T0010240</v>
          </cell>
          <cell r="D35" t="str">
            <v>m3-km</v>
          </cell>
          <cell r="E35" t="str">
            <v>Transporte de mezcla en frío</v>
          </cell>
          <cell r="F35">
            <v>833</v>
          </cell>
        </row>
        <row r="36">
          <cell r="C36" t="str">
            <v>T0010091</v>
          </cell>
          <cell r="D36" t="str">
            <v>m3-km</v>
          </cell>
          <cell r="E36" t="str">
            <v>Transporte de piedra para concreto ciclópeo</v>
          </cell>
          <cell r="F36">
            <v>833</v>
          </cell>
        </row>
        <row r="37">
          <cell r="C37" t="str">
            <v>T0010094</v>
          </cell>
          <cell r="D37" t="str">
            <v>m3-km</v>
          </cell>
          <cell r="E37" t="str">
            <v>Transporte de piedra para gaviones</v>
          </cell>
          <cell r="F37">
            <v>1414.0327959367876</v>
          </cell>
        </row>
        <row r="38">
          <cell r="C38" t="str">
            <v>T0010114</v>
          </cell>
          <cell r="D38" t="str">
            <v>kg-km</v>
          </cell>
          <cell r="E38" t="str">
            <v>Transporte de tubería</v>
          </cell>
          <cell r="F38">
            <v>1.9158999999999999</v>
          </cell>
        </row>
        <row r="39">
          <cell r="C39" t="str">
            <v>T0010115</v>
          </cell>
          <cell r="D39" t="str">
            <v>kg-km</v>
          </cell>
          <cell r="E39" t="str">
            <v>Transporte de tubería de concreto</v>
          </cell>
          <cell r="F39">
            <v>3.0550687284120075</v>
          </cell>
        </row>
        <row r="40">
          <cell r="C40" t="str">
            <v>T0010016</v>
          </cell>
          <cell r="D40" t="str">
            <v>m3-km</v>
          </cell>
          <cell r="E40" t="str">
            <v>Transporte tierra abonada</v>
          </cell>
          <cell r="F40">
            <v>1100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B1:N56"/>
  <sheetViews>
    <sheetView showGridLines="0" tabSelected="1" view="pageBreakPreview" topLeftCell="C1" zoomScale="70" zoomScaleNormal="70" zoomScaleSheetLayoutView="70" zoomScalePageLayoutView="70" workbookViewId="0">
      <selection activeCell="E11" sqref="E11"/>
    </sheetView>
  </sheetViews>
  <sheetFormatPr baseColWidth="10" defaultColWidth="10.85546875" defaultRowHeight="16.5"/>
  <cols>
    <col min="1" max="2" width="3.42578125" style="33" customWidth="1"/>
    <col min="3" max="3" width="7.85546875" style="33" customWidth="1"/>
    <col min="4" max="4" width="11.28515625" style="33" customWidth="1"/>
    <col min="5" max="5" width="17.140625" style="34" customWidth="1"/>
    <col min="6" max="6" width="15" style="33" customWidth="1"/>
    <col min="7" max="7" width="89.7109375" style="33" customWidth="1"/>
    <col min="8" max="8" width="8.7109375" style="33" customWidth="1"/>
    <col min="9" max="9" width="17.42578125" style="33" customWidth="1"/>
    <col min="10" max="10" width="20.85546875" style="33" customWidth="1"/>
    <col min="11" max="11" width="33.42578125" style="33" customWidth="1"/>
    <col min="12" max="12" width="3.28515625" style="33" customWidth="1"/>
    <col min="13" max="13" width="8.42578125" style="33" customWidth="1"/>
    <col min="14" max="14" width="21.42578125" style="33" customWidth="1"/>
    <col min="15" max="16384" width="10.85546875" style="33"/>
  </cols>
  <sheetData>
    <row r="1" spans="2:12" ht="17.25" thickBot="1"/>
    <row r="2" spans="2:12" ht="17.25" thickTop="1">
      <c r="B2" s="35"/>
      <c r="C2" s="36"/>
      <c r="D2" s="36"/>
      <c r="E2" s="37"/>
      <c r="F2" s="36"/>
      <c r="G2" s="36"/>
      <c r="H2" s="36"/>
      <c r="I2" s="36"/>
      <c r="J2" s="36"/>
      <c r="K2" s="36"/>
      <c r="L2" s="38"/>
    </row>
    <row r="3" spans="2:12" ht="30.75" customHeight="1">
      <c r="B3" s="39"/>
      <c r="C3" s="274" t="s">
        <v>121</v>
      </c>
      <c r="D3" s="275"/>
      <c r="E3" s="275"/>
      <c r="F3" s="276"/>
      <c r="L3" s="40"/>
    </row>
    <row r="4" spans="2:12">
      <c r="B4" s="39"/>
      <c r="C4" s="65" t="s">
        <v>122</v>
      </c>
      <c r="D4" s="66" t="s">
        <v>123</v>
      </c>
      <c r="E4" s="65" t="s">
        <v>124</v>
      </c>
      <c r="F4" s="66">
        <v>2</v>
      </c>
      <c r="L4" s="40"/>
    </row>
    <row r="5" spans="2:12" ht="17.25" thickBot="1">
      <c r="B5" s="39"/>
      <c r="L5" s="40"/>
    </row>
    <row r="6" spans="2:12" ht="18">
      <c r="B6" s="39"/>
      <c r="C6" s="265" t="s">
        <v>0</v>
      </c>
      <c r="D6" s="266"/>
      <c r="E6" s="266"/>
      <c r="F6" s="266"/>
      <c r="G6" s="266"/>
      <c r="H6" s="266"/>
      <c r="I6" s="266"/>
      <c r="J6" s="266"/>
      <c r="K6" s="267"/>
      <c r="L6" s="40"/>
    </row>
    <row r="7" spans="2:12" ht="18">
      <c r="B7" s="39"/>
      <c r="C7" s="268" t="s">
        <v>151</v>
      </c>
      <c r="D7" s="269"/>
      <c r="E7" s="269"/>
      <c r="F7" s="269"/>
      <c r="G7" s="269"/>
      <c r="H7" s="269"/>
      <c r="I7" s="269"/>
      <c r="J7" s="269"/>
      <c r="K7" s="270"/>
      <c r="L7" s="40"/>
    </row>
    <row r="8" spans="2:12" ht="18">
      <c r="B8" s="39"/>
      <c r="C8" s="268" t="s">
        <v>152</v>
      </c>
      <c r="D8" s="269"/>
      <c r="E8" s="269"/>
      <c r="F8" s="269"/>
      <c r="G8" s="269"/>
      <c r="H8" s="269"/>
      <c r="I8" s="269"/>
      <c r="J8" s="269"/>
      <c r="K8" s="270"/>
      <c r="L8" s="40"/>
    </row>
    <row r="9" spans="2:12" ht="18">
      <c r="B9" s="39"/>
      <c r="C9" s="268" t="s">
        <v>119</v>
      </c>
      <c r="D9" s="269"/>
      <c r="E9" s="269"/>
      <c r="F9" s="269"/>
      <c r="G9" s="269"/>
      <c r="H9" s="269"/>
      <c r="I9" s="269"/>
      <c r="J9" s="269"/>
      <c r="K9" s="270"/>
      <c r="L9" s="40"/>
    </row>
    <row r="10" spans="2:12" ht="18">
      <c r="B10" s="39"/>
      <c r="C10" s="268"/>
      <c r="D10" s="269"/>
      <c r="E10" s="269"/>
      <c r="F10" s="269"/>
      <c r="G10" s="269"/>
      <c r="H10" s="269"/>
      <c r="I10" s="269"/>
      <c r="J10" s="269"/>
      <c r="K10" s="270"/>
      <c r="L10" s="40"/>
    </row>
    <row r="11" spans="2:12" ht="18">
      <c r="B11" s="39"/>
      <c r="C11" s="261"/>
      <c r="D11" s="262"/>
      <c r="E11" s="262"/>
      <c r="F11" s="262"/>
      <c r="G11" s="262"/>
      <c r="H11" s="262"/>
      <c r="I11" s="262"/>
      <c r="J11" s="262"/>
      <c r="K11" s="263"/>
      <c r="L11" s="40"/>
    </row>
    <row r="12" spans="2:12" ht="20.25">
      <c r="B12" s="39"/>
      <c r="C12" s="271" t="s">
        <v>165</v>
      </c>
      <c r="D12" s="272"/>
      <c r="E12" s="272"/>
      <c r="F12" s="272"/>
      <c r="G12" s="272"/>
      <c r="H12" s="272"/>
      <c r="I12" s="272"/>
      <c r="J12" s="272"/>
      <c r="K12" s="273"/>
      <c r="L12" s="40"/>
    </row>
    <row r="13" spans="2:12" ht="15" customHeight="1">
      <c r="B13" s="39"/>
      <c r="C13" s="288" t="s">
        <v>167</v>
      </c>
      <c r="D13" s="289"/>
      <c r="E13" s="289"/>
      <c r="F13" s="289"/>
      <c r="G13" s="289"/>
      <c r="H13" s="289"/>
      <c r="I13" s="289"/>
      <c r="J13" s="289"/>
      <c r="K13" s="290"/>
      <c r="L13" s="40"/>
    </row>
    <row r="14" spans="2:12" ht="44.25" customHeight="1">
      <c r="B14" s="39"/>
      <c r="C14" s="288"/>
      <c r="D14" s="289"/>
      <c r="E14" s="289"/>
      <c r="F14" s="289"/>
      <c r="G14" s="289"/>
      <c r="H14" s="289"/>
      <c r="I14" s="289"/>
      <c r="J14" s="289"/>
      <c r="K14" s="290"/>
      <c r="L14" s="40"/>
    </row>
    <row r="15" spans="2:12" ht="24" customHeight="1">
      <c r="B15" s="39"/>
      <c r="C15" s="282" t="s">
        <v>153</v>
      </c>
      <c r="D15" s="283"/>
      <c r="E15" s="283"/>
      <c r="F15" s="283"/>
      <c r="G15" s="283"/>
      <c r="H15" s="283"/>
      <c r="I15" s="283"/>
      <c r="J15" s="283"/>
      <c r="K15" s="284"/>
      <c r="L15" s="40"/>
    </row>
    <row r="16" spans="2:12" ht="17.25" thickBot="1">
      <c r="B16" s="39"/>
      <c r="C16" s="291"/>
      <c r="D16" s="292"/>
      <c r="E16" s="292"/>
      <c r="F16" s="292"/>
      <c r="G16" s="292"/>
      <c r="H16" s="292"/>
      <c r="I16" s="292"/>
      <c r="J16" s="292"/>
      <c r="K16" s="293"/>
      <c r="L16" s="40"/>
    </row>
    <row r="17" spans="2:14" ht="27" customHeight="1" thickBot="1">
      <c r="B17" s="39"/>
      <c r="C17" s="294"/>
      <c r="D17" s="295"/>
      <c r="E17" s="295"/>
      <c r="F17" s="295"/>
      <c r="G17" s="295"/>
      <c r="H17" s="295"/>
      <c r="I17" s="295"/>
      <c r="J17" s="295"/>
      <c r="K17" s="296"/>
      <c r="L17" s="40"/>
    </row>
    <row r="18" spans="2:14" ht="30" customHeight="1">
      <c r="B18" s="39"/>
      <c r="C18" s="297" t="s">
        <v>1</v>
      </c>
      <c r="D18" s="299" t="s">
        <v>2</v>
      </c>
      <c r="E18" s="321" t="s">
        <v>3</v>
      </c>
      <c r="F18" s="321"/>
      <c r="G18" s="297" t="s">
        <v>4</v>
      </c>
      <c r="H18" s="299" t="s">
        <v>5</v>
      </c>
      <c r="I18" s="299" t="s">
        <v>6</v>
      </c>
      <c r="J18" s="322" t="s">
        <v>7</v>
      </c>
      <c r="K18" s="319" t="s">
        <v>8</v>
      </c>
      <c r="L18" s="40"/>
    </row>
    <row r="19" spans="2:14" ht="30" customHeight="1" thickBot="1">
      <c r="B19" s="39"/>
      <c r="C19" s="298"/>
      <c r="D19" s="300"/>
      <c r="E19" s="1" t="s">
        <v>9</v>
      </c>
      <c r="F19" s="1" t="s">
        <v>10</v>
      </c>
      <c r="G19" s="298"/>
      <c r="H19" s="300"/>
      <c r="I19" s="300"/>
      <c r="J19" s="323"/>
      <c r="K19" s="320"/>
      <c r="L19" s="40"/>
    </row>
    <row r="20" spans="2:14" ht="30" customHeight="1" thickBot="1">
      <c r="B20" s="39"/>
      <c r="C20" s="29" t="s">
        <v>131</v>
      </c>
      <c r="D20" s="30"/>
      <c r="E20" s="30"/>
      <c r="F20" s="30"/>
      <c r="G20" s="30"/>
      <c r="H20" s="30"/>
      <c r="I20" s="32"/>
      <c r="J20" s="30"/>
      <c r="K20" s="31"/>
      <c r="L20" s="40"/>
      <c r="N20" s="260"/>
    </row>
    <row r="21" spans="2:14" ht="30" customHeight="1">
      <c r="B21" s="39"/>
      <c r="C21" s="12">
        <v>1</v>
      </c>
      <c r="D21" s="18" t="s">
        <v>149</v>
      </c>
      <c r="E21" s="18" t="s">
        <v>150</v>
      </c>
      <c r="F21" s="18"/>
      <c r="G21" s="67" t="s">
        <v>163</v>
      </c>
      <c r="H21" s="18" t="s">
        <v>130</v>
      </c>
      <c r="I21" s="68">
        <v>60.607999999999997</v>
      </c>
      <c r="J21" s="69">
        <f>+'450.1P'!N94</f>
        <v>1802440.5744909719</v>
      </c>
      <c r="K21" s="70">
        <f>I21*J21</f>
        <v>109242318.33874881</v>
      </c>
      <c r="L21" s="40"/>
      <c r="N21" s="260"/>
    </row>
    <row r="22" spans="2:14" ht="30" customHeight="1" thickBot="1">
      <c r="B22" s="39"/>
      <c r="C22" s="71"/>
      <c r="D22" s="10"/>
      <c r="E22" s="10"/>
      <c r="F22" s="10"/>
      <c r="G22" s="11"/>
      <c r="H22" s="10"/>
      <c r="I22" s="72"/>
      <c r="J22" s="6"/>
      <c r="K22" s="7"/>
      <c r="L22" s="40"/>
    </row>
    <row r="23" spans="2:14" s="43" customFormat="1" ht="30" hidden="1" customHeight="1">
      <c r="B23" s="41"/>
      <c r="C23" s="8" t="e">
        <f>+#REF!+1</f>
        <v>#REF!</v>
      </c>
      <c r="D23" s="2"/>
      <c r="E23" s="2"/>
      <c r="F23" s="2" t="s">
        <v>16</v>
      </c>
      <c r="G23" s="9" t="s">
        <v>17</v>
      </c>
      <c r="H23" s="2" t="s">
        <v>11</v>
      </c>
      <c r="I23" s="3">
        <v>0</v>
      </c>
      <c r="J23" s="4">
        <v>450127</v>
      </c>
      <c r="K23" s="5">
        <f t="shared" ref="K23:K33" si="0">I23*J23</f>
        <v>0</v>
      </c>
      <c r="L23" s="42"/>
    </row>
    <row r="24" spans="2:14" s="43" customFormat="1" ht="30" hidden="1" customHeight="1">
      <c r="B24" s="41"/>
      <c r="C24" s="8" t="e">
        <f t="shared" ref="C24:C33" si="1">C23+1</f>
        <v>#REF!</v>
      </c>
      <c r="D24" s="2"/>
      <c r="E24" s="2"/>
      <c r="F24" s="2" t="s">
        <v>18</v>
      </c>
      <c r="G24" s="9" t="s">
        <v>19</v>
      </c>
      <c r="H24" s="2" t="s">
        <v>13</v>
      </c>
      <c r="I24" s="3">
        <v>0</v>
      </c>
      <c r="J24" s="4">
        <v>393454</v>
      </c>
      <c r="K24" s="5">
        <f t="shared" si="0"/>
        <v>0</v>
      </c>
      <c r="L24" s="42"/>
    </row>
    <row r="25" spans="2:14" s="43" customFormat="1" ht="36.75" hidden="1" customHeight="1">
      <c r="B25" s="41"/>
      <c r="C25" s="8" t="e">
        <f t="shared" si="1"/>
        <v>#REF!</v>
      </c>
      <c r="D25" s="2"/>
      <c r="E25" s="2"/>
      <c r="F25" s="2" t="s">
        <v>20</v>
      </c>
      <c r="G25" s="9" t="s">
        <v>21</v>
      </c>
      <c r="H25" s="2" t="s">
        <v>11</v>
      </c>
      <c r="I25" s="3">
        <v>0</v>
      </c>
      <c r="J25" s="4">
        <v>50721</v>
      </c>
      <c r="K25" s="5">
        <f t="shared" si="0"/>
        <v>0</v>
      </c>
      <c r="L25" s="42"/>
    </row>
    <row r="26" spans="2:14" s="43" customFormat="1" ht="30" hidden="1" customHeight="1">
      <c r="B26" s="41"/>
      <c r="C26" s="8" t="e">
        <f>#REF!+1</f>
        <v>#REF!</v>
      </c>
      <c r="D26" s="2"/>
      <c r="E26" s="2"/>
      <c r="F26" s="2" t="s">
        <v>22</v>
      </c>
      <c r="G26" s="9" t="s">
        <v>23</v>
      </c>
      <c r="H26" s="2" t="s">
        <v>12</v>
      </c>
      <c r="I26" s="3">
        <v>0</v>
      </c>
      <c r="J26" s="4">
        <v>4797</v>
      </c>
      <c r="K26" s="5">
        <f t="shared" si="0"/>
        <v>0</v>
      </c>
      <c r="L26" s="42"/>
    </row>
    <row r="27" spans="2:14" s="43" customFormat="1" ht="30" hidden="1" customHeight="1">
      <c r="B27" s="41"/>
      <c r="C27" s="8" t="e">
        <f t="shared" si="1"/>
        <v>#REF!</v>
      </c>
      <c r="D27" s="2"/>
      <c r="E27" s="2"/>
      <c r="F27" s="2" t="s">
        <v>24</v>
      </c>
      <c r="G27" s="9" t="s">
        <v>25</v>
      </c>
      <c r="H27" s="2" t="s">
        <v>11</v>
      </c>
      <c r="I27" s="3">
        <v>0</v>
      </c>
      <c r="J27" s="4">
        <v>2235790</v>
      </c>
      <c r="K27" s="5">
        <f t="shared" si="0"/>
        <v>0</v>
      </c>
      <c r="L27" s="42"/>
    </row>
    <row r="28" spans="2:14" s="43" customFormat="1" ht="30" hidden="1" customHeight="1">
      <c r="B28" s="41"/>
      <c r="C28" s="8" t="e">
        <f t="shared" si="1"/>
        <v>#REF!</v>
      </c>
      <c r="D28" s="2"/>
      <c r="E28" s="2"/>
      <c r="F28" s="2" t="s">
        <v>26</v>
      </c>
      <c r="G28" s="9" t="s">
        <v>27</v>
      </c>
      <c r="H28" s="2" t="s">
        <v>13</v>
      </c>
      <c r="I28" s="3">
        <v>0</v>
      </c>
      <c r="J28" s="4">
        <v>134681</v>
      </c>
      <c r="K28" s="5">
        <f t="shared" si="0"/>
        <v>0</v>
      </c>
      <c r="L28" s="42"/>
    </row>
    <row r="29" spans="2:14" s="43" customFormat="1" ht="30" hidden="1" customHeight="1">
      <c r="B29" s="41"/>
      <c r="C29" s="8" t="e">
        <f t="shared" si="1"/>
        <v>#REF!</v>
      </c>
      <c r="D29" s="2"/>
      <c r="E29" s="2"/>
      <c r="F29" s="2" t="s">
        <v>28</v>
      </c>
      <c r="G29" s="9" t="s">
        <v>29</v>
      </c>
      <c r="H29" s="2" t="s">
        <v>11</v>
      </c>
      <c r="I29" s="3">
        <v>0</v>
      </c>
      <c r="J29" s="4">
        <v>738838</v>
      </c>
      <c r="K29" s="5">
        <f t="shared" si="0"/>
        <v>0</v>
      </c>
      <c r="L29" s="42"/>
    </row>
    <row r="30" spans="2:14" s="43" customFormat="1" ht="30" hidden="1" customHeight="1">
      <c r="B30" s="41"/>
      <c r="C30" s="8" t="e">
        <f t="shared" si="1"/>
        <v>#REF!</v>
      </c>
      <c r="D30" s="2"/>
      <c r="E30" s="2"/>
      <c r="F30" s="2" t="s">
        <v>14</v>
      </c>
      <c r="G30" s="9" t="s">
        <v>30</v>
      </c>
      <c r="H30" s="2" t="s">
        <v>13</v>
      </c>
      <c r="I30" s="3">
        <v>0</v>
      </c>
      <c r="J30" s="4">
        <v>61818</v>
      </c>
      <c r="K30" s="5">
        <f t="shared" si="0"/>
        <v>0</v>
      </c>
      <c r="L30" s="42"/>
    </row>
    <row r="31" spans="2:14" s="43" customFormat="1" ht="30" hidden="1" customHeight="1">
      <c r="B31" s="41"/>
      <c r="C31" s="8" t="e">
        <f t="shared" si="1"/>
        <v>#REF!</v>
      </c>
      <c r="D31" s="2"/>
      <c r="E31" s="2"/>
      <c r="F31" s="2" t="s">
        <v>31</v>
      </c>
      <c r="G31" s="9" t="s">
        <v>32</v>
      </c>
      <c r="H31" s="2" t="s">
        <v>13</v>
      </c>
      <c r="I31" s="3">
        <v>0</v>
      </c>
      <c r="J31" s="4">
        <v>1046202</v>
      </c>
      <c r="K31" s="5">
        <f t="shared" si="0"/>
        <v>0</v>
      </c>
      <c r="L31" s="42"/>
    </row>
    <row r="32" spans="2:14" s="43" customFormat="1" ht="30" hidden="1" customHeight="1">
      <c r="B32" s="41"/>
      <c r="C32" s="8" t="e">
        <f t="shared" si="1"/>
        <v>#REF!</v>
      </c>
      <c r="D32" s="2"/>
      <c r="E32" s="2"/>
      <c r="F32" s="2" t="s">
        <v>33</v>
      </c>
      <c r="G32" s="9" t="s">
        <v>34</v>
      </c>
      <c r="H32" s="2" t="s">
        <v>13</v>
      </c>
      <c r="I32" s="3">
        <v>0</v>
      </c>
      <c r="J32" s="4">
        <v>1163781</v>
      </c>
      <c r="K32" s="5">
        <f t="shared" si="0"/>
        <v>0</v>
      </c>
      <c r="L32" s="42"/>
    </row>
    <row r="33" spans="2:12" s="43" customFormat="1" ht="30" hidden="1" customHeight="1">
      <c r="B33" s="41"/>
      <c r="C33" s="8" t="e">
        <f t="shared" si="1"/>
        <v>#REF!</v>
      </c>
      <c r="D33" s="2"/>
      <c r="E33" s="2"/>
      <c r="F33" s="2" t="s">
        <v>35</v>
      </c>
      <c r="G33" s="9" t="s">
        <v>36</v>
      </c>
      <c r="H33" s="2" t="s">
        <v>15</v>
      </c>
      <c r="I33" s="3">
        <v>0</v>
      </c>
      <c r="J33" s="4">
        <v>990224</v>
      </c>
      <c r="K33" s="5">
        <f t="shared" si="0"/>
        <v>0</v>
      </c>
      <c r="L33" s="42"/>
    </row>
    <row r="34" spans="2:12" s="21" customFormat="1" ht="30" customHeight="1" thickBot="1">
      <c r="B34" s="19"/>
      <c r="C34" s="285" t="s">
        <v>37</v>
      </c>
      <c r="D34" s="286"/>
      <c r="E34" s="286"/>
      <c r="F34" s="286"/>
      <c r="G34" s="286"/>
      <c r="H34" s="286"/>
      <c r="I34" s="286"/>
      <c r="J34" s="287"/>
      <c r="K34" s="28">
        <f>K21</f>
        <v>109242318.33874881</v>
      </c>
      <c r="L34" s="20"/>
    </row>
    <row r="35" spans="2:12" s="21" customFormat="1" ht="29.25" customHeight="1">
      <c r="B35" s="19"/>
      <c r="C35" s="279" t="s">
        <v>134</v>
      </c>
      <c r="D35" s="280"/>
      <c r="E35" s="280"/>
      <c r="F35" s="280"/>
      <c r="G35" s="280"/>
      <c r="H35" s="280"/>
      <c r="I35" s="280"/>
      <c r="J35" s="281"/>
      <c r="K35" s="22">
        <f>K34</f>
        <v>109242318.33874881</v>
      </c>
      <c r="L35" s="20"/>
    </row>
    <row r="36" spans="2:12" s="21" customFormat="1" ht="26.25" customHeight="1">
      <c r="B36" s="19"/>
      <c r="C36" s="279" t="s">
        <v>133</v>
      </c>
      <c r="D36" s="280"/>
      <c r="E36" s="280"/>
      <c r="F36" s="280"/>
      <c r="G36" s="280"/>
      <c r="H36" s="280"/>
      <c r="I36" s="280"/>
      <c r="J36" s="281"/>
      <c r="K36" s="22">
        <f>ROUND(0.19*K35,0)</f>
        <v>20756040</v>
      </c>
      <c r="L36" s="20"/>
    </row>
    <row r="37" spans="2:12" s="21" customFormat="1" ht="23.25" customHeight="1">
      <c r="B37" s="19"/>
      <c r="C37" s="279" t="s">
        <v>132</v>
      </c>
      <c r="D37" s="280"/>
      <c r="E37" s="280"/>
      <c r="F37" s="280"/>
      <c r="G37" s="280"/>
      <c r="H37" s="280"/>
      <c r="I37" s="280"/>
      <c r="J37" s="281"/>
      <c r="K37" s="22">
        <f>ROUND(K35+K36,0)</f>
        <v>129998358</v>
      </c>
      <c r="L37" s="20"/>
    </row>
    <row r="38" spans="2:12" s="21" customFormat="1" ht="25.5" customHeight="1">
      <c r="B38" s="19"/>
      <c r="C38" s="279" t="s">
        <v>146</v>
      </c>
      <c r="D38" s="280"/>
      <c r="E38" s="280"/>
      <c r="F38" s="280"/>
      <c r="G38" s="280"/>
      <c r="H38" s="280"/>
      <c r="I38" s="280"/>
      <c r="J38" s="281" t="s">
        <v>146</v>
      </c>
      <c r="K38" s="84">
        <v>0</v>
      </c>
      <c r="L38" s="20"/>
    </row>
    <row r="39" spans="2:12" s="21" customFormat="1" ht="26.25" customHeight="1">
      <c r="B39" s="19"/>
      <c r="C39" s="279" t="s">
        <v>147</v>
      </c>
      <c r="D39" s="280"/>
      <c r="E39" s="280"/>
      <c r="F39" s="280"/>
      <c r="G39" s="280"/>
      <c r="H39" s="280"/>
      <c r="I39" s="280"/>
      <c r="J39" s="281"/>
      <c r="K39" s="22">
        <f>+K37+K38</f>
        <v>129998358</v>
      </c>
      <c r="L39" s="20"/>
    </row>
    <row r="40" spans="2:12" s="21" customFormat="1" ht="9.75" customHeight="1" thickBot="1">
      <c r="B40" s="19"/>
      <c r="C40" s="60"/>
      <c r="D40" s="61"/>
      <c r="E40" s="61"/>
      <c r="F40" s="61"/>
      <c r="G40" s="62"/>
      <c r="H40" s="62"/>
      <c r="I40" s="63"/>
      <c r="J40" s="23"/>
      <c r="K40" s="64"/>
      <c r="L40" s="20"/>
    </row>
    <row r="41" spans="2:12" s="21" customFormat="1" ht="21" customHeight="1">
      <c r="B41" s="19"/>
      <c r="C41" s="301" t="s">
        <v>46</v>
      </c>
      <c r="D41" s="302"/>
      <c r="E41" s="302"/>
      <c r="F41" s="303" t="s">
        <v>166</v>
      </c>
      <c r="G41" s="303"/>
      <c r="H41" s="303"/>
      <c r="I41" s="303"/>
      <c r="J41" s="303"/>
      <c r="K41" s="304"/>
      <c r="L41" s="24"/>
    </row>
    <row r="42" spans="2:12" s="21" customFormat="1" ht="30.75" customHeight="1">
      <c r="B42" s="19"/>
      <c r="C42" s="277" t="s">
        <v>125</v>
      </c>
      <c r="D42" s="278"/>
      <c r="E42" s="278"/>
      <c r="F42" s="278"/>
      <c r="G42" s="278"/>
      <c r="H42" s="305" t="s">
        <v>4</v>
      </c>
      <c r="I42" s="305"/>
      <c r="J42" s="305"/>
      <c r="K42" s="13" t="s">
        <v>38</v>
      </c>
      <c r="L42" s="24"/>
    </row>
    <row r="43" spans="2:12" s="21" customFormat="1" ht="39" customHeight="1">
      <c r="B43" s="19"/>
      <c r="C43" s="311" t="s">
        <v>126</v>
      </c>
      <c r="D43" s="312"/>
      <c r="E43" s="312"/>
      <c r="F43" s="312"/>
      <c r="G43" s="313"/>
      <c r="H43" s="315" t="s">
        <v>39</v>
      </c>
      <c r="I43" s="315"/>
      <c r="J43" s="14" t="s">
        <v>40</v>
      </c>
      <c r="K43" s="17">
        <v>0.2</v>
      </c>
      <c r="L43" s="24"/>
    </row>
    <row r="44" spans="2:12" s="21" customFormat="1" ht="32.25" customHeight="1">
      <c r="B44" s="19"/>
      <c r="C44" s="316" t="s">
        <v>127</v>
      </c>
      <c r="D44" s="317"/>
      <c r="E44" s="317"/>
      <c r="F44" s="317"/>
      <c r="G44" s="318"/>
      <c r="H44" s="309" t="s">
        <v>129</v>
      </c>
      <c r="I44" s="310"/>
      <c r="J44" s="14" t="s">
        <v>41</v>
      </c>
      <c r="K44" s="15">
        <v>0.05</v>
      </c>
      <c r="L44" s="24"/>
    </row>
    <row r="45" spans="2:12" s="21" customFormat="1" ht="63" customHeight="1">
      <c r="B45" s="19"/>
      <c r="C45" s="316" t="s">
        <v>155</v>
      </c>
      <c r="D45" s="317"/>
      <c r="E45" s="317"/>
      <c r="F45" s="317"/>
      <c r="G45" s="318"/>
      <c r="H45" s="314" t="s">
        <v>42</v>
      </c>
      <c r="I45" s="315"/>
      <c r="J45" s="14" t="s">
        <v>43</v>
      </c>
      <c r="K45" s="15">
        <v>0.05</v>
      </c>
      <c r="L45" s="24"/>
    </row>
    <row r="46" spans="2:12" s="21" customFormat="1" ht="42" customHeight="1">
      <c r="B46" s="19"/>
      <c r="C46" s="316" t="s">
        <v>128</v>
      </c>
      <c r="D46" s="317"/>
      <c r="E46" s="317"/>
      <c r="F46" s="317"/>
      <c r="G46" s="318"/>
      <c r="H46" s="315" t="s">
        <v>44</v>
      </c>
      <c r="I46" s="315"/>
      <c r="J46" s="14" t="s">
        <v>45</v>
      </c>
      <c r="K46" s="15">
        <v>0.3</v>
      </c>
      <c r="L46" s="25"/>
    </row>
    <row r="47" spans="2:12" s="21" customFormat="1" ht="36.75" customHeight="1">
      <c r="B47" s="19"/>
      <c r="C47" s="306" t="s">
        <v>47</v>
      </c>
      <c r="D47" s="307"/>
      <c r="E47" s="307"/>
      <c r="F47" s="307"/>
      <c r="G47" s="307"/>
      <c r="H47" s="307"/>
      <c r="I47" s="307"/>
      <c r="J47" s="307"/>
      <c r="K47" s="308"/>
      <c r="L47" s="25"/>
    </row>
    <row r="48" spans="2:12" s="21" customFormat="1" ht="42" customHeight="1">
      <c r="B48" s="19"/>
      <c r="C48" s="306" t="s">
        <v>120</v>
      </c>
      <c r="D48" s="307"/>
      <c r="E48" s="307"/>
      <c r="F48" s="307"/>
      <c r="G48" s="307"/>
      <c r="H48" s="307"/>
      <c r="I48" s="307"/>
      <c r="J48" s="307"/>
      <c r="K48" s="308"/>
      <c r="L48" s="25"/>
    </row>
    <row r="49" spans="2:12" ht="36" customHeight="1">
      <c r="B49" s="39"/>
      <c r="C49" s="16"/>
      <c r="D49" s="16"/>
      <c r="E49" s="16"/>
      <c r="F49" s="16"/>
      <c r="G49" s="16"/>
      <c r="H49" s="16"/>
      <c r="I49" s="16"/>
      <c r="J49" s="16"/>
      <c r="K49" s="16"/>
      <c r="L49" s="40"/>
    </row>
    <row r="50" spans="2:12" ht="17.25" thickBot="1">
      <c r="B50" s="26"/>
      <c r="C50" s="44"/>
      <c r="D50" s="44"/>
      <c r="E50" s="45"/>
      <c r="F50" s="44"/>
      <c r="G50" s="27"/>
      <c r="H50" s="44"/>
      <c r="I50" s="44"/>
      <c r="J50" s="44"/>
      <c r="K50" s="44"/>
      <c r="L50" s="46"/>
    </row>
    <row r="51" spans="2:12" ht="17.25" thickTop="1"/>
    <row r="55" spans="2:12">
      <c r="K55" s="47"/>
    </row>
    <row r="56" spans="2:12">
      <c r="J56" s="48"/>
    </row>
  </sheetData>
  <mergeCells count="39">
    <mergeCell ref="K18:K19"/>
    <mergeCell ref="E18:F18"/>
    <mergeCell ref="G18:G19"/>
    <mergeCell ref="H18:H19"/>
    <mergeCell ref="I18:I19"/>
    <mergeCell ref="J18:J19"/>
    <mergeCell ref="C48:K48"/>
    <mergeCell ref="H44:I44"/>
    <mergeCell ref="C43:G43"/>
    <mergeCell ref="H45:I45"/>
    <mergeCell ref="C44:G44"/>
    <mergeCell ref="H46:I46"/>
    <mergeCell ref="C46:G46"/>
    <mergeCell ref="H43:I43"/>
    <mergeCell ref="C45:G45"/>
    <mergeCell ref="C47:K47"/>
    <mergeCell ref="C36:J36"/>
    <mergeCell ref="C37:J37"/>
    <mergeCell ref="C41:E41"/>
    <mergeCell ref="F41:K41"/>
    <mergeCell ref="H42:J42"/>
    <mergeCell ref="C38:J38"/>
    <mergeCell ref="C39:J39"/>
    <mergeCell ref="C6:K6"/>
    <mergeCell ref="C7:K7"/>
    <mergeCell ref="C12:K12"/>
    <mergeCell ref="C3:F3"/>
    <mergeCell ref="C42:G42"/>
    <mergeCell ref="C35:J35"/>
    <mergeCell ref="C15:K15"/>
    <mergeCell ref="C8:K8"/>
    <mergeCell ref="C9:K9"/>
    <mergeCell ref="C10:K10"/>
    <mergeCell ref="C34:J34"/>
    <mergeCell ref="C13:K14"/>
    <mergeCell ref="C16:K16"/>
    <mergeCell ref="C17:K17"/>
    <mergeCell ref="C18:C19"/>
    <mergeCell ref="D18:D19"/>
  </mergeCells>
  <pageMargins left="0.11811023622047245" right="0.11811023622047245" top="0.15748031496062992" bottom="0.15748031496062992"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499984740745262"/>
    <pageSetUpPr fitToPage="1"/>
  </sheetPr>
  <dimension ref="A1:S124"/>
  <sheetViews>
    <sheetView topLeftCell="A69" zoomScale="70" zoomScaleNormal="70" workbookViewId="0">
      <selection activeCell="K64" sqref="K64"/>
    </sheetView>
  </sheetViews>
  <sheetFormatPr baseColWidth="10" defaultColWidth="0" defaultRowHeight="14.25"/>
  <cols>
    <col min="1" max="1" width="3.42578125" style="90" customWidth="1"/>
    <col min="2" max="2" width="16.28515625" style="90" customWidth="1"/>
    <col min="3" max="3" width="13.28515625" style="90" customWidth="1"/>
    <col min="4" max="4" width="19.42578125" style="90" customWidth="1"/>
    <col min="5" max="5" width="14.42578125" style="90" customWidth="1"/>
    <col min="6" max="6" width="9.140625" style="90" customWidth="1"/>
    <col min="7" max="7" width="10" style="90" customWidth="1"/>
    <col min="8" max="8" width="12.140625" style="90" customWidth="1"/>
    <col min="9" max="9" width="16.7109375" style="90" customWidth="1"/>
    <col min="10" max="10" width="26.7109375" style="90" customWidth="1"/>
    <col min="11" max="11" width="20.5703125" style="90" customWidth="1"/>
    <col min="12" max="12" width="13" style="90" customWidth="1"/>
    <col min="13" max="13" width="14.5703125" style="90" customWidth="1"/>
    <col min="14" max="14" width="24.7109375" style="90" customWidth="1"/>
    <col min="15" max="15" width="5" style="85" customWidth="1"/>
    <col min="16" max="19" width="0" style="85" hidden="1" customWidth="1"/>
    <col min="20" max="16384" width="13" style="85" hidden="1"/>
  </cols>
  <sheetData>
    <row r="1" spans="1:14" ht="13.9" customHeight="1">
      <c r="A1" s="85"/>
      <c r="B1" s="343"/>
      <c r="C1" s="346"/>
      <c r="D1" s="346"/>
      <c r="E1" s="346"/>
      <c r="F1" s="346"/>
      <c r="G1" s="346"/>
      <c r="H1" s="346"/>
      <c r="I1" s="346"/>
      <c r="J1" s="347"/>
      <c r="K1" s="348" t="s">
        <v>49</v>
      </c>
      <c r="L1" s="350" t="s">
        <v>50</v>
      </c>
      <c r="M1" s="351"/>
      <c r="N1" s="367"/>
    </row>
    <row r="2" spans="1:14" ht="14.25" customHeight="1">
      <c r="A2" s="85"/>
      <c r="B2" s="344"/>
      <c r="C2" s="370" t="s">
        <v>0</v>
      </c>
      <c r="D2" s="370"/>
      <c r="E2" s="370"/>
      <c r="F2" s="370"/>
      <c r="G2" s="370"/>
      <c r="H2" s="370"/>
      <c r="I2" s="370"/>
      <c r="J2" s="371"/>
      <c r="K2" s="349"/>
      <c r="L2" s="328"/>
      <c r="M2" s="329"/>
      <c r="N2" s="368"/>
    </row>
    <row r="3" spans="1:14" ht="17.649999999999999" customHeight="1">
      <c r="A3" s="85"/>
      <c r="B3" s="344"/>
      <c r="C3" s="330" t="s">
        <v>139</v>
      </c>
      <c r="D3" s="330"/>
      <c r="E3" s="330"/>
      <c r="F3" s="330"/>
      <c r="G3" s="330"/>
      <c r="H3" s="330"/>
      <c r="I3" s="330"/>
      <c r="J3" s="331"/>
      <c r="K3" s="324" t="s">
        <v>51</v>
      </c>
      <c r="L3" s="326">
        <v>2021</v>
      </c>
      <c r="M3" s="327"/>
      <c r="N3" s="368"/>
    </row>
    <row r="4" spans="1:14" ht="2.25" customHeight="1">
      <c r="A4" s="85"/>
      <c r="B4" s="344"/>
      <c r="C4" s="330"/>
      <c r="D4" s="330"/>
      <c r="E4" s="330"/>
      <c r="F4" s="330"/>
      <c r="G4" s="330"/>
      <c r="H4" s="330"/>
      <c r="I4" s="330"/>
      <c r="J4" s="331"/>
      <c r="K4" s="325"/>
      <c r="L4" s="328"/>
      <c r="M4" s="329"/>
      <c r="N4" s="368"/>
    </row>
    <row r="5" spans="1:14" ht="14.25" customHeight="1">
      <c r="A5" s="85"/>
      <c r="B5" s="344"/>
      <c r="C5" s="330" t="s">
        <v>52</v>
      </c>
      <c r="D5" s="330"/>
      <c r="E5" s="330"/>
      <c r="F5" s="330"/>
      <c r="G5" s="330"/>
      <c r="H5" s="330"/>
      <c r="I5" s="330"/>
      <c r="J5" s="331"/>
      <c r="K5" s="324" t="s">
        <v>53</v>
      </c>
      <c r="L5" s="333"/>
      <c r="M5" s="333"/>
      <c r="N5" s="368"/>
    </row>
    <row r="6" spans="1:14" ht="3.75" customHeight="1" thickBot="1">
      <c r="A6" s="85"/>
      <c r="B6" s="345"/>
      <c r="C6" s="335"/>
      <c r="D6" s="335"/>
      <c r="E6" s="335"/>
      <c r="F6" s="335"/>
      <c r="G6" s="335"/>
      <c r="H6" s="335"/>
      <c r="I6" s="335"/>
      <c r="J6" s="336"/>
      <c r="K6" s="332"/>
      <c r="L6" s="334"/>
      <c r="M6" s="334"/>
      <c r="N6" s="369"/>
    </row>
    <row r="7" spans="1:14" ht="3.75" customHeight="1" thickBot="1">
      <c r="A7" s="85"/>
      <c r="B7" s="86"/>
      <c r="C7" s="87"/>
      <c r="D7" s="87"/>
      <c r="E7" s="87"/>
      <c r="F7" s="87"/>
      <c r="G7" s="87"/>
      <c r="H7" s="87"/>
      <c r="I7" s="87"/>
      <c r="J7" s="87"/>
      <c r="K7" s="87"/>
      <c r="L7" s="88"/>
      <c r="M7" s="88"/>
      <c r="N7" s="89"/>
    </row>
    <row r="8" spans="1:14" ht="14.25" customHeight="1">
      <c r="B8" s="91"/>
      <c r="C8" s="92"/>
      <c r="D8" s="92"/>
      <c r="E8" s="92"/>
      <c r="F8" s="337"/>
      <c r="G8" s="337"/>
      <c r="H8" s="337"/>
      <c r="I8" s="337"/>
      <c r="J8" s="92"/>
      <c r="K8" s="93" t="s">
        <v>54</v>
      </c>
      <c r="L8" s="94"/>
      <c r="M8" s="94"/>
      <c r="N8" s="95"/>
    </row>
    <row r="9" spans="1:14" ht="12" customHeight="1">
      <c r="B9" s="96"/>
      <c r="C9" s="97"/>
      <c r="D9" s="97"/>
      <c r="E9" s="97"/>
      <c r="F9" s="338"/>
      <c r="G9" s="338"/>
      <c r="H9" s="338"/>
      <c r="I9" s="338"/>
      <c r="J9" s="97"/>
      <c r="K9" s="98"/>
      <c r="L9" s="99" t="s">
        <v>55</v>
      </c>
      <c r="M9" s="99" t="s">
        <v>56</v>
      </c>
      <c r="N9" s="100" t="s">
        <v>57</v>
      </c>
    </row>
    <row r="10" spans="1:14" ht="21.75" customHeight="1">
      <c r="B10" s="339" t="s">
        <v>58</v>
      </c>
      <c r="C10" s="340"/>
      <c r="D10" s="340"/>
      <c r="E10" s="103" t="s">
        <v>59</v>
      </c>
      <c r="F10" s="341" t="s">
        <v>60</v>
      </c>
      <c r="G10" s="341"/>
      <c r="H10" s="342"/>
      <c r="I10" s="342"/>
      <c r="J10" s="97"/>
      <c r="K10" s="104"/>
      <c r="L10" s="99"/>
      <c r="M10" s="99"/>
      <c r="N10" s="100"/>
    </row>
    <row r="11" spans="1:14" ht="5.65" customHeight="1">
      <c r="B11" s="101"/>
      <c r="C11" s="102"/>
      <c r="D11" s="102"/>
      <c r="E11" s="105"/>
      <c r="F11" s="97"/>
      <c r="G11" s="97"/>
      <c r="H11" s="106"/>
      <c r="I11" s="97"/>
      <c r="J11" s="97"/>
      <c r="K11" s="104"/>
      <c r="L11" s="99"/>
      <c r="M11" s="99"/>
      <c r="N11" s="100"/>
    </row>
    <row r="12" spans="1:14" ht="19.149999999999999" customHeight="1">
      <c r="B12" s="360" t="s">
        <v>61</v>
      </c>
      <c r="C12" s="361"/>
      <c r="D12" s="361"/>
      <c r="E12" s="361"/>
      <c r="F12" s="97"/>
      <c r="G12" s="97"/>
      <c r="H12" s="97"/>
      <c r="I12" s="97"/>
      <c r="J12" s="97"/>
      <c r="K12" s="98"/>
      <c r="L12" s="99"/>
      <c r="M12" s="99"/>
      <c r="N12" s="100"/>
    </row>
    <row r="13" spans="1:14" ht="23.1" customHeight="1">
      <c r="B13" s="339" t="s">
        <v>62</v>
      </c>
      <c r="C13" s="340"/>
      <c r="D13" s="340"/>
      <c r="E13" s="107" t="s">
        <v>63</v>
      </c>
      <c r="F13" s="107"/>
      <c r="G13" s="97"/>
      <c r="H13" s="362" t="s">
        <v>64</v>
      </c>
      <c r="I13" s="362"/>
      <c r="J13" s="108" t="s">
        <v>63</v>
      </c>
      <c r="K13" s="362" t="s">
        <v>65</v>
      </c>
      <c r="L13" s="362"/>
      <c r="M13" s="108" t="s">
        <v>63</v>
      </c>
      <c r="N13" s="109"/>
    </row>
    <row r="14" spans="1:14" ht="18" customHeight="1">
      <c r="B14" s="110" t="s">
        <v>66</v>
      </c>
      <c r="C14" s="111"/>
      <c r="D14" s="363"/>
      <c r="E14" s="363"/>
      <c r="F14" s="112"/>
      <c r="G14" s="112"/>
      <c r="H14" s="111"/>
      <c r="I14" s="113"/>
      <c r="J14" s="114" t="s">
        <v>67</v>
      </c>
      <c r="K14" s="115"/>
      <c r="L14" s="112"/>
      <c r="M14" s="112"/>
      <c r="N14" s="116"/>
    </row>
    <row r="15" spans="1:14" ht="14.25" customHeight="1" thickBot="1">
      <c r="B15" s="117"/>
      <c r="C15" s="118"/>
      <c r="D15" s="119"/>
      <c r="E15" s="119"/>
      <c r="F15" s="119"/>
      <c r="G15" s="119"/>
      <c r="H15" s="118"/>
      <c r="I15" s="119"/>
      <c r="J15" s="118"/>
      <c r="K15" s="119"/>
      <c r="L15" s="364"/>
      <c r="M15" s="364"/>
      <c r="N15" s="365"/>
    </row>
    <row r="16" spans="1:14" ht="8.65" customHeight="1">
      <c r="B16" s="120"/>
      <c r="C16" s="121"/>
      <c r="D16" s="121"/>
      <c r="E16" s="121"/>
      <c r="F16" s="121"/>
      <c r="G16" s="121"/>
      <c r="H16" s="121"/>
      <c r="I16" s="121"/>
      <c r="J16" s="121"/>
      <c r="K16" s="121"/>
      <c r="L16" s="121"/>
      <c r="M16" s="121"/>
      <c r="N16" s="122"/>
    </row>
    <row r="17" spans="1:19" s="130" customFormat="1" ht="18" customHeight="1">
      <c r="A17" s="123"/>
      <c r="B17" s="124" t="s">
        <v>68</v>
      </c>
      <c r="C17" s="125"/>
      <c r="D17" s="126" t="s">
        <v>69</v>
      </c>
      <c r="E17" s="127"/>
      <c r="F17" s="128"/>
      <c r="G17" s="128"/>
      <c r="H17" s="128"/>
      <c r="I17" s="128"/>
      <c r="J17" s="128"/>
      <c r="K17" s="128"/>
      <c r="L17" s="128"/>
      <c r="M17" s="128"/>
      <c r="N17" s="129"/>
    </row>
    <row r="18" spans="1:19" s="130" customFormat="1" ht="24" customHeight="1">
      <c r="A18" s="123"/>
      <c r="B18" s="131" t="s">
        <v>70</v>
      </c>
      <c r="C18" s="132"/>
      <c r="D18" s="133"/>
      <c r="E18" s="133"/>
      <c r="F18" s="133"/>
      <c r="G18" s="133"/>
      <c r="H18" s="133"/>
      <c r="I18" s="133"/>
      <c r="J18" s="133"/>
      <c r="K18" s="133"/>
      <c r="L18" s="133"/>
      <c r="M18" s="133"/>
      <c r="N18" s="129"/>
    </row>
    <row r="19" spans="1:19" s="130" customFormat="1" ht="20.25" customHeight="1">
      <c r="A19" s="123"/>
      <c r="B19" s="134"/>
      <c r="C19" s="132"/>
      <c r="D19" s="135"/>
      <c r="E19" s="133"/>
      <c r="F19" s="133"/>
      <c r="G19" s="133"/>
      <c r="H19" s="133"/>
      <c r="I19" s="133"/>
      <c r="J19" s="133"/>
      <c r="K19" s="133"/>
      <c r="L19" s="133"/>
      <c r="M19" s="133"/>
      <c r="N19" s="129"/>
    </row>
    <row r="20" spans="1:19" s="130" customFormat="1" ht="11.25" customHeight="1">
      <c r="A20" s="123"/>
      <c r="B20" s="134"/>
      <c r="C20" s="132"/>
      <c r="D20" s="136"/>
      <c r="E20" s="136"/>
      <c r="F20" s="136"/>
      <c r="G20" s="136"/>
      <c r="H20" s="136"/>
      <c r="I20" s="136"/>
      <c r="J20" s="136"/>
      <c r="K20" s="136"/>
      <c r="L20" s="136"/>
      <c r="M20" s="136"/>
      <c r="N20" s="137"/>
    </row>
    <row r="21" spans="1:19" s="130" customFormat="1">
      <c r="A21" s="123"/>
      <c r="B21" s="134" t="s">
        <v>71</v>
      </c>
      <c r="C21" s="138"/>
      <c r="D21" s="133"/>
      <c r="E21" s="133"/>
      <c r="F21" s="133"/>
      <c r="G21" s="133"/>
      <c r="H21" s="133"/>
      <c r="I21" s="127"/>
      <c r="J21" s="139" t="s">
        <v>72</v>
      </c>
      <c r="K21" s="133"/>
      <c r="L21" s="133"/>
      <c r="M21" s="133"/>
      <c r="N21" s="137"/>
    </row>
    <row r="22" spans="1:19" s="130" customFormat="1">
      <c r="A22" s="123"/>
      <c r="B22" s="134"/>
      <c r="C22" s="132"/>
      <c r="D22" s="136"/>
      <c r="E22" s="136"/>
      <c r="F22" s="136"/>
      <c r="G22" s="136"/>
      <c r="H22" s="136"/>
      <c r="I22" s="136"/>
      <c r="J22" s="136"/>
      <c r="K22" s="136"/>
      <c r="L22" s="136"/>
      <c r="M22" s="136"/>
      <c r="N22" s="137"/>
    </row>
    <row r="23" spans="1:19" s="130" customFormat="1">
      <c r="A23" s="123"/>
      <c r="B23" s="134" t="s">
        <v>73</v>
      </c>
      <c r="C23" s="138"/>
      <c r="D23" s="133"/>
      <c r="E23" s="133"/>
      <c r="F23" s="133"/>
      <c r="G23" s="133"/>
      <c r="H23" s="133"/>
      <c r="I23" s="133"/>
      <c r="J23" s="133"/>
      <c r="K23" s="133"/>
      <c r="L23" s="133"/>
      <c r="M23" s="133"/>
      <c r="N23" s="140"/>
    </row>
    <row r="24" spans="1:19" s="130" customFormat="1">
      <c r="A24" s="123"/>
      <c r="B24" s="134"/>
      <c r="C24" s="132"/>
      <c r="D24" s="136"/>
      <c r="E24" s="136"/>
      <c r="F24" s="136"/>
      <c r="G24" s="136"/>
      <c r="H24" s="136"/>
      <c r="I24" s="136"/>
      <c r="J24" s="136"/>
      <c r="K24" s="136"/>
      <c r="L24" s="136"/>
      <c r="M24" s="136"/>
      <c r="N24" s="137"/>
    </row>
    <row r="25" spans="1:19" s="130" customFormat="1">
      <c r="A25" s="123"/>
      <c r="B25" s="134" t="s">
        <v>74</v>
      </c>
      <c r="C25" s="138"/>
      <c r="D25" s="133"/>
      <c r="E25" s="133"/>
      <c r="F25" s="133"/>
      <c r="G25" s="133"/>
      <c r="H25" s="133"/>
      <c r="I25" s="133"/>
      <c r="J25" s="133"/>
      <c r="K25" s="141" t="s">
        <v>68</v>
      </c>
      <c r="L25" s="142"/>
      <c r="M25" s="143" t="s">
        <v>69</v>
      </c>
      <c r="N25" s="144" t="s">
        <v>75</v>
      </c>
    </row>
    <row r="26" spans="1:19" s="130" customFormat="1" ht="12" customHeight="1">
      <c r="A26" s="123"/>
      <c r="B26" s="134"/>
      <c r="C26" s="132"/>
      <c r="D26" s="136"/>
      <c r="E26" s="136"/>
      <c r="F26" s="136"/>
      <c r="G26" s="136"/>
      <c r="H26" s="136"/>
      <c r="I26" s="136"/>
      <c r="J26" s="136"/>
      <c r="K26" s="136"/>
      <c r="L26" s="136"/>
      <c r="M26" s="136"/>
      <c r="N26" s="137"/>
    </row>
    <row r="27" spans="1:19" s="130" customFormat="1">
      <c r="A27" s="123"/>
      <c r="B27" s="134" t="s">
        <v>76</v>
      </c>
      <c r="C27" s="132"/>
      <c r="D27" s="136"/>
      <c r="E27" s="136"/>
      <c r="F27" s="136"/>
      <c r="G27" s="136"/>
      <c r="H27" s="127"/>
      <c r="I27" s="145" t="s">
        <v>77</v>
      </c>
      <c r="J27" s="145" t="s">
        <v>77</v>
      </c>
      <c r="K27" s="128"/>
      <c r="L27" s="136"/>
      <c r="M27" s="136"/>
      <c r="N27" s="137"/>
    </row>
    <row r="28" spans="1:19" s="130" customFormat="1">
      <c r="A28" s="123"/>
      <c r="B28" s="134"/>
      <c r="C28" s="132"/>
      <c r="D28" s="136"/>
      <c r="E28" s="136"/>
      <c r="F28" s="128" t="s">
        <v>78</v>
      </c>
      <c r="G28" s="146"/>
      <c r="H28" s="147" t="s">
        <v>55</v>
      </c>
      <c r="I28" s="147" t="s">
        <v>56</v>
      </c>
      <c r="J28" s="148" t="s">
        <v>57</v>
      </c>
      <c r="K28" s="128"/>
      <c r="L28" s="136"/>
      <c r="M28" s="136"/>
      <c r="N28" s="137"/>
    </row>
    <row r="29" spans="1:19" ht="4.5" customHeight="1" thickBot="1">
      <c r="B29" s="149"/>
      <c r="C29" s="150"/>
      <c r="D29" s="150"/>
      <c r="E29" s="150"/>
      <c r="F29" s="150"/>
      <c r="G29" s="150"/>
      <c r="H29" s="150"/>
      <c r="I29" s="150"/>
      <c r="J29" s="150"/>
      <c r="K29" s="150"/>
      <c r="L29" s="150"/>
      <c r="M29" s="150"/>
      <c r="N29" s="151"/>
    </row>
    <row r="30" spans="1:19" s="130" customFormat="1" ht="25.5" customHeight="1" thickBot="1">
      <c r="B30" s="375" t="s">
        <v>79</v>
      </c>
      <c r="C30" s="376"/>
      <c r="D30" s="376"/>
      <c r="E30" s="376"/>
      <c r="F30" s="376"/>
      <c r="G30" s="376"/>
      <c r="H30" s="376"/>
      <c r="I30" s="376"/>
      <c r="J30" s="376"/>
      <c r="K30" s="376"/>
      <c r="L30" s="376"/>
      <c r="M30" s="376"/>
      <c r="N30" s="377"/>
    </row>
    <row r="31" spans="1:19" ht="5.25" customHeight="1" thickBot="1">
      <c r="A31" s="85"/>
      <c r="B31" s="152"/>
      <c r="C31" s="153"/>
      <c r="D31" s="153"/>
      <c r="E31" s="153"/>
      <c r="F31" s="153"/>
      <c r="G31" s="153"/>
      <c r="H31" s="153"/>
      <c r="I31" s="153"/>
      <c r="J31" s="153"/>
      <c r="K31" s="153"/>
      <c r="L31" s="153"/>
      <c r="M31" s="153"/>
      <c r="N31" s="154"/>
    </row>
    <row r="32" spans="1:19" ht="25.5" customHeight="1">
      <c r="A32" s="85"/>
      <c r="B32" s="155" t="s">
        <v>80</v>
      </c>
      <c r="C32" s="366" t="s">
        <v>81</v>
      </c>
      <c r="D32" s="366"/>
      <c r="E32" s="366"/>
      <c r="F32" s="366"/>
      <c r="G32" s="366"/>
      <c r="H32" s="366"/>
      <c r="I32" s="366"/>
      <c r="J32" s="378" t="s">
        <v>82</v>
      </c>
      <c r="K32" s="378"/>
      <c r="L32" s="379" t="s">
        <v>48</v>
      </c>
      <c r="M32" s="379"/>
      <c r="N32" s="157" t="s">
        <v>6</v>
      </c>
      <c r="P32" s="352" t="s">
        <v>148</v>
      </c>
      <c r="Q32" s="352"/>
      <c r="R32" s="352"/>
      <c r="S32" s="352"/>
    </row>
    <row r="33" spans="1:19" ht="45.75" customHeight="1" thickBot="1">
      <c r="B33" s="158" t="s">
        <v>149</v>
      </c>
      <c r="C33" s="353" t="s">
        <v>162</v>
      </c>
      <c r="D33" s="353"/>
      <c r="E33" s="353"/>
      <c r="F33" s="353"/>
      <c r="G33" s="353"/>
      <c r="H33" s="353"/>
      <c r="I33" s="353"/>
      <c r="J33" s="353"/>
      <c r="K33" s="353"/>
      <c r="L33" s="353" t="s">
        <v>11</v>
      </c>
      <c r="M33" s="353"/>
      <c r="N33" s="159"/>
      <c r="P33" s="352"/>
      <c r="Q33" s="352"/>
      <c r="R33" s="352"/>
      <c r="S33" s="352"/>
    </row>
    <row r="34" spans="1:19" ht="4.5" customHeight="1">
      <c r="A34" s="85"/>
      <c r="B34" s="354"/>
      <c r="C34" s="355"/>
      <c r="D34" s="355"/>
      <c r="E34" s="355"/>
      <c r="F34" s="355"/>
      <c r="G34" s="355"/>
      <c r="H34" s="355"/>
      <c r="I34" s="355"/>
      <c r="J34" s="355"/>
      <c r="K34" s="355"/>
      <c r="L34" s="355"/>
      <c r="M34" s="355"/>
      <c r="N34" s="356"/>
      <c r="P34" s="352"/>
      <c r="Q34" s="352"/>
      <c r="R34" s="352"/>
      <c r="S34" s="352"/>
    </row>
    <row r="35" spans="1:19" ht="19.899999999999999" customHeight="1">
      <c r="A35" s="85"/>
      <c r="B35" s="357" t="s">
        <v>83</v>
      </c>
      <c r="C35" s="358"/>
      <c r="D35" s="358"/>
      <c r="E35" s="358"/>
      <c r="F35" s="358"/>
      <c r="G35" s="358"/>
      <c r="H35" s="358"/>
      <c r="I35" s="358"/>
      <c r="J35" s="358"/>
      <c r="K35" s="358"/>
      <c r="L35" s="358"/>
      <c r="M35" s="358"/>
      <c r="N35" s="359"/>
      <c r="P35" s="352"/>
      <c r="Q35" s="352"/>
      <c r="R35" s="352"/>
      <c r="S35" s="352"/>
    </row>
    <row r="36" spans="1:19" ht="5.25" customHeight="1" thickBot="1">
      <c r="A36" s="85"/>
      <c r="B36" s="160"/>
      <c r="C36" s="161"/>
      <c r="D36" s="161"/>
      <c r="E36" s="161"/>
      <c r="F36" s="161"/>
      <c r="G36" s="161"/>
      <c r="H36" s="161"/>
      <c r="I36" s="161"/>
      <c r="J36" s="161"/>
      <c r="K36" s="161"/>
      <c r="L36" s="161"/>
      <c r="M36" s="161"/>
      <c r="N36" s="162"/>
      <c r="P36" s="352"/>
      <c r="Q36" s="352"/>
      <c r="R36" s="352"/>
      <c r="S36" s="352"/>
    </row>
    <row r="37" spans="1:19" ht="21" customHeight="1">
      <c r="A37" s="85"/>
      <c r="B37" s="163" t="s">
        <v>49</v>
      </c>
      <c r="C37" s="366" t="s">
        <v>81</v>
      </c>
      <c r="D37" s="366"/>
      <c r="E37" s="366"/>
      <c r="F37" s="366"/>
      <c r="G37" s="366"/>
      <c r="H37" s="366"/>
      <c r="I37" s="366"/>
      <c r="J37" s="156" t="s">
        <v>84</v>
      </c>
      <c r="K37" s="156" t="s">
        <v>85</v>
      </c>
      <c r="L37" s="366" t="s">
        <v>86</v>
      </c>
      <c r="M37" s="366"/>
      <c r="N37" s="164" t="s">
        <v>87</v>
      </c>
      <c r="P37" s="352"/>
      <c r="Q37" s="352"/>
      <c r="R37" s="352"/>
      <c r="S37" s="352"/>
    </row>
    <row r="38" spans="1:19" ht="21" customHeight="1">
      <c r="B38" s="165" t="s">
        <v>161</v>
      </c>
      <c r="C38" s="372" t="s">
        <v>157</v>
      </c>
      <c r="D38" s="372"/>
      <c r="E38" s="372"/>
      <c r="F38" s="372"/>
      <c r="G38" s="372"/>
      <c r="H38" s="372"/>
      <c r="I38" s="372"/>
      <c r="J38" s="166"/>
      <c r="K38" s="167">
        <v>54395</v>
      </c>
      <c r="L38" s="373">
        <v>0.125</v>
      </c>
      <c r="M38" s="373"/>
      <c r="N38" s="168">
        <f>K38*L38</f>
        <v>6799.375</v>
      </c>
    </row>
    <row r="39" spans="1:19" ht="21" customHeight="1">
      <c r="B39" s="169" t="s">
        <v>158</v>
      </c>
      <c r="C39" s="374" t="s">
        <v>164</v>
      </c>
      <c r="D39" s="374"/>
      <c r="E39" s="374"/>
      <c r="F39" s="374"/>
      <c r="G39" s="374"/>
      <c r="H39" s="374"/>
      <c r="I39" s="374"/>
      <c r="J39" s="170"/>
      <c r="K39" s="171">
        <v>143693</v>
      </c>
      <c r="L39" s="373">
        <v>0.14285714285714285</v>
      </c>
      <c r="M39" s="373"/>
      <c r="N39" s="168">
        <f t="shared" ref="N39:N45" si="0">K39*L39</f>
        <v>20527.571428571428</v>
      </c>
    </row>
    <row r="40" spans="1:19" ht="23.25" customHeight="1">
      <c r="B40" s="75" t="s">
        <v>159</v>
      </c>
      <c r="C40" s="389" t="s">
        <v>160</v>
      </c>
      <c r="D40" s="389"/>
      <c r="E40" s="389"/>
      <c r="F40" s="389"/>
      <c r="G40" s="389"/>
      <c r="H40" s="389"/>
      <c r="I40" s="389"/>
      <c r="J40" s="76"/>
      <c r="K40" s="171">
        <f>162725*1.06</f>
        <v>172488.5</v>
      </c>
      <c r="L40" s="390">
        <v>0.125</v>
      </c>
      <c r="M40" s="390"/>
      <c r="N40" s="74">
        <f t="shared" si="0"/>
        <v>21561.0625</v>
      </c>
    </row>
    <row r="41" spans="1:19" ht="21" customHeight="1">
      <c r="B41" s="75" t="s">
        <v>140</v>
      </c>
      <c r="C41" s="389" t="s">
        <v>154</v>
      </c>
      <c r="D41" s="389"/>
      <c r="E41" s="389"/>
      <c r="F41" s="389"/>
      <c r="G41" s="389"/>
      <c r="H41" s="389"/>
      <c r="I41" s="389"/>
      <c r="J41" s="76"/>
      <c r="K41" s="171">
        <v>143415</v>
      </c>
      <c r="L41" s="391">
        <v>0.1</v>
      </c>
      <c r="M41" s="392"/>
      <c r="N41" s="74">
        <f>K41*L41</f>
        <v>14341.5</v>
      </c>
    </row>
    <row r="42" spans="1:19" ht="21" customHeight="1">
      <c r="B42" s="169"/>
      <c r="C42" s="374"/>
      <c r="D42" s="374"/>
      <c r="E42" s="374"/>
      <c r="F42" s="374"/>
      <c r="G42" s="374"/>
      <c r="H42" s="374"/>
      <c r="I42" s="374"/>
      <c r="J42" s="170"/>
      <c r="K42" s="171"/>
      <c r="L42" s="393"/>
      <c r="M42" s="393"/>
      <c r="N42" s="168"/>
    </row>
    <row r="43" spans="1:19" ht="21" customHeight="1">
      <c r="B43" s="169"/>
      <c r="C43" s="374"/>
      <c r="D43" s="374"/>
      <c r="E43" s="374"/>
      <c r="F43" s="374"/>
      <c r="G43" s="374"/>
      <c r="H43" s="374"/>
      <c r="I43" s="374"/>
      <c r="J43" s="170"/>
      <c r="K43" s="171"/>
      <c r="L43" s="380"/>
      <c r="M43" s="380"/>
      <c r="N43" s="168"/>
    </row>
    <row r="44" spans="1:19" ht="21" customHeight="1">
      <c r="B44" s="49"/>
      <c r="C44" s="374"/>
      <c r="D44" s="374"/>
      <c r="E44" s="374"/>
      <c r="F44" s="374"/>
      <c r="G44" s="374"/>
      <c r="H44" s="374"/>
      <c r="I44" s="374"/>
      <c r="J44" s="170"/>
      <c r="K44" s="171"/>
      <c r="L44" s="380"/>
      <c r="M44" s="380"/>
      <c r="N44" s="168">
        <f t="shared" si="0"/>
        <v>0</v>
      </c>
    </row>
    <row r="45" spans="1:19" ht="21" customHeight="1" thickBot="1">
      <c r="B45" s="172"/>
      <c r="C45" s="381" t="s">
        <v>156</v>
      </c>
      <c r="D45" s="381"/>
      <c r="E45" s="381"/>
      <c r="F45" s="381"/>
      <c r="G45" s="381"/>
      <c r="H45" s="381"/>
      <c r="I45" s="381"/>
      <c r="J45" s="173"/>
      <c r="K45" s="174">
        <v>25000</v>
      </c>
      <c r="L45" s="382">
        <v>0.1</v>
      </c>
      <c r="M45" s="382"/>
      <c r="N45" s="168">
        <f t="shared" si="0"/>
        <v>2500</v>
      </c>
    </row>
    <row r="46" spans="1:19" ht="15" thickBot="1">
      <c r="A46" s="85"/>
      <c r="B46" s="383" t="s">
        <v>88</v>
      </c>
      <c r="C46" s="384"/>
      <c r="D46" s="384"/>
      <c r="E46" s="384"/>
      <c r="F46" s="384"/>
      <c r="G46" s="384"/>
      <c r="H46" s="384"/>
      <c r="I46" s="384"/>
      <c r="J46" s="384"/>
      <c r="K46" s="384"/>
      <c r="L46" s="384"/>
      <c r="M46" s="385"/>
      <c r="N46" s="175">
        <f>SUM(N38:N45)</f>
        <v>65729.50892857142</v>
      </c>
    </row>
    <row r="47" spans="1:19" ht="3" customHeight="1">
      <c r="A47" s="85"/>
      <c r="B47" s="176"/>
      <c r="C47" s="153"/>
      <c r="D47" s="153"/>
      <c r="E47" s="153"/>
      <c r="F47" s="153"/>
      <c r="G47" s="153"/>
      <c r="H47" s="153"/>
      <c r="I47" s="153"/>
      <c r="J47" s="153"/>
      <c r="K47" s="153"/>
      <c r="L47" s="153"/>
      <c r="M47" s="153"/>
      <c r="N47" s="154"/>
    </row>
    <row r="48" spans="1:19" ht="19.899999999999999" customHeight="1">
      <c r="A48" s="85"/>
      <c r="B48" s="386" t="s">
        <v>89</v>
      </c>
      <c r="C48" s="387"/>
      <c r="D48" s="387"/>
      <c r="E48" s="387"/>
      <c r="F48" s="387"/>
      <c r="G48" s="387"/>
      <c r="H48" s="387"/>
      <c r="I48" s="387"/>
      <c r="J48" s="387"/>
      <c r="K48" s="387"/>
      <c r="L48" s="387"/>
      <c r="M48" s="387"/>
      <c r="N48" s="388"/>
    </row>
    <row r="49" spans="1:14" ht="6.75" customHeight="1" thickBot="1">
      <c r="A49" s="85"/>
      <c r="B49" s="177"/>
      <c r="C49" s="178"/>
      <c r="D49" s="178"/>
      <c r="E49" s="178"/>
      <c r="F49" s="178"/>
      <c r="G49" s="178"/>
      <c r="H49" s="178"/>
      <c r="I49" s="178"/>
      <c r="J49" s="178"/>
      <c r="K49" s="178"/>
      <c r="L49" s="178"/>
      <c r="M49" s="178"/>
      <c r="N49" s="179"/>
    </row>
    <row r="50" spans="1:14" ht="21" customHeight="1">
      <c r="A50" s="85"/>
      <c r="B50" s="163" t="s">
        <v>49</v>
      </c>
      <c r="C50" s="366" t="s">
        <v>81</v>
      </c>
      <c r="D50" s="366"/>
      <c r="E50" s="366"/>
      <c r="F50" s="366"/>
      <c r="G50" s="366"/>
      <c r="H50" s="366"/>
      <c r="I50" s="366"/>
      <c r="J50" s="156" t="s">
        <v>48</v>
      </c>
      <c r="K50" s="156" t="s">
        <v>6</v>
      </c>
      <c r="L50" s="366" t="s">
        <v>90</v>
      </c>
      <c r="M50" s="366"/>
      <c r="N50" s="164" t="s">
        <v>87</v>
      </c>
    </row>
    <row r="51" spans="1:14">
      <c r="B51" s="165" t="s">
        <v>135</v>
      </c>
      <c r="C51" s="372" t="s">
        <v>136</v>
      </c>
      <c r="D51" s="372"/>
      <c r="E51" s="372"/>
      <c r="F51" s="372"/>
      <c r="G51" s="372"/>
      <c r="H51" s="372"/>
      <c r="I51" s="372"/>
      <c r="J51" s="180" t="s">
        <v>11</v>
      </c>
      <c r="K51" s="181">
        <v>1.25</v>
      </c>
      <c r="L51" s="399">
        <f>647304.188901891*0.06+647304.188901891</f>
        <v>686142.44023600442</v>
      </c>
      <c r="M51" s="400"/>
      <c r="N51" s="182">
        <f>K51*L51</f>
        <v>857678.05029500555</v>
      </c>
    </row>
    <row r="52" spans="1:14" ht="15">
      <c r="B52" s="165" t="s">
        <v>141</v>
      </c>
      <c r="C52" s="389" t="s">
        <v>142</v>
      </c>
      <c r="D52" s="389"/>
      <c r="E52" s="389"/>
      <c r="F52" s="389"/>
      <c r="G52" s="389"/>
      <c r="H52" s="389"/>
      <c r="I52" s="389"/>
      <c r="J52" s="81" t="s">
        <v>143</v>
      </c>
      <c r="K52" s="73">
        <v>0.45</v>
      </c>
      <c r="L52" s="401">
        <v>2688</v>
      </c>
      <c r="M52" s="402"/>
      <c r="N52" s="74">
        <f>K52*L52</f>
        <v>1209.6000000000001</v>
      </c>
    </row>
    <row r="53" spans="1:14">
      <c r="B53" s="169"/>
      <c r="C53" s="374"/>
      <c r="D53" s="374"/>
      <c r="E53" s="374"/>
      <c r="F53" s="374"/>
      <c r="G53" s="374"/>
      <c r="H53" s="374"/>
      <c r="I53" s="374"/>
      <c r="J53" s="183"/>
      <c r="K53" s="184"/>
      <c r="L53" s="403"/>
      <c r="M53" s="404"/>
      <c r="N53" s="182">
        <f t="shared" ref="N53:N56" si="1">K53*L53</f>
        <v>0</v>
      </c>
    </row>
    <row r="54" spans="1:14">
      <c r="B54" s="169"/>
      <c r="C54" s="374"/>
      <c r="D54" s="374"/>
      <c r="E54" s="374"/>
      <c r="F54" s="374"/>
      <c r="G54" s="374"/>
      <c r="H54" s="374"/>
      <c r="I54" s="374"/>
      <c r="J54" s="183"/>
      <c r="K54" s="184"/>
      <c r="L54" s="394"/>
      <c r="M54" s="395"/>
      <c r="N54" s="182">
        <f t="shared" si="1"/>
        <v>0</v>
      </c>
    </row>
    <row r="55" spans="1:14">
      <c r="B55" s="169"/>
      <c r="C55" s="374"/>
      <c r="D55" s="374"/>
      <c r="E55" s="374"/>
      <c r="F55" s="374"/>
      <c r="G55" s="374"/>
      <c r="H55" s="374"/>
      <c r="I55" s="374"/>
      <c r="J55" s="183"/>
      <c r="K55" s="184"/>
      <c r="L55" s="394"/>
      <c r="M55" s="395"/>
      <c r="N55" s="182">
        <f t="shared" si="1"/>
        <v>0</v>
      </c>
    </row>
    <row r="56" spans="1:14" ht="15" thickBot="1">
      <c r="B56" s="185"/>
      <c r="C56" s="396"/>
      <c r="D56" s="396"/>
      <c r="E56" s="396"/>
      <c r="F56" s="396"/>
      <c r="G56" s="396"/>
      <c r="H56" s="396"/>
      <c r="I56" s="396"/>
      <c r="J56" s="173"/>
      <c r="K56" s="186"/>
      <c r="L56" s="397"/>
      <c r="M56" s="398"/>
      <c r="N56" s="187">
        <f t="shared" si="1"/>
        <v>0</v>
      </c>
    </row>
    <row r="57" spans="1:14" ht="15" thickBot="1">
      <c r="A57" s="85"/>
      <c r="B57" s="383" t="s">
        <v>88</v>
      </c>
      <c r="C57" s="384"/>
      <c r="D57" s="384"/>
      <c r="E57" s="384"/>
      <c r="F57" s="384"/>
      <c r="G57" s="384"/>
      <c r="H57" s="384"/>
      <c r="I57" s="384"/>
      <c r="J57" s="384"/>
      <c r="K57" s="384"/>
      <c r="L57" s="384"/>
      <c r="M57" s="385"/>
      <c r="N57" s="188">
        <f>SUM(N51:N56)</f>
        <v>858887.65029500553</v>
      </c>
    </row>
    <row r="58" spans="1:14" ht="4.5" customHeight="1">
      <c r="A58" s="85"/>
      <c r="B58" s="152"/>
      <c r="C58" s="153"/>
      <c r="D58" s="153"/>
      <c r="E58" s="153"/>
      <c r="F58" s="153"/>
      <c r="G58" s="153"/>
      <c r="H58" s="153"/>
      <c r="I58" s="153"/>
      <c r="J58" s="153"/>
      <c r="K58" s="153"/>
      <c r="L58" s="153"/>
      <c r="M58" s="153"/>
      <c r="N58" s="154"/>
    </row>
    <row r="59" spans="1:14" s="130" customFormat="1" ht="19.149999999999999" customHeight="1">
      <c r="B59" s="386" t="s">
        <v>91</v>
      </c>
      <c r="C59" s="387"/>
      <c r="D59" s="387"/>
      <c r="E59" s="387"/>
      <c r="F59" s="387"/>
      <c r="G59" s="387"/>
      <c r="H59" s="387"/>
      <c r="I59" s="387"/>
      <c r="J59" s="387"/>
      <c r="K59" s="387"/>
      <c r="L59" s="387"/>
      <c r="M59" s="387"/>
      <c r="N59" s="388"/>
    </row>
    <row r="60" spans="1:14" ht="6.75" customHeight="1" thickBot="1">
      <c r="A60" s="85"/>
      <c r="B60" s="189"/>
      <c r="C60" s="190"/>
      <c r="D60" s="190"/>
      <c r="E60" s="190"/>
      <c r="F60" s="190"/>
      <c r="G60" s="190"/>
      <c r="H60" s="190"/>
      <c r="I60" s="190"/>
      <c r="J60" s="190"/>
      <c r="K60" s="190"/>
      <c r="L60" s="190"/>
      <c r="M60" s="190"/>
      <c r="N60" s="191"/>
    </row>
    <row r="61" spans="1:14" ht="21" customHeight="1">
      <c r="A61" s="85"/>
      <c r="B61" s="163" t="s">
        <v>49</v>
      </c>
      <c r="C61" s="366" t="s">
        <v>81</v>
      </c>
      <c r="D61" s="366"/>
      <c r="E61" s="366"/>
      <c r="F61" s="366"/>
      <c r="G61" s="366"/>
      <c r="H61" s="366"/>
      <c r="I61" s="156" t="s">
        <v>48</v>
      </c>
      <c r="J61" s="156" t="s">
        <v>92</v>
      </c>
      <c r="K61" s="156" t="s">
        <v>93</v>
      </c>
      <c r="L61" s="156" t="s">
        <v>94</v>
      </c>
      <c r="M61" s="156" t="s">
        <v>95</v>
      </c>
      <c r="N61" s="164" t="s">
        <v>87</v>
      </c>
    </row>
    <row r="62" spans="1:14">
      <c r="B62" s="50" t="s">
        <v>137</v>
      </c>
      <c r="C62" s="411" t="s">
        <v>138</v>
      </c>
      <c r="D62" s="412"/>
      <c r="E62" s="412"/>
      <c r="F62" s="412"/>
      <c r="G62" s="412"/>
      <c r="H62" s="413"/>
      <c r="I62" s="192" t="s">
        <v>96</v>
      </c>
      <c r="J62" s="193">
        <v>1.25</v>
      </c>
      <c r="K62" s="264">
        <v>252</v>
      </c>
      <c r="L62" s="193">
        <f>J62*K62</f>
        <v>315</v>
      </c>
      <c r="M62" s="194">
        <f>VLOOKUP(B62,[20]TRANSPORTE!$C$6:$F$40,4,0)</f>
        <v>1420.8748901106758</v>
      </c>
      <c r="N62" s="195">
        <f>L62*M62</f>
        <v>447575.59038486285</v>
      </c>
    </row>
    <row r="63" spans="1:14">
      <c r="B63" s="51" t="s">
        <v>144</v>
      </c>
      <c r="C63" s="405" t="s">
        <v>145</v>
      </c>
      <c r="D63" s="406"/>
      <c r="E63" s="406"/>
      <c r="F63" s="406"/>
      <c r="G63" s="406"/>
      <c r="H63" s="407"/>
      <c r="I63" s="77" t="s">
        <v>96</v>
      </c>
      <c r="J63" s="82">
        <v>1</v>
      </c>
      <c r="K63" s="83">
        <v>11</v>
      </c>
      <c r="L63" s="80">
        <f>J63*K63</f>
        <v>11</v>
      </c>
      <c r="M63" s="78">
        <v>1300</v>
      </c>
      <c r="N63" s="79">
        <f>L63*M63</f>
        <v>14300</v>
      </c>
    </row>
    <row r="64" spans="1:14">
      <c r="B64" s="51"/>
      <c r="C64" s="405"/>
      <c r="D64" s="406"/>
      <c r="E64" s="406"/>
      <c r="F64" s="406"/>
      <c r="G64" s="406"/>
      <c r="H64" s="407"/>
      <c r="I64" s="196"/>
      <c r="J64" s="197"/>
      <c r="K64" s="197"/>
      <c r="L64" s="197"/>
      <c r="M64" s="198"/>
      <c r="N64" s="195">
        <f>L64*M64</f>
        <v>0</v>
      </c>
    </row>
    <row r="65" spans="1:14">
      <c r="B65" s="51"/>
      <c r="C65" s="405"/>
      <c r="D65" s="406"/>
      <c r="E65" s="406"/>
      <c r="F65" s="406"/>
      <c r="G65" s="406"/>
      <c r="H65" s="407"/>
      <c r="I65" s="196"/>
      <c r="J65" s="197"/>
      <c r="K65" s="197"/>
      <c r="L65" s="197"/>
      <c r="M65" s="198"/>
      <c r="N65" s="195">
        <f>L65*M65</f>
        <v>0</v>
      </c>
    </row>
    <row r="66" spans="1:14" ht="15.75" customHeight="1" thickBot="1">
      <c r="B66" s="172"/>
      <c r="C66" s="408"/>
      <c r="D66" s="409"/>
      <c r="E66" s="409"/>
      <c r="F66" s="409"/>
      <c r="G66" s="409"/>
      <c r="H66" s="410"/>
      <c r="I66" s="199"/>
      <c r="J66" s="200"/>
      <c r="K66" s="200"/>
      <c r="L66" s="200"/>
      <c r="M66" s="201"/>
      <c r="N66" s="202">
        <f>L66*M66</f>
        <v>0</v>
      </c>
    </row>
    <row r="67" spans="1:14" ht="15" thickBot="1">
      <c r="A67" s="85"/>
      <c r="B67" s="383" t="s">
        <v>88</v>
      </c>
      <c r="C67" s="384"/>
      <c r="D67" s="384"/>
      <c r="E67" s="384"/>
      <c r="F67" s="384"/>
      <c r="G67" s="384"/>
      <c r="H67" s="384"/>
      <c r="I67" s="384"/>
      <c r="J67" s="384"/>
      <c r="K67" s="384"/>
      <c r="L67" s="384"/>
      <c r="M67" s="385"/>
      <c r="N67" s="188">
        <f>SUM(N62:N66)</f>
        <v>461875.59038486285</v>
      </c>
    </row>
    <row r="68" spans="1:14" ht="3.75" customHeight="1">
      <c r="A68" s="85"/>
      <c r="B68" s="152"/>
      <c r="C68" s="153"/>
      <c r="D68" s="153"/>
      <c r="E68" s="153"/>
      <c r="F68" s="153"/>
      <c r="G68" s="153"/>
      <c r="H68" s="153"/>
      <c r="I68" s="153"/>
      <c r="J68" s="153"/>
      <c r="K68" s="153"/>
      <c r="L68" s="153"/>
      <c r="M68" s="153"/>
      <c r="N68" s="154"/>
    </row>
    <row r="69" spans="1:14" ht="19.899999999999999" customHeight="1">
      <c r="A69" s="85"/>
      <c r="B69" s="357" t="s">
        <v>97</v>
      </c>
      <c r="C69" s="358"/>
      <c r="D69" s="358"/>
      <c r="E69" s="358"/>
      <c r="F69" s="358"/>
      <c r="G69" s="358"/>
      <c r="H69" s="358"/>
      <c r="I69" s="358"/>
      <c r="J69" s="358"/>
      <c r="K69" s="358"/>
      <c r="L69" s="358"/>
      <c r="M69" s="358"/>
      <c r="N69" s="359"/>
    </row>
    <row r="70" spans="1:14" ht="5.25" customHeight="1" thickBot="1">
      <c r="A70" s="85"/>
      <c r="B70" s="203"/>
      <c r="C70" s="204"/>
      <c r="D70" s="204"/>
      <c r="E70" s="204"/>
      <c r="F70" s="204"/>
      <c r="G70" s="204"/>
      <c r="H70" s="204"/>
      <c r="I70" s="204"/>
      <c r="J70" s="204"/>
      <c r="K70" s="204"/>
      <c r="L70" s="204"/>
      <c r="M70" s="204"/>
      <c r="N70" s="205"/>
    </row>
    <row r="71" spans="1:14" ht="21" customHeight="1">
      <c r="A71" s="85"/>
      <c r="B71" s="163" t="s">
        <v>49</v>
      </c>
      <c r="C71" s="366" t="s">
        <v>81</v>
      </c>
      <c r="D71" s="366"/>
      <c r="E71" s="366"/>
      <c r="F71" s="366"/>
      <c r="G71" s="366"/>
      <c r="H71" s="366"/>
      <c r="I71" s="156" t="s">
        <v>98</v>
      </c>
      <c r="J71" s="156" t="s">
        <v>99</v>
      </c>
      <c r="K71" s="156" t="s">
        <v>100</v>
      </c>
      <c r="L71" s="366" t="s">
        <v>86</v>
      </c>
      <c r="M71" s="366"/>
      <c r="N71" s="164" t="s">
        <v>87</v>
      </c>
    </row>
    <row r="72" spans="1:14">
      <c r="B72" s="206"/>
      <c r="C72" s="419"/>
      <c r="D72" s="420"/>
      <c r="E72" s="420"/>
      <c r="F72" s="420"/>
      <c r="G72" s="420"/>
      <c r="H72" s="420"/>
      <c r="I72" s="194"/>
      <c r="J72" s="57"/>
      <c r="K72" s="58"/>
      <c r="L72" s="421"/>
      <c r="M72" s="422"/>
      <c r="N72" s="53"/>
    </row>
    <row r="73" spans="1:14">
      <c r="B73" s="207"/>
      <c r="C73" s="414"/>
      <c r="D73" s="415"/>
      <c r="E73" s="415"/>
      <c r="F73" s="415"/>
      <c r="G73" s="415"/>
      <c r="H73" s="416"/>
      <c r="I73" s="198"/>
      <c r="J73" s="52"/>
      <c r="K73" s="59"/>
      <c r="L73" s="421"/>
      <c r="M73" s="422"/>
      <c r="N73" s="53"/>
    </row>
    <row r="74" spans="1:14">
      <c r="B74" s="207"/>
      <c r="C74" s="414"/>
      <c r="D74" s="415"/>
      <c r="E74" s="415"/>
      <c r="F74" s="415"/>
      <c r="G74" s="415"/>
      <c r="H74" s="416"/>
      <c r="I74" s="198"/>
      <c r="J74" s="52"/>
      <c r="K74" s="59"/>
      <c r="L74" s="421"/>
      <c r="M74" s="422"/>
      <c r="N74" s="54"/>
    </row>
    <row r="75" spans="1:14">
      <c r="B75" s="207"/>
      <c r="C75" s="414"/>
      <c r="D75" s="415"/>
      <c r="E75" s="415"/>
      <c r="F75" s="415"/>
      <c r="G75" s="415"/>
      <c r="H75" s="416"/>
      <c r="I75" s="198"/>
      <c r="J75" s="52"/>
      <c r="K75" s="59"/>
      <c r="L75" s="417"/>
      <c r="M75" s="418"/>
      <c r="N75" s="54"/>
    </row>
    <row r="76" spans="1:14">
      <c r="B76" s="207"/>
      <c r="C76" s="414"/>
      <c r="D76" s="415"/>
      <c r="E76" s="415"/>
      <c r="F76" s="415"/>
      <c r="G76" s="415"/>
      <c r="H76" s="416"/>
      <c r="I76" s="198"/>
      <c r="J76" s="52"/>
      <c r="K76" s="59"/>
      <c r="L76" s="417"/>
      <c r="M76" s="418"/>
      <c r="N76" s="54"/>
    </row>
    <row r="77" spans="1:14">
      <c r="B77" s="207"/>
      <c r="C77" s="414"/>
      <c r="D77" s="415"/>
      <c r="E77" s="415"/>
      <c r="F77" s="415"/>
      <c r="G77" s="415"/>
      <c r="H77" s="416"/>
      <c r="I77" s="198"/>
      <c r="J77" s="52"/>
      <c r="K77" s="59"/>
      <c r="L77" s="417"/>
      <c r="M77" s="418"/>
      <c r="N77" s="54"/>
    </row>
    <row r="78" spans="1:14">
      <c r="B78" s="207"/>
      <c r="C78" s="414"/>
      <c r="D78" s="415"/>
      <c r="E78" s="415"/>
      <c r="F78" s="415"/>
      <c r="G78" s="415"/>
      <c r="H78" s="416"/>
      <c r="I78" s="198"/>
      <c r="J78" s="52"/>
      <c r="K78" s="59"/>
      <c r="L78" s="417"/>
      <c r="M78" s="418"/>
      <c r="N78" s="54"/>
    </row>
    <row r="79" spans="1:14">
      <c r="B79" s="207"/>
      <c r="C79" s="414"/>
      <c r="D79" s="415"/>
      <c r="E79" s="415"/>
      <c r="F79" s="415"/>
      <c r="G79" s="415"/>
      <c r="H79" s="416"/>
      <c r="I79" s="198"/>
      <c r="J79" s="52"/>
      <c r="K79" s="55"/>
      <c r="L79" s="417"/>
      <c r="M79" s="418"/>
      <c r="N79" s="54"/>
    </row>
    <row r="80" spans="1:14">
      <c r="B80" s="207"/>
      <c r="C80" s="414"/>
      <c r="D80" s="415"/>
      <c r="E80" s="415"/>
      <c r="F80" s="415"/>
      <c r="G80" s="415"/>
      <c r="H80" s="416"/>
      <c r="I80" s="198"/>
      <c r="J80" s="52"/>
      <c r="K80" s="55"/>
      <c r="L80" s="417"/>
      <c r="M80" s="418"/>
      <c r="N80" s="54"/>
    </row>
    <row r="81" spans="1:14" ht="15.75" customHeight="1" thickBot="1">
      <c r="B81" s="208"/>
      <c r="C81" s="423"/>
      <c r="D81" s="424"/>
      <c r="E81" s="424"/>
      <c r="F81" s="424"/>
      <c r="G81" s="424"/>
      <c r="H81" s="425"/>
      <c r="I81" s="209"/>
      <c r="J81" s="210"/>
      <c r="K81" s="209"/>
      <c r="L81" s="426"/>
      <c r="M81" s="427"/>
      <c r="N81" s="211"/>
    </row>
    <row r="82" spans="1:14" ht="15" thickBot="1">
      <c r="A82" s="85"/>
      <c r="B82" s="428" t="s">
        <v>88</v>
      </c>
      <c r="C82" s="429"/>
      <c r="D82" s="429"/>
      <c r="E82" s="429"/>
      <c r="F82" s="429"/>
      <c r="G82" s="429"/>
      <c r="H82" s="429"/>
      <c r="I82" s="429"/>
      <c r="J82" s="429"/>
      <c r="K82" s="429"/>
      <c r="L82" s="429"/>
      <c r="M82" s="430"/>
      <c r="N82" s="56">
        <f>SUM(N72:N81)</f>
        <v>0</v>
      </c>
    </row>
    <row r="83" spans="1:14" ht="5.0999999999999996" customHeight="1" thickBot="1">
      <c r="A83" s="85"/>
      <c r="B83" s="152"/>
      <c r="C83" s="153"/>
      <c r="D83" s="153"/>
      <c r="E83" s="153"/>
      <c r="F83" s="153"/>
      <c r="G83" s="153"/>
      <c r="H83" s="153"/>
      <c r="I83" s="153"/>
      <c r="J83" s="153"/>
      <c r="K83" s="153"/>
      <c r="L83" s="153"/>
      <c r="M83" s="153"/>
      <c r="N83" s="154"/>
    </row>
    <row r="84" spans="1:14" ht="15" thickBot="1">
      <c r="A84" s="85"/>
      <c r="B84" s="431" t="s">
        <v>101</v>
      </c>
      <c r="C84" s="432"/>
      <c r="D84" s="432"/>
      <c r="E84" s="432"/>
      <c r="F84" s="432"/>
      <c r="G84" s="432"/>
      <c r="H84" s="432"/>
      <c r="I84" s="432"/>
      <c r="J84" s="432"/>
      <c r="K84" s="432"/>
      <c r="L84" s="432"/>
      <c r="M84" s="433"/>
      <c r="N84" s="56">
        <f>N46+N57+N67+N82</f>
        <v>1386492.7496084399</v>
      </c>
    </row>
    <row r="85" spans="1:14" ht="5.0999999999999996" customHeight="1">
      <c r="A85" s="85"/>
      <c r="B85" s="152"/>
      <c r="C85" s="153"/>
      <c r="D85" s="153"/>
      <c r="E85" s="153"/>
      <c r="F85" s="153"/>
      <c r="G85" s="153"/>
      <c r="H85" s="153"/>
      <c r="I85" s="153"/>
      <c r="J85" s="153"/>
      <c r="K85" s="153"/>
      <c r="L85" s="153"/>
      <c r="M85" s="153"/>
      <c r="N85" s="154"/>
    </row>
    <row r="86" spans="1:14" ht="22.5" customHeight="1">
      <c r="A86" s="85"/>
      <c r="B86" s="357" t="s">
        <v>102</v>
      </c>
      <c r="C86" s="358"/>
      <c r="D86" s="358"/>
      <c r="E86" s="358"/>
      <c r="F86" s="358"/>
      <c r="G86" s="358"/>
      <c r="H86" s="358"/>
      <c r="I86" s="358"/>
      <c r="J86" s="358"/>
      <c r="K86" s="358"/>
      <c r="L86" s="358"/>
      <c r="M86" s="358"/>
      <c r="N86" s="359"/>
    </row>
    <row r="87" spans="1:14" ht="6.75" customHeight="1" thickBot="1">
      <c r="A87" s="85"/>
      <c r="B87" s="212"/>
      <c r="C87" s="213"/>
      <c r="D87" s="213"/>
      <c r="E87" s="213"/>
      <c r="F87" s="213"/>
      <c r="G87" s="213"/>
      <c r="H87" s="213"/>
      <c r="I87" s="213"/>
      <c r="J87" s="213"/>
      <c r="K87" s="213"/>
      <c r="L87" s="213"/>
      <c r="M87" s="213"/>
      <c r="N87" s="214"/>
    </row>
    <row r="88" spans="1:14" ht="17.25" customHeight="1">
      <c r="A88" s="85"/>
      <c r="B88" s="434" t="s">
        <v>81</v>
      </c>
      <c r="C88" s="435"/>
      <c r="D88" s="435"/>
      <c r="E88" s="435"/>
      <c r="F88" s="435"/>
      <c r="G88" s="435"/>
      <c r="H88" s="435"/>
      <c r="I88" s="215"/>
      <c r="J88" s="216"/>
      <c r="K88" s="156" t="s">
        <v>103</v>
      </c>
      <c r="L88" s="436" t="s">
        <v>104</v>
      </c>
      <c r="M88" s="437"/>
      <c r="N88" s="438"/>
    </row>
    <row r="89" spans="1:14" ht="15">
      <c r="B89" s="445" t="s">
        <v>39</v>
      </c>
      <c r="C89" s="446"/>
      <c r="D89" s="446"/>
      <c r="E89" s="446"/>
      <c r="F89" s="446"/>
      <c r="G89" s="446"/>
      <c r="H89" s="446"/>
      <c r="I89" s="217"/>
      <c r="J89" s="218"/>
      <c r="K89" s="219">
        <v>0.2</v>
      </c>
      <c r="L89" s="447">
        <f>K89*N84</f>
        <v>277298.54992168798</v>
      </c>
      <c r="M89" s="448"/>
      <c r="N89" s="449"/>
    </row>
    <row r="90" spans="1:14" ht="15">
      <c r="B90" s="220" t="s">
        <v>105</v>
      </c>
      <c r="C90" s="221"/>
      <c r="D90" s="221"/>
      <c r="E90" s="221"/>
      <c r="F90" s="221"/>
      <c r="G90" s="221"/>
      <c r="H90" s="221"/>
      <c r="I90" s="217"/>
      <c r="J90" s="218"/>
      <c r="K90" s="219">
        <v>0.05</v>
      </c>
      <c r="L90" s="447">
        <f>K90*N84</f>
        <v>69324.637480421996</v>
      </c>
      <c r="M90" s="448"/>
      <c r="N90" s="449"/>
    </row>
    <row r="91" spans="1:14" ht="15.75" thickBot="1">
      <c r="B91" s="222" t="s">
        <v>106</v>
      </c>
      <c r="C91" s="223"/>
      <c r="D91" s="223"/>
      <c r="E91" s="223"/>
      <c r="F91" s="223"/>
      <c r="G91" s="223"/>
      <c r="H91" s="223"/>
      <c r="I91" s="224"/>
      <c r="J91" s="225"/>
      <c r="K91" s="226">
        <v>0.05</v>
      </c>
      <c r="L91" s="450">
        <f>K91*N84</f>
        <v>69324.637480421996</v>
      </c>
      <c r="M91" s="451"/>
      <c r="N91" s="452"/>
    </row>
    <row r="92" spans="1:14" s="130" customFormat="1" ht="24.75" customHeight="1" thickBot="1">
      <c r="B92" s="453" t="s">
        <v>88</v>
      </c>
      <c r="C92" s="454"/>
      <c r="D92" s="454"/>
      <c r="E92" s="454"/>
      <c r="F92" s="454"/>
      <c r="G92" s="454"/>
      <c r="H92" s="454"/>
      <c r="I92" s="454"/>
      <c r="J92" s="454"/>
      <c r="K92" s="454"/>
      <c r="L92" s="454"/>
      <c r="M92" s="455"/>
      <c r="N92" s="188">
        <f>L89+L90+L91</f>
        <v>415947.82488253195</v>
      </c>
    </row>
    <row r="93" spans="1:14" ht="6.75" customHeight="1" thickBot="1">
      <c r="A93" s="85"/>
      <c r="B93" s="152"/>
      <c r="C93" s="153"/>
      <c r="D93" s="153"/>
      <c r="E93" s="153"/>
      <c r="F93" s="153"/>
      <c r="G93" s="153"/>
      <c r="H93" s="153"/>
      <c r="I93" s="153"/>
      <c r="J93" s="153"/>
      <c r="K93" s="153"/>
      <c r="L93" s="153"/>
      <c r="M93" s="153"/>
      <c r="N93" s="154"/>
    </row>
    <row r="94" spans="1:14" ht="22.5" customHeight="1" thickBot="1">
      <c r="A94" s="85"/>
      <c r="B94" s="456" t="s">
        <v>107</v>
      </c>
      <c r="C94" s="457"/>
      <c r="D94" s="457"/>
      <c r="E94" s="457"/>
      <c r="F94" s="457"/>
      <c r="G94" s="457"/>
      <c r="H94" s="457"/>
      <c r="I94" s="457"/>
      <c r="J94" s="457"/>
      <c r="K94" s="457"/>
      <c r="L94" s="457"/>
      <c r="M94" s="458"/>
      <c r="N94" s="227">
        <f>N84+N92</f>
        <v>1802440.5744909719</v>
      </c>
    </row>
    <row r="95" spans="1:14" ht="7.5" customHeight="1">
      <c r="B95" s="120"/>
      <c r="C95" s="121"/>
      <c r="D95" s="121"/>
      <c r="E95" s="121"/>
      <c r="F95" s="121"/>
      <c r="G95" s="121"/>
      <c r="H95" s="121"/>
      <c r="I95" s="121"/>
      <c r="J95" s="121"/>
      <c r="K95" s="121"/>
      <c r="L95" s="121"/>
      <c r="M95" s="121"/>
      <c r="N95" s="122"/>
    </row>
    <row r="96" spans="1:14" ht="7.5" customHeight="1">
      <c r="B96" s="149"/>
      <c r="C96" s="150"/>
      <c r="D96" s="150"/>
      <c r="E96" s="150"/>
      <c r="F96" s="150"/>
      <c r="G96" s="150"/>
      <c r="H96" s="150"/>
      <c r="I96" s="150"/>
      <c r="J96" s="150"/>
      <c r="K96" s="150"/>
      <c r="L96" s="150"/>
      <c r="M96" s="150"/>
      <c r="N96" s="151"/>
    </row>
    <row r="97" spans="1:14" ht="10.5" customHeight="1">
      <c r="B97" s="149"/>
      <c r="C97" s="150"/>
      <c r="D97" s="150"/>
      <c r="E97" s="150"/>
      <c r="F97" s="150"/>
      <c r="G97" s="150"/>
      <c r="H97" s="150"/>
      <c r="I97" s="150"/>
      <c r="J97" s="150"/>
      <c r="K97" s="150"/>
      <c r="L97" s="150"/>
      <c r="M97" s="150"/>
      <c r="N97" s="151"/>
    </row>
    <row r="98" spans="1:14" ht="12" customHeight="1">
      <c r="B98" s="149"/>
      <c r="C98" s="150"/>
      <c r="D98" s="150"/>
      <c r="E98" s="150"/>
      <c r="F98" s="150"/>
      <c r="G98" s="150"/>
      <c r="H98" s="150"/>
      <c r="I98" s="150"/>
      <c r="J98" s="150"/>
      <c r="K98" s="150"/>
      <c r="L98" s="150"/>
      <c r="M98" s="150"/>
      <c r="N98" s="151"/>
    </row>
    <row r="99" spans="1:14">
      <c r="B99" s="149"/>
      <c r="C99" s="150"/>
      <c r="D99" s="150"/>
      <c r="E99" s="228" t="s">
        <v>108</v>
      </c>
      <c r="F99" s="228"/>
      <c r="G99" s="228"/>
      <c r="H99" s="228"/>
      <c r="I99" s="228"/>
      <c r="J99" s="228"/>
      <c r="K99" s="150"/>
      <c r="L99" s="150"/>
      <c r="M99" s="150"/>
      <c r="N99" s="151"/>
    </row>
    <row r="100" spans="1:14">
      <c r="B100" s="149"/>
      <c r="C100" s="150"/>
      <c r="D100" s="150"/>
      <c r="E100" s="150" t="s">
        <v>109</v>
      </c>
      <c r="F100" s="150"/>
      <c r="G100" s="150"/>
      <c r="H100" s="150"/>
      <c r="I100" s="150"/>
      <c r="J100" s="150"/>
      <c r="K100" s="150"/>
      <c r="L100" s="150"/>
      <c r="M100" s="150"/>
      <c r="N100" s="151"/>
    </row>
    <row r="101" spans="1:14">
      <c r="B101" s="149"/>
      <c r="C101" s="150"/>
      <c r="D101" s="150"/>
      <c r="E101" s="150" t="s">
        <v>110</v>
      </c>
      <c r="F101" s="150"/>
      <c r="G101" s="150"/>
      <c r="H101" s="150"/>
      <c r="I101" s="150"/>
      <c r="J101" s="150"/>
      <c r="K101" s="150"/>
      <c r="L101" s="150"/>
      <c r="M101" s="150"/>
      <c r="N101" s="151"/>
    </row>
    <row r="102" spans="1:14">
      <c r="B102" s="149"/>
      <c r="C102" s="150"/>
      <c r="D102" s="150"/>
      <c r="E102" s="150" t="s">
        <v>111</v>
      </c>
      <c r="F102" s="150"/>
      <c r="G102" s="150"/>
      <c r="H102" s="150"/>
      <c r="I102" s="150"/>
      <c r="J102" s="150"/>
      <c r="K102" s="150"/>
      <c r="L102" s="150"/>
      <c r="M102" s="150"/>
      <c r="N102" s="151"/>
    </row>
    <row r="103" spans="1:14" ht="10.5" customHeight="1" thickBot="1">
      <c r="B103" s="149"/>
      <c r="C103" s="150"/>
      <c r="D103" s="150"/>
      <c r="E103" s="150"/>
      <c r="F103" s="150" t="s">
        <v>112</v>
      </c>
      <c r="G103" s="150"/>
      <c r="H103" s="150"/>
      <c r="I103" s="150"/>
      <c r="J103" s="150"/>
      <c r="K103" s="150"/>
      <c r="L103" s="150"/>
      <c r="M103" s="150"/>
      <c r="N103" s="151"/>
    </row>
    <row r="104" spans="1:14">
      <c r="B104" s="229" t="s">
        <v>113</v>
      </c>
      <c r="C104" s="230"/>
      <c r="D104" s="230"/>
      <c r="E104" s="230"/>
      <c r="F104" s="230"/>
      <c r="G104" s="230"/>
      <c r="H104" s="230"/>
      <c r="I104" s="230"/>
      <c r="J104" s="230"/>
      <c r="K104" s="230"/>
      <c r="L104" s="230"/>
      <c r="M104" s="230"/>
      <c r="N104" s="231"/>
    </row>
    <row r="105" spans="1:14">
      <c r="B105" s="232"/>
      <c r="C105" s="233"/>
      <c r="D105" s="233"/>
      <c r="E105" s="233"/>
      <c r="F105" s="233"/>
      <c r="G105" s="233"/>
      <c r="H105" s="233"/>
      <c r="I105" s="233"/>
      <c r="J105" s="233"/>
      <c r="K105" s="233"/>
      <c r="L105" s="233"/>
      <c r="M105" s="233"/>
      <c r="N105" s="234"/>
    </row>
    <row r="106" spans="1:14">
      <c r="B106" s="232"/>
      <c r="C106" s="233"/>
      <c r="D106" s="233"/>
      <c r="E106" s="233"/>
      <c r="F106" s="233"/>
      <c r="G106" s="233"/>
      <c r="H106" s="233"/>
      <c r="I106" s="233"/>
      <c r="J106" s="233"/>
      <c r="K106" s="233"/>
      <c r="L106" s="233"/>
      <c r="M106" s="233"/>
      <c r="N106" s="234"/>
    </row>
    <row r="107" spans="1:14" ht="15" thickBot="1">
      <c r="B107" s="235"/>
      <c r="C107" s="236"/>
      <c r="D107" s="236"/>
      <c r="E107" s="236"/>
      <c r="F107" s="236"/>
      <c r="G107" s="236"/>
      <c r="H107" s="236"/>
      <c r="I107" s="236"/>
      <c r="J107" s="236"/>
      <c r="K107" s="236"/>
      <c r="L107" s="236"/>
      <c r="M107" s="236"/>
      <c r="N107" s="237"/>
    </row>
    <row r="108" spans="1:14" ht="7.5" customHeight="1">
      <c r="A108" s="85"/>
      <c r="B108" s="238"/>
      <c r="C108" s="239"/>
      <c r="D108" s="239"/>
      <c r="E108" s="239"/>
      <c r="F108" s="239"/>
      <c r="G108" s="239"/>
      <c r="H108" s="239"/>
      <c r="I108" s="239"/>
      <c r="J108" s="239"/>
      <c r="K108" s="239"/>
      <c r="L108" s="239"/>
      <c r="M108" s="239"/>
      <c r="N108" s="240"/>
    </row>
    <row r="109" spans="1:14" ht="18" customHeight="1">
      <c r="A109" s="85"/>
      <c r="B109" s="124" t="s">
        <v>114</v>
      </c>
      <c r="C109" s="241"/>
      <c r="D109" s="241"/>
      <c r="E109" s="241"/>
      <c r="F109" s="241"/>
      <c r="G109" s="241"/>
      <c r="H109" s="241"/>
      <c r="I109" s="241"/>
      <c r="J109" s="241"/>
      <c r="K109" s="241"/>
      <c r="L109" s="241"/>
      <c r="M109" s="241"/>
      <c r="N109" s="242"/>
    </row>
    <row r="110" spans="1:14">
      <c r="A110" s="85"/>
      <c r="B110" s="439" t="s">
        <v>115</v>
      </c>
      <c r="C110" s="440"/>
      <c r="D110" s="440"/>
      <c r="E110" s="440"/>
      <c r="F110" s="440"/>
      <c r="G110" s="440"/>
      <c r="H110" s="440"/>
      <c r="I110" s="440"/>
      <c r="J110" s="440"/>
      <c r="K110" s="440"/>
      <c r="L110" s="440"/>
      <c r="M110" s="440"/>
      <c r="N110" s="441"/>
    </row>
    <row r="111" spans="1:14">
      <c r="A111" s="85"/>
      <c r="B111" s="439"/>
      <c r="C111" s="440"/>
      <c r="D111" s="440"/>
      <c r="E111" s="440"/>
      <c r="F111" s="440"/>
      <c r="G111" s="440"/>
      <c r="H111" s="440"/>
      <c r="I111" s="440"/>
      <c r="J111" s="440"/>
      <c r="K111" s="440"/>
      <c r="L111" s="440"/>
      <c r="M111" s="440"/>
      <c r="N111" s="441"/>
    </row>
    <row r="112" spans="1:14" ht="21" customHeight="1">
      <c r="A112" s="85"/>
      <c r="B112" s="439" t="s">
        <v>116</v>
      </c>
      <c r="C112" s="440"/>
      <c r="D112" s="440"/>
      <c r="E112" s="440"/>
      <c r="F112" s="440"/>
      <c r="G112" s="440"/>
      <c r="H112" s="440"/>
      <c r="I112" s="440"/>
      <c r="J112" s="440"/>
      <c r="K112" s="440"/>
      <c r="L112" s="440"/>
      <c r="M112" s="440"/>
      <c r="N112" s="441"/>
    </row>
    <row r="113" spans="1:14" ht="9.75" customHeight="1">
      <c r="A113" s="85"/>
      <c r="B113" s="439"/>
      <c r="C113" s="440"/>
      <c r="D113" s="440"/>
      <c r="E113" s="440"/>
      <c r="F113" s="440"/>
      <c r="G113" s="440"/>
      <c r="H113" s="440"/>
      <c r="I113" s="440"/>
      <c r="J113" s="440"/>
      <c r="K113" s="440"/>
      <c r="L113" s="440"/>
      <c r="M113" s="440"/>
      <c r="N113" s="441"/>
    </row>
    <row r="114" spans="1:14" ht="5.25" customHeight="1">
      <c r="A114" s="85"/>
      <c r="B114" s="243"/>
      <c r="C114" s="244"/>
      <c r="D114" s="244"/>
      <c r="E114" s="244"/>
      <c r="F114" s="244"/>
      <c r="G114" s="244"/>
      <c r="H114" s="244"/>
      <c r="I114" s="244"/>
      <c r="J114" s="244"/>
      <c r="K114" s="244"/>
      <c r="L114" s="244"/>
      <c r="M114" s="244"/>
      <c r="N114" s="245"/>
    </row>
    <row r="115" spans="1:14" ht="5.25" customHeight="1">
      <c r="B115" s="246"/>
      <c r="C115" s="247"/>
      <c r="D115" s="247"/>
      <c r="E115" s="247"/>
      <c r="F115" s="247"/>
      <c r="G115" s="247"/>
      <c r="H115" s="247"/>
      <c r="I115" s="247"/>
      <c r="J115" s="247"/>
      <c r="K115" s="247"/>
      <c r="L115" s="247"/>
      <c r="M115" s="247"/>
      <c r="N115" s="248"/>
    </row>
    <row r="116" spans="1:14" ht="9.75" customHeight="1">
      <c r="B116" s="246"/>
      <c r="C116" s="247"/>
      <c r="D116" s="247"/>
      <c r="E116" s="247"/>
      <c r="F116" s="247"/>
      <c r="G116" s="247"/>
      <c r="H116" s="247"/>
      <c r="I116" s="247"/>
      <c r="J116" s="247"/>
      <c r="K116" s="247"/>
      <c r="L116" s="247"/>
      <c r="M116" s="247"/>
      <c r="N116" s="248"/>
    </row>
    <row r="117" spans="1:14">
      <c r="B117" s="249"/>
      <c r="C117" s="250"/>
      <c r="D117" s="250"/>
      <c r="E117" s="250"/>
      <c r="F117" s="250"/>
      <c r="G117" s="250"/>
      <c r="H117" s="250"/>
      <c r="I117" s="250"/>
      <c r="J117" s="250"/>
      <c r="K117" s="250"/>
      <c r="L117" s="250"/>
      <c r="M117" s="250"/>
      <c r="N117" s="251"/>
    </row>
    <row r="118" spans="1:14">
      <c r="B118" s="149"/>
      <c r="C118" s="150"/>
      <c r="D118" s="150"/>
      <c r="E118" s="150" t="s">
        <v>108</v>
      </c>
      <c r="F118" s="228"/>
      <c r="G118" s="228"/>
      <c r="H118" s="150"/>
      <c r="I118" s="150"/>
      <c r="J118" s="150"/>
      <c r="K118" s="150"/>
      <c r="L118" s="150"/>
      <c r="M118" s="150"/>
      <c r="N118" s="151"/>
    </row>
    <row r="119" spans="1:14">
      <c r="B119" s="149"/>
      <c r="C119" s="150"/>
      <c r="D119" s="150"/>
      <c r="E119" s="252" t="s">
        <v>109</v>
      </c>
      <c r="F119" s="150"/>
      <c r="G119" s="150"/>
      <c r="H119" s="252"/>
      <c r="I119" s="252"/>
      <c r="J119" s="252"/>
      <c r="K119" s="150"/>
      <c r="L119" s="150"/>
      <c r="M119" s="150"/>
      <c r="N119" s="151"/>
    </row>
    <row r="120" spans="1:14">
      <c r="B120" s="149"/>
      <c r="C120" s="150"/>
      <c r="D120" s="150"/>
      <c r="E120" s="253" t="s">
        <v>117</v>
      </c>
      <c r="F120" s="150"/>
      <c r="G120" s="150"/>
      <c r="H120" s="253"/>
      <c r="I120" s="253"/>
      <c r="J120" s="253"/>
      <c r="K120" s="150"/>
      <c r="L120" s="150"/>
      <c r="M120" s="150"/>
      <c r="N120" s="151"/>
    </row>
    <row r="121" spans="1:14">
      <c r="B121" s="254"/>
      <c r="C121" s="250"/>
      <c r="D121" s="250"/>
      <c r="E121" s="150" t="s">
        <v>111</v>
      </c>
      <c r="F121" s="150"/>
      <c r="G121" s="150"/>
      <c r="H121" s="150"/>
      <c r="I121" s="150"/>
      <c r="J121" s="150"/>
      <c r="K121" s="250"/>
      <c r="L121" s="250"/>
      <c r="M121" s="250"/>
      <c r="N121" s="251"/>
    </row>
    <row r="122" spans="1:14" ht="12.75" customHeight="1">
      <c r="B122" s="254"/>
      <c r="C122" s="250"/>
      <c r="D122" s="250"/>
      <c r="E122" s="250"/>
      <c r="F122" s="150"/>
      <c r="G122" s="150"/>
      <c r="H122" s="150"/>
      <c r="I122" s="150"/>
      <c r="J122" s="150"/>
      <c r="K122" s="250"/>
      <c r="L122" s="250"/>
      <c r="M122" s="250"/>
      <c r="N122" s="251"/>
    </row>
    <row r="123" spans="1:14" ht="24.75" customHeight="1">
      <c r="A123" s="85"/>
      <c r="B123" s="442" t="s">
        <v>118</v>
      </c>
      <c r="C123" s="443"/>
      <c r="D123" s="443"/>
      <c r="E123" s="443"/>
      <c r="F123" s="443"/>
      <c r="G123" s="443"/>
      <c r="H123" s="443"/>
      <c r="I123" s="443"/>
      <c r="J123" s="443"/>
      <c r="K123" s="443"/>
      <c r="L123" s="443"/>
      <c r="M123" s="443"/>
      <c r="N123" s="444"/>
    </row>
    <row r="124" spans="1:14" ht="7.5" customHeight="1" thickBot="1">
      <c r="B124" s="255"/>
      <c r="C124" s="256"/>
      <c r="D124" s="256"/>
      <c r="E124" s="257"/>
      <c r="F124" s="257"/>
      <c r="G124" s="257"/>
      <c r="H124" s="257"/>
      <c r="I124" s="257"/>
      <c r="J124" s="258"/>
      <c r="K124" s="258"/>
      <c r="L124" s="258"/>
      <c r="M124" s="258"/>
      <c r="N124" s="259"/>
    </row>
  </sheetData>
  <mergeCells count="114">
    <mergeCell ref="B110:N111"/>
    <mergeCell ref="B112:N113"/>
    <mergeCell ref="B123:N123"/>
    <mergeCell ref="B89:H89"/>
    <mergeCell ref="L89:N89"/>
    <mergeCell ref="L90:N90"/>
    <mergeCell ref="L91:N91"/>
    <mergeCell ref="B92:M92"/>
    <mergeCell ref="B94:M94"/>
    <mergeCell ref="C81:H81"/>
    <mergeCell ref="L81:M81"/>
    <mergeCell ref="B82:M82"/>
    <mergeCell ref="B84:M84"/>
    <mergeCell ref="B86:N86"/>
    <mergeCell ref="B88:H88"/>
    <mergeCell ref="L88:N88"/>
    <mergeCell ref="C78:H78"/>
    <mergeCell ref="L78:M78"/>
    <mergeCell ref="C79:H79"/>
    <mergeCell ref="L79:M79"/>
    <mergeCell ref="C80:H80"/>
    <mergeCell ref="L80:M80"/>
    <mergeCell ref="C75:H75"/>
    <mergeCell ref="L75:M75"/>
    <mergeCell ref="C76:H76"/>
    <mergeCell ref="L76:M76"/>
    <mergeCell ref="C77:H77"/>
    <mergeCell ref="L77:M77"/>
    <mergeCell ref="C72:H72"/>
    <mergeCell ref="L72:M72"/>
    <mergeCell ref="C73:H73"/>
    <mergeCell ref="L73:M73"/>
    <mergeCell ref="C74:H74"/>
    <mergeCell ref="L74:M74"/>
    <mergeCell ref="C66:H66"/>
    <mergeCell ref="B67:M67"/>
    <mergeCell ref="B69:N69"/>
    <mergeCell ref="C71:H71"/>
    <mergeCell ref="L71:M71"/>
    <mergeCell ref="B57:M57"/>
    <mergeCell ref="B59:N59"/>
    <mergeCell ref="C61:H61"/>
    <mergeCell ref="C62:H62"/>
    <mergeCell ref="C63:H63"/>
    <mergeCell ref="C64:H64"/>
    <mergeCell ref="C56:I56"/>
    <mergeCell ref="L56:M56"/>
    <mergeCell ref="C51:I51"/>
    <mergeCell ref="L51:M51"/>
    <mergeCell ref="C52:I52"/>
    <mergeCell ref="L52:M52"/>
    <mergeCell ref="C53:I53"/>
    <mergeCell ref="L53:M53"/>
    <mergeCell ref="C65:H65"/>
    <mergeCell ref="C40:I40"/>
    <mergeCell ref="L40:M40"/>
    <mergeCell ref="C41:I41"/>
    <mergeCell ref="L41:M41"/>
    <mergeCell ref="C42:I42"/>
    <mergeCell ref="L42:M42"/>
    <mergeCell ref="C54:I54"/>
    <mergeCell ref="L54:M54"/>
    <mergeCell ref="C55:I55"/>
    <mergeCell ref="L55:M55"/>
    <mergeCell ref="C43:I43"/>
    <mergeCell ref="L43:M43"/>
    <mergeCell ref="C45:I45"/>
    <mergeCell ref="L45:M45"/>
    <mergeCell ref="B46:M46"/>
    <mergeCell ref="B48:N48"/>
    <mergeCell ref="C50:I50"/>
    <mergeCell ref="L50:M50"/>
    <mergeCell ref="C44:I44"/>
    <mergeCell ref="L44:M44"/>
    <mergeCell ref="N1:N6"/>
    <mergeCell ref="C2:J2"/>
    <mergeCell ref="C3:J4"/>
    <mergeCell ref="C38:I38"/>
    <mergeCell ref="L38:M38"/>
    <mergeCell ref="C39:I39"/>
    <mergeCell ref="L39:M39"/>
    <mergeCell ref="B30:N30"/>
    <mergeCell ref="C32:I32"/>
    <mergeCell ref="J32:K32"/>
    <mergeCell ref="L32:M32"/>
    <mergeCell ref="P32:S37"/>
    <mergeCell ref="C33:I33"/>
    <mergeCell ref="J33:K33"/>
    <mergeCell ref="L33:M33"/>
    <mergeCell ref="B34:N34"/>
    <mergeCell ref="B35:N35"/>
    <mergeCell ref="B12:E12"/>
    <mergeCell ref="B13:D13"/>
    <mergeCell ref="H13:I13"/>
    <mergeCell ref="K13:L13"/>
    <mergeCell ref="D14:E14"/>
    <mergeCell ref="L15:N15"/>
    <mergeCell ref="C37:I37"/>
    <mergeCell ref="L37:M37"/>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Ppto Mezcla Asfaltica</vt:lpstr>
      <vt:lpstr>450.1P</vt:lpstr>
      <vt:lpstr>'Ppto Mezcla Asfaltica'!Área_de_impresión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Administrador</cp:lastModifiedBy>
  <cp:lastPrinted>2020-12-22T16:21:54Z</cp:lastPrinted>
  <dcterms:created xsi:type="dcterms:W3CDTF">2020-03-25T15:54:24Z</dcterms:created>
  <dcterms:modified xsi:type="dcterms:W3CDTF">2024-12-07T01:07:03Z</dcterms:modified>
</cp:coreProperties>
</file>