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galindo_sena_edu_co/Documents/2020/PROCESOS/LICITACIÓN/VIGILANCIA/"/>
    </mc:Choice>
  </mc:AlternateContent>
  <xr:revisionPtr revIDLastSave="1" documentId="11_A2CEC1ED4312315751CFA85FEEB10EC806FB081F" xr6:coauthVersionLast="45" xr6:coauthVersionMax="45" xr10:uidLastSave="{B42E4DC5-7982-466D-94E9-210DF74FF5AF}"/>
  <bookViews>
    <workbookView minimized="1" xWindow="4840" yWindow="4460" windowWidth="8340" windowHeight="6760" tabRatio="854" xr2:uid="{00000000-000D-0000-FFFF-FFFF00000000}"/>
  </bookViews>
  <sheets>
    <sheet name="EVALUAC EQUIDAD DE GENERO " sheetId="2" r:id="rId1"/>
    <sheet name="EVALUAC ECONOM MED TECNOL" sheetId="1" r:id="rId2"/>
  </sheets>
  <definedNames>
    <definedName name="_xlnm._FilterDatabase" localSheetId="1" hidden="1">'EVALUAC ECONOM MED TECNOL'!$I$10:$M$48</definedName>
    <definedName name="_xlnm._FilterDatabase" localSheetId="0" hidden="1">'EVALUAC EQUIDAD DE GENERO '!$B$53:$H$91</definedName>
    <definedName name="_xlnm.Print_Titles" localSheetId="1">'EVALUAC ECONOM MED TECNOL'!$2:$7</definedName>
    <definedName name="_xlnm.Print_Titles" localSheetId="0">'EVALUAC EQUIDAD DE GENERO 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1" i="2" l="1"/>
  <c r="L13" i="2"/>
  <c r="L14" i="2"/>
  <c r="L15" i="2"/>
  <c r="L16" i="2"/>
  <c r="L17" i="2"/>
  <c r="L19" i="2"/>
  <c r="L21" i="2"/>
  <c r="L22" i="2"/>
  <c r="L23" i="2"/>
  <c r="L24" i="2"/>
  <c r="L25" i="2"/>
  <c r="L27" i="2"/>
  <c r="L28" i="2"/>
  <c r="L29" i="2"/>
  <c r="L30" i="2"/>
  <c r="L31" i="2"/>
  <c r="L32" i="2"/>
  <c r="L33" i="2"/>
  <c r="L34" i="2"/>
  <c r="L36" i="2"/>
  <c r="L37" i="2"/>
  <c r="L38" i="2"/>
  <c r="L39" i="2"/>
  <c r="L40" i="2"/>
  <c r="L41" i="2"/>
  <c r="L42" i="2"/>
  <c r="L43" i="2"/>
  <c r="L44" i="2"/>
  <c r="L45" i="2"/>
  <c r="L46" i="2"/>
  <c r="L47" i="2"/>
  <c r="L10" i="2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11" i="1"/>
  <c r="C91" i="2" l="1"/>
  <c r="C137" i="2" s="1"/>
  <c r="C54" i="2"/>
  <c r="C100" i="2" s="1"/>
  <c r="C55" i="2"/>
  <c r="C101" i="2" s="1"/>
  <c r="C56" i="2"/>
  <c r="C102" i="2" s="1"/>
  <c r="C57" i="2"/>
  <c r="C103" i="2" s="1"/>
  <c r="C58" i="2"/>
  <c r="C104" i="2" s="1"/>
  <c r="C59" i="2"/>
  <c r="C105" i="2" s="1"/>
  <c r="C60" i="2"/>
  <c r="C106" i="2" s="1"/>
  <c r="C61" i="2"/>
  <c r="C107" i="2" s="1"/>
  <c r="C62" i="2"/>
  <c r="C108" i="2" s="1"/>
  <c r="C63" i="2"/>
  <c r="C109" i="2" s="1"/>
  <c r="C64" i="2"/>
  <c r="C110" i="2" s="1"/>
  <c r="C65" i="2"/>
  <c r="C111" i="2" s="1"/>
  <c r="C66" i="2"/>
  <c r="C112" i="2" s="1"/>
  <c r="C67" i="2"/>
  <c r="C113" i="2" s="1"/>
  <c r="C68" i="2"/>
  <c r="C114" i="2" s="1"/>
  <c r="C69" i="2"/>
  <c r="C115" i="2" s="1"/>
  <c r="C70" i="2"/>
  <c r="C116" i="2" s="1"/>
  <c r="C71" i="2"/>
  <c r="C117" i="2" s="1"/>
  <c r="C72" i="2"/>
  <c r="C118" i="2" s="1"/>
  <c r="C73" i="2"/>
  <c r="C119" i="2" s="1"/>
  <c r="C74" i="2"/>
  <c r="C120" i="2" s="1"/>
  <c r="C75" i="2"/>
  <c r="C121" i="2" s="1"/>
  <c r="C76" i="2"/>
  <c r="C122" i="2" s="1"/>
  <c r="C77" i="2"/>
  <c r="C123" i="2" s="1"/>
  <c r="C78" i="2"/>
  <c r="C124" i="2" s="1"/>
  <c r="C79" i="2"/>
  <c r="C125" i="2" s="1"/>
  <c r="C80" i="2"/>
  <c r="C126" i="2" s="1"/>
  <c r="C81" i="2"/>
  <c r="C127" i="2" s="1"/>
  <c r="C82" i="2"/>
  <c r="C128" i="2" s="1"/>
  <c r="C83" i="2"/>
  <c r="C129" i="2" s="1"/>
  <c r="C84" i="2"/>
  <c r="C130" i="2" s="1"/>
  <c r="C85" i="2"/>
  <c r="C131" i="2" s="1"/>
  <c r="C86" i="2"/>
  <c r="C132" i="2" s="1"/>
  <c r="C87" i="2"/>
  <c r="C133" i="2" s="1"/>
  <c r="C88" i="2"/>
  <c r="C134" i="2" s="1"/>
  <c r="C89" i="2"/>
  <c r="C135" i="2" s="1"/>
  <c r="C90" i="2"/>
  <c r="C136" i="2" s="1"/>
  <c r="C53" i="2"/>
  <c r="C99" i="2" s="1"/>
  <c r="C147" i="1"/>
  <c r="C101" i="1"/>
  <c r="C5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48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02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59" i="1"/>
  <c r="D113" i="1" l="1"/>
  <c r="H54" i="2" l="1"/>
  <c r="F54" i="2"/>
  <c r="E54" i="2"/>
  <c r="D54" i="2"/>
  <c r="D100" i="2" l="1"/>
  <c r="D93" i="2"/>
  <c r="D94" i="2"/>
  <c r="E93" i="2"/>
  <c r="E100" i="2"/>
  <c r="E94" i="2"/>
  <c r="F100" i="2"/>
  <c r="F93" i="2"/>
  <c r="F94" i="2"/>
  <c r="H100" i="2"/>
  <c r="H93" i="2"/>
  <c r="H94" i="2"/>
  <c r="D125" i="1"/>
  <c r="E125" i="1"/>
  <c r="F125" i="1"/>
  <c r="G125" i="1"/>
  <c r="H125" i="1"/>
  <c r="D126" i="1"/>
  <c r="E126" i="1"/>
  <c r="F126" i="1"/>
  <c r="G126" i="1"/>
  <c r="H126" i="1"/>
  <c r="D127" i="1"/>
  <c r="E127" i="1"/>
  <c r="F127" i="1"/>
  <c r="G127" i="1"/>
  <c r="H127" i="1"/>
  <c r="D128" i="1"/>
  <c r="E128" i="1"/>
  <c r="F128" i="1"/>
  <c r="G128" i="1"/>
  <c r="H128" i="1"/>
  <c r="D129" i="1"/>
  <c r="E129" i="1"/>
  <c r="F129" i="1"/>
  <c r="G129" i="1"/>
  <c r="H129" i="1"/>
  <c r="D130" i="1"/>
  <c r="E130" i="1"/>
  <c r="F130" i="1"/>
  <c r="G130" i="1"/>
  <c r="H130" i="1"/>
  <c r="D131" i="1"/>
  <c r="E131" i="1"/>
  <c r="F131" i="1"/>
  <c r="G131" i="1"/>
  <c r="H131" i="1"/>
  <c r="D132" i="1"/>
  <c r="E132" i="1"/>
  <c r="F132" i="1"/>
  <c r="G132" i="1"/>
  <c r="H132" i="1"/>
  <c r="D133" i="1"/>
  <c r="E133" i="1"/>
  <c r="F133" i="1"/>
  <c r="G133" i="1"/>
  <c r="H133" i="1"/>
  <c r="D134" i="1"/>
  <c r="E134" i="1"/>
  <c r="F134" i="1"/>
  <c r="G134" i="1"/>
  <c r="H134" i="1"/>
  <c r="D135" i="1"/>
  <c r="E135" i="1"/>
  <c r="F135" i="1"/>
  <c r="G135" i="1"/>
  <c r="H135" i="1"/>
  <c r="D136" i="1"/>
  <c r="E136" i="1"/>
  <c r="F136" i="1"/>
  <c r="G136" i="1"/>
  <c r="H136" i="1"/>
  <c r="D137" i="1"/>
  <c r="E137" i="1"/>
  <c r="F137" i="1"/>
  <c r="G137" i="1"/>
  <c r="H137" i="1"/>
  <c r="D138" i="1"/>
  <c r="E138" i="1"/>
  <c r="F138" i="1"/>
  <c r="G138" i="1"/>
  <c r="H138" i="1"/>
  <c r="D139" i="1"/>
  <c r="E139" i="1"/>
  <c r="F139" i="1"/>
  <c r="G139" i="1"/>
  <c r="H139" i="1"/>
  <c r="D120" i="1"/>
  <c r="E120" i="1"/>
  <c r="F120" i="1"/>
  <c r="G120" i="1"/>
  <c r="H120" i="1"/>
  <c r="D121" i="1"/>
  <c r="E121" i="1"/>
  <c r="F121" i="1"/>
  <c r="G121" i="1"/>
  <c r="H121" i="1"/>
  <c r="D122" i="1"/>
  <c r="E122" i="1"/>
  <c r="F122" i="1"/>
  <c r="G122" i="1"/>
  <c r="H122" i="1"/>
  <c r="D123" i="1"/>
  <c r="E123" i="1"/>
  <c r="F123" i="1"/>
  <c r="G123" i="1"/>
  <c r="H123" i="1"/>
  <c r="D124" i="1"/>
  <c r="E124" i="1"/>
  <c r="F124" i="1"/>
  <c r="G124" i="1"/>
  <c r="H124" i="1"/>
  <c r="N54" i="2" l="1"/>
  <c r="K54" i="2"/>
  <c r="J54" i="2"/>
  <c r="L54" i="2"/>
  <c r="M54" i="2"/>
  <c r="D103" i="1"/>
  <c r="M94" i="2" l="1"/>
  <c r="L94" i="2"/>
  <c r="K94" i="2"/>
  <c r="N94" i="2"/>
  <c r="J94" i="2"/>
  <c r="H119" i="1"/>
  <c r="G119" i="1"/>
  <c r="F119" i="1"/>
  <c r="E119" i="1"/>
  <c r="H118" i="1"/>
  <c r="G118" i="1"/>
  <c r="F118" i="1"/>
  <c r="E118" i="1"/>
  <c r="H117" i="1"/>
  <c r="G117" i="1"/>
  <c r="F117" i="1"/>
  <c r="E117" i="1"/>
  <c r="H116" i="1"/>
  <c r="G116" i="1"/>
  <c r="F116" i="1"/>
  <c r="E116" i="1"/>
  <c r="H115" i="1"/>
  <c r="G115" i="1"/>
  <c r="F115" i="1"/>
  <c r="E115" i="1"/>
  <c r="H114" i="1"/>
  <c r="G114" i="1"/>
  <c r="F114" i="1"/>
  <c r="E114" i="1"/>
  <c r="G113" i="1"/>
  <c r="F113" i="1"/>
  <c r="E113" i="1"/>
  <c r="H112" i="1"/>
  <c r="G112" i="1"/>
  <c r="F112" i="1"/>
  <c r="H111" i="1"/>
  <c r="G111" i="1"/>
  <c r="F111" i="1"/>
  <c r="E111" i="1"/>
  <c r="H110" i="1"/>
  <c r="F110" i="1"/>
  <c r="E110" i="1"/>
  <c r="G109" i="1"/>
  <c r="F109" i="1"/>
  <c r="E109" i="1"/>
  <c r="H108" i="1"/>
  <c r="G108" i="1"/>
  <c r="F108" i="1"/>
  <c r="E108" i="1"/>
  <c r="E105" i="1"/>
  <c r="G104" i="1"/>
  <c r="H59" i="1"/>
  <c r="G59" i="1"/>
  <c r="F59" i="1"/>
  <c r="E59" i="1"/>
  <c r="D59" i="1"/>
  <c r="D110" i="1" l="1"/>
  <c r="D112" i="1"/>
  <c r="D108" i="1"/>
  <c r="D111" i="1"/>
  <c r="F103" i="1"/>
  <c r="G106" i="1"/>
  <c r="H109" i="1"/>
  <c r="E104" i="1"/>
  <c r="F107" i="1"/>
  <c r="G110" i="1"/>
  <c r="H113" i="1"/>
  <c r="D105" i="1"/>
  <c r="G102" i="1"/>
  <c r="H105" i="1"/>
  <c r="E112" i="1"/>
  <c r="H102" i="1"/>
  <c r="G103" i="1"/>
  <c r="F104" i="1"/>
  <c r="D106" i="1"/>
  <c r="H106" i="1"/>
  <c r="G107" i="1"/>
  <c r="E102" i="1"/>
  <c r="H103" i="1"/>
  <c r="F105" i="1"/>
  <c r="E106" i="1"/>
  <c r="H107" i="1"/>
  <c r="F102" i="1"/>
  <c r="E103" i="1"/>
  <c r="D104" i="1"/>
  <c r="H104" i="1"/>
  <c r="G105" i="1"/>
  <c r="F106" i="1"/>
  <c r="E107" i="1"/>
  <c r="D102" i="1"/>
  <c r="E148" i="1" l="1"/>
  <c r="J148" i="1" s="1"/>
  <c r="E141" i="1"/>
  <c r="E142" i="1"/>
  <c r="D148" i="1"/>
  <c r="I148" i="1" s="1"/>
  <c r="D141" i="1"/>
  <c r="D142" i="1"/>
  <c r="F148" i="1"/>
  <c r="K148" i="1" s="1"/>
  <c r="F141" i="1"/>
  <c r="F142" i="1"/>
  <c r="K102" i="1" s="1"/>
  <c r="H148" i="1"/>
  <c r="M148" i="1" s="1"/>
  <c r="H141" i="1"/>
  <c r="H142" i="1"/>
  <c r="D107" i="1"/>
  <c r="D114" i="1"/>
  <c r="D109" i="1"/>
  <c r="J102" i="1" l="1"/>
  <c r="M102" i="1"/>
  <c r="D116" i="1"/>
  <c r="D117" i="1"/>
  <c r="D115" i="1"/>
  <c r="K141" i="1" l="1"/>
  <c r="M141" i="1"/>
  <c r="D119" i="1"/>
  <c r="D118" i="1" l="1"/>
  <c r="I102" i="1" l="1"/>
  <c r="I141" i="1" l="1"/>
</calcChain>
</file>

<file path=xl/sharedStrings.xml><?xml version="1.0" encoding="utf-8"?>
<sst xmlns="http://schemas.openxmlformats.org/spreadsheetml/2006/main" count="455" uniqueCount="78">
  <si>
    <t>PROPONENTE</t>
  </si>
  <si>
    <t>SERVICIO NACIONAL DE APRENDIZAJE - SENA</t>
  </si>
  <si>
    <t xml:space="preserve">DIRECCION ADMINISTRATIVA Y FINANCIERA </t>
  </si>
  <si>
    <t>ZONA 1</t>
  </si>
  <si>
    <t>ZONA 2</t>
  </si>
  <si>
    <t>ZONA 3</t>
  </si>
  <si>
    <t>ZONA 4</t>
  </si>
  <si>
    <t>ZONA 5</t>
  </si>
  <si>
    <t>Verificación Precio Techo</t>
  </si>
  <si>
    <t>Precio Techo</t>
  </si>
  <si>
    <t>Media Armonica</t>
  </si>
  <si>
    <t>Media Armonica FX</t>
  </si>
  <si>
    <t>Media Armonica Excel</t>
  </si>
  <si>
    <t>Puntaje</t>
  </si>
  <si>
    <t>“CONTRATAR LA PRESTACIÓN DEL SERVICIO DE VIGILANCIA Y SEGURIDAD PRIVADA PARA TODAS LAS SEDES DEL SERVICIO NACIONAL DE APRENDIZAJE – SENA</t>
  </si>
  <si>
    <t>LICITACION PUBLICA LP-DG-0003-2020</t>
  </si>
  <si>
    <t>NOMBRE PROPONENTE</t>
  </si>
  <si>
    <t>CALIDAD- EQUIDAD DE GENERO - PUNTAJE MAXIMO 19 PUNTOS</t>
  </si>
  <si>
    <t>MEDIA ARITMETICA</t>
  </si>
  <si>
    <t>SEVICOL</t>
  </si>
  <si>
    <t>UT TWZM 2020</t>
  </si>
  <si>
    <t>UT DOBLE A 2020</t>
  </si>
  <si>
    <t>UT SEGURIDAD COLOMBIA</t>
  </si>
  <si>
    <t>UT TCC APRENDIZAJE 2020</t>
  </si>
  <si>
    <t>UT SEPNAP 2020-2022</t>
  </si>
  <si>
    <t>S.O.S. LTDA</t>
  </si>
  <si>
    <t>UT SENA JPE 2020</t>
  </si>
  <si>
    <t>VIGIAS  DE COLOMBIA SRL LTDA</t>
  </si>
  <si>
    <t>UT SESETEL 2020</t>
  </si>
  <si>
    <t>UT SRD 2020</t>
  </si>
  <si>
    <t>UT SEGURIDAD INTEGRAL 2020</t>
  </si>
  <si>
    <t>UT SOA 1</t>
  </si>
  <si>
    <t>MSO 2021</t>
  </si>
  <si>
    <t>UT HO-NA</t>
  </si>
  <si>
    <t>UT VISE LTDA VIGILANCIA ACOSTA LTDA</t>
  </si>
  <si>
    <t>UT SS ANES 2020</t>
  </si>
  <si>
    <t>UT GCC EDUCACION 2020</t>
  </si>
  <si>
    <t>UT SEGURIDAD PAC</t>
  </si>
  <si>
    <t>UT OS-03-2020</t>
  </si>
  <si>
    <t>GCSI GRUPO COLOMBIANO DE SEGURIDAD INTEGRAL</t>
  </si>
  <si>
    <t>DELTHAC 1 SEGURIDAD LTDA</t>
  </si>
  <si>
    <t xml:space="preserve">UT CGC SEGURIDAD </t>
  </si>
  <si>
    <t>UT SERVIAMERICAS 2020</t>
  </si>
  <si>
    <t xml:space="preserve">VSC SEGURIDAD </t>
  </si>
  <si>
    <t>SEGURIDAD ATLAS</t>
  </si>
  <si>
    <t>SEGURIDAD LAS AMERICAS LTDA SEGURIAMERICAS</t>
  </si>
  <si>
    <t>UT AHS 2020</t>
  </si>
  <si>
    <t>UT OSC-2021</t>
  </si>
  <si>
    <t>UT ATLAS-OLIMPO 2020</t>
  </si>
  <si>
    <t>UT SEGURIDAD ABO  2020</t>
  </si>
  <si>
    <t xml:space="preserve">UT S&amp;P </t>
  </si>
  <si>
    <t>INTERGLOBAL SEGURIDAD Y VIGILANCIA LTDA</t>
  </si>
  <si>
    <t>UT JAYAC 2020</t>
  </si>
  <si>
    <t>UT UNION SEGURIDAD 2020</t>
  </si>
  <si>
    <t>UT CCI 2020</t>
  </si>
  <si>
    <t>UT SLP 2020</t>
  </si>
  <si>
    <t>UT VIPERSFIDELITY 2020</t>
  </si>
  <si>
    <t xml:space="preserve">MADIA ARITMETICA- EXCEL </t>
  </si>
  <si>
    <t>PROMEDIO -FX</t>
  </si>
  <si>
    <t>HABILITADO</t>
  </si>
  <si>
    <t>NO HABILITADO</t>
  </si>
  <si>
    <t>FINANCIERA</t>
  </si>
  <si>
    <t>JURIDICA</t>
  </si>
  <si>
    <t>TECNICA</t>
  </si>
  <si>
    <t>RESULTADO FINAL</t>
  </si>
  <si>
    <t xml:space="preserve">ECONOMICO </t>
  </si>
  <si>
    <t>VALOR ABSOLUTO PROPUESTA</t>
  </si>
  <si>
    <t xml:space="preserve">PUNTAJE DE LA PROPUESTA </t>
  </si>
  <si>
    <t>PORCENTAJE (%) EQUIDAD DE GENERO PROPUESTA</t>
  </si>
  <si>
    <t>PORCENTAJE  ABSOLUTO PROPUESTA</t>
  </si>
  <si>
    <t>PUNTAJE  (%) EQUIDAD DE GENERO PROPUESTA</t>
  </si>
  <si>
    <t>VALOR TECHO SENA MEDIOS TECNOLOGICOS</t>
  </si>
  <si>
    <t>CUMPLIMIENTO VALOR TECHO SENA VS PROPUESTA</t>
  </si>
  <si>
    <t>VALOR TOTAL UNITARIOS MEDIOS TECNOLOGICOS PROPUESTA</t>
  </si>
  <si>
    <t>PUNTAJE MEDIOS TECNOLOGICOS PROPUESTA</t>
  </si>
  <si>
    <t>RICARDO LONDOÑO BLANDON
Contratista Dirección Administrativa y Financiera</t>
  </si>
  <si>
    <t xml:space="preserve">LUISA FERNANDA PEREA MUÑOZ 
Contratista Grupo de Construcciones - DAF </t>
  </si>
  <si>
    <t xml:space="preserve">OFERTA ECONOMICA MEDIOS TECNOLOGICOS- PUNTAJE MAXIMO 30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</si>
</sst>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* #,##0.000_-;\-* #,##0.000_-;_-* &quot;-&quot;_-;_-@_-"/>
    <numFmt numFmtId="165" formatCode="#,##0.000"/>
    <numFmt numFmtId="166" formatCode="_-* #,##0.00_-;\-* #,##0.00_-;_-* &quot;-&quot;_-;_-@_-"/>
    <numFmt numFmtId="167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AAF0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3" fontId="0" fillId="0" borderId="1" xfId="1" applyFont="1" applyFill="1" applyBorder="1" applyAlignment="1">
      <alignment horizontal="center" vertical="center"/>
    </xf>
    <xf numFmtId="164" fontId="3" fillId="0" borderId="1" xfId="2" applyNumberFormat="1" applyFont="1" applyBorder="1"/>
    <xf numFmtId="164" fontId="4" fillId="0" borderId="0" xfId="2" applyNumberFormat="1" applyFont="1"/>
    <xf numFmtId="164" fontId="3" fillId="0" borderId="0" xfId="0" applyNumberFormat="1" applyFont="1"/>
    <xf numFmtId="166" fontId="3" fillId="0" borderId="1" xfId="2" applyNumberFormat="1" applyFont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65" fontId="3" fillId="0" borderId="0" xfId="0" applyNumberFormat="1" applyFont="1" applyFill="1" applyBorder="1"/>
    <xf numFmtId="166" fontId="3" fillId="6" borderId="1" xfId="2" applyNumberFormat="1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166" fontId="3" fillId="0" borderId="1" xfId="2" applyNumberFormat="1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164" fontId="3" fillId="0" borderId="0" xfId="2" applyNumberFormat="1" applyFont="1" applyBorder="1"/>
    <xf numFmtId="10" fontId="3" fillId="5" borderId="1" xfId="2" applyNumberFormat="1" applyFont="1" applyFill="1" applyBorder="1" applyAlignment="1">
      <alignment horizontal="center"/>
    </xf>
    <xf numFmtId="164" fontId="3" fillId="0" borderId="1" xfId="2" applyNumberFormat="1" applyFont="1" applyBorder="1" applyAlignment="1">
      <alignment horizontal="center"/>
    </xf>
    <xf numFmtId="165" fontId="3" fillId="0" borderId="1" xfId="0" applyNumberFormat="1" applyFont="1" applyBorder="1"/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165" fontId="3" fillId="0" borderId="1" xfId="2" applyNumberFormat="1" applyFont="1" applyBorder="1"/>
    <xf numFmtId="165" fontId="3" fillId="0" borderId="1" xfId="2" applyNumberFormat="1" applyFont="1" applyFill="1" applyBorder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/>
    </xf>
    <xf numFmtId="167" fontId="4" fillId="0" borderId="0" xfId="3" applyNumberFormat="1" applyFont="1" applyAlignment="1">
      <alignment horizontal="center"/>
    </xf>
    <xf numFmtId="0" fontId="4" fillId="6" borderId="1" xfId="0" applyNumberFormat="1" applyFont="1" applyFill="1" applyBorder="1" applyAlignment="1">
      <alignment horizontal="center" vertical="center" wrapText="1"/>
    </xf>
    <xf numFmtId="10" fontId="3" fillId="0" borderId="0" xfId="0" applyNumberFormat="1" applyFont="1"/>
    <xf numFmtId="0" fontId="4" fillId="9" borderId="1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Normal" xfId="0" builtinId="0"/>
    <cellStyle name="Porcentaje" xfId="3" builtinId="5"/>
  </cellStyles>
  <dxfs count="25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7" name="3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8" name="3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9" name="3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0" name="3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1" name="6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2" name="3 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3" name="3 Ima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4" name="3 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5" name="3 Image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6" name="3 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7" name="6 Image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8" name="3 Image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47</xdr:row>
      <xdr:rowOff>0</xdr:rowOff>
    </xdr:from>
    <xdr:to>
      <xdr:col>1</xdr:col>
      <xdr:colOff>762000</xdr:colOff>
      <xdr:row>47</xdr:row>
      <xdr:rowOff>0</xdr:rowOff>
    </xdr:to>
    <xdr:pic>
      <xdr:nvPicPr>
        <xdr:cNvPr id="19" name="3 Imagen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81438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0" name="3 Image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1" name="3 Imagen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2" name="3 Imagen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3" name="6 Imagen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4" name="3 Imagen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93</xdr:row>
      <xdr:rowOff>0</xdr:rowOff>
    </xdr:from>
    <xdr:to>
      <xdr:col>1</xdr:col>
      <xdr:colOff>762000</xdr:colOff>
      <xdr:row>93</xdr:row>
      <xdr:rowOff>0</xdr:rowOff>
    </xdr:to>
    <xdr:pic>
      <xdr:nvPicPr>
        <xdr:cNvPr id="25" name="3 Imagen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06787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851647</xdr:colOff>
      <xdr:row>137</xdr:row>
      <xdr:rowOff>145676</xdr:rowOff>
    </xdr:from>
    <xdr:to>
      <xdr:col>2</xdr:col>
      <xdr:colOff>1794622</xdr:colOff>
      <xdr:row>141</xdr:row>
      <xdr:rowOff>31937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839" t="19351" r="51715" b="70076"/>
        <a:stretch>
          <a:fillRect/>
        </a:stretch>
      </xdr:blipFill>
      <xdr:spPr bwMode="auto">
        <a:xfrm>
          <a:off x="2039471" y="21997147"/>
          <a:ext cx="942975" cy="547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795617</xdr:colOff>
      <xdr:row>137</xdr:row>
      <xdr:rowOff>46894</xdr:rowOff>
    </xdr:from>
    <xdr:to>
      <xdr:col>6</xdr:col>
      <xdr:colOff>584387</xdr:colOff>
      <xdr:row>141</xdr:row>
      <xdr:rowOff>7843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0CCE18C-6AF6-4A7F-BFBE-A0CF0D428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7441" y="21898365"/>
          <a:ext cx="606799" cy="6220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72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72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72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72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7" name="3 Image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8" name="3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9" name="3 Image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0" name="3 Imagen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1" name="6 Imagen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2" name="3 Imagen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3" name="3 Imagen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4" name="3 Imagen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5" name="3 Imagen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6" name="3 Imagen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7" name="6 Image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8" name="3 Imagen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48</xdr:row>
      <xdr:rowOff>0</xdr:rowOff>
    </xdr:from>
    <xdr:to>
      <xdr:col>1</xdr:col>
      <xdr:colOff>762000</xdr:colOff>
      <xdr:row>48</xdr:row>
      <xdr:rowOff>0</xdr:rowOff>
    </xdr:to>
    <xdr:pic>
      <xdr:nvPicPr>
        <xdr:cNvPr id="19" name="3 Imagen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1" name="3 Imagen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2" name="3 Imagen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3" name="3 Imagen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4" name="6 Imagen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5" name="3 Imagen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733425</xdr:colOff>
      <xdr:row>140</xdr:row>
      <xdr:rowOff>0</xdr:rowOff>
    </xdr:from>
    <xdr:to>
      <xdr:col>1</xdr:col>
      <xdr:colOff>762000</xdr:colOff>
      <xdr:row>140</xdr:row>
      <xdr:rowOff>0</xdr:rowOff>
    </xdr:to>
    <xdr:pic>
      <xdr:nvPicPr>
        <xdr:cNvPr id="26" name="3 Imagen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1910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1035843</xdr:colOff>
      <xdr:row>185</xdr:row>
      <xdr:rowOff>119062</xdr:rowOff>
    </xdr:from>
    <xdr:to>
      <xdr:col>2</xdr:col>
      <xdr:colOff>1978818</xdr:colOff>
      <xdr:row>188</xdr:row>
      <xdr:rowOff>166407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839" t="19351" r="51715" b="70076"/>
        <a:stretch>
          <a:fillRect/>
        </a:stretch>
      </xdr:blipFill>
      <xdr:spPr bwMode="auto">
        <a:xfrm>
          <a:off x="2143124" y="32325468"/>
          <a:ext cx="942975" cy="547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428624</xdr:colOff>
      <xdr:row>185</xdr:row>
      <xdr:rowOff>83343</xdr:rowOff>
    </xdr:from>
    <xdr:to>
      <xdr:col>7</xdr:col>
      <xdr:colOff>368673</xdr:colOff>
      <xdr:row>189</xdr:row>
      <xdr:rowOff>38689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1A9E3A5A-B615-4BAB-84DC-4FB856204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6187" y="32015906"/>
          <a:ext cx="606799" cy="622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42"/>
  <sheetViews>
    <sheetView showGridLines="0" tabSelected="1" topLeftCell="A87" zoomScale="85" zoomScaleNormal="85" workbookViewId="0">
      <selection activeCell="C27" sqref="C27"/>
    </sheetView>
  </sheetViews>
  <sheetFormatPr baseColWidth="10" defaultColWidth="11.453125" defaultRowHeight="13" x14ac:dyDescent="0.3"/>
  <cols>
    <col min="1" max="1" width="2.81640625" style="1" customWidth="1"/>
    <col min="2" max="2" width="22.81640625" style="1" bestFit="1" customWidth="1"/>
    <col min="3" max="3" width="44.54296875" style="1" customWidth="1"/>
    <col min="4" max="8" width="12.26953125" style="1" bestFit="1" customWidth="1"/>
    <col min="9" max="9" width="13.1796875" style="1" bestFit="1" customWidth="1"/>
    <col min="10" max="10" width="10.54296875" style="1" bestFit="1" customWidth="1"/>
    <col min="11" max="11" width="13.1796875" style="1" bestFit="1" customWidth="1"/>
    <col min="12" max="12" width="15.1796875" style="1" bestFit="1" customWidth="1"/>
    <col min="13" max="13" width="15.54296875" style="1" bestFit="1" customWidth="1"/>
    <col min="14" max="14" width="16.1796875" style="1" bestFit="1" customWidth="1"/>
    <col min="15" max="15" width="15.54296875" style="1" bestFit="1" customWidth="1"/>
    <col min="16" max="16" width="16.1796875" style="1" bestFit="1" customWidth="1"/>
    <col min="17" max="16384" width="11.453125" style="1"/>
  </cols>
  <sheetData>
    <row r="1" spans="2:14" ht="15.5" x14ac:dyDescent="0.35">
      <c r="B1" s="3"/>
      <c r="C1" s="3"/>
    </row>
    <row r="2" spans="2:14" s="3" customFormat="1" ht="15.75" customHeight="1" x14ac:dyDescent="0.35">
      <c r="B2" s="49" t="s">
        <v>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s="3" customFormat="1" ht="15.75" customHeight="1" x14ac:dyDescent="0.35">
      <c r="B3" s="49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2:14" s="3" customFormat="1" ht="15.75" customHeight="1" x14ac:dyDescent="0.35">
      <c r="B4" s="49" t="s">
        <v>14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2:14" s="3" customFormat="1" ht="15.75" customHeight="1" x14ac:dyDescent="0.35">
      <c r="B5" s="49" t="s">
        <v>15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2:14" s="4" customFormat="1" ht="15.5" x14ac:dyDescent="0.35">
      <c r="B6" s="50" t="s">
        <v>17</v>
      </c>
      <c r="C6" s="50"/>
    </row>
    <row r="7" spans="2:14" s="2" customFormat="1" x14ac:dyDescent="0.3"/>
    <row r="8" spans="2:14" x14ac:dyDescent="0.3">
      <c r="D8" s="46" t="s">
        <v>68</v>
      </c>
      <c r="E8" s="46"/>
      <c r="F8" s="46"/>
      <c r="G8" s="46"/>
      <c r="H8" s="46"/>
    </row>
    <row r="9" spans="2:14" x14ac:dyDescent="0.3">
      <c r="B9" s="14" t="s">
        <v>0</v>
      </c>
      <c r="C9" s="14" t="s">
        <v>16</v>
      </c>
      <c r="D9" s="19" t="s">
        <v>3</v>
      </c>
      <c r="E9" s="14" t="s">
        <v>4</v>
      </c>
      <c r="F9" s="19" t="s">
        <v>5</v>
      </c>
      <c r="G9" s="14" t="s">
        <v>6</v>
      </c>
      <c r="H9" s="19" t="s">
        <v>7</v>
      </c>
      <c r="I9" s="18" t="s">
        <v>62</v>
      </c>
      <c r="J9" s="18" t="s">
        <v>61</v>
      </c>
      <c r="K9" s="32" t="s">
        <v>63</v>
      </c>
      <c r="L9" s="18" t="s">
        <v>64</v>
      </c>
    </row>
    <row r="10" spans="2:14" x14ac:dyDescent="0.3">
      <c r="B10" s="40">
        <v>1</v>
      </c>
      <c r="C10" s="15" t="s">
        <v>19</v>
      </c>
      <c r="D10" s="22">
        <v>0.35</v>
      </c>
      <c r="E10" s="22">
        <v>0.41</v>
      </c>
      <c r="F10" s="22">
        <v>0.43</v>
      </c>
      <c r="G10" s="22"/>
      <c r="H10" s="22">
        <v>0.48</v>
      </c>
      <c r="I10" s="36" t="s">
        <v>59</v>
      </c>
      <c r="J10" s="36" t="s">
        <v>59</v>
      </c>
      <c r="K10" s="36" t="s">
        <v>59</v>
      </c>
      <c r="L10" s="36" t="str">
        <f>IF(+AND(I10="HABILITADO",J10="HABILITADO"),"HABILITADO","NO HABILITADO")</f>
        <v>HABILITADO</v>
      </c>
    </row>
    <row r="11" spans="2:14" x14ac:dyDescent="0.3">
      <c r="B11" s="15">
        <v>2</v>
      </c>
      <c r="C11" s="15" t="s">
        <v>20</v>
      </c>
      <c r="D11" s="22"/>
      <c r="E11" s="22"/>
      <c r="F11" s="22"/>
      <c r="G11" s="22"/>
      <c r="H11" s="22"/>
      <c r="I11" s="36" t="s">
        <v>60</v>
      </c>
      <c r="J11" s="36" t="s">
        <v>59</v>
      </c>
      <c r="K11" s="36" t="s">
        <v>60</v>
      </c>
      <c r="L11" s="36" t="str">
        <f>IF(+AND(I11="HABILITADO",J11="HABILITADO"),"HABILITADO","NO HABILITADO")</f>
        <v>NO HABILITADO</v>
      </c>
    </row>
    <row r="12" spans="2:14" x14ac:dyDescent="0.3">
      <c r="B12" s="40">
        <v>3</v>
      </c>
      <c r="C12" s="15" t="s">
        <v>21</v>
      </c>
      <c r="D12" s="22"/>
      <c r="E12" s="22"/>
      <c r="F12" s="22"/>
      <c r="G12" s="22"/>
      <c r="H12" s="22"/>
      <c r="I12" s="36" t="s">
        <v>59</v>
      </c>
      <c r="J12" s="36" t="s">
        <v>59</v>
      </c>
      <c r="K12" s="36" t="s">
        <v>60</v>
      </c>
      <c r="L12" s="36" t="s">
        <v>60</v>
      </c>
    </row>
    <row r="13" spans="2:14" x14ac:dyDescent="0.3">
      <c r="B13" s="15">
        <v>4</v>
      </c>
      <c r="C13" s="15" t="s">
        <v>22</v>
      </c>
      <c r="D13" s="22"/>
      <c r="E13" s="22"/>
      <c r="F13" s="22"/>
      <c r="G13" s="22"/>
      <c r="H13" s="22"/>
      <c r="I13" s="36" t="s">
        <v>60</v>
      </c>
      <c r="J13" s="36" t="s">
        <v>59</v>
      </c>
      <c r="K13" s="36" t="s">
        <v>59</v>
      </c>
      <c r="L13" s="36" t="str">
        <f>IF(+AND(I13="HABILITADO",J13="HABILITADO"),"HABILITADO","NO HABILITADO")</f>
        <v>NO HABILITADO</v>
      </c>
    </row>
    <row r="14" spans="2:14" x14ac:dyDescent="0.3">
      <c r="B14" s="15">
        <v>5</v>
      </c>
      <c r="C14" s="15" t="s">
        <v>23</v>
      </c>
      <c r="D14" s="22"/>
      <c r="E14" s="22"/>
      <c r="F14" s="22"/>
      <c r="G14" s="22"/>
      <c r="H14" s="22"/>
      <c r="I14" s="36" t="s">
        <v>60</v>
      </c>
      <c r="J14" s="36" t="s">
        <v>59</v>
      </c>
      <c r="K14" s="36" t="s">
        <v>59</v>
      </c>
      <c r="L14" s="36" t="str">
        <f>IF(+AND(I14="HABILITADO",J14="HABILITADO"),"HABILITADO","NO HABILITADO")</f>
        <v>NO HABILITADO</v>
      </c>
    </row>
    <row r="15" spans="2:14" x14ac:dyDescent="0.3">
      <c r="B15" s="15">
        <v>6</v>
      </c>
      <c r="C15" s="15" t="s">
        <v>24</v>
      </c>
      <c r="D15" s="22"/>
      <c r="E15" s="22"/>
      <c r="F15" s="22"/>
      <c r="G15" s="22"/>
      <c r="H15" s="22"/>
      <c r="I15" s="36" t="s">
        <v>60</v>
      </c>
      <c r="J15" s="36" t="s">
        <v>59</v>
      </c>
      <c r="K15" s="36" t="s">
        <v>59</v>
      </c>
      <c r="L15" s="36" t="str">
        <f>IF(+AND(I15="HABILITADO",J15="HABILITADO"),"HABILITADO","NO HABILITADO")</f>
        <v>NO HABILITADO</v>
      </c>
    </row>
    <row r="16" spans="2:14" x14ac:dyDescent="0.3">
      <c r="B16" s="15">
        <v>7</v>
      </c>
      <c r="C16" s="15" t="s">
        <v>25</v>
      </c>
      <c r="D16" s="22"/>
      <c r="E16" s="22"/>
      <c r="F16" s="22"/>
      <c r="G16" s="22"/>
      <c r="H16" s="22"/>
      <c r="I16" s="36" t="s">
        <v>60</v>
      </c>
      <c r="J16" s="36" t="s">
        <v>59</v>
      </c>
      <c r="K16" s="36" t="s">
        <v>59</v>
      </c>
      <c r="L16" s="36" t="str">
        <f>IF(+AND(I16="HABILITADO",J16="HABILITADO"),"HABILITADO","NO HABILITADO")</f>
        <v>NO HABILITADO</v>
      </c>
    </row>
    <row r="17" spans="2:12" x14ac:dyDescent="0.3">
      <c r="B17" s="15">
        <v>8</v>
      </c>
      <c r="C17" s="15" t="s">
        <v>26</v>
      </c>
      <c r="D17" s="22"/>
      <c r="E17" s="22"/>
      <c r="F17" s="22"/>
      <c r="G17" s="22"/>
      <c r="H17" s="22"/>
      <c r="I17" s="36" t="s">
        <v>60</v>
      </c>
      <c r="J17" s="36" t="s">
        <v>59</v>
      </c>
      <c r="K17" s="36" t="s">
        <v>59</v>
      </c>
      <c r="L17" s="36" t="str">
        <f>IF(+AND(I17="HABILITADO",J17="HABILITADO"),"HABILITADO","NO HABILITADO")</f>
        <v>NO HABILITADO</v>
      </c>
    </row>
    <row r="18" spans="2:12" x14ac:dyDescent="0.3">
      <c r="B18" s="40">
        <v>9</v>
      </c>
      <c r="C18" s="15" t="s">
        <v>27</v>
      </c>
      <c r="D18" s="22"/>
      <c r="E18" s="22"/>
      <c r="F18" s="22"/>
      <c r="G18" s="22"/>
      <c r="H18" s="22"/>
      <c r="I18" s="36" t="s">
        <v>59</v>
      </c>
      <c r="J18" s="36" t="s">
        <v>59</v>
      </c>
      <c r="K18" s="36" t="s">
        <v>60</v>
      </c>
      <c r="L18" s="36" t="s">
        <v>60</v>
      </c>
    </row>
    <row r="19" spans="2:12" x14ac:dyDescent="0.3">
      <c r="B19" s="15">
        <v>10</v>
      </c>
      <c r="C19" s="15" t="s">
        <v>28</v>
      </c>
      <c r="D19" s="22"/>
      <c r="E19" s="22"/>
      <c r="F19" s="22"/>
      <c r="G19" s="22"/>
      <c r="H19" s="22"/>
      <c r="I19" s="36" t="s">
        <v>60</v>
      </c>
      <c r="J19" s="36" t="s">
        <v>59</v>
      </c>
      <c r="K19" s="36" t="s">
        <v>60</v>
      </c>
      <c r="L19" s="36" t="str">
        <f>IF(+AND(I19="HABILITADO",J19="HABILITADO"),"HABILITADO","NO HABILITADO")</f>
        <v>NO HABILITADO</v>
      </c>
    </row>
    <row r="20" spans="2:12" x14ac:dyDescent="0.3">
      <c r="B20" s="40">
        <v>11</v>
      </c>
      <c r="C20" s="15" t="s">
        <v>29</v>
      </c>
      <c r="D20" s="22"/>
      <c r="E20" s="22"/>
      <c r="F20" s="22"/>
      <c r="G20" s="22"/>
      <c r="H20" s="22"/>
      <c r="I20" s="36" t="s">
        <v>59</v>
      </c>
      <c r="J20" s="36" t="s">
        <v>59</v>
      </c>
      <c r="K20" s="36" t="s">
        <v>60</v>
      </c>
      <c r="L20" s="36" t="s">
        <v>60</v>
      </c>
    </row>
    <row r="21" spans="2:12" x14ac:dyDescent="0.3">
      <c r="B21" s="15">
        <v>12</v>
      </c>
      <c r="C21" s="15" t="s">
        <v>30</v>
      </c>
      <c r="D21" s="22"/>
      <c r="E21" s="22"/>
      <c r="F21" s="22"/>
      <c r="G21" s="22"/>
      <c r="H21" s="22"/>
      <c r="I21" s="36" t="s">
        <v>60</v>
      </c>
      <c r="J21" s="36" t="s">
        <v>59</v>
      </c>
      <c r="K21" s="36" t="s">
        <v>59</v>
      </c>
      <c r="L21" s="36" t="str">
        <f>IF(+AND(I21="HABILITADO",J21="HABILITADO"),"HABILITADO","NO HABILITADO")</f>
        <v>NO HABILITADO</v>
      </c>
    </row>
    <row r="22" spans="2:12" x14ac:dyDescent="0.3">
      <c r="B22" s="15">
        <v>13</v>
      </c>
      <c r="C22" s="15" t="s">
        <v>31</v>
      </c>
      <c r="D22" s="22"/>
      <c r="E22" s="22"/>
      <c r="F22" s="22"/>
      <c r="G22" s="22"/>
      <c r="H22" s="22"/>
      <c r="I22" s="36" t="s">
        <v>60</v>
      </c>
      <c r="J22" s="36" t="s">
        <v>59</v>
      </c>
      <c r="K22" s="36" t="s">
        <v>59</v>
      </c>
      <c r="L22" s="36" t="str">
        <f>IF(+AND(I22="HABILITADO",J22="HABILITADO"),"HABILITADO","NO HABILITADO")</f>
        <v>NO HABILITADO</v>
      </c>
    </row>
    <row r="23" spans="2:12" x14ac:dyDescent="0.3">
      <c r="B23" s="15">
        <v>14</v>
      </c>
      <c r="C23" s="15" t="s">
        <v>32</v>
      </c>
      <c r="D23" s="22"/>
      <c r="E23" s="22"/>
      <c r="F23" s="22"/>
      <c r="G23" s="22"/>
      <c r="H23" s="22"/>
      <c r="I23" s="36" t="s">
        <v>60</v>
      </c>
      <c r="J23" s="36" t="s">
        <v>59</v>
      </c>
      <c r="K23" s="36" t="s">
        <v>60</v>
      </c>
      <c r="L23" s="36" t="str">
        <f>IF(+AND(I23="HABILITADO",J23="HABILITADO"),"HABILITADO","NO HABILITADO")</f>
        <v>NO HABILITADO</v>
      </c>
    </row>
    <row r="24" spans="2:12" x14ac:dyDescent="0.3">
      <c r="B24" s="15">
        <v>15</v>
      </c>
      <c r="C24" s="15" t="s">
        <v>33</v>
      </c>
      <c r="D24" s="22"/>
      <c r="E24" s="22"/>
      <c r="F24" s="22"/>
      <c r="G24" s="22"/>
      <c r="H24" s="22"/>
      <c r="I24" s="36" t="s">
        <v>60</v>
      </c>
      <c r="J24" s="36" t="s">
        <v>59</v>
      </c>
      <c r="K24" s="36" t="s">
        <v>60</v>
      </c>
      <c r="L24" s="36" t="str">
        <f>IF(+AND(I24="HABILITADO",J24="HABILITADO"),"HABILITADO","NO HABILITADO")</f>
        <v>NO HABILITADO</v>
      </c>
    </row>
    <row r="25" spans="2:12" x14ac:dyDescent="0.3">
      <c r="B25" s="15">
        <v>16</v>
      </c>
      <c r="C25" s="15" t="s">
        <v>34</v>
      </c>
      <c r="D25" s="22"/>
      <c r="E25" s="22"/>
      <c r="F25" s="22"/>
      <c r="G25" s="22"/>
      <c r="H25" s="22"/>
      <c r="I25" s="36" t="s">
        <v>60</v>
      </c>
      <c r="J25" s="36" t="s">
        <v>59</v>
      </c>
      <c r="K25" s="36" t="s">
        <v>59</v>
      </c>
      <c r="L25" s="36" t="str">
        <f>IF(+AND(I25="HABILITADO",J25="HABILITADO"),"HABILITADO","NO HABILITADO")</f>
        <v>NO HABILITADO</v>
      </c>
    </row>
    <row r="26" spans="2:12" x14ac:dyDescent="0.3">
      <c r="B26" s="40">
        <v>17</v>
      </c>
      <c r="C26" s="15" t="s">
        <v>35</v>
      </c>
      <c r="D26" s="22"/>
      <c r="E26" s="22"/>
      <c r="F26" s="22"/>
      <c r="G26" s="22"/>
      <c r="H26" s="22"/>
      <c r="I26" s="36" t="s">
        <v>59</v>
      </c>
      <c r="J26" s="36" t="s">
        <v>59</v>
      </c>
      <c r="K26" s="36" t="s">
        <v>60</v>
      </c>
      <c r="L26" s="36" t="s">
        <v>60</v>
      </c>
    </row>
    <row r="27" spans="2:12" x14ac:dyDescent="0.3">
      <c r="B27" s="15">
        <v>18</v>
      </c>
      <c r="C27" s="15" t="s">
        <v>36</v>
      </c>
      <c r="D27" s="22"/>
      <c r="E27" s="22"/>
      <c r="F27" s="22"/>
      <c r="G27" s="22"/>
      <c r="H27" s="22"/>
      <c r="I27" s="36" t="s">
        <v>60</v>
      </c>
      <c r="J27" s="36" t="s">
        <v>59</v>
      </c>
      <c r="K27" s="36" t="s">
        <v>60</v>
      </c>
      <c r="L27" s="36" t="str">
        <f t="shared" ref="L27:L34" si="0">IF(+AND(I27="HABILITADO",J27="HABILITADO"),"HABILITADO","NO HABILITADO")</f>
        <v>NO HABILITADO</v>
      </c>
    </row>
    <row r="28" spans="2:12" x14ac:dyDescent="0.3">
      <c r="B28" s="15">
        <v>19</v>
      </c>
      <c r="C28" s="15" t="s">
        <v>37</v>
      </c>
      <c r="D28" s="22"/>
      <c r="E28" s="22"/>
      <c r="F28" s="22"/>
      <c r="G28" s="22"/>
      <c r="H28" s="22"/>
      <c r="I28" s="36" t="s">
        <v>60</v>
      </c>
      <c r="J28" s="36" t="s">
        <v>59</v>
      </c>
      <c r="K28" s="36" t="s">
        <v>60</v>
      </c>
      <c r="L28" s="36" t="str">
        <f t="shared" si="0"/>
        <v>NO HABILITADO</v>
      </c>
    </row>
    <row r="29" spans="2:12" x14ac:dyDescent="0.3">
      <c r="B29" s="15">
        <v>20</v>
      </c>
      <c r="C29" s="15" t="s">
        <v>39</v>
      </c>
      <c r="D29" s="22"/>
      <c r="E29" s="22"/>
      <c r="F29" s="22"/>
      <c r="G29" s="22"/>
      <c r="H29" s="22"/>
      <c r="I29" s="36" t="s">
        <v>60</v>
      </c>
      <c r="J29" s="36" t="s">
        <v>59</v>
      </c>
      <c r="K29" s="36" t="s">
        <v>59</v>
      </c>
      <c r="L29" s="36" t="str">
        <f t="shared" si="0"/>
        <v>NO HABILITADO</v>
      </c>
    </row>
    <row r="30" spans="2:12" x14ac:dyDescent="0.3">
      <c r="B30" s="15">
        <v>21</v>
      </c>
      <c r="C30" s="15" t="s">
        <v>38</v>
      </c>
      <c r="D30" s="22"/>
      <c r="E30" s="22"/>
      <c r="F30" s="22"/>
      <c r="G30" s="22"/>
      <c r="H30" s="22"/>
      <c r="I30" s="36" t="s">
        <v>60</v>
      </c>
      <c r="J30" s="36" t="s">
        <v>59</v>
      </c>
      <c r="K30" s="36" t="s">
        <v>59</v>
      </c>
      <c r="L30" s="36" t="str">
        <f t="shared" si="0"/>
        <v>NO HABILITADO</v>
      </c>
    </row>
    <row r="31" spans="2:12" x14ac:dyDescent="0.3">
      <c r="B31" s="15">
        <v>22</v>
      </c>
      <c r="C31" s="15" t="s">
        <v>40</v>
      </c>
      <c r="D31" s="22"/>
      <c r="E31" s="22"/>
      <c r="F31" s="22"/>
      <c r="G31" s="22"/>
      <c r="H31" s="22"/>
      <c r="I31" s="36" t="s">
        <v>60</v>
      </c>
      <c r="J31" s="36" t="s">
        <v>59</v>
      </c>
      <c r="K31" s="36" t="s">
        <v>60</v>
      </c>
      <c r="L31" s="36" t="str">
        <f t="shared" si="0"/>
        <v>NO HABILITADO</v>
      </c>
    </row>
    <row r="32" spans="2:12" x14ac:dyDescent="0.3">
      <c r="B32" s="15">
        <v>23</v>
      </c>
      <c r="C32" s="15" t="s">
        <v>41</v>
      </c>
      <c r="D32" s="22"/>
      <c r="E32" s="22"/>
      <c r="F32" s="22"/>
      <c r="G32" s="22"/>
      <c r="H32" s="22"/>
      <c r="I32" s="36" t="s">
        <v>60</v>
      </c>
      <c r="J32" s="36" t="s">
        <v>59</v>
      </c>
      <c r="K32" s="36" t="s">
        <v>59</v>
      </c>
      <c r="L32" s="36" t="str">
        <f t="shared" si="0"/>
        <v>NO HABILITADO</v>
      </c>
    </row>
    <row r="33" spans="2:12" x14ac:dyDescent="0.3">
      <c r="B33" s="15">
        <v>24</v>
      </c>
      <c r="C33" s="15" t="s">
        <v>42</v>
      </c>
      <c r="D33" s="22"/>
      <c r="E33" s="22"/>
      <c r="F33" s="22"/>
      <c r="G33" s="22"/>
      <c r="H33" s="22"/>
      <c r="I33" s="36" t="s">
        <v>60</v>
      </c>
      <c r="J33" s="36" t="s">
        <v>59</v>
      </c>
      <c r="K33" s="36" t="s">
        <v>60</v>
      </c>
      <c r="L33" s="36" t="str">
        <f t="shared" si="0"/>
        <v>NO HABILITADO</v>
      </c>
    </row>
    <row r="34" spans="2:12" x14ac:dyDescent="0.3">
      <c r="B34" s="15">
        <v>25</v>
      </c>
      <c r="C34" s="15" t="s">
        <v>43</v>
      </c>
      <c r="D34" s="22"/>
      <c r="E34" s="22"/>
      <c r="F34" s="22"/>
      <c r="G34" s="22"/>
      <c r="H34" s="22"/>
      <c r="I34" s="36" t="s">
        <v>60</v>
      </c>
      <c r="J34" s="36" t="s">
        <v>59</v>
      </c>
      <c r="K34" s="36" t="s">
        <v>59</v>
      </c>
      <c r="L34" s="36" t="str">
        <f t="shared" si="0"/>
        <v>NO HABILITADO</v>
      </c>
    </row>
    <row r="35" spans="2:12" x14ac:dyDescent="0.3">
      <c r="B35" s="40">
        <v>26</v>
      </c>
      <c r="C35" s="15" t="s">
        <v>44</v>
      </c>
      <c r="D35" s="22"/>
      <c r="E35" s="22"/>
      <c r="F35" s="22"/>
      <c r="G35" s="22"/>
      <c r="H35" s="22"/>
      <c r="I35" s="36" t="s">
        <v>59</v>
      </c>
      <c r="J35" s="36" t="s">
        <v>59</v>
      </c>
      <c r="K35" s="36" t="s">
        <v>60</v>
      </c>
      <c r="L35" s="36" t="s">
        <v>60</v>
      </c>
    </row>
    <row r="36" spans="2:12" x14ac:dyDescent="0.3">
      <c r="B36" s="15">
        <v>27</v>
      </c>
      <c r="C36" s="15" t="s">
        <v>45</v>
      </c>
      <c r="D36" s="22"/>
      <c r="E36" s="22"/>
      <c r="F36" s="22"/>
      <c r="G36" s="22"/>
      <c r="H36" s="22"/>
      <c r="I36" s="36" t="s">
        <v>60</v>
      </c>
      <c r="J36" s="36" t="s">
        <v>59</v>
      </c>
      <c r="K36" s="36" t="s">
        <v>59</v>
      </c>
      <c r="L36" s="36" t="str">
        <f t="shared" ref="L36:L47" si="1">IF(+AND(I36="HABILITADO",J36="HABILITADO"),"HABILITADO","NO HABILITADO")</f>
        <v>NO HABILITADO</v>
      </c>
    </row>
    <row r="37" spans="2:12" x14ac:dyDescent="0.3">
      <c r="B37" s="15">
        <v>28</v>
      </c>
      <c r="C37" s="15" t="s">
        <v>46</v>
      </c>
      <c r="D37" s="22"/>
      <c r="E37" s="22"/>
      <c r="F37" s="22"/>
      <c r="G37" s="22"/>
      <c r="H37" s="22"/>
      <c r="I37" s="36" t="s">
        <v>60</v>
      </c>
      <c r="J37" s="36" t="s">
        <v>59</v>
      </c>
      <c r="K37" s="36" t="s">
        <v>60</v>
      </c>
      <c r="L37" s="36" t="str">
        <f t="shared" si="1"/>
        <v>NO HABILITADO</v>
      </c>
    </row>
    <row r="38" spans="2:12" x14ac:dyDescent="0.3">
      <c r="B38" s="15">
        <v>29</v>
      </c>
      <c r="C38" s="15" t="s">
        <v>47</v>
      </c>
      <c r="D38" s="22"/>
      <c r="E38" s="22"/>
      <c r="F38" s="22"/>
      <c r="G38" s="22"/>
      <c r="H38" s="22"/>
      <c r="I38" s="36" t="s">
        <v>60</v>
      </c>
      <c r="J38" s="36" t="s">
        <v>59</v>
      </c>
      <c r="K38" s="36" t="s">
        <v>59</v>
      </c>
      <c r="L38" s="36" t="str">
        <f t="shared" si="1"/>
        <v>NO HABILITADO</v>
      </c>
    </row>
    <row r="39" spans="2:12" x14ac:dyDescent="0.3">
      <c r="B39" s="15">
        <v>30</v>
      </c>
      <c r="C39" s="15" t="s">
        <v>48</v>
      </c>
      <c r="D39" s="22"/>
      <c r="E39" s="22"/>
      <c r="F39" s="22"/>
      <c r="G39" s="22"/>
      <c r="H39" s="22"/>
      <c r="I39" s="36" t="s">
        <v>60</v>
      </c>
      <c r="J39" s="36" t="s">
        <v>59</v>
      </c>
      <c r="K39" s="36" t="s">
        <v>60</v>
      </c>
      <c r="L39" s="36" t="str">
        <f t="shared" si="1"/>
        <v>NO HABILITADO</v>
      </c>
    </row>
    <row r="40" spans="2:12" x14ac:dyDescent="0.3">
      <c r="B40" s="15">
        <v>31</v>
      </c>
      <c r="C40" s="15" t="s">
        <v>49</v>
      </c>
      <c r="D40" s="22"/>
      <c r="E40" s="22"/>
      <c r="F40" s="22"/>
      <c r="G40" s="22"/>
      <c r="H40" s="22"/>
      <c r="I40" s="36" t="s">
        <v>60</v>
      </c>
      <c r="J40" s="36" t="s">
        <v>59</v>
      </c>
      <c r="K40" s="36" t="s">
        <v>60</v>
      </c>
      <c r="L40" s="36" t="str">
        <f t="shared" si="1"/>
        <v>NO HABILITADO</v>
      </c>
    </row>
    <row r="41" spans="2:12" x14ac:dyDescent="0.3">
      <c r="B41" s="15">
        <v>32</v>
      </c>
      <c r="C41" s="15" t="s">
        <v>50</v>
      </c>
      <c r="D41" s="22"/>
      <c r="E41" s="22"/>
      <c r="F41" s="22"/>
      <c r="G41" s="22"/>
      <c r="H41" s="22"/>
      <c r="I41" s="36" t="s">
        <v>60</v>
      </c>
      <c r="J41" s="36" t="s">
        <v>59</v>
      </c>
      <c r="K41" s="36" t="s">
        <v>60</v>
      </c>
      <c r="L41" s="36" t="str">
        <f t="shared" si="1"/>
        <v>NO HABILITADO</v>
      </c>
    </row>
    <row r="42" spans="2:12" x14ac:dyDescent="0.3">
      <c r="B42" s="15">
        <v>33</v>
      </c>
      <c r="C42" s="15" t="s">
        <v>51</v>
      </c>
      <c r="D42" s="22"/>
      <c r="E42" s="22"/>
      <c r="F42" s="22"/>
      <c r="G42" s="22"/>
      <c r="H42" s="22"/>
      <c r="I42" s="36" t="s">
        <v>60</v>
      </c>
      <c r="J42" s="36" t="s">
        <v>59</v>
      </c>
      <c r="K42" s="36" t="s">
        <v>60</v>
      </c>
      <c r="L42" s="36" t="str">
        <f t="shared" si="1"/>
        <v>NO HABILITADO</v>
      </c>
    </row>
    <row r="43" spans="2:12" x14ac:dyDescent="0.3">
      <c r="B43" s="15">
        <v>34</v>
      </c>
      <c r="C43" s="15" t="s">
        <v>52</v>
      </c>
      <c r="D43" s="22"/>
      <c r="E43" s="22"/>
      <c r="F43" s="22"/>
      <c r="G43" s="22"/>
      <c r="H43" s="22"/>
      <c r="I43" s="36" t="s">
        <v>60</v>
      </c>
      <c r="J43" s="36" t="s">
        <v>59</v>
      </c>
      <c r="K43" s="36" t="s">
        <v>59</v>
      </c>
      <c r="L43" s="36" t="str">
        <f t="shared" si="1"/>
        <v>NO HABILITADO</v>
      </c>
    </row>
    <row r="44" spans="2:12" x14ac:dyDescent="0.3">
      <c r="B44" s="15">
        <v>35</v>
      </c>
      <c r="C44" s="15" t="s">
        <v>53</v>
      </c>
      <c r="D44" s="22"/>
      <c r="E44" s="22"/>
      <c r="F44" s="22"/>
      <c r="G44" s="22"/>
      <c r="H44" s="22"/>
      <c r="I44" s="36" t="s">
        <v>60</v>
      </c>
      <c r="J44" s="36" t="s">
        <v>59</v>
      </c>
      <c r="K44" s="36" t="s">
        <v>60</v>
      </c>
      <c r="L44" s="36" t="str">
        <f t="shared" si="1"/>
        <v>NO HABILITADO</v>
      </c>
    </row>
    <row r="45" spans="2:12" x14ac:dyDescent="0.3">
      <c r="B45" s="15">
        <v>36</v>
      </c>
      <c r="C45" s="15" t="s">
        <v>54</v>
      </c>
      <c r="D45" s="22"/>
      <c r="E45" s="22"/>
      <c r="F45" s="22"/>
      <c r="G45" s="22"/>
      <c r="H45" s="22"/>
      <c r="I45" s="36" t="s">
        <v>60</v>
      </c>
      <c r="J45" s="36" t="s">
        <v>59</v>
      </c>
      <c r="K45" s="36" t="s">
        <v>60</v>
      </c>
      <c r="L45" s="36" t="str">
        <f t="shared" si="1"/>
        <v>NO HABILITADO</v>
      </c>
    </row>
    <row r="46" spans="2:12" x14ac:dyDescent="0.3">
      <c r="B46" s="15">
        <v>37</v>
      </c>
      <c r="C46" s="15" t="s">
        <v>55</v>
      </c>
      <c r="D46" s="22"/>
      <c r="E46" s="22"/>
      <c r="F46" s="22"/>
      <c r="G46" s="22"/>
      <c r="H46" s="22"/>
      <c r="I46" s="36" t="s">
        <v>60</v>
      </c>
      <c r="J46" s="36" t="s">
        <v>59</v>
      </c>
      <c r="K46" s="36" t="s">
        <v>60</v>
      </c>
      <c r="L46" s="36" t="str">
        <f t="shared" si="1"/>
        <v>NO HABILITADO</v>
      </c>
    </row>
    <row r="47" spans="2:12" x14ac:dyDescent="0.3">
      <c r="B47" s="15">
        <v>38</v>
      </c>
      <c r="C47" s="15" t="s">
        <v>56</v>
      </c>
      <c r="D47" s="22"/>
      <c r="E47" s="22"/>
      <c r="F47" s="22"/>
      <c r="G47" s="22"/>
      <c r="H47" s="22"/>
      <c r="I47" s="36" t="s">
        <v>60</v>
      </c>
      <c r="J47" s="36" t="s">
        <v>59</v>
      </c>
      <c r="K47" s="36" t="s">
        <v>60</v>
      </c>
      <c r="L47" s="36" t="str">
        <f t="shared" si="1"/>
        <v>NO HABILITADO</v>
      </c>
    </row>
    <row r="50" spans="2:14" ht="15.5" x14ac:dyDescent="0.35">
      <c r="B50" s="4" t="s">
        <v>18</v>
      </c>
      <c r="C50" s="4"/>
    </row>
    <row r="52" spans="2:14" x14ac:dyDescent="0.3">
      <c r="D52" s="46" t="s">
        <v>68</v>
      </c>
      <c r="E52" s="46"/>
      <c r="F52" s="46"/>
      <c r="G52" s="46"/>
      <c r="H52" s="46"/>
      <c r="J52" s="46" t="s">
        <v>69</v>
      </c>
      <c r="K52" s="46"/>
      <c r="L52" s="46"/>
      <c r="M52" s="46"/>
      <c r="N52" s="46"/>
    </row>
    <row r="53" spans="2:14" x14ac:dyDescent="0.3">
      <c r="B53" s="14" t="s">
        <v>0</v>
      </c>
      <c r="C53" s="17" t="str">
        <f>+C9</f>
        <v>NOMBRE PROPONENTE</v>
      </c>
      <c r="D53" s="19" t="s">
        <v>3</v>
      </c>
      <c r="E53" s="14" t="s">
        <v>4</v>
      </c>
      <c r="F53" s="19" t="s">
        <v>5</v>
      </c>
      <c r="G53" s="14" t="s">
        <v>6</v>
      </c>
      <c r="H53" s="19" t="s">
        <v>7</v>
      </c>
      <c r="J53" s="19" t="s">
        <v>3</v>
      </c>
      <c r="K53" s="14" t="s">
        <v>4</v>
      </c>
      <c r="L53" s="19" t="s">
        <v>5</v>
      </c>
      <c r="M53" s="14" t="s">
        <v>6</v>
      </c>
      <c r="N53" s="19" t="s">
        <v>7</v>
      </c>
    </row>
    <row r="54" spans="2:14" x14ac:dyDescent="0.3">
      <c r="B54" s="38">
        <v>1</v>
      </c>
      <c r="C54" s="17" t="str">
        <f t="shared" ref="C54:C90" si="2">+C10</f>
        <v>SEVICOL</v>
      </c>
      <c r="D54" s="22">
        <f t="shared" ref="D54:H54" si="3">+D10</f>
        <v>0.35</v>
      </c>
      <c r="E54" s="22">
        <f t="shared" si="3"/>
        <v>0.41</v>
      </c>
      <c r="F54" s="22">
        <f t="shared" si="3"/>
        <v>0.43</v>
      </c>
      <c r="G54" s="22"/>
      <c r="H54" s="22">
        <f t="shared" si="3"/>
        <v>0.48</v>
      </c>
      <c r="J54" s="23">
        <f>ABS(D54-$D$94)</f>
        <v>0</v>
      </c>
      <c r="K54" s="23">
        <f>ABS(E54-E$94)</f>
        <v>0</v>
      </c>
      <c r="L54" s="23">
        <f>ABS(F54-F$94)</f>
        <v>0</v>
      </c>
      <c r="M54" s="23">
        <f>ABS(G54-G$94)</f>
        <v>0</v>
      </c>
      <c r="N54" s="23">
        <f>ABS(H54-H$94)</f>
        <v>0</v>
      </c>
    </row>
    <row r="55" spans="2:14" x14ac:dyDescent="0.3">
      <c r="B55" s="15">
        <v>2</v>
      </c>
      <c r="C55" s="17" t="str">
        <f t="shared" si="2"/>
        <v>UT TWZM 2020</v>
      </c>
      <c r="D55" s="22"/>
      <c r="E55" s="22"/>
      <c r="F55" s="22"/>
      <c r="G55" s="22"/>
      <c r="H55" s="22"/>
      <c r="J55" s="23"/>
      <c r="K55" s="23"/>
      <c r="L55" s="23"/>
      <c r="M55" s="23"/>
      <c r="N55" s="23"/>
    </row>
    <row r="56" spans="2:14" x14ac:dyDescent="0.3">
      <c r="B56" s="38">
        <v>3</v>
      </c>
      <c r="C56" s="17" t="str">
        <f t="shared" si="2"/>
        <v>UT DOBLE A 2020</v>
      </c>
      <c r="D56" s="22"/>
      <c r="E56" s="22"/>
      <c r="F56" s="22"/>
      <c r="G56" s="22"/>
      <c r="H56" s="22"/>
      <c r="J56" s="23"/>
      <c r="K56" s="23"/>
      <c r="L56" s="23"/>
      <c r="M56" s="23"/>
      <c r="N56" s="23"/>
    </row>
    <row r="57" spans="2:14" x14ac:dyDescent="0.3">
      <c r="B57" s="15">
        <v>4</v>
      </c>
      <c r="C57" s="17" t="str">
        <f t="shared" si="2"/>
        <v>UT SEGURIDAD COLOMBIA</v>
      </c>
      <c r="D57" s="22"/>
      <c r="E57" s="22"/>
      <c r="F57" s="22"/>
      <c r="G57" s="22"/>
      <c r="H57" s="22"/>
      <c r="J57" s="23"/>
      <c r="K57" s="23"/>
      <c r="L57" s="23"/>
      <c r="M57" s="23"/>
      <c r="N57" s="23"/>
    </row>
    <row r="58" spans="2:14" x14ac:dyDescent="0.3">
      <c r="B58" s="15">
        <v>5</v>
      </c>
      <c r="C58" s="17" t="str">
        <f t="shared" si="2"/>
        <v>UT TCC APRENDIZAJE 2020</v>
      </c>
      <c r="D58" s="22"/>
      <c r="E58" s="22"/>
      <c r="F58" s="22"/>
      <c r="G58" s="22"/>
      <c r="H58" s="22"/>
      <c r="J58" s="23"/>
      <c r="K58" s="23"/>
      <c r="L58" s="23"/>
      <c r="M58" s="23"/>
      <c r="N58" s="23"/>
    </row>
    <row r="59" spans="2:14" x14ac:dyDescent="0.3">
      <c r="B59" s="15">
        <v>6</v>
      </c>
      <c r="C59" s="17" t="str">
        <f t="shared" si="2"/>
        <v>UT SEPNAP 2020-2022</v>
      </c>
      <c r="D59" s="22"/>
      <c r="E59" s="22"/>
      <c r="F59" s="22"/>
      <c r="G59" s="22"/>
      <c r="H59" s="22"/>
      <c r="J59" s="23"/>
      <c r="K59" s="23"/>
      <c r="L59" s="23"/>
      <c r="M59" s="23"/>
      <c r="N59" s="23"/>
    </row>
    <row r="60" spans="2:14" x14ac:dyDescent="0.3">
      <c r="B60" s="15">
        <v>7</v>
      </c>
      <c r="C60" s="17" t="str">
        <f t="shared" si="2"/>
        <v>S.O.S. LTDA</v>
      </c>
      <c r="D60" s="22"/>
      <c r="E60" s="22"/>
      <c r="F60" s="22"/>
      <c r="G60" s="22"/>
      <c r="H60" s="22"/>
      <c r="J60" s="23"/>
      <c r="K60" s="23"/>
      <c r="L60" s="23"/>
      <c r="M60" s="23"/>
      <c r="N60" s="23"/>
    </row>
    <row r="61" spans="2:14" x14ac:dyDescent="0.3">
      <c r="B61" s="15">
        <v>8</v>
      </c>
      <c r="C61" s="17" t="str">
        <f t="shared" si="2"/>
        <v>UT SENA JPE 2020</v>
      </c>
      <c r="D61" s="22"/>
      <c r="E61" s="22"/>
      <c r="F61" s="22"/>
      <c r="G61" s="22"/>
      <c r="H61" s="22"/>
      <c r="J61" s="23"/>
      <c r="K61" s="23"/>
      <c r="L61" s="23"/>
      <c r="M61" s="23"/>
      <c r="N61" s="23"/>
    </row>
    <row r="62" spans="2:14" x14ac:dyDescent="0.3">
      <c r="B62" s="38">
        <v>9</v>
      </c>
      <c r="C62" s="17" t="str">
        <f t="shared" si="2"/>
        <v>VIGIAS  DE COLOMBIA SRL LTDA</v>
      </c>
      <c r="D62" s="22"/>
      <c r="E62" s="22"/>
      <c r="F62" s="22"/>
      <c r="G62" s="22"/>
      <c r="H62" s="22"/>
      <c r="J62" s="23"/>
      <c r="K62" s="23"/>
      <c r="L62" s="23"/>
      <c r="M62" s="23"/>
      <c r="N62" s="23"/>
    </row>
    <row r="63" spans="2:14" x14ac:dyDescent="0.3">
      <c r="B63" s="15">
        <v>10</v>
      </c>
      <c r="C63" s="17" t="str">
        <f t="shared" si="2"/>
        <v>UT SESETEL 2020</v>
      </c>
      <c r="D63" s="22"/>
      <c r="E63" s="22"/>
      <c r="F63" s="22"/>
      <c r="G63" s="22"/>
      <c r="H63" s="22"/>
      <c r="J63" s="23"/>
      <c r="K63" s="23"/>
      <c r="L63" s="23"/>
      <c r="M63" s="23"/>
      <c r="N63" s="23"/>
    </row>
    <row r="64" spans="2:14" x14ac:dyDescent="0.3">
      <c r="B64" s="38">
        <v>11</v>
      </c>
      <c r="C64" s="17" t="str">
        <f t="shared" si="2"/>
        <v>UT SRD 2020</v>
      </c>
      <c r="D64" s="22"/>
      <c r="E64" s="22"/>
      <c r="F64" s="22"/>
      <c r="G64" s="22"/>
      <c r="H64" s="22"/>
      <c r="J64" s="23"/>
      <c r="K64" s="23"/>
      <c r="L64" s="23"/>
      <c r="M64" s="23"/>
      <c r="N64" s="23"/>
    </row>
    <row r="65" spans="2:14" x14ac:dyDescent="0.3">
      <c r="B65" s="15">
        <v>12</v>
      </c>
      <c r="C65" s="17" t="str">
        <f t="shared" si="2"/>
        <v>UT SEGURIDAD INTEGRAL 2020</v>
      </c>
      <c r="D65" s="22"/>
      <c r="E65" s="22"/>
      <c r="F65" s="22"/>
      <c r="G65" s="22"/>
      <c r="H65" s="22"/>
      <c r="J65" s="23"/>
      <c r="K65" s="23"/>
      <c r="L65" s="23"/>
      <c r="M65" s="23"/>
      <c r="N65" s="23"/>
    </row>
    <row r="66" spans="2:14" x14ac:dyDescent="0.3">
      <c r="B66" s="15">
        <v>13</v>
      </c>
      <c r="C66" s="17" t="str">
        <f t="shared" si="2"/>
        <v>UT SOA 1</v>
      </c>
      <c r="D66" s="22"/>
      <c r="E66" s="22"/>
      <c r="F66" s="22"/>
      <c r="G66" s="22"/>
      <c r="H66" s="22"/>
      <c r="J66" s="23"/>
      <c r="K66" s="23"/>
      <c r="L66" s="23"/>
      <c r="M66" s="23"/>
      <c r="N66" s="23"/>
    </row>
    <row r="67" spans="2:14" x14ac:dyDescent="0.3">
      <c r="B67" s="15">
        <v>14</v>
      </c>
      <c r="C67" s="17" t="str">
        <f t="shared" si="2"/>
        <v>MSO 2021</v>
      </c>
      <c r="D67" s="22"/>
      <c r="E67" s="22"/>
      <c r="F67" s="22"/>
      <c r="G67" s="22"/>
      <c r="H67" s="22"/>
      <c r="J67" s="23"/>
      <c r="K67" s="23"/>
      <c r="L67" s="23"/>
      <c r="M67" s="23"/>
      <c r="N67" s="23"/>
    </row>
    <row r="68" spans="2:14" x14ac:dyDescent="0.3">
      <c r="B68" s="15">
        <v>15</v>
      </c>
      <c r="C68" s="17" t="str">
        <f t="shared" si="2"/>
        <v>UT HO-NA</v>
      </c>
      <c r="D68" s="22"/>
      <c r="E68" s="22"/>
      <c r="F68" s="22"/>
      <c r="G68" s="22"/>
      <c r="H68" s="22"/>
      <c r="J68" s="23"/>
      <c r="K68" s="23"/>
      <c r="L68" s="23"/>
      <c r="M68" s="23"/>
      <c r="N68" s="23"/>
    </row>
    <row r="69" spans="2:14" x14ac:dyDescent="0.3">
      <c r="B69" s="15">
        <v>16</v>
      </c>
      <c r="C69" s="17" t="str">
        <f t="shared" si="2"/>
        <v>UT VISE LTDA VIGILANCIA ACOSTA LTDA</v>
      </c>
      <c r="D69" s="22"/>
      <c r="E69" s="22"/>
      <c r="F69" s="22"/>
      <c r="G69" s="22"/>
      <c r="H69" s="22"/>
      <c r="J69" s="23"/>
      <c r="K69" s="23"/>
      <c r="L69" s="23"/>
      <c r="M69" s="23"/>
      <c r="N69" s="23"/>
    </row>
    <row r="70" spans="2:14" x14ac:dyDescent="0.3">
      <c r="B70" s="38">
        <v>17</v>
      </c>
      <c r="C70" s="17" t="str">
        <f t="shared" si="2"/>
        <v>UT SS ANES 2020</v>
      </c>
      <c r="D70" s="22"/>
      <c r="E70" s="22"/>
      <c r="F70" s="22"/>
      <c r="G70" s="22"/>
      <c r="H70" s="22"/>
      <c r="J70" s="23"/>
      <c r="K70" s="23"/>
      <c r="L70" s="23"/>
      <c r="M70" s="23"/>
      <c r="N70" s="23"/>
    </row>
    <row r="71" spans="2:14" x14ac:dyDescent="0.3">
      <c r="B71" s="15">
        <v>18</v>
      </c>
      <c r="C71" s="17" t="str">
        <f t="shared" si="2"/>
        <v>UT GCC EDUCACION 2020</v>
      </c>
      <c r="D71" s="22"/>
      <c r="E71" s="22"/>
      <c r="F71" s="22"/>
      <c r="G71" s="22"/>
      <c r="H71" s="22"/>
      <c r="J71" s="23"/>
      <c r="K71" s="23"/>
      <c r="L71" s="23"/>
      <c r="M71" s="23"/>
      <c r="N71" s="23"/>
    </row>
    <row r="72" spans="2:14" x14ac:dyDescent="0.3">
      <c r="B72" s="15">
        <v>19</v>
      </c>
      <c r="C72" s="17" t="str">
        <f t="shared" si="2"/>
        <v>UT SEGURIDAD PAC</v>
      </c>
      <c r="D72" s="22"/>
      <c r="E72" s="22"/>
      <c r="F72" s="22"/>
      <c r="G72" s="22"/>
      <c r="H72" s="22"/>
      <c r="J72" s="23"/>
      <c r="K72" s="23"/>
      <c r="L72" s="23"/>
      <c r="M72" s="23"/>
      <c r="N72" s="23"/>
    </row>
    <row r="73" spans="2:14" x14ac:dyDescent="0.3">
      <c r="B73" s="15">
        <v>20</v>
      </c>
      <c r="C73" s="17" t="str">
        <f t="shared" si="2"/>
        <v>GCSI GRUPO COLOMBIANO DE SEGURIDAD INTEGRAL</v>
      </c>
      <c r="D73" s="22"/>
      <c r="E73" s="22"/>
      <c r="F73" s="22"/>
      <c r="G73" s="22"/>
      <c r="H73" s="22"/>
      <c r="J73" s="23"/>
      <c r="K73" s="23"/>
      <c r="L73" s="23"/>
      <c r="M73" s="23"/>
      <c r="N73" s="23"/>
    </row>
    <row r="74" spans="2:14" x14ac:dyDescent="0.3">
      <c r="B74" s="15">
        <v>21</v>
      </c>
      <c r="C74" s="17" t="str">
        <f t="shared" si="2"/>
        <v>UT OS-03-2020</v>
      </c>
      <c r="D74" s="22"/>
      <c r="E74" s="22"/>
      <c r="F74" s="22"/>
      <c r="G74" s="22"/>
      <c r="H74" s="22"/>
      <c r="J74" s="23"/>
      <c r="K74" s="23"/>
      <c r="L74" s="23"/>
      <c r="M74" s="23"/>
      <c r="N74" s="23"/>
    </row>
    <row r="75" spans="2:14" x14ac:dyDescent="0.3">
      <c r="B75" s="15">
        <v>22</v>
      </c>
      <c r="C75" s="17" t="str">
        <f t="shared" si="2"/>
        <v>DELTHAC 1 SEGURIDAD LTDA</v>
      </c>
      <c r="D75" s="22"/>
      <c r="E75" s="22"/>
      <c r="F75" s="22"/>
      <c r="G75" s="22"/>
      <c r="H75" s="22"/>
      <c r="J75" s="23"/>
      <c r="K75" s="23"/>
      <c r="L75" s="23"/>
      <c r="M75" s="23"/>
      <c r="N75" s="23"/>
    </row>
    <row r="76" spans="2:14" x14ac:dyDescent="0.3">
      <c r="B76" s="15">
        <v>23</v>
      </c>
      <c r="C76" s="17" t="str">
        <f t="shared" si="2"/>
        <v xml:space="preserve">UT CGC SEGURIDAD </v>
      </c>
      <c r="D76" s="22"/>
      <c r="E76" s="22"/>
      <c r="F76" s="22"/>
      <c r="G76" s="22"/>
      <c r="H76" s="22"/>
      <c r="J76" s="23"/>
      <c r="K76" s="23"/>
      <c r="L76" s="23"/>
      <c r="M76" s="23"/>
      <c r="N76" s="23"/>
    </row>
    <row r="77" spans="2:14" x14ac:dyDescent="0.3">
      <c r="B77" s="15">
        <v>24</v>
      </c>
      <c r="C77" s="17" t="str">
        <f t="shared" si="2"/>
        <v>UT SERVIAMERICAS 2020</v>
      </c>
      <c r="D77" s="22"/>
      <c r="E77" s="22"/>
      <c r="F77" s="22"/>
      <c r="G77" s="22"/>
      <c r="H77" s="22"/>
      <c r="J77" s="23"/>
      <c r="K77" s="23"/>
      <c r="L77" s="23"/>
      <c r="M77" s="23"/>
      <c r="N77" s="23"/>
    </row>
    <row r="78" spans="2:14" x14ac:dyDescent="0.3">
      <c r="B78" s="15">
        <v>25</v>
      </c>
      <c r="C78" s="17" t="str">
        <f t="shared" si="2"/>
        <v xml:space="preserve">VSC SEGURIDAD </v>
      </c>
      <c r="D78" s="22"/>
      <c r="E78" s="22"/>
      <c r="F78" s="22"/>
      <c r="G78" s="22"/>
      <c r="H78" s="22"/>
      <c r="J78" s="23"/>
      <c r="K78" s="23"/>
      <c r="L78" s="23"/>
      <c r="M78" s="23"/>
      <c r="N78" s="23"/>
    </row>
    <row r="79" spans="2:14" x14ac:dyDescent="0.3">
      <c r="B79" s="38">
        <v>26</v>
      </c>
      <c r="C79" s="17" t="str">
        <f t="shared" si="2"/>
        <v>SEGURIDAD ATLAS</v>
      </c>
      <c r="D79" s="22"/>
      <c r="E79" s="22"/>
      <c r="F79" s="22"/>
      <c r="G79" s="22"/>
      <c r="H79" s="22"/>
      <c r="J79" s="23"/>
      <c r="K79" s="23"/>
      <c r="L79" s="23"/>
      <c r="M79" s="23"/>
      <c r="N79" s="23"/>
    </row>
    <row r="80" spans="2:14" x14ac:dyDescent="0.3">
      <c r="B80" s="15">
        <v>27</v>
      </c>
      <c r="C80" s="17" t="str">
        <f t="shared" si="2"/>
        <v>SEGURIDAD LAS AMERICAS LTDA SEGURIAMERICAS</v>
      </c>
      <c r="D80" s="22"/>
      <c r="E80" s="22"/>
      <c r="F80" s="22"/>
      <c r="G80" s="22"/>
      <c r="H80" s="22"/>
      <c r="J80" s="23"/>
      <c r="K80" s="23"/>
      <c r="L80" s="23"/>
      <c r="M80" s="23"/>
      <c r="N80" s="23"/>
    </row>
    <row r="81" spans="2:14" x14ac:dyDescent="0.3">
      <c r="B81" s="15">
        <v>28</v>
      </c>
      <c r="C81" s="17" t="str">
        <f t="shared" si="2"/>
        <v>UT AHS 2020</v>
      </c>
      <c r="D81" s="22"/>
      <c r="E81" s="22"/>
      <c r="F81" s="22"/>
      <c r="G81" s="22"/>
      <c r="H81" s="22"/>
      <c r="J81" s="23"/>
      <c r="K81" s="23"/>
      <c r="L81" s="23"/>
      <c r="M81" s="23"/>
      <c r="N81" s="23"/>
    </row>
    <row r="82" spans="2:14" x14ac:dyDescent="0.3">
      <c r="B82" s="15">
        <v>29</v>
      </c>
      <c r="C82" s="17" t="str">
        <f t="shared" si="2"/>
        <v>UT OSC-2021</v>
      </c>
      <c r="D82" s="22"/>
      <c r="E82" s="22"/>
      <c r="F82" s="22"/>
      <c r="G82" s="22"/>
      <c r="H82" s="22"/>
      <c r="J82" s="23"/>
      <c r="K82" s="23"/>
      <c r="L82" s="23"/>
      <c r="M82" s="23"/>
      <c r="N82" s="23"/>
    </row>
    <row r="83" spans="2:14" x14ac:dyDescent="0.3">
      <c r="B83" s="15">
        <v>30</v>
      </c>
      <c r="C83" s="17" t="str">
        <f t="shared" si="2"/>
        <v>UT ATLAS-OLIMPO 2020</v>
      </c>
      <c r="D83" s="22"/>
      <c r="E83" s="22"/>
      <c r="F83" s="22"/>
      <c r="G83" s="22"/>
      <c r="H83" s="22"/>
      <c r="J83" s="23"/>
      <c r="K83" s="23"/>
      <c r="L83" s="23"/>
      <c r="M83" s="23"/>
      <c r="N83" s="23"/>
    </row>
    <row r="84" spans="2:14" x14ac:dyDescent="0.3">
      <c r="B84" s="15">
        <v>31</v>
      </c>
      <c r="C84" s="17" t="str">
        <f t="shared" si="2"/>
        <v>UT SEGURIDAD ABO  2020</v>
      </c>
      <c r="D84" s="22"/>
      <c r="E84" s="22"/>
      <c r="F84" s="22"/>
      <c r="G84" s="22"/>
      <c r="H84" s="22"/>
      <c r="J84" s="23"/>
      <c r="K84" s="23"/>
      <c r="L84" s="23"/>
      <c r="M84" s="23"/>
      <c r="N84" s="23"/>
    </row>
    <row r="85" spans="2:14" x14ac:dyDescent="0.3">
      <c r="B85" s="15">
        <v>32</v>
      </c>
      <c r="C85" s="17" t="str">
        <f t="shared" si="2"/>
        <v xml:space="preserve">UT S&amp;P </v>
      </c>
      <c r="D85" s="22"/>
      <c r="E85" s="22"/>
      <c r="F85" s="22"/>
      <c r="G85" s="22"/>
      <c r="H85" s="22"/>
      <c r="J85" s="23"/>
      <c r="K85" s="23"/>
      <c r="L85" s="23"/>
      <c r="M85" s="23"/>
      <c r="N85" s="23"/>
    </row>
    <row r="86" spans="2:14" x14ac:dyDescent="0.3">
      <c r="B86" s="15">
        <v>33</v>
      </c>
      <c r="C86" s="17" t="str">
        <f t="shared" si="2"/>
        <v>INTERGLOBAL SEGURIDAD Y VIGILANCIA LTDA</v>
      </c>
      <c r="D86" s="22"/>
      <c r="E86" s="22"/>
      <c r="F86" s="22"/>
      <c r="G86" s="22"/>
      <c r="H86" s="22"/>
      <c r="J86" s="23"/>
      <c r="K86" s="23"/>
      <c r="L86" s="23"/>
      <c r="M86" s="23"/>
      <c r="N86" s="23"/>
    </row>
    <row r="87" spans="2:14" x14ac:dyDescent="0.3">
      <c r="B87" s="15">
        <v>34</v>
      </c>
      <c r="C87" s="17" t="str">
        <f t="shared" si="2"/>
        <v>UT JAYAC 2020</v>
      </c>
      <c r="D87" s="22"/>
      <c r="E87" s="22"/>
      <c r="F87" s="22"/>
      <c r="G87" s="22"/>
      <c r="H87" s="22"/>
      <c r="J87" s="23"/>
      <c r="K87" s="23"/>
      <c r="L87" s="23"/>
      <c r="M87" s="23"/>
      <c r="N87" s="23"/>
    </row>
    <row r="88" spans="2:14" x14ac:dyDescent="0.3">
      <c r="B88" s="15">
        <v>35</v>
      </c>
      <c r="C88" s="17" t="str">
        <f t="shared" si="2"/>
        <v>UT UNION SEGURIDAD 2020</v>
      </c>
      <c r="D88" s="22"/>
      <c r="E88" s="22"/>
      <c r="F88" s="22"/>
      <c r="G88" s="22"/>
      <c r="H88" s="22"/>
      <c r="J88" s="23"/>
      <c r="K88" s="23"/>
      <c r="L88" s="23"/>
      <c r="M88" s="23"/>
      <c r="N88" s="23"/>
    </row>
    <row r="89" spans="2:14" x14ac:dyDescent="0.3">
      <c r="B89" s="15">
        <v>36</v>
      </c>
      <c r="C89" s="17" t="str">
        <f t="shared" si="2"/>
        <v>UT CCI 2020</v>
      </c>
      <c r="D89" s="22"/>
      <c r="E89" s="22"/>
      <c r="F89" s="22"/>
      <c r="G89" s="22"/>
      <c r="H89" s="22"/>
      <c r="J89" s="23"/>
      <c r="K89" s="23"/>
      <c r="L89" s="23"/>
      <c r="M89" s="23"/>
      <c r="N89" s="23"/>
    </row>
    <row r="90" spans="2:14" x14ac:dyDescent="0.3">
      <c r="B90" s="15">
        <v>37</v>
      </c>
      <c r="C90" s="17" t="str">
        <f t="shared" si="2"/>
        <v>UT SLP 2020</v>
      </c>
      <c r="D90" s="22"/>
      <c r="E90" s="22"/>
      <c r="F90" s="22"/>
      <c r="G90" s="22"/>
      <c r="H90" s="22"/>
      <c r="J90" s="23"/>
      <c r="K90" s="23"/>
      <c r="L90" s="23"/>
      <c r="M90" s="23"/>
      <c r="N90" s="23"/>
    </row>
    <row r="91" spans="2:14" x14ac:dyDescent="0.3">
      <c r="B91" s="15">
        <v>38</v>
      </c>
      <c r="C91" s="17" t="str">
        <f>+C47</f>
        <v>UT VIPERSFIDELITY 2020</v>
      </c>
      <c r="D91" s="22"/>
      <c r="E91" s="22"/>
      <c r="F91" s="22"/>
      <c r="G91" s="22"/>
      <c r="H91" s="22"/>
      <c r="J91" s="23"/>
      <c r="K91" s="23"/>
      <c r="L91" s="23"/>
      <c r="M91" s="23"/>
      <c r="N91" s="23"/>
    </row>
    <row r="92" spans="2:14" x14ac:dyDescent="0.3">
      <c r="B92" s="20"/>
      <c r="C92" s="20"/>
      <c r="D92" s="20"/>
      <c r="E92" s="20"/>
      <c r="F92" s="20"/>
      <c r="G92" s="20"/>
      <c r="H92" s="20"/>
      <c r="I92" s="20"/>
      <c r="J92" s="21"/>
      <c r="K92" s="21"/>
      <c r="L92" s="21"/>
      <c r="M92" s="21"/>
      <c r="N92" s="21"/>
    </row>
    <row r="93" spans="2:14" x14ac:dyDescent="0.3">
      <c r="B93" s="1" t="s">
        <v>58</v>
      </c>
      <c r="D93" s="37">
        <f>+AVERAGE(D54)</f>
        <v>0.35</v>
      </c>
      <c r="E93" s="37">
        <f t="shared" ref="E93:H93" si="4">+AVERAGE(E54)</f>
        <v>0.41</v>
      </c>
      <c r="F93" s="37">
        <f t="shared" si="4"/>
        <v>0.43</v>
      </c>
      <c r="G93" s="37"/>
      <c r="H93" s="37">
        <f t="shared" si="4"/>
        <v>0.48</v>
      </c>
    </row>
    <row r="94" spans="2:14" x14ac:dyDescent="0.3">
      <c r="B94" s="2" t="s">
        <v>57</v>
      </c>
      <c r="C94" s="2"/>
      <c r="D94" s="37">
        <f>(D54)</f>
        <v>0.35</v>
      </c>
      <c r="E94" s="37">
        <f t="shared" ref="E94:H94" si="5">(E54)</f>
        <v>0.41</v>
      </c>
      <c r="F94" s="37">
        <f t="shared" si="5"/>
        <v>0.43</v>
      </c>
      <c r="G94" s="37"/>
      <c r="H94" s="37">
        <f t="shared" si="5"/>
        <v>0.48</v>
      </c>
      <c r="J94" s="7">
        <f>+MIN(J54:J91)</f>
        <v>0</v>
      </c>
      <c r="K94" s="7">
        <f t="shared" ref="K94:N94" si="6">+MIN(K54:K91)</f>
        <v>0</v>
      </c>
      <c r="L94" s="7">
        <f t="shared" si="6"/>
        <v>0</v>
      </c>
      <c r="M94" s="7">
        <f t="shared" si="6"/>
        <v>0</v>
      </c>
      <c r="N94" s="7">
        <f t="shared" si="6"/>
        <v>0</v>
      </c>
    </row>
    <row r="95" spans="2:14" x14ac:dyDescent="0.3">
      <c r="D95" s="39"/>
      <c r="J95" s="8"/>
    </row>
    <row r="96" spans="2:14" ht="15.5" x14ac:dyDescent="0.35">
      <c r="B96" s="4" t="s">
        <v>13</v>
      </c>
      <c r="C96" s="4"/>
      <c r="D96" s="39"/>
    </row>
    <row r="97" spans="2:14" x14ac:dyDescent="0.3">
      <c r="J97" s="10"/>
      <c r="K97" s="10"/>
      <c r="L97" s="10"/>
      <c r="M97" s="10"/>
      <c r="N97" s="10"/>
    </row>
    <row r="98" spans="2:14" x14ac:dyDescent="0.3">
      <c r="D98" s="46" t="s">
        <v>70</v>
      </c>
      <c r="E98" s="46"/>
      <c r="F98" s="46"/>
      <c r="G98" s="46"/>
      <c r="H98" s="46"/>
      <c r="J98" s="47"/>
      <c r="K98" s="47"/>
      <c r="L98" s="47"/>
      <c r="M98" s="47"/>
      <c r="N98" s="47"/>
    </row>
    <row r="99" spans="2:14" x14ac:dyDescent="0.3">
      <c r="B99" s="14" t="s">
        <v>0</v>
      </c>
      <c r="C99" s="14" t="str">
        <f>+C53</f>
        <v>NOMBRE PROPONENTE</v>
      </c>
      <c r="D99" s="19" t="s">
        <v>3</v>
      </c>
      <c r="E99" s="14" t="s">
        <v>4</v>
      </c>
      <c r="F99" s="19" t="s">
        <v>5</v>
      </c>
      <c r="G99" s="14" t="s">
        <v>6</v>
      </c>
      <c r="H99" s="19" t="s">
        <v>7</v>
      </c>
      <c r="J99" s="11"/>
      <c r="K99" s="11"/>
      <c r="L99" s="11"/>
      <c r="M99" s="11"/>
      <c r="N99" s="11"/>
    </row>
    <row r="100" spans="2:14" x14ac:dyDescent="0.3">
      <c r="B100" s="38">
        <v>1</v>
      </c>
      <c r="C100" s="15" t="str">
        <f>+C54</f>
        <v>SEVICOL</v>
      </c>
      <c r="D100" s="30">
        <f>(1-ABS(($D$54-D54)/$D$54))*19</f>
        <v>19</v>
      </c>
      <c r="E100" s="30">
        <f>(1-ABS(($E$54-E54)/$E$54))*19</f>
        <v>19</v>
      </c>
      <c r="F100" s="30">
        <f>(1-ABS(($F$54-F54)/$F$54))*19</f>
        <v>19</v>
      </c>
      <c r="G100" s="30"/>
      <c r="H100" s="30">
        <f>(1-ABS(($H$54-H54)/$H$54))*19</f>
        <v>19</v>
      </c>
      <c r="J100" s="12"/>
      <c r="K100" s="12"/>
      <c r="L100" s="12"/>
      <c r="M100" s="12"/>
      <c r="N100" s="12"/>
    </row>
    <row r="101" spans="2:14" x14ac:dyDescent="0.3">
      <c r="B101" s="15">
        <v>2</v>
      </c>
      <c r="C101" s="15" t="str">
        <f t="shared" ref="C101:C137" si="7">+C55</f>
        <v>UT TWZM 2020</v>
      </c>
      <c r="D101" s="30"/>
      <c r="E101" s="30"/>
      <c r="F101" s="30"/>
      <c r="G101" s="30"/>
      <c r="H101" s="30"/>
      <c r="J101" s="12"/>
      <c r="K101" s="12"/>
      <c r="L101" s="12"/>
      <c r="M101" s="12"/>
      <c r="N101" s="12"/>
    </row>
    <row r="102" spans="2:14" x14ac:dyDescent="0.3">
      <c r="B102" s="38">
        <v>3</v>
      </c>
      <c r="C102" s="15" t="str">
        <f t="shared" si="7"/>
        <v>UT DOBLE A 2020</v>
      </c>
      <c r="D102" s="30"/>
      <c r="E102" s="30"/>
      <c r="F102" s="30"/>
      <c r="G102" s="30"/>
      <c r="H102" s="30"/>
      <c r="J102" s="12"/>
      <c r="K102" s="12"/>
      <c r="L102" s="12"/>
      <c r="M102" s="12"/>
      <c r="N102" s="12"/>
    </row>
    <row r="103" spans="2:14" x14ac:dyDescent="0.3">
      <c r="B103" s="15">
        <v>4</v>
      </c>
      <c r="C103" s="15" t="str">
        <f t="shared" si="7"/>
        <v>UT SEGURIDAD COLOMBIA</v>
      </c>
      <c r="D103" s="30"/>
      <c r="E103" s="30"/>
      <c r="F103" s="30"/>
      <c r="G103" s="30"/>
      <c r="H103" s="30"/>
      <c r="J103" s="12"/>
      <c r="K103" s="12"/>
      <c r="L103" s="12"/>
      <c r="M103" s="12"/>
      <c r="N103" s="12"/>
    </row>
    <row r="104" spans="2:14" x14ac:dyDescent="0.3">
      <c r="B104" s="15">
        <v>5</v>
      </c>
      <c r="C104" s="15" t="str">
        <f t="shared" si="7"/>
        <v>UT TCC APRENDIZAJE 2020</v>
      </c>
      <c r="D104" s="30"/>
      <c r="E104" s="30"/>
      <c r="F104" s="30"/>
      <c r="G104" s="30"/>
      <c r="H104" s="30"/>
      <c r="J104" s="12"/>
      <c r="K104" s="12"/>
      <c r="L104" s="12"/>
      <c r="M104" s="12"/>
      <c r="N104" s="12"/>
    </row>
    <row r="105" spans="2:14" x14ac:dyDescent="0.3">
      <c r="B105" s="15">
        <v>6</v>
      </c>
      <c r="C105" s="15" t="str">
        <f t="shared" si="7"/>
        <v>UT SEPNAP 2020-2022</v>
      </c>
      <c r="D105" s="30"/>
      <c r="E105" s="30"/>
      <c r="F105" s="30"/>
      <c r="G105" s="30"/>
      <c r="H105" s="30"/>
      <c r="J105" s="12"/>
      <c r="K105" s="12"/>
      <c r="L105" s="12"/>
      <c r="M105" s="12"/>
      <c r="N105" s="12"/>
    </row>
    <row r="106" spans="2:14" x14ac:dyDescent="0.3">
      <c r="B106" s="15">
        <v>7</v>
      </c>
      <c r="C106" s="15" t="str">
        <f t="shared" si="7"/>
        <v>S.O.S. LTDA</v>
      </c>
      <c r="D106" s="30"/>
      <c r="E106" s="30"/>
      <c r="F106" s="30"/>
      <c r="G106" s="30"/>
      <c r="H106" s="30"/>
      <c r="J106" s="12"/>
      <c r="K106" s="12"/>
      <c r="L106" s="12"/>
      <c r="M106" s="12"/>
      <c r="N106" s="12"/>
    </row>
    <row r="107" spans="2:14" x14ac:dyDescent="0.3">
      <c r="B107" s="15">
        <v>8</v>
      </c>
      <c r="C107" s="15" t="str">
        <f t="shared" si="7"/>
        <v>UT SENA JPE 2020</v>
      </c>
      <c r="D107" s="30"/>
      <c r="E107" s="30"/>
      <c r="F107" s="30"/>
      <c r="G107" s="30"/>
      <c r="H107" s="30"/>
      <c r="J107" s="12"/>
      <c r="K107" s="12"/>
      <c r="L107" s="12"/>
      <c r="M107" s="12"/>
      <c r="N107" s="12"/>
    </row>
    <row r="108" spans="2:14" x14ac:dyDescent="0.3">
      <c r="B108" s="38">
        <v>9</v>
      </c>
      <c r="C108" s="15" t="str">
        <f t="shared" si="7"/>
        <v>VIGIAS  DE COLOMBIA SRL LTDA</v>
      </c>
      <c r="D108" s="30"/>
      <c r="E108" s="30"/>
      <c r="F108" s="30"/>
      <c r="G108" s="30"/>
      <c r="H108" s="30"/>
      <c r="J108" s="12"/>
      <c r="K108" s="12"/>
      <c r="L108" s="12"/>
      <c r="M108" s="12"/>
      <c r="N108" s="12"/>
    </row>
    <row r="109" spans="2:14" x14ac:dyDescent="0.3">
      <c r="B109" s="15">
        <v>10</v>
      </c>
      <c r="C109" s="15" t="str">
        <f t="shared" si="7"/>
        <v>UT SESETEL 2020</v>
      </c>
      <c r="D109" s="30"/>
      <c r="E109" s="30"/>
      <c r="F109" s="30"/>
      <c r="G109" s="30"/>
      <c r="H109" s="30"/>
      <c r="J109" s="12"/>
      <c r="K109" s="12"/>
      <c r="L109" s="12"/>
      <c r="M109" s="12"/>
      <c r="N109" s="12"/>
    </row>
    <row r="110" spans="2:14" x14ac:dyDescent="0.3">
      <c r="B110" s="38">
        <v>11</v>
      </c>
      <c r="C110" s="15" t="str">
        <f t="shared" si="7"/>
        <v>UT SRD 2020</v>
      </c>
      <c r="D110" s="30"/>
      <c r="E110" s="30"/>
      <c r="F110" s="30"/>
      <c r="G110" s="30"/>
      <c r="H110" s="30"/>
      <c r="J110" s="12"/>
      <c r="K110" s="12"/>
      <c r="L110" s="12"/>
      <c r="M110" s="12"/>
      <c r="N110" s="12"/>
    </row>
    <row r="111" spans="2:14" x14ac:dyDescent="0.3">
      <c r="B111" s="15">
        <v>12</v>
      </c>
      <c r="C111" s="15" t="str">
        <f t="shared" si="7"/>
        <v>UT SEGURIDAD INTEGRAL 2020</v>
      </c>
      <c r="D111" s="30"/>
      <c r="E111" s="30"/>
      <c r="F111" s="30"/>
      <c r="G111" s="30"/>
      <c r="H111" s="30"/>
      <c r="J111" s="12"/>
      <c r="K111" s="12"/>
      <c r="L111" s="12"/>
      <c r="M111" s="12"/>
      <c r="N111" s="12"/>
    </row>
    <row r="112" spans="2:14" x14ac:dyDescent="0.3">
      <c r="B112" s="15">
        <v>13</v>
      </c>
      <c r="C112" s="15" t="str">
        <f t="shared" si="7"/>
        <v>UT SOA 1</v>
      </c>
      <c r="D112" s="30"/>
      <c r="E112" s="30"/>
      <c r="F112" s="30"/>
      <c r="G112" s="30"/>
      <c r="H112" s="30"/>
      <c r="J112" s="12"/>
      <c r="K112" s="12"/>
      <c r="L112" s="12"/>
      <c r="M112" s="12"/>
      <c r="N112" s="12"/>
    </row>
    <row r="113" spans="2:14" x14ac:dyDescent="0.3">
      <c r="B113" s="15">
        <v>14</v>
      </c>
      <c r="C113" s="15" t="str">
        <f t="shared" si="7"/>
        <v>MSO 2021</v>
      </c>
      <c r="D113" s="30"/>
      <c r="E113" s="30"/>
      <c r="F113" s="30"/>
      <c r="G113" s="30"/>
      <c r="H113" s="30"/>
      <c r="J113" s="12"/>
      <c r="K113" s="12"/>
      <c r="L113" s="12"/>
      <c r="M113" s="12"/>
      <c r="N113" s="12"/>
    </row>
    <row r="114" spans="2:14" x14ac:dyDescent="0.3">
      <c r="B114" s="15">
        <v>15</v>
      </c>
      <c r="C114" s="15" t="str">
        <f t="shared" si="7"/>
        <v>UT HO-NA</v>
      </c>
      <c r="D114" s="30"/>
      <c r="E114" s="30"/>
      <c r="F114" s="30"/>
      <c r="G114" s="30"/>
      <c r="H114" s="30"/>
      <c r="J114" s="12"/>
      <c r="K114" s="12"/>
      <c r="L114" s="12"/>
      <c r="M114" s="12"/>
      <c r="N114" s="12"/>
    </row>
    <row r="115" spans="2:14" x14ac:dyDescent="0.3">
      <c r="B115" s="15">
        <v>16</v>
      </c>
      <c r="C115" s="15" t="str">
        <f t="shared" si="7"/>
        <v>UT VISE LTDA VIGILANCIA ACOSTA LTDA</v>
      </c>
      <c r="D115" s="30"/>
      <c r="E115" s="30"/>
      <c r="F115" s="30"/>
      <c r="G115" s="30"/>
      <c r="H115" s="30"/>
      <c r="J115" s="12"/>
      <c r="K115" s="12"/>
      <c r="L115" s="12"/>
      <c r="M115" s="12"/>
      <c r="N115" s="12"/>
    </row>
    <row r="116" spans="2:14" x14ac:dyDescent="0.3">
      <c r="B116" s="38">
        <v>17</v>
      </c>
      <c r="C116" s="15" t="str">
        <f t="shared" si="7"/>
        <v>UT SS ANES 2020</v>
      </c>
      <c r="D116" s="30"/>
      <c r="E116" s="30"/>
      <c r="F116" s="30"/>
      <c r="G116" s="30"/>
      <c r="H116" s="30"/>
      <c r="J116" s="12"/>
      <c r="K116" s="12"/>
      <c r="L116" s="12"/>
      <c r="M116" s="12"/>
      <c r="N116" s="12"/>
    </row>
    <row r="117" spans="2:14" x14ac:dyDescent="0.3">
      <c r="B117" s="15">
        <v>18</v>
      </c>
      <c r="C117" s="15" t="str">
        <f t="shared" si="7"/>
        <v>UT GCC EDUCACION 2020</v>
      </c>
      <c r="D117" s="30"/>
      <c r="E117" s="30"/>
      <c r="F117" s="30"/>
      <c r="G117" s="30"/>
      <c r="H117" s="30"/>
      <c r="J117" s="12"/>
      <c r="K117" s="12"/>
      <c r="L117" s="12"/>
      <c r="M117" s="12"/>
      <c r="N117" s="12"/>
    </row>
    <row r="118" spans="2:14" x14ac:dyDescent="0.3">
      <c r="B118" s="15">
        <v>19</v>
      </c>
      <c r="C118" s="15" t="str">
        <f t="shared" si="7"/>
        <v>UT SEGURIDAD PAC</v>
      </c>
      <c r="D118" s="30"/>
      <c r="E118" s="30"/>
      <c r="F118" s="30"/>
      <c r="G118" s="30"/>
      <c r="H118" s="30"/>
      <c r="J118" s="12"/>
      <c r="K118" s="12"/>
      <c r="L118" s="12"/>
      <c r="M118" s="12"/>
      <c r="N118" s="12"/>
    </row>
    <row r="119" spans="2:14" x14ac:dyDescent="0.3">
      <c r="B119" s="15">
        <v>20</v>
      </c>
      <c r="C119" s="15" t="str">
        <f t="shared" si="7"/>
        <v>GCSI GRUPO COLOMBIANO DE SEGURIDAD INTEGRAL</v>
      </c>
      <c r="D119" s="30"/>
      <c r="E119" s="30"/>
      <c r="F119" s="30"/>
      <c r="G119" s="30"/>
      <c r="H119" s="30"/>
      <c r="J119" s="12"/>
      <c r="K119" s="12"/>
      <c r="L119" s="12"/>
      <c r="M119" s="12"/>
      <c r="N119" s="12"/>
    </row>
    <row r="120" spans="2:14" x14ac:dyDescent="0.3">
      <c r="B120" s="15">
        <v>21</v>
      </c>
      <c r="C120" s="15" t="str">
        <f t="shared" si="7"/>
        <v>UT OS-03-2020</v>
      </c>
      <c r="D120" s="30"/>
      <c r="E120" s="30"/>
      <c r="F120" s="30"/>
      <c r="G120" s="30"/>
      <c r="H120" s="30"/>
      <c r="J120" s="12"/>
      <c r="K120" s="12"/>
      <c r="L120" s="12"/>
      <c r="M120" s="12"/>
      <c r="N120" s="12"/>
    </row>
    <row r="121" spans="2:14" x14ac:dyDescent="0.3">
      <c r="B121" s="15">
        <v>22</v>
      </c>
      <c r="C121" s="15" t="str">
        <f t="shared" si="7"/>
        <v>DELTHAC 1 SEGURIDAD LTDA</v>
      </c>
      <c r="D121" s="30"/>
      <c r="E121" s="30"/>
      <c r="F121" s="30"/>
      <c r="G121" s="30"/>
      <c r="H121" s="30"/>
      <c r="J121" s="12"/>
      <c r="K121" s="12"/>
      <c r="L121" s="12"/>
      <c r="M121" s="12"/>
      <c r="N121" s="12"/>
    </row>
    <row r="122" spans="2:14" x14ac:dyDescent="0.3">
      <c r="B122" s="15">
        <v>23</v>
      </c>
      <c r="C122" s="15" t="str">
        <f t="shared" si="7"/>
        <v xml:space="preserve">UT CGC SEGURIDAD </v>
      </c>
      <c r="D122" s="30"/>
      <c r="E122" s="30"/>
      <c r="F122" s="30"/>
      <c r="G122" s="30"/>
      <c r="H122" s="30"/>
      <c r="J122" s="12"/>
      <c r="K122" s="12"/>
      <c r="L122" s="12"/>
      <c r="M122" s="12"/>
      <c r="N122" s="12"/>
    </row>
    <row r="123" spans="2:14" x14ac:dyDescent="0.3">
      <c r="B123" s="15">
        <v>24</v>
      </c>
      <c r="C123" s="15" t="str">
        <f t="shared" si="7"/>
        <v>UT SERVIAMERICAS 2020</v>
      </c>
      <c r="D123" s="30"/>
      <c r="E123" s="30"/>
      <c r="F123" s="30"/>
      <c r="G123" s="30"/>
      <c r="H123" s="30"/>
      <c r="J123" s="12"/>
      <c r="K123" s="12"/>
      <c r="L123" s="12"/>
      <c r="M123" s="12"/>
      <c r="N123" s="12"/>
    </row>
    <row r="124" spans="2:14" x14ac:dyDescent="0.3">
      <c r="B124" s="15">
        <v>25</v>
      </c>
      <c r="C124" s="15" t="str">
        <f t="shared" si="7"/>
        <v xml:space="preserve">VSC SEGURIDAD </v>
      </c>
      <c r="D124" s="30"/>
      <c r="E124" s="30"/>
      <c r="F124" s="30"/>
      <c r="G124" s="30"/>
      <c r="H124" s="30"/>
      <c r="J124" s="12"/>
      <c r="K124" s="12"/>
      <c r="L124" s="12"/>
      <c r="M124" s="12"/>
      <c r="N124" s="12"/>
    </row>
    <row r="125" spans="2:14" x14ac:dyDescent="0.3">
      <c r="B125" s="38">
        <v>26</v>
      </c>
      <c r="C125" s="15" t="str">
        <f t="shared" si="7"/>
        <v>SEGURIDAD ATLAS</v>
      </c>
      <c r="D125" s="30"/>
      <c r="E125" s="30"/>
      <c r="F125" s="30"/>
      <c r="G125" s="30"/>
      <c r="H125" s="30"/>
      <c r="J125" s="12"/>
      <c r="K125" s="12"/>
      <c r="L125" s="12"/>
      <c r="M125" s="12"/>
      <c r="N125" s="12"/>
    </row>
    <row r="126" spans="2:14" x14ac:dyDescent="0.3">
      <c r="B126" s="15">
        <v>27</v>
      </c>
      <c r="C126" s="15" t="str">
        <f t="shared" si="7"/>
        <v>SEGURIDAD LAS AMERICAS LTDA SEGURIAMERICAS</v>
      </c>
      <c r="D126" s="31"/>
      <c r="E126" s="31"/>
      <c r="F126" s="31"/>
      <c r="G126" s="31"/>
      <c r="H126" s="31"/>
      <c r="J126" s="12"/>
      <c r="K126" s="12"/>
      <c r="L126" s="12"/>
      <c r="M126" s="12"/>
      <c r="N126" s="12"/>
    </row>
    <row r="127" spans="2:14" x14ac:dyDescent="0.3">
      <c r="B127" s="15">
        <v>28</v>
      </c>
      <c r="C127" s="15" t="str">
        <f t="shared" si="7"/>
        <v>UT AHS 2020</v>
      </c>
      <c r="D127" s="31"/>
      <c r="E127" s="31"/>
      <c r="F127" s="31"/>
      <c r="G127" s="31"/>
      <c r="H127" s="31"/>
      <c r="J127" s="12"/>
      <c r="K127" s="12"/>
      <c r="L127" s="12"/>
      <c r="M127" s="12"/>
      <c r="N127" s="12"/>
    </row>
    <row r="128" spans="2:14" x14ac:dyDescent="0.3">
      <c r="B128" s="15">
        <v>29</v>
      </c>
      <c r="C128" s="15" t="str">
        <f t="shared" si="7"/>
        <v>UT OSC-2021</v>
      </c>
      <c r="D128" s="31"/>
      <c r="E128" s="31"/>
      <c r="F128" s="31"/>
      <c r="G128" s="31"/>
      <c r="H128" s="31"/>
      <c r="J128" s="12"/>
      <c r="K128" s="12"/>
      <c r="L128" s="12"/>
      <c r="M128" s="12"/>
      <c r="N128" s="12"/>
    </row>
    <row r="129" spans="2:16" x14ac:dyDescent="0.3">
      <c r="B129" s="15">
        <v>30</v>
      </c>
      <c r="C129" s="15" t="str">
        <f t="shared" si="7"/>
        <v>UT ATLAS-OLIMPO 2020</v>
      </c>
      <c r="D129" s="31"/>
      <c r="E129" s="31"/>
      <c r="F129" s="31"/>
      <c r="G129" s="31"/>
      <c r="H129" s="31"/>
      <c r="J129" s="12"/>
      <c r="K129" s="12"/>
      <c r="L129" s="12"/>
      <c r="M129" s="12"/>
      <c r="N129" s="12"/>
    </row>
    <row r="130" spans="2:16" x14ac:dyDescent="0.3">
      <c r="B130" s="15">
        <v>31</v>
      </c>
      <c r="C130" s="15" t="str">
        <f t="shared" si="7"/>
        <v>UT SEGURIDAD ABO  2020</v>
      </c>
      <c r="D130" s="31"/>
      <c r="E130" s="31"/>
      <c r="F130" s="31"/>
      <c r="G130" s="31"/>
      <c r="H130" s="31"/>
      <c r="J130" s="12"/>
      <c r="K130" s="12"/>
      <c r="L130" s="12"/>
      <c r="M130" s="12"/>
      <c r="N130" s="12"/>
    </row>
    <row r="131" spans="2:16" x14ac:dyDescent="0.3">
      <c r="B131" s="15">
        <v>32</v>
      </c>
      <c r="C131" s="15" t="str">
        <f t="shared" si="7"/>
        <v xml:space="preserve">UT S&amp;P </v>
      </c>
      <c r="D131" s="31"/>
      <c r="E131" s="31"/>
      <c r="F131" s="31"/>
      <c r="G131" s="31"/>
      <c r="H131" s="31"/>
      <c r="J131" s="12"/>
      <c r="K131" s="12"/>
      <c r="L131" s="12"/>
      <c r="M131" s="12"/>
      <c r="N131" s="12"/>
    </row>
    <row r="132" spans="2:16" x14ac:dyDescent="0.3">
      <c r="B132" s="15">
        <v>33</v>
      </c>
      <c r="C132" s="15" t="str">
        <f t="shared" si="7"/>
        <v>INTERGLOBAL SEGURIDAD Y VIGILANCIA LTDA</v>
      </c>
      <c r="D132" s="31"/>
      <c r="E132" s="31"/>
      <c r="F132" s="31"/>
      <c r="G132" s="31"/>
      <c r="H132" s="31"/>
      <c r="J132" s="12"/>
      <c r="K132" s="12"/>
      <c r="L132" s="12"/>
      <c r="M132" s="12"/>
      <c r="N132" s="12"/>
    </row>
    <row r="133" spans="2:16" x14ac:dyDescent="0.3">
      <c r="B133" s="15">
        <v>34</v>
      </c>
      <c r="C133" s="15" t="str">
        <f t="shared" si="7"/>
        <v>UT JAYAC 2020</v>
      </c>
      <c r="D133" s="31"/>
      <c r="E133" s="31"/>
      <c r="F133" s="31"/>
      <c r="G133" s="31"/>
      <c r="H133" s="31"/>
      <c r="J133" s="12"/>
      <c r="K133" s="12"/>
      <c r="L133" s="12"/>
      <c r="M133" s="12"/>
      <c r="N133" s="12"/>
    </row>
    <row r="134" spans="2:16" x14ac:dyDescent="0.3">
      <c r="B134" s="15">
        <v>35</v>
      </c>
      <c r="C134" s="15" t="str">
        <f t="shared" si="7"/>
        <v>UT UNION SEGURIDAD 2020</v>
      </c>
      <c r="D134" s="31"/>
      <c r="E134" s="31"/>
      <c r="F134" s="31"/>
      <c r="G134" s="31"/>
      <c r="H134" s="31"/>
      <c r="J134" s="12"/>
      <c r="K134" s="12"/>
      <c r="L134" s="12"/>
      <c r="M134" s="12"/>
      <c r="N134" s="12"/>
    </row>
    <row r="135" spans="2:16" x14ac:dyDescent="0.3">
      <c r="B135" s="15">
        <v>36</v>
      </c>
      <c r="C135" s="15" t="str">
        <f t="shared" si="7"/>
        <v>UT CCI 2020</v>
      </c>
      <c r="D135" s="31"/>
      <c r="E135" s="31"/>
      <c r="F135" s="31"/>
      <c r="G135" s="31"/>
      <c r="H135" s="31"/>
      <c r="J135" s="12"/>
      <c r="K135" s="12"/>
      <c r="L135" s="12"/>
      <c r="M135" s="12"/>
      <c r="N135" s="12"/>
    </row>
    <row r="136" spans="2:16" x14ac:dyDescent="0.3">
      <c r="B136" s="15">
        <v>37</v>
      </c>
      <c r="C136" s="15" t="str">
        <f t="shared" si="7"/>
        <v>UT SLP 2020</v>
      </c>
      <c r="D136" s="31"/>
      <c r="E136" s="31"/>
      <c r="F136" s="31"/>
      <c r="G136" s="31"/>
      <c r="H136" s="31"/>
      <c r="J136" s="12"/>
      <c r="K136" s="12"/>
      <c r="L136" s="12"/>
      <c r="M136" s="12"/>
      <c r="N136" s="12"/>
    </row>
    <row r="137" spans="2:16" x14ac:dyDescent="0.3">
      <c r="B137" s="15">
        <v>38</v>
      </c>
      <c r="C137" s="15" t="str">
        <f t="shared" si="7"/>
        <v>UT VIPERSFIDELITY 2020</v>
      </c>
      <c r="D137" s="31"/>
      <c r="E137" s="31"/>
      <c r="F137" s="31"/>
      <c r="G137" s="31"/>
      <c r="H137" s="31"/>
      <c r="J137" s="12"/>
      <c r="K137" s="12"/>
      <c r="L137" s="12"/>
      <c r="M137" s="12"/>
      <c r="N137" s="12"/>
    </row>
    <row r="138" spans="2:16" x14ac:dyDescent="0.3">
      <c r="L138" s="10"/>
      <c r="M138" s="10"/>
      <c r="N138" s="10"/>
      <c r="O138" s="10"/>
      <c r="P138" s="10"/>
    </row>
    <row r="139" spans="2:16" x14ac:dyDescent="0.3">
      <c r="L139" s="10"/>
      <c r="M139" s="10"/>
      <c r="N139" s="10"/>
      <c r="O139" s="10"/>
      <c r="P139" s="10"/>
    </row>
    <row r="140" spans="2:16" ht="14.5" x14ac:dyDescent="0.35">
      <c r="C140"/>
    </row>
    <row r="142" spans="2:16" ht="33.75" customHeight="1" x14ac:dyDescent="0.3">
      <c r="C142" s="44" t="s">
        <v>75</v>
      </c>
      <c r="F142" s="48" t="s">
        <v>76</v>
      </c>
      <c r="G142" s="48"/>
      <c r="H142" s="48"/>
    </row>
  </sheetData>
  <autoFilter ref="B53:H91" xr:uid="{00000000-0009-0000-0000-000000000000}"/>
  <mergeCells count="11">
    <mergeCell ref="D8:H8"/>
    <mergeCell ref="B2:N2"/>
    <mergeCell ref="B3:N3"/>
    <mergeCell ref="B4:N4"/>
    <mergeCell ref="B5:N5"/>
    <mergeCell ref="B6:C6"/>
    <mergeCell ref="D52:H52"/>
    <mergeCell ref="J52:N52"/>
    <mergeCell ref="D98:H98"/>
    <mergeCell ref="J98:N98"/>
    <mergeCell ref="F142:H142"/>
  </mergeCells>
  <conditionalFormatting sqref="D126:H137">
    <cfRule type="cellIs" dxfId="24" priority="13" operator="equal">
      <formula>19</formula>
    </cfRule>
  </conditionalFormatting>
  <conditionalFormatting sqref="J54:J92">
    <cfRule type="cellIs" dxfId="23" priority="12" operator="equal">
      <formula>$J$94</formula>
    </cfRule>
  </conditionalFormatting>
  <conditionalFormatting sqref="K54:K92">
    <cfRule type="cellIs" dxfId="22" priority="10" operator="equal">
      <formula>$K$94</formula>
    </cfRule>
    <cfRule type="cellIs" dxfId="21" priority="11" operator="equal">
      <formula>1148220.312</formula>
    </cfRule>
  </conditionalFormatting>
  <conditionalFormatting sqref="L54:L92">
    <cfRule type="cellIs" dxfId="20" priority="9" operator="equal">
      <formula>$L$94</formula>
    </cfRule>
  </conditionalFormatting>
  <conditionalFormatting sqref="M54:M92">
    <cfRule type="cellIs" dxfId="19" priority="8" operator="equal">
      <formula>$M$94</formula>
    </cfRule>
  </conditionalFormatting>
  <conditionalFormatting sqref="N54:N92">
    <cfRule type="cellIs" dxfId="18" priority="7" operator="equal">
      <formula>$N$94</formula>
    </cfRule>
  </conditionalFormatting>
  <conditionalFormatting sqref="J100:N137">
    <cfRule type="cellIs" dxfId="17" priority="6" operator="equal">
      <formula>30</formula>
    </cfRule>
  </conditionalFormatting>
  <conditionalFormatting sqref="D100:H125">
    <cfRule type="cellIs" dxfId="16" priority="5" operator="equal">
      <formula>19</formula>
    </cfRule>
  </conditionalFormatting>
  <conditionalFormatting sqref="L10:L47">
    <cfRule type="cellIs" dxfId="15" priority="3" operator="equal">
      <formula>"NO HABILITADO"</formula>
    </cfRule>
    <cfRule type="cellIs" dxfId="14" priority="4" operator="equal">
      <formula>"HABILITADO"</formula>
    </cfRule>
  </conditionalFormatting>
  <conditionalFormatting sqref="I10:K47">
    <cfRule type="cellIs" dxfId="13" priority="1" operator="equal">
      <formula>"NO HABILITADO"</formula>
    </cfRule>
    <cfRule type="cellIs" dxfId="12" priority="2" operator="equal">
      <formula>"HABILITADO"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1" fitToHeight="2" orientation="landscape" r:id="rId1"/>
  <rowBreaks count="2" manualBreakCount="2">
    <brk id="48" max="16383" man="1"/>
    <brk id="9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90"/>
  <sheetViews>
    <sheetView showGridLines="0" topLeftCell="B125" zoomScale="80" zoomScaleNormal="80" workbookViewId="0">
      <selection activeCell="I153" sqref="I153"/>
    </sheetView>
  </sheetViews>
  <sheetFormatPr baseColWidth="10" defaultColWidth="11.453125" defaultRowHeight="13" x14ac:dyDescent="0.3"/>
  <cols>
    <col min="1" max="1" width="2.81640625" style="1" customWidth="1"/>
    <col min="2" max="2" width="13.7265625" style="1" customWidth="1"/>
    <col min="3" max="3" width="51.81640625" style="1" customWidth="1"/>
    <col min="4" max="6" width="13" style="1" bestFit="1" customWidth="1"/>
    <col min="7" max="7" width="10" style="1" bestFit="1" customWidth="1"/>
    <col min="8" max="8" width="13" style="1" bestFit="1" customWidth="1"/>
    <col min="9" max="9" width="14.81640625" style="1" bestFit="1" customWidth="1"/>
    <col min="10" max="10" width="17" style="1" bestFit="1" customWidth="1"/>
    <col min="11" max="11" width="13.81640625" style="1" bestFit="1" customWidth="1"/>
    <col min="12" max="12" width="17.7265625" style="1" bestFit="1" customWidth="1"/>
    <col min="13" max="13" width="21.7265625" style="1" bestFit="1" customWidth="1"/>
    <col min="14" max="16384" width="11.453125" style="1"/>
  </cols>
  <sheetData>
    <row r="1" spans="2:14" ht="15.5" x14ac:dyDescent="0.35">
      <c r="B1" s="3"/>
      <c r="C1" s="3"/>
    </row>
    <row r="2" spans="2:14" s="3" customFormat="1" ht="15.75" customHeight="1" x14ac:dyDescent="0.35">
      <c r="B2" s="49" t="s">
        <v>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5"/>
    </row>
    <row r="3" spans="2:14" s="3" customFormat="1" ht="15.75" customHeight="1" x14ac:dyDescent="0.35">
      <c r="B3" s="49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3"/>
    </row>
    <row r="4" spans="2:14" s="3" customFormat="1" ht="15.75" customHeight="1" x14ac:dyDescent="0.35">
      <c r="B4" s="49" t="s">
        <v>14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3"/>
    </row>
    <row r="5" spans="2:14" s="3" customFormat="1" ht="15.75" customHeight="1" x14ac:dyDescent="0.35">
      <c r="B5" s="49" t="s">
        <v>15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3"/>
    </row>
    <row r="6" spans="2:14" s="3" customFormat="1" ht="15.5" x14ac:dyDescent="0.35">
      <c r="D6" s="4"/>
      <c r="E6" s="4"/>
      <c r="F6" s="4"/>
    </row>
    <row r="7" spans="2:14" s="4" customFormat="1" ht="15.5" x14ac:dyDescent="0.35">
      <c r="B7" s="4" t="s">
        <v>77</v>
      </c>
    </row>
    <row r="8" spans="2:14" s="4" customFormat="1" ht="15.5" x14ac:dyDescent="0.35"/>
    <row r="9" spans="2:14" x14ac:dyDescent="0.3">
      <c r="D9" s="54" t="s">
        <v>73</v>
      </c>
      <c r="E9" s="54"/>
      <c r="F9" s="54"/>
      <c r="G9" s="54"/>
      <c r="H9" s="54"/>
    </row>
    <row r="10" spans="2:14" x14ac:dyDescent="0.3">
      <c r="B10" s="14" t="s">
        <v>0</v>
      </c>
      <c r="C10" s="14" t="s">
        <v>16</v>
      </c>
      <c r="D10" s="25" t="s">
        <v>3</v>
      </c>
      <c r="E10" s="14" t="s">
        <v>4</v>
      </c>
      <c r="F10" s="19" t="s">
        <v>5</v>
      </c>
      <c r="G10" s="26" t="s">
        <v>6</v>
      </c>
      <c r="H10" s="27" t="s">
        <v>7</v>
      </c>
      <c r="I10" s="18" t="s">
        <v>62</v>
      </c>
      <c r="J10" s="18" t="s">
        <v>61</v>
      </c>
      <c r="K10" s="18" t="s">
        <v>63</v>
      </c>
      <c r="L10" s="32" t="s">
        <v>65</v>
      </c>
      <c r="M10" s="18" t="s">
        <v>64</v>
      </c>
    </row>
    <row r="11" spans="2:14" x14ac:dyDescent="0.3">
      <c r="B11" s="15">
        <v>1</v>
      </c>
      <c r="C11" s="15" t="s">
        <v>19</v>
      </c>
      <c r="D11" s="16">
        <v>322141</v>
      </c>
      <c r="E11" s="16">
        <v>313661</v>
      </c>
      <c r="F11" s="16">
        <v>333191</v>
      </c>
      <c r="G11" s="16">
        <v>0</v>
      </c>
      <c r="H11" s="16">
        <v>604939</v>
      </c>
      <c r="I11" s="35" t="s">
        <v>59</v>
      </c>
      <c r="J11" s="33" t="s">
        <v>59</v>
      </c>
      <c r="K11" s="33" t="s">
        <v>59</v>
      </c>
      <c r="L11" s="33" t="s">
        <v>59</v>
      </c>
      <c r="M11" s="36" t="str">
        <f t="shared" ref="M11:M48" si="0">IF(+AND(I11="HABILITADO",K11="HABILITADO",J11="HABILITADO"),"HABILITADO","NO HABILITADO")</f>
        <v>HABILITADO</v>
      </c>
    </row>
    <row r="12" spans="2:14" x14ac:dyDescent="0.3">
      <c r="B12" s="15">
        <v>2</v>
      </c>
      <c r="C12" s="15" t="s">
        <v>20</v>
      </c>
      <c r="D12" s="16"/>
      <c r="E12" s="16"/>
      <c r="F12" s="16"/>
      <c r="G12" s="16"/>
      <c r="H12" s="16"/>
      <c r="I12" s="35" t="s">
        <v>60</v>
      </c>
      <c r="J12" s="33" t="s">
        <v>59</v>
      </c>
      <c r="K12" s="33" t="s">
        <v>60</v>
      </c>
      <c r="L12" s="33" t="s">
        <v>60</v>
      </c>
      <c r="M12" s="36" t="str">
        <f t="shared" si="0"/>
        <v>NO HABILITADO</v>
      </c>
    </row>
    <row r="13" spans="2:14" x14ac:dyDescent="0.3">
      <c r="B13" s="15">
        <v>3</v>
      </c>
      <c r="C13" s="15" t="s">
        <v>21</v>
      </c>
      <c r="D13" s="16"/>
      <c r="E13" s="16"/>
      <c r="F13" s="16"/>
      <c r="G13" s="16"/>
      <c r="H13" s="16"/>
      <c r="I13" s="35" t="s">
        <v>59</v>
      </c>
      <c r="J13" s="33" t="s">
        <v>59</v>
      </c>
      <c r="K13" s="33" t="s">
        <v>60</v>
      </c>
      <c r="L13" s="33" t="s">
        <v>60</v>
      </c>
      <c r="M13" s="36" t="str">
        <f t="shared" si="0"/>
        <v>NO HABILITADO</v>
      </c>
    </row>
    <row r="14" spans="2:14" x14ac:dyDescent="0.3">
      <c r="B14" s="15">
        <v>4</v>
      </c>
      <c r="C14" s="15" t="s">
        <v>22</v>
      </c>
      <c r="D14" s="16"/>
      <c r="E14" s="16"/>
      <c r="F14" s="16"/>
      <c r="G14" s="16"/>
      <c r="H14" s="16"/>
      <c r="I14" s="35" t="s">
        <v>60</v>
      </c>
      <c r="J14" s="33" t="s">
        <v>59</v>
      </c>
      <c r="K14" s="33" t="s">
        <v>59</v>
      </c>
      <c r="L14" s="33" t="s">
        <v>60</v>
      </c>
      <c r="M14" s="36" t="str">
        <f t="shared" si="0"/>
        <v>NO HABILITADO</v>
      </c>
    </row>
    <row r="15" spans="2:14" x14ac:dyDescent="0.3">
      <c r="B15" s="15">
        <v>5</v>
      </c>
      <c r="C15" s="15" t="s">
        <v>23</v>
      </c>
      <c r="D15" s="16"/>
      <c r="E15" s="16"/>
      <c r="F15" s="16"/>
      <c r="G15" s="16"/>
      <c r="H15" s="16"/>
      <c r="I15" s="35" t="s">
        <v>60</v>
      </c>
      <c r="J15" s="33" t="s">
        <v>59</v>
      </c>
      <c r="K15" s="33" t="s">
        <v>59</v>
      </c>
      <c r="L15" s="33" t="s">
        <v>60</v>
      </c>
      <c r="M15" s="36" t="str">
        <f t="shared" si="0"/>
        <v>NO HABILITADO</v>
      </c>
    </row>
    <row r="16" spans="2:14" x14ac:dyDescent="0.3">
      <c r="B16" s="15">
        <v>6</v>
      </c>
      <c r="C16" s="15" t="s">
        <v>24</v>
      </c>
      <c r="D16" s="16"/>
      <c r="E16" s="16"/>
      <c r="F16" s="16"/>
      <c r="G16" s="16"/>
      <c r="H16" s="16"/>
      <c r="I16" s="35" t="s">
        <v>60</v>
      </c>
      <c r="J16" s="33" t="s">
        <v>59</v>
      </c>
      <c r="K16" s="33" t="s">
        <v>59</v>
      </c>
      <c r="L16" s="33" t="s">
        <v>60</v>
      </c>
      <c r="M16" s="36" t="str">
        <f t="shared" si="0"/>
        <v>NO HABILITADO</v>
      </c>
    </row>
    <row r="17" spans="2:13" x14ac:dyDescent="0.3">
      <c r="B17" s="15">
        <v>7</v>
      </c>
      <c r="C17" s="15" t="s">
        <v>25</v>
      </c>
      <c r="D17" s="16"/>
      <c r="E17" s="16"/>
      <c r="F17" s="16"/>
      <c r="G17" s="16"/>
      <c r="H17" s="16"/>
      <c r="I17" s="35" t="s">
        <v>60</v>
      </c>
      <c r="J17" s="33" t="s">
        <v>59</v>
      </c>
      <c r="K17" s="33" t="s">
        <v>59</v>
      </c>
      <c r="L17" s="33" t="s">
        <v>60</v>
      </c>
      <c r="M17" s="36" t="str">
        <f t="shared" si="0"/>
        <v>NO HABILITADO</v>
      </c>
    </row>
    <row r="18" spans="2:13" x14ac:dyDescent="0.3">
      <c r="B18" s="15">
        <v>8</v>
      </c>
      <c r="C18" s="15" t="s">
        <v>26</v>
      </c>
      <c r="D18" s="16"/>
      <c r="E18" s="16"/>
      <c r="F18" s="16"/>
      <c r="G18" s="16"/>
      <c r="H18" s="16"/>
      <c r="I18" s="35" t="s">
        <v>60</v>
      </c>
      <c r="J18" s="33" t="s">
        <v>59</v>
      </c>
      <c r="K18" s="33" t="s">
        <v>59</v>
      </c>
      <c r="L18" s="33" t="s">
        <v>60</v>
      </c>
      <c r="M18" s="36" t="str">
        <f t="shared" si="0"/>
        <v>NO HABILITADO</v>
      </c>
    </row>
    <row r="19" spans="2:13" x14ac:dyDescent="0.3">
      <c r="B19" s="15">
        <v>9</v>
      </c>
      <c r="C19" s="15" t="s">
        <v>27</v>
      </c>
      <c r="D19" s="16"/>
      <c r="E19" s="16"/>
      <c r="F19" s="16"/>
      <c r="G19" s="16"/>
      <c r="H19" s="16"/>
      <c r="I19" s="35" t="s">
        <v>59</v>
      </c>
      <c r="J19" s="33" t="s">
        <v>59</v>
      </c>
      <c r="K19" s="34" t="s">
        <v>60</v>
      </c>
      <c r="L19" s="33" t="s">
        <v>60</v>
      </c>
      <c r="M19" s="36" t="str">
        <f t="shared" si="0"/>
        <v>NO HABILITADO</v>
      </c>
    </row>
    <row r="20" spans="2:13" x14ac:dyDescent="0.3">
      <c r="B20" s="15">
        <v>10</v>
      </c>
      <c r="C20" s="15" t="s">
        <v>28</v>
      </c>
      <c r="D20" s="16"/>
      <c r="E20" s="16"/>
      <c r="F20" s="16"/>
      <c r="G20" s="16"/>
      <c r="H20" s="16"/>
      <c r="I20" s="35" t="s">
        <v>60</v>
      </c>
      <c r="J20" s="33" t="s">
        <v>59</v>
      </c>
      <c r="K20" s="34" t="s">
        <v>60</v>
      </c>
      <c r="L20" s="33" t="s">
        <v>60</v>
      </c>
      <c r="M20" s="36" t="str">
        <f t="shared" si="0"/>
        <v>NO HABILITADO</v>
      </c>
    </row>
    <row r="21" spans="2:13" x14ac:dyDescent="0.3">
      <c r="B21" s="15">
        <v>11</v>
      </c>
      <c r="C21" s="15" t="s">
        <v>29</v>
      </c>
      <c r="D21" s="16"/>
      <c r="E21" s="16"/>
      <c r="F21" s="16"/>
      <c r="G21" s="16"/>
      <c r="H21" s="16"/>
      <c r="I21" s="35" t="s">
        <v>59</v>
      </c>
      <c r="J21" s="33" t="s">
        <v>59</v>
      </c>
      <c r="K21" s="34" t="s">
        <v>60</v>
      </c>
      <c r="L21" s="33" t="s">
        <v>60</v>
      </c>
      <c r="M21" s="36" t="str">
        <f t="shared" si="0"/>
        <v>NO HABILITADO</v>
      </c>
    </row>
    <row r="22" spans="2:13" x14ac:dyDescent="0.3">
      <c r="B22" s="15">
        <v>12</v>
      </c>
      <c r="C22" s="15" t="s">
        <v>30</v>
      </c>
      <c r="D22" s="16"/>
      <c r="E22" s="16"/>
      <c r="F22" s="16"/>
      <c r="G22" s="16"/>
      <c r="H22" s="16"/>
      <c r="I22" s="35" t="s">
        <v>60</v>
      </c>
      <c r="J22" s="33" t="s">
        <v>59</v>
      </c>
      <c r="K22" s="34" t="s">
        <v>59</v>
      </c>
      <c r="L22" s="33" t="s">
        <v>60</v>
      </c>
      <c r="M22" s="36" t="str">
        <f t="shared" si="0"/>
        <v>NO HABILITADO</v>
      </c>
    </row>
    <row r="23" spans="2:13" x14ac:dyDescent="0.3">
      <c r="B23" s="15">
        <v>13</v>
      </c>
      <c r="C23" s="15" t="s">
        <v>31</v>
      </c>
      <c r="D23" s="16"/>
      <c r="E23" s="16"/>
      <c r="F23" s="16"/>
      <c r="G23" s="16"/>
      <c r="H23" s="16"/>
      <c r="I23" s="35" t="s">
        <v>60</v>
      </c>
      <c r="J23" s="33" t="s">
        <v>59</v>
      </c>
      <c r="K23" s="34" t="s">
        <v>59</v>
      </c>
      <c r="L23" s="33" t="s">
        <v>60</v>
      </c>
      <c r="M23" s="36" t="str">
        <f t="shared" si="0"/>
        <v>NO HABILITADO</v>
      </c>
    </row>
    <row r="24" spans="2:13" x14ac:dyDescent="0.3">
      <c r="B24" s="15">
        <v>14</v>
      </c>
      <c r="C24" s="15" t="s">
        <v>32</v>
      </c>
      <c r="D24" s="16"/>
      <c r="E24" s="16"/>
      <c r="F24" s="16"/>
      <c r="G24" s="16"/>
      <c r="H24" s="16"/>
      <c r="I24" s="35" t="s">
        <v>60</v>
      </c>
      <c r="J24" s="33" t="s">
        <v>59</v>
      </c>
      <c r="K24" s="34" t="s">
        <v>60</v>
      </c>
      <c r="L24" s="33" t="s">
        <v>60</v>
      </c>
      <c r="M24" s="36" t="str">
        <f t="shared" si="0"/>
        <v>NO HABILITADO</v>
      </c>
    </row>
    <row r="25" spans="2:13" x14ac:dyDescent="0.3">
      <c r="B25" s="15">
        <v>15</v>
      </c>
      <c r="C25" s="15" t="s">
        <v>33</v>
      </c>
      <c r="D25" s="16"/>
      <c r="E25" s="16"/>
      <c r="F25" s="16"/>
      <c r="G25" s="16"/>
      <c r="H25" s="16"/>
      <c r="I25" s="35" t="s">
        <v>60</v>
      </c>
      <c r="J25" s="33" t="s">
        <v>59</v>
      </c>
      <c r="K25" s="34" t="s">
        <v>60</v>
      </c>
      <c r="L25" s="33" t="s">
        <v>60</v>
      </c>
      <c r="M25" s="36" t="str">
        <f t="shared" si="0"/>
        <v>NO HABILITADO</v>
      </c>
    </row>
    <row r="26" spans="2:13" x14ac:dyDescent="0.3">
      <c r="B26" s="15">
        <v>16</v>
      </c>
      <c r="C26" s="15" t="s">
        <v>34</v>
      </c>
      <c r="D26" s="16"/>
      <c r="E26" s="16"/>
      <c r="F26" s="16"/>
      <c r="G26" s="16"/>
      <c r="H26" s="16"/>
      <c r="I26" s="35" t="s">
        <v>60</v>
      </c>
      <c r="J26" s="33" t="s">
        <v>59</v>
      </c>
      <c r="K26" s="34" t="s">
        <v>59</v>
      </c>
      <c r="L26" s="33" t="s">
        <v>60</v>
      </c>
      <c r="M26" s="36" t="str">
        <f t="shared" si="0"/>
        <v>NO HABILITADO</v>
      </c>
    </row>
    <row r="27" spans="2:13" x14ac:dyDescent="0.3">
      <c r="B27" s="15">
        <v>17</v>
      </c>
      <c r="C27" s="15" t="s">
        <v>35</v>
      </c>
      <c r="D27" s="16"/>
      <c r="E27" s="16"/>
      <c r="F27" s="16"/>
      <c r="G27" s="16"/>
      <c r="H27" s="16"/>
      <c r="I27" s="35" t="s">
        <v>59</v>
      </c>
      <c r="J27" s="33" t="s">
        <v>59</v>
      </c>
      <c r="K27" s="34" t="s">
        <v>60</v>
      </c>
      <c r="L27" s="33" t="s">
        <v>60</v>
      </c>
      <c r="M27" s="36" t="str">
        <f t="shared" si="0"/>
        <v>NO HABILITADO</v>
      </c>
    </row>
    <row r="28" spans="2:13" x14ac:dyDescent="0.3">
      <c r="B28" s="15">
        <v>18</v>
      </c>
      <c r="C28" s="28" t="s">
        <v>36</v>
      </c>
      <c r="D28" s="16"/>
      <c r="E28" s="16"/>
      <c r="F28" s="16"/>
      <c r="G28" s="16"/>
      <c r="H28" s="16"/>
      <c r="I28" s="35" t="s">
        <v>60</v>
      </c>
      <c r="J28" s="33" t="s">
        <v>59</v>
      </c>
      <c r="K28" s="34" t="s">
        <v>60</v>
      </c>
      <c r="L28" s="33" t="s">
        <v>60</v>
      </c>
      <c r="M28" s="36" t="str">
        <f t="shared" si="0"/>
        <v>NO HABILITADO</v>
      </c>
    </row>
    <row r="29" spans="2:13" x14ac:dyDescent="0.3">
      <c r="B29" s="15">
        <v>19</v>
      </c>
      <c r="C29" s="15" t="s">
        <v>37</v>
      </c>
      <c r="D29" s="16"/>
      <c r="E29" s="16"/>
      <c r="F29" s="16"/>
      <c r="G29" s="16"/>
      <c r="H29" s="16"/>
      <c r="I29" s="35" t="s">
        <v>60</v>
      </c>
      <c r="J29" s="33" t="s">
        <v>59</v>
      </c>
      <c r="K29" s="34" t="s">
        <v>60</v>
      </c>
      <c r="L29" s="33" t="s">
        <v>60</v>
      </c>
      <c r="M29" s="36" t="str">
        <f t="shared" si="0"/>
        <v>NO HABILITADO</v>
      </c>
    </row>
    <row r="30" spans="2:13" x14ac:dyDescent="0.3">
      <c r="B30" s="15">
        <v>20</v>
      </c>
      <c r="C30" s="15" t="s">
        <v>39</v>
      </c>
      <c r="D30" s="16"/>
      <c r="E30" s="16"/>
      <c r="F30" s="16"/>
      <c r="G30" s="16"/>
      <c r="H30" s="16"/>
      <c r="I30" s="35" t="s">
        <v>60</v>
      </c>
      <c r="J30" s="33" t="s">
        <v>59</v>
      </c>
      <c r="K30" s="34" t="s">
        <v>59</v>
      </c>
      <c r="L30" s="33" t="s">
        <v>60</v>
      </c>
      <c r="M30" s="36" t="str">
        <f t="shared" si="0"/>
        <v>NO HABILITADO</v>
      </c>
    </row>
    <row r="31" spans="2:13" x14ac:dyDescent="0.3">
      <c r="B31" s="15">
        <v>21</v>
      </c>
      <c r="C31" s="15" t="s">
        <v>38</v>
      </c>
      <c r="D31" s="16"/>
      <c r="E31" s="16"/>
      <c r="F31" s="16"/>
      <c r="G31" s="16"/>
      <c r="H31" s="16"/>
      <c r="I31" s="35" t="s">
        <v>60</v>
      </c>
      <c r="J31" s="33" t="s">
        <v>59</v>
      </c>
      <c r="K31" s="34" t="s">
        <v>59</v>
      </c>
      <c r="L31" s="33" t="s">
        <v>60</v>
      </c>
      <c r="M31" s="36" t="str">
        <f t="shared" si="0"/>
        <v>NO HABILITADO</v>
      </c>
    </row>
    <row r="32" spans="2:13" x14ac:dyDescent="0.3">
      <c r="B32" s="15">
        <v>22</v>
      </c>
      <c r="C32" s="15" t="s">
        <v>40</v>
      </c>
      <c r="D32" s="16"/>
      <c r="E32" s="16"/>
      <c r="F32" s="16"/>
      <c r="G32" s="16"/>
      <c r="H32" s="16"/>
      <c r="I32" s="35" t="s">
        <v>60</v>
      </c>
      <c r="J32" s="33" t="s">
        <v>59</v>
      </c>
      <c r="K32" s="34" t="s">
        <v>60</v>
      </c>
      <c r="L32" s="33" t="s">
        <v>60</v>
      </c>
      <c r="M32" s="36" t="str">
        <f t="shared" si="0"/>
        <v>NO HABILITADO</v>
      </c>
    </row>
    <row r="33" spans="2:13" x14ac:dyDescent="0.3">
      <c r="B33" s="15">
        <v>23</v>
      </c>
      <c r="C33" s="15" t="s">
        <v>41</v>
      </c>
      <c r="D33" s="16"/>
      <c r="E33" s="16"/>
      <c r="F33" s="16"/>
      <c r="G33" s="16"/>
      <c r="H33" s="16"/>
      <c r="I33" s="35" t="s">
        <v>60</v>
      </c>
      <c r="J33" s="33" t="s">
        <v>59</v>
      </c>
      <c r="K33" s="34" t="s">
        <v>59</v>
      </c>
      <c r="L33" s="33" t="s">
        <v>60</v>
      </c>
      <c r="M33" s="36" t="str">
        <f t="shared" si="0"/>
        <v>NO HABILITADO</v>
      </c>
    </row>
    <row r="34" spans="2:13" x14ac:dyDescent="0.3">
      <c r="B34" s="15">
        <v>24</v>
      </c>
      <c r="C34" s="15" t="s">
        <v>42</v>
      </c>
      <c r="D34" s="16"/>
      <c r="E34" s="16"/>
      <c r="F34" s="16"/>
      <c r="G34" s="16"/>
      <c r="H34" s="16"/>
      <c r="I34" s="35" t="s">
        <v>60</v>
      </c>
      <c r="J34" s="33" t="s">
        <v>59</v>
      </c>
      <c r="K34" s="34" t="s">
        <v>60</v>
      </c>
      <c r="L34" s="33" t="s">
        <v>60</v>
      </c>
      <c r="M34" s="36" t="str">
        <f t="shared" si="0"/>
        <v>NO HABILITADO</v>
      </c>
    </row>
    <row r="35" spans="2:13" x14ac:dyDescent="0.3">
      <c r="B35" s="15">
        <v>25</v>
      </c>
      <c r="C35" s="15" t="s">
        <v>43</v>
      </c>
      <c r="D35" s="16"/>
      <c r="E35" s="16"/>
      <c r="F35" s="16"/>
      <c r="G35" s="16"/>
      <c r="H35" s="16"/>
      <c r="I35" s="35" t="s">
        <v>60</v>
      </c>
      <c r="J35" s="33" t="s">
        <v>59</v>
      </c>
      <c r="K35" s="34" t="s">
        <v>59</v>
      </c>
      <c r="L35" s="33" t="s">
        <v>60</v>
      </c>
      <c r="M35" s="36" t="str">
        <f t="shared" si="0"/>
        <v>NO HABILITADO</v>
      </c>
    </row>
    <row r="36" spans="2:13" x14ac:dyDescent="0.3">
      <c r="B36" s="15">
        <v>26</v>
      </c>
      <c r="C36" s="15" t="s">
        <v>44</v>
      </c>
      <c r="D36" s="16"/>
      <c r="E36" s="16"/>
      <c r="F36" s="16"/>
      <c r="G36" s="16"/>
      <c r="H36" s="16"/>
      <c r="I36" s="35" t="s">
        <v>59</v>
      </c>
      <c r="J36" s="33" t="s">
        <v>59</v>
      </c>
      <c r="K36" s="34" t="s">
        <v>60</v>
      </c>
      <c r="L36" s="33" t="s">
        <v>60</v>
      </c>
      <c r="M36" s="36" t="str">
        <f t="shared" si="0"/>
        <v>NO HABILITADO</v>
      </c>
    </row>
    <row r="37" spans="2:13" x14ac:dyDescent="0.3">
      <c r="B37" s="15">
        <v>27</v>
      </c>
      <c r="C37" s="15" t="s">
        <v>45</v>
      </c>
      <c r="D37" s="16"/>
      <c r="E37" s="16"/>
      <c r="F37" s="16"/>
      <c r="G37" s="16"/>
      <c r="H37" s="16"/>
      <c r="I37" s="35" t="s">
        <v>60</v>
      </c>
      <c r="J37" s="33" t="s">
        <v>59</v>
      </c>
      <c r="K37" s="34" t="s">
        <v>59</v>
      </c>
      <c r="L37" s="33" t="s">
        <v>60</v>
      </c>
      <c r="M37" s="36" t="str">
        <f t="shared" si="0"/>
        <v>NO HABILITADO</v>
      </c>
    </row>
    <row r="38" spans="2:13" x14ac:dyDescent="0.3">
      <c r="B38" s="15">
        <v>28</v>
      </c>
      <c r="C38" s="15" t="s">
        <v>46</v>
      </c>
      <c r="D38" s="16"/>
      <c r="E38" s="16"/>
      <c r="F38" s="16"/>
      <c r="G38" s="16"/>
      <c r="H38" s="16"/>
      <c r="I38" s="35" t="s">
        <v>60</v>
      </c>
      <c r="J38" s="33" t="s">
        <v>59</v>
      </c>
      <c r="K38" s="34" t="s">
        <v>60</v>
      </c>
      <c r="L38" s="33" t="s">
        <v>60</v>
      </c>
      <c r="M38" s="36" t="str">
        <f t="shared" si="0"/>
        <v>NO HABILITADO</v>
      </c>
    </row>
    <row r="39" spans="2:13" x14ac:dyDescent="0.3">
      <c r="B39" s="15">
        <v>29</v>
      </c>
      <c r="C39" s="15" t="s">
        <v>47</v>
      </c>
      <c r="D39" s="16"/>
      <c r="E39" s="16"/>
      <c r="F39" s="16"/>
      <c r="G39" s="16"/>
      <c r="H39" s="16"/>
      <c r="I39" s="35" t="s">
        <v>60</v>
      </c>
      <c r="J39" s="33" t="s">
        <v>59</v>
      </c>
      <c r="K39" s="34" t="s">
        <v>59</v>
      </c>
      <c r="L39" s="33" t="s">
        <v>60</v>
      </c>
      <c r="M39" s="36" t="str">
        <f t="shared" si="0"/>
        <v>NO HABILITADO</v>
      </c>
    </row>
    <row r="40" spans="2:13" x14ac:dyDescent="0.3">
      <c r="B40" s="15">
        <v>30</v>
      </c>
      <c r="C40" s="15" t="s">
        <v>48</v>
      </c>
      <c r="D40" s="16"/>
      <c r="E40" s="16"/>
      <c r="F40" s="16"/>
      <c r="G40" s="16"/>
      <c r="H40" s="16"/>
      <c r="I40" s="35" t="s">
        <v>60</v>
      </c>
      <c r="J40" s="33" t="s">
        <v>59</v>
      </c>
      <c r="K40" s="34" t="s">
        <v>60</v>
      </c>
      <c r="L40" s="33" t="s">
        <v>60</v>
      </c>
      <c r="M40" s="36" t="str">
        <f t="shared" si="0"/>
        <v>NO HABILITADO</v>
      </c>
    </row>
    <row r="41" spans="2:13" x14ac:dyDescent="0.3">
      <c r="B41" s="15">
        <v>31</v>
      </c>
      <c r="C41" s="15" t="s">
        <v>49</v>
      </c>
      <c r="D41" s="16"/>
      <c r="E41" s="16"/>
      <c r="F41" s="16"/>
      <c r="G41" s="16"/>
      <c r="H41" s="16"/>
      <c r="I41" s="35" t="s">
        <v>60</v>
      </c>
      <c r="J41" s="33" t="s">
        <v>59</v>
      </c>
      <c r="K41" s="34" t="s">
        <v>60</v>
      </c>
      <c r="L41" s="33" t="s">
        <v>60</v>
      </c>
      <c r="M41" s="36" t="str">
        <f t="shared" si="0"/>
        <v>NO HABILITADO</v>
      </c>
    </row>
    <row r="42" spans="2:13" x14ac:dyDescent="0.3">
      <c r="B42" s="15">
        <v>32</v>
      </c>
      <c r="C42" s="15" t="s">
        <v>50</v>
      </c>
      <c r="D42" s="16"/>
      <c r="E42" s="16"/>
      <c r="F42" s="16"/>
      <c r="G42" s="16"/>
      <c r="H42" s="16"/>
      <c r="I42" s="35" t="s">
        <v>60</v>
      </c>
      <c r="J42" s="33" t="s">
        <v>59</v>
      </c>
      <c r="K42" s="34" t="s">
        <v>60</v>
      </c>
      <c r="L42" s="33" t="s">
        <v>60</v>
      </c>
      <c r="M42" s="36" t="str">
        <f t="shared" si="0"/>
        <v>NO HABILITADO</v>
      </c>
    </row>
    <row r="43" spans="2:13" x14ac:dyDescent="0.3">
      <c r="B43" s="15">
        <v>33</v>
      </c>
      <c r="C43" s="15" t="s">
        <v>51</v>
      </c>
      <c r="D43" s="16"/>
      <c r="E43" s="16"/>
      <c r="F43" s="16"/>
      <c r="G43" s="16"/>
      <c r="H43" s="16"/>
      <c r="I43" s="35" t="s">
        <v>60</v>
      </c>
      <c r="J43" s="33" t="s">
        <v>59</v>
      </c>
      <c r="K43" s="34" t="s">
        <v>60</v>
      </c>
      <c r="L43" s="33" t="s">
        <v>60</v>
      </c>
      <c r="M43" s="36" t="str">
        <f t="shared" si="0"/>
        <v>NO HABILITADO</v>
      </c>
    </row>
    <row r="44" spans="2:13" x14ac:dyDescent="0.3">
      <c r="B44" s="15">
        <v>34</v>
      </c>
      <c r="C44" s="15" t="s">
        <v>52</v>
      </c>
      <c r="D44" s="16"/>
      <c r="E44" s="16"/>
      <c r="F44" s="16"/>
      <c r="G44" s="16"/>
      <c r="H44" s="16"/>
      <c r="I44" s="35" t="s">
        <v>60</v>
      </c>
      <c r="J44" s="33" t="s">
        <v>59</v>
      </c>
      <c r="K44" s="34" t="s">
        <v>59</v>
      </c>
      <c r="L44" s="33" t="s">
        <v>60</v>
      </c>
      <c r="M44" s="36" t="str">
        <f t="shared" si="0"/>
        <v>NO HABILITADO</v>
      </c>
    </row>
    <row r="45" spans="2:13" x14ac:dyDescent="0.3">
      <c r="B45" s="15">
        <v>35</v>
      </c>
      <c r="C45" s="15" t="s">
        <v>53</v>
      </c>
      <c r="D45" s="16"/>
      <c r="E45" s="16"/>
      <c r="F45" s="16"/>
      <c r="G45" s="16"/>
      <c r="H45" s="16"/>
      <c r="I45" s="35" t="s">
        <v>60</v>
      </c>
      <c r="J45" s="33" t="s">
        <v>59</v>
      </c>
      <c r="K45" s="34" t="s">
        <v>60</v>
      </c>
      <c r="L45" s="33" t="s">
        <v>60</v>
      </c>
      <c r="M45" s="36" t="str">
        <f t="shared" si="0"/>
        <v>NO HABILITADO</v>
      </c>
    </row>
    <row r="46" spans="2:13" x14ac:dyDescent="0.3">
      <c r="B46" s="15">
        <v>36</v>
      </c>
      <c r="C46" s="15" t="s">
        <v>54</v>
      </c>
      <c r="D46" s="16"/>
      <c r="E46" s="16"/>
      <c r="F46" s="16"/>
      <c r="G46" s="16"/>
      <c r="H46" s="16"/>
      <c r="I46" s="35" t="s">
        <v>60</v>
      </c>
      <c r="J46" s="33" t="s">
        <v>59</v>
      </c>
      <c r="K46" s="34" t="s">
        <v>60</v>
      </c>
      <c r="L46" s="33" t="s">
        <v>60</v>
      </c>
      <c r="M46" s="36" t="str">
        <f t="shared" si="0"/>
        <v>NO HABILITADO</v>
      </c>
    </row>
    <row r="47" spans="2:13" x14ac:dyDescent="0.3">
      <c r="B47" s="15">
        <v>37</v>
      </c>
      <c r="C47" s="15" t="s">
        <v>55</v>
      </c>
      <c r="D47" s="16"/>
      <c r="E47" s="16"/>
      <c r="F47" s="16"/>
      <c r="G47" s="16"/>
      <c r="H47" s="16"/>
      <c r="I47" s="35" t="s">
        <v>60</v>
      </c>
      <c r="J47" s="33" t="s">
        <v>59</v>
      </c>
      <c r="K47" s="34" t="s">
        <v>60</v>
      </c>
      <c r="L47" s="33" t="s">
        <v>60</v>
      </c>
      <c r="M47" s="36" t="str">
        <f t="shared" si="0"/>
        <v>NO HABILITADO</v>
      </c>
    </row>
    <row r="48" spans="2:13" x14ac:dyDescent="0.3">
      <c r="B48" s="15">
        <v>38</v>
      </c>
      <c r="C48" s="15" t="s">
        <v>56</v>
      </c>
      <c r="D48" s="16"/>
      <c r="E48" s="16"/>
      <c r="F48" s="16"/>
      <c r="G48" s="16"/>
      <c r="H48" s="16"/>
      <c r="I48" s="35" t="s">
        <v>60</v>
      </c>
      <c r="J48" s="33" t="s">
        <v>59</v>
      </c>
      <c r="K48" s="34" t="s">
        <v>60</v>
      </c>
      <c r="L48" s="33" t="s">
        <v>60</v>
      </c>
      <c r="M48" s="36" t="str">
        <f t="shared" si="0"/>
        <v>NO HABILITADO</v>
      </c>
    </row>
    <row r="50" spans="2:8" ht="15.5" x14ac:dyDescent="0.35">
      <c r="B50" s="4" t="s">
        <v>8</v>
      </c>
      <c r="C50" s="4"/>
    </row>
    <row r="52" spans="2:8" x14ac:dyDescent="0.3">
      <c r="D52" s="46" t="s">
        <v>71</v>
      </c>
      <c r="E52" s="46"/>
      <c r="F52" s="46"/>
      <c r="G52" s="46"/>
      <c r="H52" s="46"/>
    </row>
    <row r="53" spans="2:8" x14ac:dyDescent="0.3">
      <c r="B53" s="46" t="s">
        <v>9</v>
      </c>
      <c r="C53" s="14"/>
      <c r="D53" s="19" t="s">
        <v>3</v>
      </c>
      <c r="E53" s="14" t="s">
        <v>4</v>
      </c>
      <c r="F53" s="19" t="s">
        <v>5</v>
      </c>
      <c r="G53" s="14" t="s">
        <v>6</v>
      </c>
      <c r="H53" s="19" t="s">
        <v>7</v>
      </c>
    </row>
    <row r="54" spans="2:8" x14ac:dyDescent="0.3">
      <c r="B54" s="46"/>
      <c r="C54" s="14"/>
      <c r="D54" s="29">
        <v>742509</v>
      </c>
      <c r="E54" s="29">
        <v>742509</v>
      </c>
      <c r="F54" s="29">
        <v>742509</v>
      </c>
      <c r="G54" s="29">
        <v>742509</v>
      </c>
      <c r="H54" s="29">
        <v>742509</v>
      </c>
    </row>
    <row r="57" spans="2:8" x14ac:dyDescent="0.3">
      <c r="D57" s="46" t="s">
        <v>72</v>
      </c>
      <c r="E57" s="46"/>
      <c r="F57" s="46"/>
      <c r="G57" s="46"/>
      <c r="H57" s="46"/>
    </row>
    <row r="58" spans="2:8" x14ac:dyDescent="0.3">
      <c r="B58" s="14" t="s">
        <v>0</v>
      </c>
      <c r="C58" s="14" t="str">
        <f>+C10</f>
        <v>NOMBRE PROPONENTE</v>
      </c>
      <c r="D58" s="19" t="s">
        <v>3</v>
      </c>
      <c r="E58" s="14" t="s">
        <v>4</v>
      </c>
      <c r="F58" s="19" t="s">
        <v>5</v>
      </c>
      <c r="G58" s="14" t="s">
        <v>6</v>
      </c>
      <c r="H58" s="19" t="s">
        <v>7</v>
      </c>
    </row>
    <row r="59" spans="2:8" ht="14.5" x14ac:dyDescent="0.3">
      <c r="B59" s="15">
        <v>1</v>
      </c>
      <c r="C59" s="15" t="str">
        <f>+C11</f>
        <v>SEVICOL</v>
      </c>
      <c r="D59" s="5" t="str">
        <f>+IF(D11&lt;=D$54,"CUMPLE","NO CUMPLE")</f>
        <v>CUMPLE</v>
      </c>
      <c r="E59" s="5" t="str">
        <f t="shared" ref="E59:H59" si="1">+IF(E11&lt;=E$54,"CUMPLE","NO CUMPLE")</f>
        <v>CUMPLE</v>
      </c>
      <c r="F59" s="5" t="str">
        <f t="shared" si="1"/>
        <v>CUMPLE</v>
      </c>
      <c r="G59" s="5" t="str">
        <f t="shared" si="1"/>
        <v>CUMPLE</v>
      </c>
      <c r="H59" s="5" t="str">
        <f t="shared" si="1"/>
        <v>CUMPLE</v>
      </c>
    </row>
    <row r="60" spans="2:8" ht="14.5" x14ac:dyDescent="0.3">
      <c r="B60" s="15">
        <v>2</v>
      </c>
      <c r="C60" s="15" t="str">
        <f t="shared" ref="C60:C96" si="2">+C12</f>
        <v>UT TWZM 2020</v>
      </c>
      <c r="D60" s="5"/>
      <c r="E60" s="5"/>
      <c r="F60" s="5"/>
      <c r="G60" s="5"/>
      <c r="H60" s="5"/>
    </row>
    <row r="61" spans="2:8" ht="14.5" x14ac:dyDescent="0.3">
      <c r="B61" s="15">
        <v>3</v>
      </c>
      <c r="C61" s="15" t="str">
        <f t="shared" si="2"/>
        <v>UT DOBLE A 2020</v>
      </c>
      <c r="D61" s="5"/>
      <c r="E61" s="5"/>
      <c r="F61" s="5"/>
      <c r="G61" s="5"/>
      <c r="H61" s="5"/>
    </row>
    <row r="62" spans="2:8" ht="14.5" x14ac:dyDescent="0.3">
      <c r="B62" s="15">
        <v>4</v>
      </c>
      <c r="C62" s="15" t="str">
        <f t="shared" si="2"/>
        <v>UT SEGURIDAD COLOMBIA</v>
      </c>
      <c r="D62" s="5"/>
      <c r="E62" s="5"/>
      <c r="F62" s="5"/>
      <c r="G62" s="5"/>
      <c r="H62" s="5"/>
    </row>
    <row r="63" spans="2:8" ht="14.5" x14ac:dyDescent="0.3">
      <c r="B63" s="15">
        <v>5</v>
      </c>
      <c r="C63" s="15" t="str">
        <f t="shared" si="2"/>
        <v>UT TCC APRENDIZAJE 2020</v>
      </c>
      <c r="D63" s="5"/>
      <c r="E63" s="5"/>
      <c r="F63" s="5"/>
      <c r="G63" s="5"/>
      <c r="H63" s="5"/>
    </row>
    <row r="64" spans="2:8" ht="14.5" x14ac:dyDescent="0.3">
      <c r="B64" s="15">
        <v>6</v>
      </c>
      <c r="C64" s="15" t="str">
        <f t="shared" si="2"/>
        <v>UT SEPNAP 2020-2022</v>
      </c>
      <c r="D64" s="5"/>
      <c r="E64" s="5"/>
      <c r="F64" s="5"/>
      <c r="G64" s="5"/>
      <c r="H64" s="5"/>
    </row>
    <row r="65" spans="2:8" ht="14.5" x14ac:dyDescent="0.3">
      <c r="B65" s="15">
        <v>7</v>
      </c>
      <c r="C65" s="15" t="str">
        <f t="shared" si="2"/>
        <v>S.O.S. LTDA</v>
      </c>
      <c r="D65" s="5"/>
      <c r="E65" s="5"/>
      <c r="F65" s="5"/>
      <c r="G65" s="5"/>
      <c r="H65" s="5"/>
    </row>
    <row r="66" spans="2:8" ht="14.5" x14ac:dyDescent="0.3">
      <c r="B66" s="15">
        <v>8</v>
      </c>
      <c r="C66" s="15" t="str">
        <f t="shared" si="2"/>
        <v>UT SENA JPE 2020</v>
      </c>
      <c r="D66" s="5"/>
      <c r="E66" s="5"/>
      <c r="F66" s="5"/>
      <c r="G66" s="5"/>
      <c r="H66" s="5"/>
    </row>
    <row r="67" spans="2:8" ht="14.5" x14ac:dyDescent="0.3">
      <c r="B67" s="15">
        <v>9</v>
      </c>
      <c r="C67" s="15" t="str">
        <f t="shared" si="2"/>
        <v>VIGIAS  DE COLOMBIA SRL LTDA</v>
      </c>
      <c r="D67" s="5"/>
      <c r="E67" s="5"/>
      <c r="F67" s="5"/>
      <c r="G67" s="5"/>
      <c r="H67" s="5"/>
    </row>
    <row r="68" spans="2:8" ht="14.5" x14ac:dyDescent="0.3">
      <c r="B68" s="15">
        <v>10</v>
      </c>
      <c r="C68" s="15" t="str">
        <f t="shared" si="2"/>
        <v>UT SESETEL 2020</v>
      </c>
      <c r="D68" s="5"/>
      <c r="E68" s="5"/>
      <c r="F68" s="5"/>
      <c r="G68" s="5"/>
      <c r="H68" s="5"/>
    </row>
    <row r="69" spans="2:8" ht="14.5" x14ac:dyDescent="0.3">
      <c r="B69" s="15">
        <v>11</v>
      </c>
      <c r="C69" s="15" t="str">
        <f t="shared" si="2"/>
        <v>UT SRD 2020</v>
      </c>
      <c r="D69" s="5"/>
      <c r="E69" s="5"/>
      <c r="F69" s="5"/>
      <c r="G69" s="5"/>
      <c r="H69" s="5"/>
    </row>
    <row r="70" spans="2:8" ht="14.5" x14ac:dyDescent="0.3">
      <c r="B70" s="15">
        <v>12</v>
      </c>
      <c r="C70" s="15" t="str">
        <f t="shared" si="2"/>
        <v>UT SEGURIDAD INTEGRAL 2020</v>
      </c>
      <c r="D70" s="5"/>
      <c r="E70" s="5"/>
      <c r="F70" s="5"/>
      <c r="G70" s="5"/>
      <c r="H70" s="5"/>
    </row>
    <row r="71" spans="2:8" ht="14.5" x14ac:dyDescent="0.3">
      <c r="B71" s="15">
        <v>13</v>
      </c>
      <c r="C71" s="15" t="str">
        <f t="shared" si="2"/>
        <v>UT SOA 1</v>
      </c>
      <c r="D71" s="5"/>
      <c r="E71" s="5"/>
      <c r="F71" s="5"/>
      <c r="G71" s="5"/>
      <c r="H71" s="5"/>
    </row>
    <row r="72" spans="2:8" ht="14.5" x14ac:dyDescent="0.3">
      <c r="B72" s="15">
        <v>14</v>
      </c>
      <c r="C72" s="15" t="str">
        <f t="shared" si="2"/>
        <v>MSO 2021</v>
      </c>
      <c r="D72" s="5"/>
      <c r="E72" s="5"/>
      <c r="F72" s="5"/>
      <c r="G72" s="5"/>
      <c r="H72" s="5"/>
    </row>
    <row r="73" spans="2:8" ht="14.5" x14ac:dyDescent="0.3">
      <c r="B73" s="15">
        <v>15</v>
      </c>
      <c r="C73" s="15" t="str">
        <f t="shared" si="2"/>
        <v>UT HO-NA</v>
      </c>
      <c r="D73" s="5"/>
      <c r="E73" s="5"/>
      <c r="F73" s="5"/>
      <c r="G73" s="5"/>
      <c r="H73" s="5"/>
    </row>
    <row r="74" spans="2:8" ht="14.5" x14ac:dyDescent="0.3">
      <c r="B74" s="15">
        <v>16</v>
      </c>
      <c r="C74" s="15" t="str">
        <f t="shared" si="2"/>
        <v>UT VISE LTDA VIGILANCIA ACOSTA LTDA</v>
      </c>
      <c r="D74" s="5"/>
      <c r="E74" s="5"/>
      <c r="F74" s="5"/>
      <c r="G74" s="5"/>
      <c r="H74" s="5"/>
    </row>
    <row r="75" spans="2:8" ht="14.5" x14ac:dyDescent="0.3">
      <c r="B75" s="15">
        <v>17</v>
      </c>
      <c r="C75" s="15" t="str">
        <f t="shared" si="2"/>
        <v>UT SS ANES 2020</v>
      </c>
      <c r="D75" s="5"/>
      <c r="E75" s="5"/>
      <c r="F75" s="5"/>
      <c r="G75" s="5"/>
      <c r="H75" s="5"/>
    </row>
    <row r="76" spans="2:8" ht="14.5" x14ac:dyDescent="0.3">
      <c r="B76" s="15">
        <v>18</v>
      </c>
      <c r="C76" s="15" t="str">
        <f t="shared" si="2"/>
        <v>UT GCC EDUCACION 2020</v>
      </c>
      <c r="D76" s="5"/>
      <c r="E76" s="5"/>
      <c r="F76" s="5"/>
      <c r="G76" s="5"/>
      <c r="H76" s="5"/>
    </row>
    <row r="77" spans="2:8" ht="14.5" x14ac:dyDescent="0.3">
      <c r="B77" s="15">
        <v>19</v>
      </c>
      <c r="C77" s="15" t="str">
        <f t="shared" si="2"/>
        <v>UT SEGURIDAD PAC</v>
      </c>
      <c r="D77" s="5"/>
      <c r="E77" s="5"/>
      <c r="F77" s="5"/>
      <c r="G77" s="5"/>
      <c r="H77" s="5"/>
    </row>
    <row r="78" spans="2:8" ht="14.5" x14ac:dyDescent="0.3">
      <c r="B78" s="15">
        <v>20</v>
      </c>
      <c r="C78" s="15" t="str">
        <f t="shared" si="2"/>
        <v>GCSI GRUPO COLOMBIANO DE SEGURIDAD INTEGRAL</v>
      </c>
      <c r="D78" s="5"/>
      <c r="E78" s="5"/>
      <c r="F78" s="5"/>
      <c r="G78" s="5"/>
      <c r="H78" s="5"/>
    </row>
    <row r="79" spans="2:8" ht="14.5" x14ac:dyDescent="0.3">
      <c r="B79" s="15">
        <v>21</v>
      </c>
      <c r="C79" s="15" t="str">
        <f t="shared" si="2"/>
        <v>UT OS-03-2020</v>
      </c>
      <c r="D79" s="5"/>
      <c r="E79" s="5"/>
      <c r="F79" s="5"/>
      <c r="G79" s="5"/>
      <c r="H79" s="5"/>
    </row>
    <row r="80" spans="2:8" ht="14.5" x14ac:dyDescent="0.3">
      <c r="B80" s="15">
        <v>22</v>
      </c>
      <c r="C80" s="15" t="str">
        <f t="shared" si="2"/>
        <v>DELTHAC 1 SEGURIDAD LTDA</v>
      </c>
      <c r="D80" s="5"/>
      <c r="E80" s="5"/>
      <c r="F80" s="5"/>
      <c r="G80" s="5"/>
      <c r="H80" s="5"/>
    </row>
    <row r="81" spans="2:8" ht="14.5" x14ac:dyDescent="0.3">
      <c r="B81" s="15">
        <v>23</v>
      </c>
      <c r="C81" s="15" t="str">
        <f t="shared" si="2"/>
        <v xml:space="preserve">UT CGC SEGURIDAD </v>
      </c>
      <c r="D81" s="5"/>
      <c r="E81" s="5"/>
      <c r="F81" s="5"/>
      <c r="G81" s="5"/>
      <c r="H81" s="5"/>
    </row>
    <row r="82" spans="2:8" ht="14.5" x14ac:dyDescent="0.3">
      <c r="B82" s="15">
        <v>24</v>
      </c>
      <c r="C82" s="15" t="str">
        <f t="shared" si="2"/>
        <v>UT SERVIAMERICAS 2020</v>
      </c>
      <c r="D82" s="5"/>
      <c r="E82" s="5"/>
      <c r="F82" s="5"/>
      <c r="G82" s="5"/>
      <c r="H82" s="5"/>
    </row>
    <row r="83" spans="2:8" ht="14.5" x14ac:dyDescent="0.3">
      <c r="B83" s="15">
        <v>25</v>
      </c>
      <c r="C83" s="15" t="str">
        <f t="shared" si="2"/>
        <v xml:space="preserve">VSC SEGURIDAD </v>
      </c>
      <c r="D83" s="5"/>
      <c r="E83" s="5"/>
      <c r="F83" s="5"/>
      <c r="G83" s="5"/>
      <c r="H83" s="5"/>
    </row>
    <row r="84" spans="2:8" ht="14.5" x14ac:dyDescent="0.3">
      <c r="B84" s="15">
        <v>26</v>
      </c>
      <c r="C84" s="15" t="str">
        <f t="shared" si="2"/>
        <v>SEGURIDAD ATLAS</v>
      </c>
      <c r="D84" s="5"/>
      <c r="E84" s="5"/>
      <c r="F84" s="5"/>
      <c r="G84" s="5"/>
      <c r="H84" s="5"/>
    </row>
    <row r="85" spans="2:8" ht="14.5" x14ac:dyDescent="0.3">
      <c r="B85" s="15">
        <v>27</v>
      </c>
      <c r="C85" s="15" t="str">
        <f t="shared" si="2"/>
        <v>SEGURIDAD LAS AMERICAS LTDA SEGURIAMERICAS</v>
      </c>
      <c r="D85" s="5"/>
      <c r="E85" s="5"/>
      <c r="F85" s="5"/>
      <c r="G85" s="5"/>
      <c r="H85" s="5"/>
    </row>
    <row r="86" spans="2:8" ht="14.5" x14ac:dyDescent="0.3">
      <c r="B86" s="15">
        <v>28</v>
      </c>
      <c r="C86" s="15" t="str">
        <f t="shared" si="2"/>
        <v>UT AHS 2020</v>
      </c>
      <c r="D86" s="5"/>
      <c r="E86" s="5"/>
      <c r="F86" s="5"/>
      <c r="G86" s="5"/>
      <c r="H86" s="5"/>
    </row>
    <row r="87" spans="2:8" ht="14.5" x14ac:dyDescent="0.3">
      <c r="B87" s="15">
        <v>29</v>
      </c>
      <c r="C87" s="15" t="str">
        <f t="shared" si="2"/>
        <v>UT OSC-2021</v>
      </c>
      <c r="D87" s="5"/>
      <c r="E87" s="5"/>
      <c r="F87" s="5"/>
      <c r="G87" s="5"/>
      <c r="H87" s="5"/>
    </row>
    <row r="88" spans="2:8" ht="14.5" x14ac:dyDescent="0.3">
      <c r="B88" s="15">
        <v>30</v>
      </c>
      <c r="C88" s="15" t="str">
        <f t="shared" si="2"/>
        <v>UT ATLAS-OLIMPO 2020</v>
      </c>
      <c r="D88" s="5"/>
      <c r="E88" s="5"/>
      <c r="F88" s="5"/>
      <c r="G88" s="5"/>
      <c r="H88" s="5"/>
    </row>
    <row r="89" spans="2:8" ht="14.5" x14ac:dyDescent="0.3">
      <c r="B89" s="15">
        <v>31</v>
      </c>
      <c r="C89" s="15" t="str">
        <f t="shared" si="2"/>
        <v>UT SEGURIDAD ABO  2020</v>
      </c>
      <c r="D89" s="5"/>
      <c r="E89" s="5"/>
      <c r="F89" s="5"/>
      <c r="G89" s="5"/>
      <c r="H89" s="5"/>
    </row>
    <row r="90" spans="2:8" ht="14.5" x14ac:dyDescent="0.3">
      <c r="B90" s="15">
        <v>32</v>
      </c>
      <c r="C90" s="15" t="str">
        <f t="shared" si="2"/>
        <v xml:space="preserve">UT S&amp;P </v>
      </c>
      <c r="D90" s="5"/>
      <c r="E90" s="5"/>
      <c r="F90" s="5"/>
      <c r="G90" s="5"/>
      <c r="H90" s="5"/>
    </row>
    <row r="91" spans="2:8" ht="14.5" x14ac:dyDescent="0.3">
      <c r="B91" s="15">
        <v>33</v>
      </c>
      <c r="C91" s="15" t="str">
        <f t="shared" si="2"/>
        <v>INTERGLOBAL SEGURIDAD Y VIGILANCIA LTDA</v>
      </c>
      <c r="D91" s="5"/>
      <c r="E91" s="5"/>
      <c r="F91" s="5"/>
      <c r="G91" s="5"/>
      <c r="H91" s="5"/>
    </row>
    <row r="92" spans="2:8" ht="14.5" x14ac:dyDescent="0.3">
      <c r="B92" s="15">
        <v>34</v>
      </c>
      <c r="C92" s="15" t="str">
        <f t="shared" si="2"/>
        <v>UT JAYAC 2020</v>
      </c>
      <c r="D92" s="5"/>
      <c r="E92" s="5"/>
      <c r="F92" s="5"/>
      <c r="G92" s="5"/>
      <c r="H92" s="5"/>
    </row>
    <row r="93" spans="2:8" ht="14.5" x14ac:dyDescent="0.3">
      <c r="B93" s="15">
        <v>35</v>
      </c>
      <c r="C93" s="15" t="str">
        <f t="shared" si="2"/>
        <v>UT UNION SEGURIDAD 2020</v>
      </c>
      <c r="D93" s="5"/>
      <c r="E93" s="5"/>
      <c r="F93" s="5"/>
      <c r="G93" s="5"/>
      <c r="H93" s="5"/>
    </row>
    <row r="94" spans="2:8" ht="14.5" x14ac:dyDescent="0.3">
      <c r="B94" s="15">
        <v>36</v>
      </c>
      <c r="C94" s="15" t="str">
        <f t="shared" si="2"/>
        <v>UT CCI 2020</v>
      </c>
      <c r="D94" s="5"/>
      <c r="E94" s="5"/>
      <c r="F94" s="5"/>
      <c r="G94" s="5"/>
      <c r="H94" s="5"/>
    </row>
    <row r="95" spans="2:8" ht="14.5" x14ac:dyDescent="0.3">
      <c r="B95" s="15">
        <v>37</v>
      </c>
      <c r="C95" s="15" t="str">
        <f t="shared" si="2"/>
        <v>UT SLP 2020</v>
      </c>
      <c r="D95" s="5"/>
      <c r="E95" s="5"/>
      <c r="F95" s="5"/>
      <c r="G95" s="5"/>
      <c r="H95" s="5"/>
    </row>
    <row r="96" spans="2:8" ht="14.5" x14ac:dyDescent="0.3">
      <c r="B96" s="15">
        <v>38</v>
      </c>
      <c r="C96" s="15" t="str">
        <f t="shared" si="2"/>
        <v>UT VIPERSFIDELITY 2020</v>
      </c>
      <c r="D96" s="5"/>
      <c r="E96" s="5"/>
      <c r="F96" s="5"/>
      <c r="G96" s="5"/>
      <c r="H96" s="5"/>
    </row>
    <row r="98" spans="2:13" ht="15.5" x14ac:dyDescent="0.35">
      <c r="B98" s="4" t="s">
        <v>10</v>
      </c>
      <c r="C98" s="4"/>
    </row>
    <row r="99" spans="2:13" ht="13.5" thickBot="1" x14ac:dyDescent="0.35"/>
    <row r="100" spans="2:13" ht="13.5" thickBot="1" x14ac:dyDescent="0.35">
      <c r="D100" s="46" t="s">
        <v>73</v>
      </c>
      <c r="E100" s="46"/>
      <c r="F100" s="46"/>
      <c r="G100" s="46"/>
      <c r="H100" s="55"/>
      <c r="I100" s="51" t="s">
        <v>66</v>
      </c>
      <c r="J100" s="52"/>
      <c r="K100" s="52"/>
      <c r="L100" s="52"/>
      <c r="M100" s="53"/>
    </row>
    <row r="101" spans="2:13" x14ac:dyDescent="0.3">
      <c r="B101" s="14" t="s">
        <v>0</v>
      </c>
      <c r="C101" s="14" t="str">
        <f>+C10</f>
        <v>NOMBRE PROPONENTE</v>
      </c>
      <c r="D101" s="19" t="s">
        <v>3</v>
      </c>
      <c r="E101" s="14" t="s">
        <v>4</v>
      </c>
      <c r="F101" s="19" t="s">
        <v>5</v>
      </c>
      <c r="G101" s="14" t="s">
        <v>6</v>
      </c>
      <c r="H101" s="19" t="s">
        <v>7</v>
      </c>
      <c r="I101" s="41" t="s">
        <v>3</v>
      </c>
      <c r="J101" s="42" t="s">
        <v>4</v>
      </c>
      <c r="K101" s="19" t="s">
        <v>5</v>
      </c>
      <c r="L101" s="42" t="s">
        <v>6</v>
      </c>
      <c r="M101" s="41" t="s">
        <v>7</v>
      </c>
    </row>
    <row r="102" spans="2:13" x14ac:dyDescent="0.3">
      <c r="B102" s="15">
        <v>1</v>
      </c>
      <c r="C102" s="15" t="str">
        <f>+C11</f>
        <v>SEVICOL</v>
      </c>
      <c r="D102" s="13">
        <f t="shared" ref="D102:H111" si="3">+D11</f>
        <v>322141</v>
      </c>
      <c r="E102" s="13">
        <f t="shared" si="3"/>
        <v>313661</v>
      </c>
      <c r="F102" s="13">
        <f t="shared" si="3"/>
        <v>333191</v>
      </c>
      <c r="G102" s="9">
        <f t="shared" si="3"/>
        <v>0</v>
      </c>
      <c r="H102" s="13">
        <f t="shared" si="3"/>
        <v>604939</v>
      </c>
      <c r="I102" s="6">
        <f>ABS(D102-$D$142)</f>
        <v>0</v>
      </c>
      <c r="J102" s="6">
        <f>ABS(E102-E$142)</f>
        <v>0</v>
      </c>
      <c r="K102" s="6">
        <f>ABS(F102-F$142)</f>
        <v>0</v>
      </c>
      <c r="L102" s="6"/>
      <c r="M102" s="6">
        <f>ABS(H102-H$142)</f>
        <v>0</v>
      </c>
    </row>
    <row r="103" spans="2:13" x14ac:dyDescent="0.3">
      <c r="B103" s="15">
        <v>2</v>
      </c>
      <c r="C103" s="15" t="str">
        <f t="shared" ref="C103:C139" si="4">+C12</f>
        <v>UT TWZM 2020</v>
      </c>
      <c r="D103" s="16">
        <f t="shared" si="3"/>
        <v>0</v>
      </c>
      <c r="E103" s="16">
        <f t="shared" si="3"/>
        <v>0</v>
      </c>
      <c r="F103" s="16">
        <f t="shared" si="3"/>
        <v>0</v>
      </c>
      <c r="G103" s="16">
        <f t="shared" si="3"/>
        <v>0</v>
      </c>
      <c r="H103" s="16">
        <f t="shared" si="3"/>
        <v>0</v>
      </c>
      <c r="I103" s="6"/>
      <c r="J103" s="6"/>
      <c r="K103" s="6"/>
      <c r="L103" s="6"/>
      <c r="M103" s="6"/>
    </row>
    <row r="104" spans="2:13" x14ac:dyDescent="0.3">
      <c r="B104" s="15">
        <v>3</v>
      </c>
      <c r="C104" s="15" t="str">
        <f t="shared" si="4"/>
        <v>UT DOBLE A 2020</v>
      </c>
      <c r="D104" s="16">
        <f t="shared" si="3"/>
        <v>0</v>
      </c>
      <c r="E104" s="16">
        <f t="shared" si="3"/>
        <v>0</v>
      </c>
      <c r="F104" s="16">
        <f t="shared" si="3"/>
        <v>0</v>
      </c>
      <c r="G104" s="16">
        <f t="shared" si="3"/>
        <v>0</v>
      </c>
      <c r="H104" s="16">
        <f t="shared" si="3"/>
        <v>0</v>
      </c>
      <c r="I104" s="6"/>
      <c r="J104" s="6"/>
      <c r="K104" s="6"/>
      <c r="L104" s="6"/>
      <c r="M104" s="6"/>
    </row>
    <row r="105" spans="2:13" x14ac:dyDescent="0.3">
      <c r="B105" s="15">
        <v>4</v>
      </c>
      <c r="C105" s="15" t="str">
        <f t="shared" si="4"/>
        <v>UT SEGURIDAD COLOMBIA</v>
      </c>
      <c r="D105" s="16">
        <f t="shared" si="3"/>
        <v>0</v>
      </c>
      <c r="E105" s="16">
        <f t="shared" si="3"/>
        <v>0</v>
      </c>
      <c r="F105" s="16">
        <f t="shared" si="3"/>
        <v>0</v>
      </c>
      <c r="G105" s="16">
        <f t="shared" si="3"/>
        <v>0</v>
      </c>
      <c r="H105" s="16">
        <f t="shared" si="3"/>
        <v>0</v>
      </c>
      <c r="I105" s="6"/>
      <c r="J105" s="6"/>
      <c r="K105" s="6"/>
      <c r="L105" s="6"/>
      <c r="M105" s="6"/>
    </row>
    <row r="106" spans="2:13" x14ac:dyDescent="0.3">
      <c r="B106" s="15">
        <v>5</v>
      </c>
      <c r="C106" s="15" t="str">
        <f t="shared" si="4"/>
        <v>UT TCC APRENDIZAJE 2020</v>
      </c>
      <c r="D106" s="16">
        <f t="shared" si="3"/>
        <v>0</v>
      </c>
      <c r="E106" s="16">
        <f t="shared" si="3"/>
        <v>0</v>
      </c>
      <c r="F106" s="16">
        <f t="shared" si="3"/>
        <v>0</v>
      </c>
      <c r="G106" s="16">
        <f t="shared" si="3"/>
        <v>0</v>
      </c>
      <c r="H106" s="16">
        <f t="shared" si="3"/>
        <v>0</v>
      </c>
      <c r="I106" s="6"/>
      <c r="J106" s="6"/>
      <c r="K106" s="6"/>
      <c r="L106" s="6"/>
      <c r="M106" s="6"/>
    </row>
    <row r="107" spans="2:13" x14ac:dyDescent="0.3">
      <c r="B107" s="15">
        <v>6</v>
      </c>
      <c r="C107" s="15" t="str">
        <f t="shared" si="4"/>
        <v>UT SEPNAP 2020-2022</v>
      </c>
      <c r="D107" s="16">
        <f t="shared" si="3"/>
        <v>0</v>
      </c>
      <c r="E107" s="16">
        <f t="shared" si="3"/>
        <v>0</v>
      </c>
      <c r="F107" s="16">
        <f t="shared" si="3"/>
        <v>0</v>
      </c>
      <c r="G107" s="16">
        <f t="shared" si="3"/>
        <v>0</v>
      </c>
      <c r="H107" s="16">
        <f t="shared" si="3"/>
        <v>0</v>
      </c>
      <c r="I107" s="6"/>
      <c r="J107" s="6"/>
      <c r="K107" s="6"/>
      <c r="L107" s="6"/>
      <c r="M107" s="6"/>
    </row>
    <row r="108" spans="2:13" x14ac:dyDescent="0.3">
      <c r="B108" s="15">
        <v>7</v>
      </c>
      <c r="C108" s="15" t="str">
        <f t="shared" si="4"/>
        <v>S.O.S. LTDA</v>
      </c>
      <c r="D108" s="16">
        <f t="shared" si="3"/>
        <v>0</v>
      </c>
      <c r="E108" s="16">
        <f t="shared" si="3"/>
        <v>0</v>
      </c>
      <c r="F108" s="16">
        <f t="shared" si="3"/>
        <v>0</v>
      </c>
      <c r="G108" s="16">
        <f t="shared" si="3"/>
        <v>0</v>
      </c>
      <c r="H108" s="16">
        <f t="shared" si="3"/>
        <v>0</v>
      </c>
      <c r="I108" s="6"/>
      <c r="J108" s="6"/>
      <c r="K108" s="6"/>
      <c r="L108" s="6"/>
      <c r="M108" s="6"/>
    </row>
    <row r="109" spans="2:13" x14ac:dyDescent="0.3">
      <c r="B109" s="15">
        <v>8</v>
      </c>
      <c r="C109" s="15" t="str">
        <f t="shared" si="4"/>
        <v>UT SENA JPE 2020</v>
      </c>
      <c r="D109" s="16">
        <f t="shared" si="3"/>
        <v>0</v>
      </c>
      <c r="E109" s="16">
        <f t="shared" si="3"/>
        <v>0</v>
      </c>
      <c r="F109" s="16">
        <f t="shared" si="3"/>
        <v>0</v>
      </c>
      <c r="G109" s="16">
        <f t="shared" si="3"/>
        <v>0</v>
      </c>
      <c r="H109" s="16">
        <f t="shared" si="3"/>
        <v>0</v>
      </c>
      <c r="I109" s="6"/>
      <c r="J109" s="6"/>
      <c r="K109" s="6"/>
      <c r="L109" s="6"/>
      <c r="M109" s="6"/>
    </row>
    <row r="110" spans="2:13" x14ac:dyDescent="0.3">
      <c r="B110" s="15">
        <v>9</v>
      </c>
      <c r="C110" s="15" t="str">
        <f t="shared" si="4"/>
        <v>VIGIAS  DE COLOMBIA SRL LTDA</v>
      </c>
      <c r="D110" s="16">
        <f t="shared" si="3"/>
        <v>0</v>
      </c>
      <c r="E110" s="16">
        <f t="shared" si="3"/>
        <v>0</v>
      </c>
      <c r="F110" s="16">
        <f t="shared" si="3"/>
        <v>0</v>
      </c>
      <c r="G110" s="16">
        <f t="shared" si="3"/>
        <v>0</v>
      </c>
      <c r="H110" s="16">
        <f t="shared" si="3"/>
        <v>0</v>
      </c>
      <c r="I110" s="6"/>
      <c r="J110" s="6"/>
      <c r="K110" s="6"/>
      <c r="L110" s="6"/>
      <c r="M110" s="6"/>
    </row>
    <row r="111" spans="2:13" x14ac:dyDescent="0.3">
      <c r="B111" s="15">
        <v>10</v>
      </c>
      <c r="C111" s="15" t="str">
        <f t="shared" si="4"/>
        <v>UT SESETEL 2020</v>
      </c>
      <c r="D111" s="16">
        <f t="shared" si="3"/>
        <v>0</v>
      </c>
      <c r="E111" s="16">
        <f t="shared" si="3"/>
        <v>0</v>
      </c>
      <c r="F111" s="16">
        <f t="shared" si="3"/>
        <v>0</v>
      </c>
      <c r="G111" s="16">
        <f t="shared" si="3"/>
        <v>0</v>
      </c>
      <c r="H111" s="16">
        <f t="shared" si="3"/>
        <v>0</v>
      </c>
      <c r="I111" s="6"/>
      <c r="J111" s="6"/>
      <c r="K111" s="6"/>
      <c r="L111" s="6"/>
      <c r="M111" s="6"/>
    </row>
    <row r="112" spans="2:13" x14ac:dyDescent="0.3">
      <c r="B112" s="15">
        <v>11</v>
      </c>
      <c r="C112" s="15" t="str">
        <f t="shared" si="4"/>
        <v>UT SRD 2020</v>
      </c>
      <c r="D112" s="16">
        <f t="shared" ref="D112:H121" si="5">+D21</f>
        <v>0</v>
      </c>
      <c r="E112" s="16">
        <f t="shared" si="5"/>
        <v>0</v>
      </c>
      <c r="F112" s="16">
        <f t="shared" si="5"/>
        <v>0</v>
      </c>
      <c r="G112" s="16">
        <f t="shared" si="5"/>
        <v>0</v>
      </c>
      <c r="H112" s="16">
        <f t="shared" si="5"/>
        <v>0</v>
      </c>
      <c r="I112" s="6"/>
      <c r="J112" s="6"/>
      <c r="K112" s="6"/>
      <c r="L112" s="6"/>
      <c r="M112" s="6"/>
    </row>
    <row r="113" spans="2:13" x14ac:dyDescent="0.3">
      <c r="B113" s="15">
        <v>12</v>
      </c>
      <c r="C113" s="15" t="str">
        <f t="shared" si="4"/>
        <v>UT SEGURIDAD INTEGRAL 2020</v>
      </c>
      <c r="D113" s="16">
        <f t="shared" si="5"/>
        <v>0</v>
      </c>
      <c r="E113" s="16">
        <f t="shared" si="5"/>
        <v>0</v>
      </c>
      <c r="F113" s="16">
        <f t="shared" si="5"/>
        <v>0</v>
      </c>
      <c r="G113" s="16">
        <f t="shared" si="5"/>
        <v>0</v>
      </c>
      <c r="H113" s="16">
        <f t="shared" si="5"/>
        <v>0</v>
      </c>
      <c r="I113" s="6"/>
      <c r="J113" s="6"/>
      <c r="K113" s="6"/>
      <c r="L113" s="6"/>
      <c r="M113" s="6"/>
    </row>
    <row r="114" spans="2:13" x14ac:dyDescent="0.3">
      <c r="B114" s="15">
        <v>13</v>
      </c>
      <c r="C114" s="15" t="str">
        <f t="shared" si="4"/>
        <v>UT SOA 1</v>
      </c>
      <c r="D114" s="16">
        <f t="shared" si="5"/>
        <v>0</v>
      </c>
      <c r="E114" s="16">
        <f t="shared" si="5"/>
        <v>0</v>
      </c>
      <c r="F114" s="16">
        <f t="shared" si="5"/>
        <v>0</v>
      </c>
      <c r="G114" s="16">
        <f t="shared" si="5"/>
        <v>0</v>
      </c>
      <c r="H114" s="16">
        <f t="shared" si="5"/>
        <v>0</v>
      </c>
      <c r="I114" s="6"/>
      <c r="J114" s="6"/>
      <c r="K114" s="6"/>
      <c r="L114" s="6"/>
      <c r="M114" s="6"/>
    </row>
    <row r="115" spans="2:13" x14ac:dyDescent="0.3">
      <c r="B115" s="15">
        <v>14</v>
      </c>
      <c r="C115" s="15" t="str">
        <f t="shared" si="4"/>
        <v>MSO 2021</v>
      </c>
      <c r="D115" s="16">
        <f t="shared" si="5"/>
        <v>0</v>
      </c>
      <c r="E115" s="16">
        <f t="shared" si="5"/>
        <v>0</v>
      </c>
      <c r="F115" s="16">
        <f t="shared" si="5"/>
        <v>0</v>
      </c>
      <c r="G115" s="16">
        <f t="shared" si="5"/>
        <v>0</v>
      </c>
      <c r="H115" s="16">
        <f t="shared" si="5"/>
        <v>0</v>
      </c>
      <c r="I115" s="6"/>
      <c r="J115" s="6"/>
      <c r="K115" s="6"/>
      <c r="L115" s="6"/>
      <c r="M115" s="6"/>
    </row>
    <row r="116" spans="2:13" x14ac:dyDescent="0.3">
      <c r="B116" s="15">
        <v>15</v>
      </c>
      <c r="C116" s="15" t="str">
        <f t="shared" si="4"/>
        <v>UT HO-NA</v>
      </c>
      <c r="D116" s="16">
        <f t="shared" si="5"/>
        <v>0</v>
      </c>
      <c r="E116" s="16">
        <f t="shared" si="5"/>
        <v>0</v>
      </c>
      <c r="F116" s="16">
        <f t="shared" si="5"/>
        <v>0</v>
      </c>
      <c r="G116" s="16">
        <f t="shared" si="5"/>
        <v>0</v>
      </c>
      <c r="H116" s="16">
        <f t="shared" si="5"/>
        <v>0</v>
      </c>
      <c r="I116" s="6"/>
      <c r="J116" s="6"/>
      <c r="K116" s="6"/>
      <c r="L116" s="6"/>
      <c r="M116" s="6"/>
    </row>
    <row r="117" spans="2:13" x14ac:dyDescent="0.3">
      <c r="B117" s="15">
        <v>16</v>
      </c>
      <c r="C117" s="15" t="str">
        <f t="shared" si="4"/>
        <v>UT VISE LTDA VIGILANCIA ACOSTA LTDA</v>
      </c>
      <c r="D117" s="16">
        <f t="shared" si="5"/>
        <v>0</v>
      </c>
      <c r="E117" s="16">
        <f t="shared" si="5"/>
        <v>0</v>
      </c>
      <c r="F117" s="16">
        <f t="shared" si="5"/>
        <v>0</v>
      </c>
      <c r="G117" s="16">
        <f t="shared" si="5"/>
        <v>0</v>
      </c>
      <c r="H117" s="16">
        <f t="shared" si="5"/>
        <v>0</v>
      </c>
      <c r="I117" s="6"/>
      <c r="J117" s="6"/>
      <c r="K117" s="6"/>
      <c r="L117" s="6"/>
      <c r="M117" s="6"/>
    </row>
    <row r="118" spans="2:13" x14ac:dyDescent="0.3">
      <c r="B118" s="15">
        <v>17</v>
      </c>
      <c r="C118" s="15" t="str">
        <f t="shared" si="4"/>
        <v>UT SS ANES 2020</v>
      </c>
      <c r="D118" s="16">
        <f t="shared" si="5"/>
        <v>0</v>
      </c>
      <c r="E118" s="16">
        <f t="shared" si="5"/>
        <v>0</v>
      </c>
      <c r="F118" s="16">
        <f t="shared" si="5"/>
        <v>0</v>
      </c>
      <c r="G118" s="16">
        <f t="shared" si="5"/>
        <v>0</v>
      </c>
      <c r="H118" s="16">
        <f t="shared" si="5"/>
        <v>0</v>
      </c>
      <c r="I118" s="6"/>
      <c r="J118" s="6"/>
      <c r="K118" s="6"/>
      <c r="L118" s="6"/>
      <c r="M118" s="6"/>
    </row>
    <row r="119" spans="2:13" x14ac:dyDescent="0.3">
      <c r="B119" s="15">
        <v>18</v>
      </c>
      <c r="C119" s="15" t="str">
        <f t="shared" si="4"/>
        <v>UT GCC EDUCACION 2020</v>
      </c>
      <c r="D119" s="16">
        <f t="shared" si="5"/>
        <v>0</v>
      </c>
      <c r="E119" s="16">
        <f t="shared" si="5"/>
        <v>0</v>
      </c>
      <c r="F119" s="16">
        <f t="shared" si="5"/>
        <v>0</v>
      </c>
      <c r="G119" s="16">
        <f t="shared" si="5"/>
        <v>0</v>
      </c>
      <c r="H119" s="16">
        <f t="shared" si="5"/>
        <v>0</v>
      </c>
      <c r="I119" s="6"/>
      <c r="J119" s="6"/>
      <c r="K119" s="6"/>
      <c r="L119" s="6"/>
      <c r="M119" s="6"/>
    </row>
    <row r="120" spans="2:13" x14ac:dyDescent="0.3">
      <c r="B120" s="15">
        <v>19</v>
      </c>
      <c r="C120" s="15" t="str">
        <f t="shared" si="4"/>
        <v>UT SEGURIDAD PAC</v>
      </c>
      <c r="D120" s="16">
        <f t="shared" si="5"/>
        <v>0</v>
      </c>
      <c r="E120" s="16">
        <f t="shared" si="5"/>
        <v>0</v>
      </c>
      <c r="F120" s="16">
        <f t="shared" si="5"/>
        <v>0</v>
      </c>
      <c r="G120" s="16">
        <f t="shared" si="5"/>
        <v>0</v>
      </c>
      <c r="H120" s="16">
        <f t="shared" si="5"/>
        <v>0</v>
      </c>
      <c r="I120" s="6"/>
      <c r="J120" s="6"/>
      <c r="K120" s="6"/>
      <c r="L120" s="6"/>
      <c r="M120" s="6"/>
    </row>
    <row r="121" spans="2:13" x14ac:dyDescent="0.3">
      <c r="B121" s="15">
        <v>20</v>
      </c>
      <c r="C121" s="15" t="str">
        <f t="shared" si="4"/>
        <v>GCSI GRUPO COLOMBIANO DE SEGURIDAD INTEGRAL</v>
      </c>
      <c r="D121" s="16">
        <f t="shared" si="5"/>
        <v>0</v>
      </c>
      <c r="E121" s="16">
        <f t="shared" si="5"/>
        <v>0</v>
      </c>
      <c r="F121" s="16">
        <f t="shared" si="5"/>
        <v>0</v>
      </c>
      <c r="G121" s="16">
        <f t="shared" si="5"/>
        <v>0</v>
      </c>
      <c r="H121" s="16">
        <f t="shared" si="5"/>
        <v>0</v>
      </c>
      <c r="I121" s="6"/>
      <c r="J121" s="6"/>
      <c r="K121" s="6"/>
      <c r="L121" s="6"/>
      <c r="M121" s="6"/>
    </row>
    <row r="122" spans="2:13" x14ac:dyDescent="0.3">
      <c r="B122" s="15">
        <v>21</v>
      </c>
      <c r="C122" s="15" t="str">
        <f t="shared" si="4"/>
        <v>UT OS-03-2020</v>
      </c>
      <c r="D122" s="16">
        <f t="shared" ref="D122:H131" si="6">+D31</f>
        <v>0</v>
      </c>
      <c r="E122" s="16">
        <f t="shared" si="6"/>
        <v>0</v>
      </c>
      <c r="F122" s="16">
        <f t="shared" si="6"/>
        <v>0</v>
      </c>
      <c r="G122" s="16">
        <f t="shared" si="6"/>
        <v>0</v>
      </c>
      <c r="H122" s="16">
        <f t="shared" si="6"/>
        <v>0</v>
      </c>
      <c r="I122" s="6"/>
      <c r="J122" s="6"/>
      <c r="K122" s="6"/>
      <c r="L122" s="6"/>
      <c r="M122" s="6"/>
    </row>
    <row r="123" spans="2:13" x14ac:dyDescent="0.3">
      <c r="B123" s="15">
        <v>22</v>
      </c>
      <c r="C123" s="15" t="str">
        <f t="shared" si="4"/>
        <v>DELTHAC 1 SEGURIDAD LTDA</v>
      </c>
      <c r="D123" s="16">
        <f t="shared" si="6"/>
        <v>0</v>
      </c>
      <c r="E123" s="16">
        <f t="shared" si="6"/>
        <v>0</v>
      </c>
      <c r="F123" s="16">
        <f t="shared" si="6"/>
        <v>0</v>
      </c>
      <c r="G123" s="16">
        <f t="shared" si="6"/>
        <v>0</v>
      </c>
      <c r="H123" s="16">
        <f t="shared" si="6"/>
        <v>0</v>
      </c>
      <c r="I123" s="6"/>
      <c r="J123" s="6"/>
      <c r="K123" s="6"/>
      <c r="L123" s="6"/>
      <c r="M123" s="6"/>
    </row>
    <row r="124" spans="2:13" x14ac:dyDescent="0.3">
      <c r="B124" s="15">
        <v>23</v>
      </c>
      <c r="C124" s="15" t="str">
        <f t="shared" si="4"/>
        <v xml:space="preserve">UT CGC SEGURIDAD </v>
      </c>
      <c r="D124" s="16">
        <f t="shared" si="6"/>
        <v>0</v>
      </c>
      <c r="E124" s="16">
        <f t="shared" si="6"/>
        <v>0</v>
      </c>
      <c r="F124" s="16">
        <f t="shared" si="6"/>
        <v>0</v>
      </c>
      <c r="G124" s="16">
        <f t="shared" si="6"/>
        <v>0</v>
      </c>
      <c r="H124" s="16">
        <f t="shared" si="6"/>
        <v>0</v>
      </c>
      <c r="I124" s="6"/>
      <c r="J124" s="6"/>
      <c r="K124" s="6"/>
      <c r="L124" s="6"/>
      <c r="M124" s="6"/>
    </row>
    <row r="125" spans="2:13" x14ac:dyDescent="0.3">
      <c r="B125" s="15">
        <v>24</v>
      </c>
      <c r="C125" s="15" t="str">
        <f t="shared" si="4"/>
        <v>UT SERVIAMERICAS 2020</v>
      </c>
      <c r="D125" s="16">
        <f t="shared" si="6"/>
        <v>0</v>
      </c>
      <c r="E125" s="16">
        <f t="shared" si="6"/>
        <v>0</v>
      </c>
      <c r="F125" s="16">
        <f t="shared" si="6"/>
        <v>0</v>
      </c>
      <c r="G125" s="16">
        <f t="shared" si="6"/>
        <v>0</v>
      </c>
      <c r="H125" s="16">
        <f t="shared" si="6"/>
        <v>0</v>
      </c>
      <c r="I125" s="6"/>
      <c r="J125" s="6"/>
      <c r="K125" s="6"/>
      <c r="L125" s="6"/>
      <c r="M125" s="6"/>
    </row>
    <row r="126" spans="2:13" x14ac:dyDescent="0.3">
      <c r="B126" s="15">
        <v>25</v>
      </c>
      <c r="C126" s="15" t="str">
        <f t="shared" si="4"/>
        <v xml:space="preserve">VSC SEGURIDAD </v>
      </c>
      <c r="D126" s="16">
        <f t="shared" si="6"/>
        <v>0</v>
      </c>
      <c r="E126" s="16">
        <f t="shared" si="6"/>
        <v>0</v>
      </c>
      <c r="F126" s="16">
        <f t="shared" si="6"/>
        <v>0</v>
      </c>
      <c r="G126" s="16">
        <f t="shared" si="6"/>
        <v>0</v>
      </c>
      <c r="H126" s="16">
        <f t="shared" si="6"/>
        <v>0</v>
      </c>
      <c r="I126" s="6"/>
      <c r="J126" s="6"/>
      <c r="K126" s="6"/>
      <c r="L126" s="6"/>
      <c r="M126" s="6"/>
    </row>
    <row r="127" spans="2:13" x14ac:dyDescent="0.3">
      <c r="B127" s="15">
        <v>26</v>
      </c>
      <c r="C127" s="15" t="str">
        <f t="shared" si="4"/>
        <v>SEGURIDAD ATLAS</v>
      </c>
      <c r="D127" s="16">
        <f t="shared" si="6"/>
        <v>0</v>
      </c>
      <c r="E127" s="16">
        <f t="shared" si="6"/>
        <v>0</v>
      </c>
      <c r="F127" s="16">
        <f t="shared" si="6"/>
        <v>0</v>
      </c>
      <c r="G127" s="16">
        <f t="shared" si="6"/>
        <v>0</v>
      </c>
      <c r="H127" s="16">
        <f t="shared" si="6"/>
        <v>0</v>
      </c>
      <c r="I127" s="6"/>
      <c r="J127" s="6"/>
      <c r="K127" s="6"/>
      <c r="L127" s="6"/>
      <c r="M127" s="6"/>
    </row>
    <row r="128" spans="2:13" x14ac:dyDescent="0.3">
      <c r="B128" s="15">
        <v>27</v>
      </c>
      <c r="C128" s="15" t="str">
        <f t="shared" si="4"/>
        <v>SEGURIDAD LAS AMERICAS LTDA SEGURIAMERICAS</v>
      </c>
      <c r="D128" s="16">
        <f t="shared" si="6"/>
        <v>0</v>
      </c>
      <c r="E128" s="16">
        <f t="shared" si="6"/>
        <v>0</v>
      </c>
      <c r="F128" s="16">
        <f t="shared" si="6"/>
        <v>0</v>
      </c>
      <c r="G128" s="16">
        <f t="shared" si="6"/>
        <v>0</v>
      </c>
      <c r="H128" s="16">
        <f t="shared" si="6"/>
        <v>0</v>
      </c>
      <c r="I128" s="6"/>
      <c r="J128" s="6"/>
      <c r="K128" s="6"/>
      <c r="L128" s="6"/>
      <c r="M128" s="6"/>
    </row>
    <row r="129" spans="2:13" x14ac:dyDescent="0.3">
      <c r="B129" s="15">
        <v>28</v>
      </c>
      <c r="C129" s="15" t="str">
        <f t="shared" si="4"/>
        <v>UT AHS 2020</v>
      </c>
      <c r="D129" s="16">
        <f t="shared" si="6"/>
        <v>0</v>
      </c>
      <c r="E129" s="16">
        <f t="shared" si="6"/>
        <v>0</v>
      </c>
      <c r="F129" s="16">
        <f t="shared" si="6"/>
        <v>0</v>
      </c>
      <c r="G129" s="16">
        <f t="shared" si="6"/>
        <v>0</v>
      </c>
      <c r="H129" s="16">
        <f t="shared" si="6"/>
        <v>0</v>
      </c>
      <c r="I129" s="6"/>
      <c r="J129" s="6"/>
      <c r="K129" s="6"/>
      <c r="L129" s="6"/>
      <c r="M129" s="6"/>
    </row>
    <row r="130" spans="2:13" x14ac:dyDescent="0.3">
      <c r="B130" s="15">
        <v>29</v>
      </c>
      <c r="C130" s="15" t="str">
        <f t="shared" si="4"/>
        <v>UT OSC-2021</v>
      </c>
      <c r="D130" s="16">
        <f t="shared" si="6"/>
        <v>0</v>
      </c>
      <c r="E130" s="16">
        <f t="shared" si="6"/>
        <v>0</v>
      </c>
      <c r="F130" s="16">
        <f t="shared" si="6"/>
        <v>0</v>
      </c>
      <c r="G130" s="16">
        <f t="shared" si="6"/>
        <v>0</v>
      </c>
      <c r="H130" s="16">
        <f t="shared" si="6"/>
        <v>0</v>
      </c>
      <c r="I130" s="6"/>
      <c r="J130" s="6"/>
      <c r="K130" s="6"/>
      <c r="L130" s="6"/>
      <c r="M130" s="6"/>
    </row>
    <row r="131" spans="2:13" x14ac:dyDescent="0.3">
      <c r="B131" s="15">
        <v>30</v>
      </c>
      <c r="C131" s="15" t="str">
        <f t="shared" si="4"/>
        <v>UT ATLAS-OLIMPO 2020</v>
      </c>
      <c r="D131" s="16">
        <f t="shared" si="6"/>
        <v>0</v>
      </c>
      <c r="E131" s="16">
        <f t="shared" si="6"/>
        <v>0</v>
      </c>
      <c r="F131" s="16">
        <f t="shared" si="6"/>
        <v>0</v>
      </c>
      <c r="G131" s="16">
        <f t="shared" si="6"/>
        <v>0</v>
      </c>
      <c r="H131" s="16">
        <f t="shared" si="6"/>
        <v>0</v>
      </c>
      <c r="I131" s="6"/>
      <c r="J131" s="6"/>
      <c r="K131" s="6"/>
      <c r="L131" s="6"/>
      <c r="M131" s="6"/>
    </row>
    <row r="132" spans="2:13" x14ac:dyDescent="0.3">
      <c r="B132" s="15">
        <v>31</v>
      </c>
      <c r="C132" s="15" t="str">
        <f t="shared" si="4"/>
        <v>UT SEGURIDAD ABO  2020</v>
      </c>
      <c r="D132" s="16">
        <f t="shared" ref="D132:H139" si="7">+D41</f>
        <v>0</v>
      </c>
      <c r="E132" s="16">
        <f t="shared" si="7"/>
        <v>0</v>
      </c>
      <c r="F132" s="16">
        <f t="shared" si="7"/>
        <v>0</v>
      </c>
      <c r="G132" s="16">
        <f t="shared" si="7"/>
        <v>0</v>
      </c>
      <c r="H132" s="16">
        <f t="shared" si="7"/>
        <v>0</v>
      </c>
      <c r="I132" s="6"/>
      <c r="J132" s="6"/>
      <c r="K132" s="6"/>
      <c r="L132" s="6"/>
      <c r="M132" s="6"/>
    </row>
    <row r="133" spans="2:13" x14ac:dyDescent="0.3">
      <c r="B133" s="15">
        <v>32</v>
      </c>
      <c r="C133" s="15" t="str">
        <f t="shared" si="4"/>
        <v xml:space="preserve">UT S&amp;P </v>
      </c>
      <c r="D133" s="16">
        <f t="shared" si="7"/>
        <v>0</v>
      </c>
      <c r="E133" s="16">
        <f t="shared" si="7"/>
        <v>0</v>
      </c>
      <c r="F133" s="16">
        <f t="shared" si="7"/>
        <v>0</v>
      </c>
      <c r="G133" s="16">
        <f t="shared" si="7"/>
        <v>0</v>
      </c>
      <c r="H133" s="16">
        <f t="shared" si="7"/>
        <v>0</v>
      </c>
      <c r="I133" s="6"/>
      <c r="J133" s="6"/>
      <c r="K133" s="6"/>
      <c r="L133" s="6"/>
      <c r="M133" s="6"/>
    </row>
    <row r="134" spans="2:13" x14ac:dyDescent="0.3">
      <c r="B134" s="15">
        <v>33</v>
      </c>
      <c r="C134" s="15" t="str">
        <f t="shared" si="4"/>
        <v>INTERGLOBAL SEGURIDAD Y VIGILANCIA LTDA</v>
      </c>
      <c r="D134" s="16">
        <f t="shared" si="7"/>
        <v>0</v>
      </c>
      <c r="E134" s="16">
        <f t="shared" si="7"/>
        <v>0</v>
      </c>
      <c r="F134" s="16">
        <f t="shared" si="7"/>
        <v>0</v>
      </c>
      <c r="G134" s="16">
        <f t="shared" si="7"/>
        <v>0</v>
      </c>
      <c r="H134" s="16">
        <f t="shared" si="7"/>
        <v>0</v>
      </c>
      <c r="I134" s="6"/>
      <c r="J134" s="6"/>
      <c r="K134" s="6"/>
      <c r="L134" s="6"/>
      <c r="M134" s="6"/>
    </row>
    <row r="135" spans="2:13" x14ac:dyDescent="0.3">
      <c r="B135" s="15">
        <v>34</v>
      </c>
      <c r="C135" s="15" t="str">
        <f t="shared" si="4"/>
        <v>UT JAYAC 2020</v>
      </c>
      <c r="D135" s="16">
        <f t="shared" si="7"/>
        <v>0</v>
      </c>
      <c r="E135" s="16">
        <f t="shared" si="7"/>
        <v>0</v>
      </c>
      <c r="F135" s="16">
        <f t="shared" si="7"/>
        <v>0</v>
      </c>
      <c r="G135" s="16">
        <f t="shared" si="7"/>
        <v>0</v>
      </c>
      <c r="H135" s="16">
        <f t="shared" si="7"/>
        <v>0</v>
      </c>
      <c r="I135" s="6"/>
      <c r="J135" s="6"/>
      <c r="K135" s="6"/>
      <c r="L135" s="6"/>
      <c r="M135" s="6"/>
    </row>
    <row r="136" spans="2:13" x14ac:dyDescent="0.3">
      <c r="B136" s="15">
        <v>35</v>
      </c>
      <c r="C136" s="15" t="str">
        <f t="shared" si="4"/>
        <v>UT UNION SEGURIDAD 2020</v>
      </c>
      <c r="D136" s="16">
        <f t="shared" si="7"/>
        <v>0</v>
      </c>
      <c r="E136" s="16">
        <f t="shared" si="7"/>
        <v>0</v>
      </c>
      <c r="F136" s="16">
        <f t="shared" si="7"/>
        <v>0</v>
      </c>
      <c r="G136" s="16">
        <f t="shared" si="7"/>
        <v>0</v>
      </c>
      <c r="H136" s="16">
        <f t="shared" si="7"/>
        <v>0</v>
      </c>
      <c r="I136" s="6"/>
      <c r="J136" s="6"/>
      <c r="K136" s="6"/>
      <c r="L136" s="6"/>
      <c r="M136" s="6"/>
    </row>
    <row r="137" spans="2:13" x14ac:dyDescent="0.3">
      <c r="B137" s="15">
        <v>36</v>
      </c>
      <c r="C137" s="15" t="str">
        <f t="shared" si="4"/>
        <v>UT CCI 2020</v>
      </c>
      <c r="D137" s="16">
        <f t="shared" si="7"/>
        <v>0</v>
      </c>
      <c r="E137" s="16">
        <f t="shared" si="7"/>
        <v>0</v>
      </c>
      <c r="F137" s="16">
        <f t="shared" si="7"/>
        <v>0</v>
      </c>
      <c r="G137" s="16">
        <f t="shared" si="7"/>
        <v>0</v>
      </c>
      <c r="H137" s="16">
        <f t="shared" si="7"/>
        <v>0</v>
      </c>
      <c r="I137" s="6"/>
      <c r="J137" s="6"/>
      <c r="K137" s="6"/>
      <c r="L137" s="6"/>
      <c r="M137" s="6"/>
    </row>
    <row r="138" spans="2:13" x14ac:dyDescent="0.3">
      <c r="B138" s="15">
        <v>37</v>
      </c>
      <c r="C138" s="15" t="str">
        <f t="shared" si="4"/>
        <v>UT SLP 2020</v>
      </c>
      <c r="D138" s="16">
        <f t="shared" si="7"/>
        <v>0</v>
      </c>
      <c r="E138" s="16">
        <f t="shared" si="7"/>
        <v>0</v>
      </c>
      <c r="F138" s="16">
        <f t="shared" si="7"/>
        <v>0</v>
      </c>
      <c r="G138" s="16">
        <f t="shared" si="7"/>
        <v>0</v>
      </c>
      <c r="H138" s="16">
        <f t="shared" si="7"/>
        <v>0</v>
      </c>
      <c r="I138" s="6"/>
      <c r="J138" s="6"/>
      <c r="K138" s="6"/>
      <c r="L138" s="6"/>
      <c r="M138" s="6"/>
    </row>
    <row r="139" spans="2:13" x14ac:dyDescent="0.3">
      <c r="B139" s="15">
        <v>38</v>
      </c>
      <c r="C139" s="15" t="str">
        <f t="shared" si="4"/>
        <v>UT VIPERSFIDELITY 2020</v>
      </c>
      <c r="D139" s="16">
        <f t="shared" si="7"/>
        <v>0</v>
      </c>
      <c r="E139" s="16">
        <f t="shared" si="7"/>
        <v>0</v>
      </c>
      <c r="F139" s="16">
        <f t="shared" si="7"/>
        <v>0</v>
      </c>
      <c r="G139" s="16">
        <f t="shared" si="7"/>
        <v>0</v>
      </c>
      <c r="H139" s="16">
        <f t="shared" si="7"/>
        <v>0</v>
      </c>
      <c r="I139" s="6"/>
      <c r="J139" s="6"/>
      <c r="K139" s="6"/>
      <c r="L139" s="6"/>
      <c r="M139" s="6"/>
    </row>
    <row r="141" spans="2:13" x14ac:dyDescent="0.3">
      <c r="B141" s="2" t="s">
        <v>12</v>
      </c>
      <c r="C141" s="2"/>
      <c r="D141" s="7">
        <f>+HARMEAN(D102)</f>
        <v>322141</v>
      </c>
      <c r="E141" s="7">
        <f t="shared" ref="E141:H141" si="8">+HARMEAN(E102)</f>
        <v>313661</v>
      </c>
      <c r="F141" s="7">
        <f t="shared" si="8"/>
        <v>333191</v>
      </c>
      <c r="G141" s="7"/>
      <c r="H141" s="7">
        <f t="shared" si="8"/>
        <v>604939</v>
      </c>
      <c r="I141" s="7">
        <f>+MIN(I102:I139)</f>
        <v>0</v>
      </c>
      <c r="J141" s="7"/>
      <c r="K141" s="7">
        <f>+MIN(J102:J139)</f>
        <v>0</v>
      </c>
      <c r="L141" s="7"/>
      <c r="M141" s="7">
        <f>+MIN(L102:L139)</f>
        <v>0</v>
      </c>
    </row>
    <row r="142" spans="2:13" x14ac:dyDescent="0.3">
      <c r="B142" s="2" t="s">
        <v>11</v>
      </c>
      <c r="C142" s="2"/>
      <c r="D142" s="7">
        <f>1/((1/1)*(1/D102))</f>
        <v>322141</v>
      </c>
      <c r="E142" s="7">
        <f t="shared" ref="E142:H142" si="9">1/((1/1)*(1/E102))</f>
        <v>313661</v>
      </c>
      <c r="F142" s="7">
        <f t="shared" si="9"/>
        <v>333191</v>
      </c>
      <c r="G142" s="7"/>
      <c r="H142" s="7">
        <f t="shared" si="9"/>
        <v>604939</v>
      </c>
    </row>
    <row r="143" spans="2:13" x14ac:dyDescent="0.3">
      <c r="I143" s="8"/>
      <c r="J143" s="8"/>
    </row>
    <row r="144" spans="2:13" ht="15.5" x14ac:dyDescent="0.35">
      <c r="B144" s="4" t="s">
        <v>13</v>
      </c>
      <c r="C144" s="4"/>
    </row>
    <row r="145" spans="2:13" ht="13.5" thickBot="1" x14ac:dyDescent="0.35"/>
    <row r="146" spans="2:13" ht="13.5" thickBot="1" x14ac:dyDescent="0.35">
      <c r="D146" s="46" t="s">
        <v>74</v>
      </c>
      <c r="E146" s="46"/>
      <c r="F146" s="46"/>
      <c r="G146" s="46"/>
      <c r="H146" s="55"/>
      <c r="I146" s="51" t="s">
        <v>67</v>
      </c>
      <c r="J146" s="52"/>
      <c r="K146" s="52"/>
      <c r="L146" s="52"/>
      <c r="M146" s="53"/>
    </row>
    <row r="147" spans="2:13" x14ac:dyDescent="0.3">
      <c r="B147" s="14" t="s">
        <v>0</v>
      </c>
      <c r="C147" s="14" t="str">
        <f>+C10</f>
        <v>NOMBRE PROPONENTE</v>
      </c>
      <c r="D147" s="19" t="s">
        <v>3</v>
      </c>
      <c r="E147" s="14" t="s">
        <v>4</v>
      </c>
      <c r="F147" s="19" t="s">
        <v>5</v>
      </c>
      <c r="G147" s="14" t="s">
        <v>6</v>
      </c>
      <c r="H147" s="19" t="s">
        <v>7</v>
      </c>
      <c r="I147" s="41" t="s">
        <v>3</v>
      </c>
      <c r="J147" s="42" t="s">
        <v>4</v>
      </c>
      <c r="K147" s="19" t="s">
        <v>5</v>
      </c>
      <c r="L147" s="42" t="s">
        <v>6</v>
      </c>
      <c r="M147" s="41" t="s">
        <v>7</v>
      </c>
    </row>
    <row r="148" spans="2:13" x14ac:dyDescent="0.3">
      <c r="B148" s="15">
        <v>1</v>
      </c>
      <c r="C148" s="15" t="str">
        <f>+C11</f>
        <v>SEVICOL</v>
      </c>
      <c r="D148" s="30">
        <f>IF((1-ABS(($D$102-D102)/$D$102))*30&gt;0,(1-ABS(($D$102-D102)/$D$102))*30,0)</f>
        <v>30</v>
      </c>
      <c r="E148" s="30">
        <f>IF((1-ABS(($E$102-E102)/$E$102))*30&gt;0,(1-ABS(($E$102-E102)/$E$102))*30,0)</f>
        <v>30</v>
      </c>
      <c r="F148" s="30">
        <f>IF((1-ABS(($F$102-F102)/$F$102))*30&gt;0,(1-ABS(($F$102-F102)/$F$102))*30,0)</f>
        <v>30</v>
      </c>
      <c r="G148" s="30"/>
      <c r="H148" s="30">
        <f>+IF((1-ABS(($H$102-H102)/$H$102))*30&gt;0,(1-ABS(($H$102-H102)/$H$102))*30,0)</f>
        <v>30</v>
      </c>
      <c r="I148" s="24">
        <f>+IF(D148&gt;0,D148,0)</f>
        <v>30</v>
      </c>
      <c r="J148" s="24">
        <f t="shared" ref="J148:K148" si="10">+IF(E148&gt;0,E148,0)</f>
        <v>30</v>
      </c>
      <c r="K148" s="24">
        <f t="shared" si="10"/>
        <v>30</v>
      </c>
      <c r="L148" s="24"/>
      <c r="M148" s="24">
        <f>+IF(H148&gt;0,H148,0)</f>
        <v>30</v>
      </c>
    </row>
    <row r="149" spans="2:13" x14ac:dyDescent="0.3">
      <c r="B149" s="15">
        <v>2</v>
      </c>
      <c r="C149" s="15" t="str">
        <f t="shared" ref="C149:C185" si="11">+C12</f>
        <v>UT TWZM 2020</v>
      </c>
      <c r="D149" s="30"/>
      <c r="E149" s="30"/>
      <c r="F149" s="30"/>
      <c r="G149" s="30"/>
      <c r="H149" s="30"/>
      <c r="I149" s="24"/>
      <c r="J149" s="24"/>
      <c r="K149" s="24"/>
      <c r="L149" s="24"/>
      <c r="M149" s="24"/>
    </row>
    <row r="150" spans="2:13" x14ac:dyDescent="0.3">
      <c r="B150" s="15">
        <v>3</v>
      </c>
      <c r="C150" s="15" t="str">
        <f t="shared" si="11"/>
        <v>UT DOBLE A 2020</v>
      </c>
      <c r="D150" s="30"/>
      <c r="E150" s="30"/>
      <c r="F150" s="30"/>
      <c r="G150" s="30"/>
      <c r="H150" s="30"/>
      <c r="I150" s="24"/>
      <c r="J150" s="24"/>
      <c r="K150" s="24"/>
      <c r="L150" s="24"/>
      <c r="M150" s="24"/>
    </row>
    <row r="151" spans="2:13" x14ac:dyDescent="0.3">
      <c r="B151" s="15">
        <v>4</v>
      </c>
      <c r="C151" s="15" t="str">
        <f t="shared" si="11"/>
        <v>UT SEGURIDAD COLOMBIA</v>
      </c>
      <c r="D151" s="30"/>
      <c r="E151" s="30"/>
      <c r="F151" s="30"/>
      <c r="G151" s="30"/>
      <c r="H151" s="30"/>
      <c r="I151" s="24"/>
      <c r="J151" s="24"/>
      <c r="K151" s="24"/>
      <c r="L151" s="24"/>
      <c r="M151" s="24"/>
    </row>
    <row r="152" spans="2:13" x14ac:dyDescent="0.3">
      <c r="B152" s="15">
        <v>5</v>
      </c>
      <c r="C152" s="15" t="str">
        <f t="shared" si="11"/>
        <v>UT TCC APRENDIZAJE 2020</v>
      </c>
      <c r="D152" s="30"/>
      <c r="E152" s="30"/>
      <c r="F152" s="30"/>
      <c r="G152" s="30"/>
      <c r="H152" s="30"/>
      <c r="I152" s="24"/>
      <c r="J152" s="24"/>
      <c r="K152" s="24"/>
      <c r="L152" s="24"/>
      <c r="M152" s="24"/>
    </row>
    <row r="153" spans="2:13" x14ac:dyDescent="0.3">
      <c r="B153" s="15">
        <v>6</v>
      </c>
      <c r="C153" s="15" t="str">
        <f t="shared" si="11"/>
        <v>UT SEPNAP 2020-2022</v>
      </c>
      <c r="D153" s="30"/>
      <c r="E153" s="30"/>
      <c r="F153" s="30"/>
      <c r="G153" s="30"/>
      <c r="H153" s="30"/>
      <c r="I153" s="24"/>
      <c r="J153" s="24"/>
      <c r="K153" s="24"/>
      <c r="L153" s="24"/>
      <c r="M153" s="24"/>
    </row>
    <row r="154" spans="2:13" x14ac:dyDescent="0.3">
      <c r="B154" s="15">
        <v>7</v>
      </c>
      <c r="C154" s="15" t="str">
        <f t="shared" si="11"/>
        <v>S.O.S. LTDA</v>
      </c>
      <c r="D154" s="30"/>
      <c r="E154" s="30"/>
      <c r="F154" s="30"/>
      <c r="G154" s="30"/>
      <c r="H154" s="30"/>
      <c r="I154" s="24"/>
      <c r="J154" s="24"/>
      <c r="K154" s="24"/>
      <c r="L154" s="24"/>
      <c r="M154" s="24"/>
    </row>
    <row r="155" spans="2:13" x14ac:dyDescent="0.3">
      <c r="B155" s="15">
        <v>8</v>
      </c>
      <c r="C155" s="15" t="str">
        <f t="shared" si="11"/>
        <v>UT SENA JPE 2020</v>
      </c>
      <c r="D155" s="30"/>
      <c r="E155" s="30"/>
      <c r="F155" s="30"/>
      <c r="G155" s="30"/>
      <c r="H155" s="30"/>
      <c r="I155" s="24"/>
      <c r="J155" s="24"/>
      <c r="K155" s="24"/>
      <c r="L155" s="24"/>
      <c r="M155" s="24"/>
    </row>
    <row r="156" spans="2:13" x14ac:dyDescent="0.3">
      <c r="B156" s="15">
        <v>9</v>
      </c>
      <c r="C156" s="15" t="str">
        <f t="shared" si="11"/>
        <v>VIGIAS  DE COLOMBIA SRL LTDA</v>
      </c>
      <c r="D156" s="30"/>
      <c r="E156" s="30"/>
      <c r="F156" s="30"/>
      <c r="G156" s="30"/>
      <c r="H156" s="30"/>
      <c r="I156" s="24"/>
      <c r="J156" s="24"/>
      <c r="K156" s="24"/>
      <c r="L156" s="24"/>
      <c r="M156" s="24"/>
    </row>
    <row r="157" spans="2:13" x14ac:dyDescent="0.3">
      <c r="B157" s="15">
        <v>10</v>
      </c>
      <c r="C157" s="15" t="str">
        <f t="shared" si="11"/>
        <v>UT SESETEL 2020</v>
      </c>
      <c r="D157" s="30"/>
      <c r="E157" s="30"/>
      <c r="F157" s="30"/>
      <c r="G157" s="30"/>
      <c r="H157" s="30"/>
      <c r="I157" s="24"/>
      <c r="J157" s="24"/>
      <c r="K157" s="24"/>
      <c r="L157" s="24"/>
      <c r="M157" s="24"/>
    </row>
    <row r="158" spans="2:13" x14ac:dyDescent="0.3">
      <c r="B158" s="15">
        <v>11</v>
      </c>
      <c r="C158" s="15" t="str">
        <f t="shared" si="11"/>
        <v>UT SRD 2020</v>
      </c>
      <c r="D158" s="30"/>
      <c r="E158" s="30"/>
      <c r="F158" s="30"/>
      <c r="G158" s="30"/>
      <c r="H158" s="30"/>
      <c r="I158" s="24"/>
      <c r="J158" s="24"/>
      <c r="K158" s="24"/>
      <c r="L158" s="24"/>
      <c r="M158" s="24"/>
    </row>
    <row r="159" spans="2:13" x14ac:dyDescent="0.3">
      <c r="B159" s="15">
        <v>12</v>
      </c>
      <c r="C159" s="15" t="str">
        <f t="shared" si="11"/>
        <v>UT SEGURIDAD INTEGRAL 2020</v>
      </c>
      <c r="D159" s="30"/>
      <c r="E159" s="30"/>
      <c r="F159" s="30"/>
      <c r="G159" s="30"/>
      <c r="H159" s="30"/>
      <c r="I159" s="24"/>
      <c r="J159" s="24"/>
      <c r="K159" s="24"/>
      <c r="L159" s="24"/>
      <c r="M159" s="24"/>
    </row>
    <row r="160" spans="2:13" x14ac:dyDescent="0.3">
      <c r="B160" s="15">
        <v>13</v>
      </c>
      <c r="C160" s="15" t="str">
        <f t="shared" si="11"/>
        <v>UT SOA 1</v>
      </c>
      <c r="D160" s="30"/>
      <c r="E160" s="30"/>
      <c r="F160" s="30"/>
      <c r="G160" s="30"/>
      <c r="H160" s="30"/>
      <c r="I160" s="24"/>
      <c r="J160" s="24"/>
      <c r="K160" s="24"/>
      <c r="L160" s="24"/>
      <c r="M160" s="24"/>
    </row>
    <row r="161" spans="2:13" x14ac:dyDescent="0.3">
      <c r="B161" s="15">
        <v>14</v>
      </c>
      <c r="C161" s="15" t="str">
        <f t="shared" si="11"/>
        <v>MSO 2021</v>
      </c>
      <c r="D161" s="30"/>
      <c r="E161" s="30"/>
      <c r="F161" s="30"/>
      <c r="G161" s="30"/>
      <c r="H161" s="30"/>
      <c r="I161" s="24"/>
      <c r="J161" s="24"/>
      <c r="K161" s="24"/>
      <c r="L161" s="24"/>
      <c r="M161" s="24"/>
    </row>
    <row r="162" spans="2:13" x14ac:dyDescent="0.3">
      <c r="B162" s="15">
        <v>15</v>
      </c>
      <c r="C162" s="15" t="str">
        <f t="shared" si="11"/>
        <v>UT HO-NA</v>
      </c>
      <c r="D162" s="30"/>
      <c r="E162" s="30"/>
      <c r="F162" s="30"/>
      <c r="G162" s="30"/>
      <c r="H162" s="30"/>
      <c r="I162" s="24"/>
      <c r="J162" s="24"/>
      <c r="K162" s="24"/>
      <c r="L162" s="24"/>
      <c r="M162" s="24"/>
    </row>
    <row r="163" spans="2:13" x14ac:dyDescent="0.3">
      <c r="B163" s="15">
        <v>16</v>
      </c>
      <c r="C163" s="15" t="str">
        <f t="shared" si="11"/>
        <v>UT VISE LTDA VIGILANCIA ACOSTA LTDA</v>
      </c>
      <c r="D163" s="30"/>
      <c r="E163" s="30"/>
      <c r="F163" s="30"/>
      <c r="G163" s="30"/>
      <c r="H163" s="30"/>
      <c r="I163" s="24"/>
      <c r="J163" s="24"/>
      <c r="K163" s="24"/>
      <c r="L163" s="24"/>
      <c r="M163" s="24"/>
    </row>
    <row r="164" spans="2:13" x14ac:dyDescent="0.3">
      <c r="B164" s="15">
        <v>17</v>
      </c>
      <c r="C164" s="15" t="str">
        <f t="shared" si="11"/>
        <v>UT SS ANES 2020</v>
      </c>
      <c r="D164" s="30"/>
      <c r="E164" s="30"/>
      <c r="F164" s="30"/>
      <c r="G164" s="30"/>
      <c r="H164" s="30"/>
      <c r="I164" s="24"/>
      <c r="J164" s="24"/>
      <c r="K164" s="24"/>
      <c r="L164" s="24"/>
      <c r="M164" s="24"/>
    </row>
    <row r="165" spans="2:13" x14ac:dyDescent="0.3">
      <c r="B165" s="15">
        <v>18</v>
      </c>
      <c r="C165" s="15" t="str">
        <f t="shared" si="11"/>
        <v>UT GCC EDUCACION 2020</v>
      </c>
      <c r="D165" s="30"/>
      <c r="E165" s="30"/>
      <c r="F165" s="30"/>
      <c r="G165" s="30"/>
      <c r="H165" s="30"/>
      <c r="I165" s="24"/>
      <c r="J165" s="24"/>
      <c r="K165" s="24"/>
      <c r="L165" s="24"/>
      <c r="M165" s="24"/>
    </row>
    <row r="166" spans="2:13" x14ac:dyDescent="0.3">
      <c r="B166" s="15">
        <v>19</v>
      </c>
      <c r="C166" s="15" t="str">
        <f t="shared" si="11"/>
        <v>UT SEGURIDAD PAC</v>
      </c>
      <c r="D166" s="30"/>
      <c r="E166" s="30"/>
      <c r="F166" s="30"/>
      <c r="G166" s="30"/>
      <c r="H166" s="30"/>
      <c r="I166" s="24"/>
      <c r="J166" s="24"/>
      <c r="K166" s="24"/>
      <c r="L166" s="24"/>
      <c r="M166" s="24"/>
    </row>
    <row r="167" spans="2:13" x14ac:dyDescent="0.3">
      <c r="B167" s="15">
        <v>20</v>
      </c>
      <c r="C167" s="15" t="str">
        <f t="shared" si="11"/>
        <v>GCSI GRUPO COLOMBIANO DE SEGURIDAD INTEGRAL</v>
      </c>
      <c r="D167" s="30"/>
      <c r="E167" s="30"/>
      <c r="F167" s="30"/>
      <c r="G167" s="30"/>
      <c r="H167" s="30"/>
      <c r="I167" s="24"/>
      <c r="J167" s="24"/>
      <c r="K167" s="24"/>
      <c r="L167" s="24"/>
      <c r="M167" s="24"/>
    </row>
    <row r="168" spans="2:13" x14ac:dyDescent="0.3">
      <c r="B168" s="15">
        <v>21</v>
      </c>
      <c r="C168" s="15" t="str">
        <f t="shared" si="11"/>
        <v>UT OS-03-2020</v>
      </c>
      <c r="D168" s="30"/>
      <c r="E168" s="30"/>
      <c r="F168" s="30"/>
      <c r="G168" s="30"/>
      <c r="H168" s="30"/>
      <c r="I168" s="24"/>
      <c r="J168" s="24"/>
      <c r="K168" s="24"/>
      <c r="L168" s="24"/>
      <c r="M168" s="24"/>
    </row>
    <row r="169" spans="2:13" x14ac:dyDescent="0.3">
      <c r="B169" s="15">
        <v>22</v>
      </c>
      <c r="C169" s="15" t="str">
        <f t="shared" si="11"/>
        <v>DELTHAC 1 SEGURIDAD LTDA</v>
      </c>
      <c r="D169" s="30"/>
      <c r="E169" s="30"/>
      <c r="F169" s="30"/>
      <c r="G169" s="30"/>
      <c r="H169" s="30"/>
      <c r="I169" s="24"/>
      <c r="J169" s="24"/>
      <c r="K169" s="24"/>
      <c r="L169" s="24"/>
      <c r="M169" s="24"/>
    </row>
    <row r="170" spans="2:13" x14ac:dyDescent="0.3">
      <c r="B170" s="15">
        <v>23</v>
      </c>
      <c r="C170" s="15" t="str">
        <f t="shared" si="11"/>
        <v xml:space="preserve">UT CGC SEGURIDAD </v>
      </c>
      <c r="D170" s="30"/>
      <c r="E170" s="30"/>
      <c r="F170" s="30"/>
      <c r="G170" s="30"/>
      <c r="H170" s="30"/>
      <c r="I170" s="24"/>
      <c r="J170" s="24"/>
      <c r="K170" s="24"/>
      <c r="L170" s="24"/>
      <c r="M170" s="24"/>
    </row>
    <row r="171" spans="2:13" x14ac:dyDescent="0.3">
      <c r="B171" s="15">
        <v>24</v>
      </c>
      <c r="C171" s="15" t="str">
        <f t="shared" si="11"/>
        <v>UT SERVIAMERICAS 2020</v>
      </c>
      <c r="D171" s="30"/>
      <c r="E171" s="30"/>
      <c r="F171" s="30"/>
      <c r="G171" s="30"/>
      <c r="H171" s="30"/>
      <c r="I171" s="24"/>
      <c r="J171" s="24"/>
      <c r="K171" s="24"/>
      <c r="L171" s="24"/>
      <c r="M171" s="24"/>
    </row>
    <row r="172" spans="2:13" x14ac:dyDescent="0.3">
      <c r="B172" s="15">
        <v>25</v>
      </c>
      <c r="C172" s="15" t="str">
        <f t="shared" si="11"/>
        <v xml:space="preserve">VSC SEGURIDAD </v>
      </c>
      <c r="D172" s="30"/>
      <c r="E172" s="30"/>
      <c r="F172" s="30"/>
      <c r="G172" s="30"/>
      <c r="H172" s="30"/>
      <c r="I172" s="24"/>
      <c r="J172" s="24"/>
      <c r="K172" s="24"/>
      <c r="L172" s="24"/>
      <c r="M172" s="24"/>
    </row>
    <row r="173" spans="2:13" x14ac:dyDescent="0.3">
      <c r="B173" s="15">
        <v>26</v>
      </c>
      <c r="C173" s="15" t="str">
        <f t="shared" si="11"/>
        <v>SEGURIDAD ATLAS</v>
      </c>
      <c r="D173" s="30"/>
      <c r="E173" s="30"/>
      <c r="F173" s="30"/>
      <c r="G173" s="30"/>
      <c r="H173" s="30"/>
      <c r="I173" s="24"/>
      <c r="J173" s="24"/>
      <c r="K173" s="24"/>
      <c r="L173" s="24"/>
      <c r="M173" s="24"/>
    </row>
    <row r="174" spans="2:13" x14ac:dyDescent="0.3">
      <c r="B174" s="15">
        <v>27</v>
      </c>
      <c r="C174" s="15" t="str">
        <f t="shared" si="11"/>
        <v>SEGURIDAD LAS AMERICAS LTDA SEGURIAMERICAS</v>
      </c>
      <c r="D174" s="30"/>
      <c r="E174" s="30"/>
      <c r="F174" s="30"/>
      <c r="G174" s="30"/>
      <c r="H174" s="30"/>
      <c r="I174" s="24"/>
      <c r="J174" s="24"/>
      <c r="K174" s="24"/>
      <c r="L174" s="24"/>
      <c r="M174" s="24"/>
    </row>
    <row r="175" spans="2:13" x14ac:dyDescent="0.3">
      <c r="B175" s="15">
        <v>28</v>
      </c>
      <c r="C175" s="15" t="str">
        <f t="shared" si="11"/>
        <v>UT AHS 2020</v>
      </c>
      <c r="D175" s="30"/>
      <c r="E175" s="30"/>
      <c r="F175" s="30"/>
      <c r="G175" s="30"/>
      <c r="H175" s="30"/>
      <c r="I175" s="24"/>
      <c r="J175" s="24"/>
      <c r="K175" s="24"/>
      <c r="L175" s="24"/>
      <c r="M175" s="24"/>
    </row>
    <row r="176" spans="2:13" x14ac:dyDescent="0.3">
      <c r="B176" s="15">
        <v>29</v>
      </c>
      <c r="C176" s="15" t="str">
        <f t="shared" si="11"/>
        <v>UT OSC-2021</v>
      </c>
      <c r="D176" s="30"/>
      <c r="E176" s="30"/>
      <c r="F176" s="30"/>
      <c r="G176" s="30"/>
      <c r="H176" s="30"/>
      <c r="I176" s="24"/>
      <c r="J176" s="24"/>
      <c r="K176" s="24"/>
      <c r="L176" s="24"/>
      <c r="M176" s="24"/>
    </row>
    <row r="177" spans="2:13" x14ac:dyDescent="0.3">
      <c r="B177" s="15">
        <v>30</v>
      </c>
      <c r="C177" s="15" t="str">
        <f t="shared" si="11"/>
        <v>UT ATLAS-OLIMPO 2020</v>
      </c>
      <c r="D177" s="30"/>
      <c r="E177" s="30"/>
      <c r="F177" s="30"/>
      <c r="G177" s="30"/>
      <c r="H177" s="30"/>
      <c r="I177" s="24"/>
      <c r="J177" s="24"/>
      <c r="K177" s="24"/>
      <c r="L177" s="24"/>
      <c r="M177" s="24"/>
    </row>
    <row r="178" spans="2:13" x14ac:dyDescent="0.3">
      <c r="B178" s="15">
        <v>31</v>
      </c>
      <c r="C178" s="15" t="str">
        <f t="shared" si="11"/>
        <v>UT SEGURIDAD ABO  2020</v>
      </c>
      <c r="D178" s="30"/>
      <c r="E178" s="30"/>
      <c r="F178" s="30"/>
      <c r="G178" s="30"/>
      <c r="H178" s="30"/>
      <c r="I178" s="24"/>
      <c r="J178" s="24"/>
      <c r="K178" s="24"/>
      <c r="L178" s="24"/>
      <c r="M178" s="24"/>
    </row>
    <row r="179" spans="2:13" x14ac:dyDescent="0.3">
      <c r="B179" s="15">
        <v>32</v>
      </c>
      <c r="C179" s="15" t="str">
        <f t="shared" si="11"/>
        <v xml:space="preserve">UT S&amp;P </v>
      </c>
      <c r="D179" s="30"/>
      <c r="E179" s="30"/>
      <c r="F179" s="30"/>
      <c r="G179" s="30"/>
      <c r="H179" s="30"/>
      <c r="I179" s="24"/>
      <c r="J179" s="24"/>
      <c r="K179" s="24"/>
      <c r="L179" s="24"/>
      <c r="M179" s="24"/>
    </row>
    <row r="180" spans="2:13" x14ac:dyDescent="0.3">
      <c r="B180" s="15">
        <v>33</v>
      </c>
      <c r="C180" s="15" t="str">
        <f t="shared" si="11"/>
        <v>INTERGLOBAL SEGURIDAD Y VIGILANCIA LTDA</v>
      </c>
      <c r="D180" s="30"/>
      <c r="E180" s="30"/>
      <c r="F180" s="30"/>
      <c r="G180" s="30"/>
      <c r="H180" s="30"/>
      <c r="I180" s="24"/>
      <c r="J180" s="24"/>
      <c r="K180" s="24"/>
      <c r="L180" s="24"/>
      <c r="M180" s="24"/>
    </row>
    <row r="181" spans="2:13" x14ac:dyDescent="0.3">
      <c r="B181" s="15">
        <v>34</v>
      </c>
      <c r="C181" s="15" t="str">
        <f t="shared" si="11"/>
        <v>UT JAYAC 2020</v>
      </c>
      <c r="D181" s="30"/>
      <c r="E181" s="30"/>
      <c r="F181" s="30"/>
      <c r="G181" s="30"/>
      <c r="H181" s="30"/>
      <c r="I181" s="24"/>
      <c r="J181" s="24"/>
      <c r="K181" s="24"/>
      <c r="L181" s="24"/>
      <c r="M181" s="24"/>
    </row>
    <row r="182" spans="2:13" x14ac:dyDescent="0.3">
      <c r="B182" s="15">
        <v>35</v>
      </c>
      <c r="C182" s="15" t="str">
        <f t="shared" si="11"/>
        <v>UT UNION SEGURIDAD 2020</v>
      </c>
      <c r="D182" s="30"/>
      <c r="E182" s="30"/>
      <c r="F182" s="30"/>
      <c r="G182" s="30"/>
      <c r="H182" s="30"/>
      <c r="I182" s="24"/>
      <c r="J182" s="24"/>
      <c r="K182" s="24"/>
      <c r="L182" s="24"/>
      <c r="M182" s="24"/>
    </row>
    <row r="183" spans="2:13" x14ac:dyDescent="0.3">
      <c r="B183" s="15">
        <v>36</v>
      </c>
      <c r="C183" s="15" t="str">
        <f t="shared" si="11"/>
        <v>UT CCI 2020</v>
      </c>
      <c r="D183" s="30"/>
      <c r="E183" s="30"/>
      <c r="F183" s="30"/>
      <c r="G183" s="30"/>
      <c r="H183" s="30"/>
      <c r="I183" s="24"/>
      <c r="J183" s="24"/>
      <c r="K183" s="24"/>
      <c r="L183" s="24"/>
      <c r="M183" s="24"/>
    </row>
    <row r="184" spans="2:13" x14ac:dyDescent="0.3">
      <c r="B184" s="15">
        <v>37</v>
      </c>
      <c r="C184" s="15" t="str">
        <f t="shared" si="11"/>
        <v>UT SLP 2020</v>
      </c>
      <c r="D184" s="30"/>
      <c r="E184" s="30"/>
      <c r="F184" s="30"/>
      <c r="G184" s="30"/>
      <c r="H184" s="30"/>
      <c r="I184" s="24"/>
      <c r="J184" s="24"/>
      <c r="K184" s="24"/>
      <c r="L184" s="24"/>
      <c r="M184" s="24"/>
    </row>
    <row r="185" spans="2:13" x14ac:dyDescent="0.3">
      <c r="B185" s="15">
        <v>38</v>
      </c>
      <c r="C185" s="15" t="str">
        <f t="shared" si="11"/>
        <v>UT VIPERSFIDELITY 2020</v>
      </c>
      <c r="D185" s="30"/>
      <c r="E185" s="30"/>
      <c r="F185" s="30"/>
      <c r="G185" s="30"/>
      <c r="H185" s="30"/>
      <c r="I185" s="24"/>
      <c r="J185" s="24"/>
      <c r="K185" s="24"/>
      <c r="L185" s="24"/>
      <c r="M185" s="24"/>
    </row>
    <row r="190" spans="2:13" ht="33" customHeight="1" x14ac:dyDescent="0.3">
      <c r="C190" s="44" t="s">
        <v>75</v>
      </c>
      <c r="F190" s="48" t="s">
        <v>76</v>
      </c>
      <c r="G190" s="48"/>
      <c r="H190" s="48"/>
      <c r="I190" s="48"/>
    </row>
  </sheetData>
  <autoFilter ref="I10:M48" xr:uid="{00000000-0009-0000-0000-000001000000}"/>
  <mergeCells count="13">
    <mergeCell ref="B2:M2"/>
    <mergeCell ref="B3:M3"/>
    <mergeCell ref="B4:M4"/>
    <mergeCell ref="B5:M5"/>
    <mergeCell ref="F190:I190"/>
    <mergeCell ref="I146:M146"/>
    <mergeCell ref="I100:M100"/>
    <mergeCell ref="B53:B54"/>
    <mergeCell ref="D57:H57"/>
    <mergeCell ref="D9:H9"/>
    <mergeCell ref="D100:H100"/>
    <mergeCell ref="D146:H146"/>
    <mergeCell ref="D52:H52"/>
  </mergeCells>
  <phoneticPr fontId="2" type="noConversion"/>
  <conditionalFormatting sqref="D59:H96">
    <cfRule type="containsText" dxfId="11" priority="14" operator="containsText" text="NO">
      <formula>NOT(ISERROR(SEARCH("NO",D59)))</formula>
    </cfRule>
    <cfRule type="containsText" dxfId="10" priority="15" operator="containsText" text="cumple">
      <formula>NOT(ISERROR(SEARCH("cumple",D59)))</formula>
    </cfRule>
  </conditionalFormatting>
  <conditionalFormatting sqref="D59:H96">
    <cfRule type="containsText" dxfId="9" priority="12" operator="containsText" text="NO CUMPLE">
      <formula>NOT(ISERROR(SEARCH("NO CUMPLE",D59)))</formula>
    </cfRule>
    <cfRule type="containsText" dxfId="8" priority="13" operator="containsText" text="CUMPLE">
      <formula>NOT(ISERROR(SEARCH("CUMPLE",D59)))</formula>
    </cfRule>
  </conditionalFormatting>
  <conditionalFormatting sqref="D148:M185">
    <cfRule type="cellIs" dxfId="7" priority="11" operator="equal">
      <formula>30</formula>
    </cfRule>
  </conditionalFormatting>
  <conditionalFormatting sqref="I102:I139">
    <cfRule type="cellIs" dxfId="6" priority="10" operator="equal">
      <formula>$I$141</formula>
    </cfRule>
  </conditionalFormatting>
  <conditionalFormatting sqref="J102:K139">
    <cfRule type="cellIs" dxfId="5" priority="8" operator="equal">
      <formula>$K$141</formula>
    </cfRule>
    <cfRule type="cellIs" dxfId="4" priority="9" operator="equal">
      <formula>1148220.312</formula>
    </cfRule>
  </conditionalFormatting>
  <conditionalFormatting sqref="L102:L139">
    <cfRule type="cellIs" dxfId="3" priority="6" operator="equal">
      <formula>$M$141</formula>
    </cfRule>
  </conditionalFormatting>
  <conditionalFormatting sqref="M11:M48">
    <cfRule type="cellIs" dxfId="2" priority="2" operator="equal">
      <formula>"NO HABILITADO"</formula>
    </cfRule>
    <cfRule type="cellIs" dxfId="1" priority="3" operator="equal">
      <formula>"HABILITADO"</formula>
    </cfRule>
  </conditionalFormatting>
  <conditionalFormatting sqref="M102:M139">
    <cfRule type="cellIs" dxfId="0" priority="1" operator="equal">
      <formula>$M$141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rowBreaks count="3" manualBreakCount="3">
    <brk id="49" max="16383" man="1"/>
    <brk id="97" max="16383" man="1"/>
    <brk id="1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 EQUIDAD DE GENERO </vt:lpstr>
      <vt:lpstr>EVALUAC ECONOM MED TECNOL</vt:lpstr>
      <vt:lpstr>'EVALUAC ECONOM MED TECNOL'!Títulos_a_imprimir</vt:lpstr>
      <vt:lpstr>'EVALUAC EQUIDAD DE GENERO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 Maria Galindo Lara</cp:lastModifiedBy>
  <cp:lastPrinted>2020-06-22T22:36:29Z</cp:lastPrinted>
  <dcterms:created xsi:type="dcterms:W3CDTF">2020-06-06T01:20:54Z</dcterms:created>
  <dcterms:modified xsi:type="dcterms:W3CDTF">2020-06-23T20:56:23Z</dcterms:modified>
</cp:coreProperties>
</file>