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paula_diaz_gobiernobogota_gov_co/Documents/FDLF/SEGUIMIENTO FORMULACION/PROCESOS REVISADOS/2024/1782 PARTICIPACION/REFRIGERIOS/Est.Mercado Refrigerios/"/>
    </mc:Choice>
  </mc:AlternateContent>
  <xr:revisionPtr revIDLastSave="54" documentId="13_ncr:1_{A2A99A0B-8A3F-4C40-8261-5EA4EA7F659A}" xr6:coauthVersionLast="47" xr6:coauthVersionMax="47" xr10:uidLastSave="{948DD5E4-791C-4C02-A441-B5DDC3FC8141}"/>
  <bookViews>
    <workbookView xWindow="-120" yWindow="-120" windowWidth="29040" windowHeight="15840" xr2:uid="{00000000-000D-0000-FFFF-FFFF00000000}"/>
  </bookViews>
  <sheets>
    <sheet name="Análisis de Precios" sheetId="2" r:id="rId1"/>
  </sheets>
  <definedNames>
    <definedName name="_xlnm._FilterDatabase" localSheetId="0" hidden="1">'Análisis de Precios'!$A$6:$P$19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2" l="1"/>
  <c r="F18" i="2"/>
  <c r="G18" i="2"/>
  <c r="F10" i="2"/>
  <c r="F11" i="2"/>
  <c r="F12" i="2"/>
  <c r="G12" i="2" s="1"/>
  <c r="N12" i="2" s="1"/>
  <c r="F13" i="2"/>
  <c r="F14" i="2"/>
  <c r="G17" i="2"/>
  <c r="O17" i="2" s="1"/>
  <c r="F9" i="2"/>
  <c r="G9" i="2" s="1"/>
  <c r="F8" i="2"/>
  <c r="F7" i="2"/>
  <c r="G11" i="2"/>
  <c r="G8" i="2"/>
  <c r="G7" i="2"/>
  <c r="I8" i="2"/>
  <c r="I9" i="2"/>
  <c r="J9" i="2" s="1"/>
  <c r="I10" i="2"/>
  <c r="J10" i="2" s="1"/>
  <c r="I11" i="2"/>
  <c r="J11" i="2" s="1"/>
  <c r="I12" i="2"/>
  <c r="I13" i="2"/>
  <c r="J13" i="2" s="1"/>
  <c r="I14" i="2"/>
  <c r="I18" i="2"/>
  <c r="I7" i="2"/>
  <c r="J7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4" i="2"/>
  <c r="M14" i="2" s="1"/>
  <c r="L15" i="2"/>
  <c r="L16" i="2"/>
  <c r="M16" i="2" s="1"/>
  <c r="L17" i="2"/>
  <c r="M17" i="2" s="1"/>
  <c r="L18" i="2"/>
  <c r="M18" i="2" s="1"/>
  <c r="M15" i="2"/>
  <c r="J18" i="2"/>
  <c r="J17" i="2"/>
  <c r="J16" i="2"/>
  <c r="J15" i="2"/>
  <c r="J14" i="2"/>
  <c r="J12" i="2"/>
  <c r="J8" i="2"/>
  <c r="G10" i="2"/>
  <c r="G14" i="2"/>
  <c r="G15" i="2"/>
  <c r="N15" i="2" s="1"/>
  <c r="G13" i="2"/>
  <c r="N13" i="2" s="1"/>
  <c r="O18" i="2" l="1"/>
  <c r="N9" i="2"/>
  <c r="N11" i="2"/>
  <c r="N18" i="2"/>
  <c r="O14" i="2"/>
  <c r="N10" i="2"/>
  <c r="O10" i="2"/>
  <c r="N17" i="2"/>
  <c r="N14" i="2"/>
  <c r="N16" i="2"/>
  <c r="O16" i="2"/>
  <c r="N8" i="2"/>
  <c r="O8" i="2"/>
  <c r="O11" i="2"/>
  <c r="O9" i="2"/>
  <c r="P17" i="2"/>
  <c r="O12" i="2"/>
  <c r="P12" i="2" s="1"/>
  <c r="O15" i="2"/>
  <c r="P15" i="2" s="1"/>
  <c r="O13" i="2"/>
  <c r="P13" i="2" s="1"/>
  <c r="G19" i="2"/>
  <c r="N7" i="2"/>
  <c r="O7" i="2"/>
  <c r="J19" i="2"/>
  <c r="M19" i="2"/>
  <c r="P18" i="2" l="1"/>
  <c r="P16" i="2"/>
  <c r="P10" i="2"/>
  <c r="P9" i="2"/>
  <c r="P8" i="2"/>
  <c r="P14" i="2"/>
  <c r="P7" i="2"/>
  <c r="P11" i="2"/>
  <c r="N19" i="2"/>
</calcChain>
</file>

<file path=xl/sharedStrings.xml><?xml version="1.0" encoding="utf-8"?>
<sst xmlns="http://schemas.openxmlformats.org/spreadsheetml/2006/main" count="49" uniqueCount="41">
  <si>
    <t>FORMATO OFERTA ECONOMICA</t>
  </si>
  <si>
    <t>OBJETO: CONTRATAR A MONTO AGOTABLE EL SUMINISTRO DE REFRIGERIOS Y/O ALIMENTOS PREPARADOS, NECESARIOS EN LAS DIFERENTES ACTIVIDADES Y ESPACIOS DE PARTICIPACIÓN QUE PROMUEVE EL FONDO DE DESARROLLO LOCAL DE FONTIBÓN</t>
  </si>
  <si>
    <t xml:space="preserve"> Karol Esmeralda Alarcon Forero</t>
  </si>
  <si>
    <t>Pallili Eventos SAS</t>
  </si>
  <si>
    <t>Ancestral Bio SAS</t>
  </si>
  <si>
    <t>TRATAMIENTO DE DATOS</t>
  </si>
  <si>
    <t>ITEM</t>
  </si>
  <si>
    <t>ELEMENTO</t>
  </si>
  <si>
    <t>ESPECIFICACIONES</t>
  </si>
  <si>
    <t>CANTIDAD</t>
  </si>
  <si>
    <t>Valor Unitario</t>
  </si>
  <si>
    <t>INC</t>
  </si>
  <si>
    <t>Valor Total Incluid INC</t>
  </si>
  <si>
    <t>VALOR DE REFERENCIA</t>
  </si>
  <si>
    <t>DESVIACION ESTANDAR</t>
  </si>
  <si>
    <t>COEFICIENTE DE VARIACION</t>
  </si>
  <si>
    <t>Desayuno Tipo 1</t>
  </si>
  <si>
    <t>BEBIDA: caliente: café, chocolate, té en agua o en leche; mínimo 6 onzas; y yogurt o jugo natural de frutas, mínimo 10 onzas.
CARBOHIDRATO: galletas, pasteles o panes en harina común o integral; mínimo 150 gr.
PROTEÍNA: Huevos revueltos o salchichas o jamón; mínimo 150 gr en crudo.
FRUTA: tres porciones de diferentes frutas de temporada; mínimo 50 gr. cada porción.
EMPAQUE:  En bolsa plástica bio-degradable (si se requiere), preferiblemente que los productos se encuentren en empaques reciclables y/o biodegradables.  Los alimentos deben tener fecha de vencimiento vigente y visible en el empaque.  (Incluye empaque, transporte y entrega a lugares definidos por la alcaldía).</t>
  </si>
  <si>
    <t>Desayuno Tipo 2 </t>
  </si>
  <si>
    <t>BEBIDA: Yogurt en vaso de 250 ml, 
CARBOHIDRATO: Galletas integrales 33 gr.
PROTEINA: queso doble crema 75 gr. 
FRUTA: tres porciones de diferentes frutas de temporada; mínimo 50 gr. cada porción.
EMPAQUE:  En bolsa plástica bio-degradable (si se requiere), preferiblemente que los productos se encuentren en empaques reciclables y/o biodegradables.  Los alimentos deben tener fecha de vencimiento vigente y visible en el empaque.  (Incluye empaque, transporte y entrega a lugares definidos por la alcaldía).</t>
  </si>
  <si>
    <t>Refrigerio Tipo 1</t>
  </si>
  <si>
    <t>PROTEINA: Sánduche de jamón y/o queso o atún o pollo o espinaca y queso en pan común o integral  para sánduche,  ponqués o galletas o palito de queso o arepas  con queso o pasteles gloria, de pollo, de carne,  de queso, de harina  integral o comunes; porción entre  60 a 100 gr.  
BEBIDA: Jugo natural  de fruta en agua o  néctares,  o refrescos de fruta,  con opción sin azúcar, o bajo en azúcar, o gaseosas ligth o normal; contenido mínimo 200 ml, en empaque comercial  duro ( no en bolsa, no de icopor o plástico), o servido en vaso de vidrio
ACOMPAÑAMIENTO: Papas fritas de pollo o natural, o fruta deshidratada, paq de 30gr.
FRUTA: De temporada 150 gr.
EMPAQUE:  En bolsa plástica bio-degradable (si se requiere), preferiblemente que los productos se encuentren en empaques reciclables y/o biodegradables.  Los alimentos deben tener fecha de vencimiento vigente y visible en el empaque.  (Incluye empaque, transporte y entrega a lugares definidos por la alcaldía).</t>
  </si>
  <si>
    <t>Refrigerio Tipo 2</t>
  </si>
  <si>
    <t>PROTEINA: Un sándwich de jamón y queso de 150grs, 
BEBIDA: Un jugo o avena en tetra pack  de 200ml, 
ACOMPAÑAMIENTO: Una fruta de entre 100 y 150 gr(manzana, pera, durazno, banano, mandarina, o ciruela) y una chocolatina de 12grs. 
EMPAQUE:  En bolsa plástica bio-degradable (si se requiere), preferiblemente que los productos se encuentren en empaques reciclables y/o biodegradables.  Los alimentos deben tener fecha de vencimiento vigente y visible en el empaque.  (Incluye empaque, transporte y entrega a lugares definidos por la alcaldía).</t>
  </si>
  <si>
    <t>Refrigerio para niños</t>
  </si>
  <si>
    <t>SOLIDO: Galleta con chips de chocolate-ponqué-mantecada, porción aprox 65 gm, empacado individualmente
BEBIDA: Jugo o avena de 200 ml,
FRUTA: Fruta de temporada.
EMPAQUE:  En bolsa plástica bio-degradable (si se requiere), preferiblemente que los productos se encuentren en empaques reciclables y/o biodegradables.  Los alimentos deben tener fecha de vencimiento vigente y visible en el empaque.  (Incluye empaque, transporte y entrega a lugares definidos por la alcaldía).</t>
  </si>
  <si>
    <t>Almuerzo Tipo 1</t>
  </si>
  <si>
    <t>ENTRADA: sopa o porción de fruta 150gr,
PROTEINA: 2 carnes (130 gr. c/u) 
CARBOHIDRATO: 1 carbohidrato 100 gramos
ENSALADA:  1 ensalada 100 gramos
ACOMPAÑAMIENTO:  1 acompañamiento 50 gramos
 POSTRE: 50 gramos 
BEBIDA: Bebida 250 ml. 
EMPAQUE:  En bolsa plástica bio-degradable (si se requiere), preferiblemente que los productos se encuentren en empaques reciclables y/o biodegradables.  Los alimentos deben tener fecha de vencimiento vigente y visible en el empaque.  (Incluye empaque, transporte y entrega a lugares definidos por la alcaldía).</t>
  </si>
  <si>
    <t>Almuerzo Tipo 2 - Vegano</t>
  </si>
  <si>
    <t>PROTEINA: Proteína vegetal de 150 grs
ENTRADA: Sopa o porción de fruta, 150 grs
CARBOHIDRATO: 1 Carbohidrato de 100 gramos
ENSALADA: 1 ensalada 100 gramos
ACOMPAÑAMIENTO: 1 acompañamiento DE 50 gramos 
POSTRE: 1 postre de 50 gramos 
BEBIDA: 1 bebida de 250 ml..
EMPAQUE:  En bolsa plástica bio-degradable (si se requiere), preferiblemente que los productos se encuentren en empaques reciclables y/o biodegradables.  Los alimentos deben tener fecha de vencimiento vigente y visible en el empaque.  (Incluye empaque, transporte y entrega a lugares definidos por la alcaldía).</t>
  </si>
  <si>
    <t>Servicio de Catering</t>
  </si>
  <si>
    <t>Servicio de Catering que brinde menaje, mantelería, comida, bebida, camareros y cocineros. La comida debe contar con una cena compuesta por 
ENTRADA: sopa, plato fuerte 150gr
PROTEÍNA: mínimo 150 gramos (puede ser pollo, cerdo, res o pescado)
ACOMPAÑAMIENTO: ensalada 100gr  y una harina 75gr, BEBIDA:  1 bebida de 250ml 
POSTRE:1 postre de 50 gramos 
(Incluye empaque, transporte y entrega a lugares definidos por la alcaldía).</t>
  </si>
  <si>
    <t>Bebidas </t>
  </si>
  <si>
    <t>Suministro Botellas plástica con Agua. 300 ML
Los alimentos deben tener fecha de vencimiento vigente y visible en el empaque.  (Incluye empaque, transporte y entrega a lugares definidos por la alcaldía).</t>
  </si>
  <si>
    <t>Suministro Botellas plástica con Agua.  500 ML
Los alimentos deben tener fecha de vencimiento vigente y visible en el empaque.  (Incluye empaque, transporte y entrega a lugares definidos por la alcaldía).</t>
  </si>
  <si>
    <t>Paca de agua por 24 unidades, en botella de 360ml 
Los alimentos deben tener fecha de vencimiento vigente y visible en el empaque.  (Incluye empaque, transporte y entrega a lugares definidos por la alcaldía).</t>
  </si>
  <si>
    <t>Estación de café</t>
  </si>
  <si>
    <t>Servicio de cafetería (tinto, aromática y agua): Operario + presentación mesa + vasos de cartón bebida caliente 4 oz. + mezclador + azúcar + crema para café. Duración del evento aprox. 6 horas. Transporte incluido</t>
  </si>
  <si>
    <t>1
(50-100 personas)</t>
  </si>
  <si>
    <t>VALORES TOTALES</t>
  </si>
  <si>
    <t>NOTA 1:  Al cotizar tener en cuenta la carga impositiva, en caso de existir productos excentos de IVA, dejarlo expresado en el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</si>
</sst>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&quot;$&quot;\ * #,##0_-;\-&quot;$&quot;\ * #,##0_-;_-&quot;$&quot;\ * &quot;-&quot;??_-;_-@_-"/>
  </numFmts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0"/>
      <color theme="1"/>
      <name val="Arial"/>
      <family val="2"/>
    </font>
    <font>
      <sz val="11"/>
      <name val="Garamond"/>
      <family val="1"/>
    </font>
    <font>
      <b/>
      <sz val="11"/>
      <color indexed="8"/>
      <name val="Garamond"/>
      <family val="1"/>
    </font>
    <font>
      <sz val="11"/>
      <color rgb="FF000000"/>
      <name val="Garamond"/>
      <family val="1"/>
    </font>
    <font>
      <b/>
      <sz val="11"/>
      <color rgb="FF000000"/>
      <name val="Garamond"/>
      <family val="1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07">
    <xf numFmtId="0" fontId="0" fillId="0" borderId="0" xfId="0"/>
    <xf numFmtId="0" fontId="2" fillId="2" borderId="0" xfId="1" applyFont="1" applyFill="1" applyAlignment="1">
      <alignment vertical="center"/>
    </xf>
    <xf numFmtId="42" fontId="3" fillId="2" borderId="6" xfId="4" applyFont="1" applyFill="1" applyBorder="1" applyAlignment="1">
      <alignment vertical="center"/>
    </xf>
    <xf numFmtId="0" fontId="2" fillId="3" borderId="13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left" vertical="center" wrapText="1"/>
    </xf>
    <xf numFmtId="165" fontId="2" fillId="2" borderId="13" xfId="1" applyNumberFormat="1" applyFont="1" applyFill="1" applyBorder="1" applyAlignment="1">
      <alignment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2" fillId="3" borderId="14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left" vertical="center" wrapText="1"/>
    </xf>
    <xf numFmtId="0" fontId="3" fillId="2" borderId="19" xfId="1" applyFont="1" applyFill="1" applyBorder="1" applyAlignment="1">
      <alignment horizontal="center" vertical="center" wrapText="1"/>
    </xf>
    <xf numFmtId="165" fontId="2" fillId="2" borderId="19" xfId="1" applyNumberFormat="1" applyFont="1" applyFill="1" applyBorder="1" applyAlignment="1">
      <alignment vertical="center" wrapText="1"/>
    </xf>
    <xf numFmtId="42" fontId="3" fillId="2" borderId="20" xfId="4" applyFont="1" applyFill="1" applyBorder="1" applyAlignment="1">
      <alignment vertical="center"/>
    </xf>
    <xf numFmtId="164" fontId="2" fillId="2" borderId="22" xfId="4" applyNumberFormat="1" applyFont="1" applyFill="1" applyBorder="1" applyAlignment="1">
      <alignment vertical="center"/>
    </xf>
    <xf numFmtId="164" fontId="2" fillId="2" borderId="23" xfId="4" applyNumberFormat="1" applyFont="1" applyFill="1" applyBorder="1" applyAlignment="1">
      <alignment vertical="center"/>
    </xf>
    <xf numFmtId="165" fontId="2" fillId="2" borderId="0" xfId="6" applyNumberFormat="1" applyFont="1" applyFill="1" applyAlignment="1">
      <alignment horizontal="center" vertical="center"/>
    </xf>
    <xf numFmtId="42" fontId="3" fillId="2" borderId="24" xfId="4" applyFont="1" applyFill="1" applyBorder="1" applyAlignment="1">
      <alignment vertical="center"/>
    </xf>
    <xf numFmtId="42" fontId="3" fillId="2" borderId="25" xfId="4" applyFont="1" applyFill="1" applyBorder="1" applyAlignment="1">
      <alignment vertical="center"/>
    </xf>
    <xf numFmtId="0" fontId="2" fillId="3" borderId="24" xfId="1" applyFont="1" applyFill="1" applyBorder="1" applyAlignment="1">
      <alignment horizontal="center" vertical="center" wrapText="1"/>
    </xf>
    <xf numFmtId="165" fontId="2" fillId="2" borderId="16" xfId="1" applyNumberFormat="1" applyFont="1" applyFill="1" applyBorder="1" applyAlignment="1">
      <alignment vertical="center" wrapText="1"/>
    </xf>
    <xf numFmtId="42" fontId="3" fillId="2" borderId="17" xfId="4" applyFont="1" applyFill="1" applyBorder="1" applyAlignment="1">
      <alignment vertical="center"/>
    </xf>
    <xf numFmtId="0" fontId="2" fillId="4" borderId="26" xfId="1" applyFont="1" applyFill="1" applyBorder="1" applyAlignment="1">
      <alignment horizontal="center" vertical="center" wrapText="1"/>
    </xf>
    <xf numFmtId="0" fontId="2" fillId="4" borderId="7" xfId="1" applyFont="1" applyFill="1" applyBorder="1" applyAlignment="1">
      <alignment horizontal="center" vertical="center" wrapText="1"/>
    </xf>
    <xf numFmtId="0" fontId="2" fillId="4" borderId="12" xfId="1" applyFont="1" applyFill="1" applyBorder="1" applyAlignment="1">
      <alignment horizontal="center" vertical="center" wrapText="1"/>
    </xf>
    <xf numFmtId="0" fontId="2" fillId="6" borderId="26" xfId="1" applyFont="1" applyFill="1" applyBorder="1" applyAlignment="1">
      <alignment horizontal="center" vertical="center" wrapText="1"/>
    </xf>
    <xf numFmtId="0" fontId="2" fillId="6" borderId="7" xfId="1" applyFont="1" applyFill="1" applyBorder="1" applyAlignment="1">
      <alignment horizontal="center" vertical="center" wrapText="1"/>
    </xf>
    <xf numFmtId="0" fontId="2" fillId="6" borderId="12" xfId="1" applyFont="1" applyFill="1" applyBorder="1" applyAlignment="1">
      <alignment horizontal="center" vertical="center" wrapText="1"/>
    </xf>
    <xf numFmtId="42" fontId="3" fillId="2" borderId="27" xfId="4" applyFont="1" applyFill="1" applyBorder="1" applyAlignment="1">
      <alignment vertical="center"/>
    </xf>
    <xf numFmtId="0" fontId="2" fillId="7" borderId="26" xfId="1" applyFont="1" applyFill="1" applyBorder="1" applyAlignment="1">
      <alignment horizontal="center" vertical="center" wrapText="1"/>
    </xf>
    <xf numFmtId="0" fontId="2" fillId="7" borderId="7" xfId="1" applyFont="1" applyFill="1" applyBorder="1" applyAlignment="1">
      <alignment horizontal="center" vertical="center" wrapText="1"/>
    </xf>
    <xf numFmtId="0" fontId="2" fillId="7" borderId="12" xfId="1" applyFont="1" applyFill="1" applyBorder="1" applyAlignment="1">
      <alignment horizontal="center" vertical="center" wrapText="1"/>
    </xf>
    <xf numFmtId="165" fontId="3" fillId="2" borderId="16" xfId="1" applyNumberFormat="1" applyFont="1" applyFill="1" applyBorder="1" applyAlignment="1">
      <alignment vertical="center" wrapText="1"/>
    </xf>
    <xf numFmtId="0" fontId="3" fillId="2" borderId="0" xfId="1" applyFont="1" applyFill="1"/>
    <xf numFmtId="0" fontId="3" fillId="2" borderId="10" xfId="1" applyFont="1" applyFill="1" applyBorder="1"/>
    <xf numFmtId="0" fontId="3" fillId="2" borderId="0" xfId="1" applyFont="1" applyFill="1" applyAlignment="1">
      <alignment vertical="center"/>
    </xf>
    <xf numFmtId="0" fontId="3" fillId="2" borderId="11" xfId="1" applyFont="1" applyFill="1" applyBorder="1" applyAlignment="1">
      <alignment vertical="center"/>
    </xf>
    <xf numFmtId="0" fontId="3" fillId="2" borderId="0" xfId="1" applyFont="1" applyFill="1" applyAlignment="1">
      <alignment horizontal="center" vertical="center"/>
    </xf>
    <xf numFmtId="165" fontId="3" fillId="2" borderId="0" xfId="6" applyNumberFormat="1" applyFont="1" applyFill="1" applyAlignment="1">
      <alignment horizontal="center" vertical="center"/>
    </xf>
    <xf numFmtId="165" fontId="3" fillId="5" borderId="16" xfId="3" applyNumberFormat="1" applyFont="1" applyFill="1" applyBorder="1" applyAlignment="1">
      <alignment vertical="center" wrapText="1"/>
    </xf>
    <xf numFmtId="165" fontId="3" fillId="5" borderId="13" xfId="3" applyNumberFormat="1" applyFont="1" applyFill="1" applyBorder="1" applyAlignment="1">
      <alignment vertical="center" wrapText="1"/>
    </xf>
    <xf numFmtId="44" fontId="3" fillId="5" borderId="13" xfId="3" applyFont="1" applyFill="1" applyBorder="1" applyAlignment="1">
      <alignment vertical="center" wrapText="1"/>
    </xf>
    <xf numFmtId="165" fontId="3" fillId="5" borderId="19" xfId="3" applyNumberFormat="1" applyFont="1" applyFill="1" applyBorder="1" applyAlignment="1">
      <alignment vertical="center" wrapText="1"/>
    </xf>
    <xf numFmtId="0" fontId="3" fillId="2" borderId="0" xfId="1" applyFont="1" applyFill="1" applyAlignment="1">
      <alignment horizontal="left"/>
    </xf>
    <xf numFmtId="165" fontId="3" fillId="2" borderId="0" xfId="6" applyNumberFormat="1" applyFont="1" applyFill="1" applyBorder="1" applyAlignment="1">
      <alignment horizontal="center" vertical="center"/>
    </xf>
    <xf numFmtId="10" fontId="3" fillId="2" borderId="0" xfId="1" applyNumberFormat="1" applyFont="1" applyFill="1"/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horizontal="left" vertical="center"/>
    </xf>
    <xf numFmtId="0" fontId="6" fillId="2" borderId="0" xfId="1" applyFont="1" applyFill="1" applyAlignment="1">
      <alignment vertical="center" wrapText="1"/>
    </xf>
    <xf numFmtId="0" fontId="8" fillId="0" borderId="0" xfId="0" applyFont="1"/>
    <xf numFmtId="165" fontId="6" fillId="2" borderId="0" xfId="6" applyNumberFormat="1" applyFont="1" applyFill="1" applyAlignment="1">
      <alignment horizontal="center" vertical="center" wrapText="1"/>
    </xf>
    <xf numFmtId="0" fontId="6" fillId="2" borderId="10" xfId="1" applyFont="1" applyFill="1" applyBorder="1" applyAlignment="1">
      <alignment vertical="center" wrapText="1"/>
    </xf>
    <xf numFmtId="0" fontId="6" fillId="2" borderId="0" xfId="1" applyFont="1" applyFill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165" fontId="2" fillId="3" borderId="15" xfId="6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3" fillId="2" borderId="0" xfId="5" applyFont="1" applyFill="1"/>
    <xf numFmtId="0" fontId="3" fillId="0" borderId="0" xfId="0" applyFont="1"/>
    <xf numFmtId="0" fontId="3" fillId="2" borderId="0" xfId="5" applyFont="1" applyFill="1" applyAlignment="1">
      <alignment horizontal="center"/>
    </xf>
    <xf numFmtId="0" fontId="3" fillId="0" borderId="0" xfId="2" applyFont="1"/>
    <xf numFmtId="0" fontId="2" fillId="2" borderId="0" xfId="5" applyFont="1" applyFill="1" applyAlignment="1">
      <alignment horizontal="center"/>
    </xf>
    <xf numFmtId="0" fontId="8" fillId="0" borderId="0" xfId="2" applyFont="1" applyAlignment="1">
      <alignment horizontal="center"/>
    </xf>
    <xf numFmtId="42" fontId="2" fillId="2" borderId="28" xfId="1" applyNumberFormat="1" applyFont="1" applyFill="1" applyBorder="1" applyAlignment="1">
      <alignment horizontal="center" vertical="center"/>
    </xf>
    <xf numFmtId="165" fontId="2" fillId="2" borderId="29" xfId="6" applyNumberFormat="1" applyFont="1" applyFill="1" applyBorder="1" applyAlignment="1">
      <alignment horizontal="center" vertical="center"/>
    </xf>
    <xf numFmtId="10" fontId="2" fillId="2" borderId="30" xfId="7" applyNumberFormat="1" applyFont="1" applyFill="1" applyBorder="1" applyAlignment="1">
      <alignment horizontal="center" vertical="center"/>
    </xf>
    <xf numFmtId="42" fontId="2" fillId="2" borderId="14" xfId="1" applyNumberFormat="1" applyFont="1" applyFill="1" applyBorder="1" applyAlignment="1">
      <alignment horizontal="center" vertical="center"/>
    </xf>
    <xf numFmtId="165" fontId="2" fillId="2" borderId="13" xfId="6" applyNumberFormat="1" applyFont="1" applyFill="1" applyBorder="1" applyAlignment="1">
      <alignment horizontal="center" vertical="center"/>
    </xf>
    <xf numFmtId="10" fontId="2" fillId="2" borderId="6" xfId="7" applyNumberFormat="1" applyFont="1" applyFill="1" applyBorder="1" applyAlignment="1">
      <alignment horizontal="center" vertical="center"/>
    </xf>
    <xf numFmtId="42" fontId="2" fillId="2" borderId="31" xfId="1" applyNumberFormat="1" applyFont="1" applyFill="1" applyBorder="1" applyAlignment="1">
      <alignment horizontal="center" vertical="center"/>
    </xf>
    <xf numFmtId="165" fontId="2" fillId="2" borderId="32" xfId="6" applyNumberFormat="1" applyFont="1" applyFill="1" applyBorder="1" applyAlignment="1">
      <alignment horizontal="center" vertical="center"/>
    </xf>
    <xf numFmtId="10" fontId="2" fillId="2" borderId="33" xfId="7" applyNumberFormat="1" applyFont="1" applyFill="1" applyBorder="1" applyAlignment="1">
      <alignment horizontal="center" vertical="center"/>
    </xf>
    <xf numFmtId="42" fontId="2" fillId="2" borderId="15" xfId="1" applyNumberFormat="1" applyFont="1" applyFill="1" applyBorder="1" applyAlignment="1">
      <alignment horizontal="center" vertical="center"/>
    </xf>
    <xf numFmtId="43" fontId="3" fillId="2" borderId="0" xfId="8" applyFont="1" applyFill="1"/>
    <xf numFmtId="0" fontId="8" fillId="2" borderId="2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2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4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</cellXfs>
  <cellStyles count="9">
    <cellStyle name="Millares" xfId="8" builtinId="3"/>
    <cellStyle name="Moneda" xfId="6" builtinId="4"/>
    <cellStyle name="Moneda [0] 2" xfId="4" xr:uid="{00000000-0005-0000-0000-000000000000}"/>
    <cellStyle name="Moneda 5" xfId="3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  <cellStyle name="Normal 4" xfId="5" xr:uid="{00000000-0005-0000-0000-000005000000}"/>
    <cellStyle name="Porcentaje" xfId="7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"/>
  <sheetViews>
    <sheetView tabSelected="1" topLeftCell="A2" zoomScale="95" zoomScaleNormal="95" workbookViewId="0">
      <selection activeCell="A2" sqref="A2:G2"/>
    </sheetView>
  </sheetViews>
  <sheetFormatPr baseColWidth="10" defaultColWidth="10.125" defaultRowHeight="15" x14ac:dyDescent="0.25"/>
  <cols>
    <col min="1" max="1" width="6.375" style="40" customWidth="1"/>
    <col min="2" max="2" width="15" style="40" customWidth="1"/>
    <col min="3" max="3" width="48.625" style="50" customWidth="1"/>
    <col min="4" max="4" width="12.375" style="40" customWidth="1"/>
    <col min="5" max="5" width="12" style="42" customWidth="1"/>
    <col min="6" max="7" width="10.125" style="42" customWidth="1"/>
    <col min="8" max="8" width="11.5" style="42" customWidth="1"/>
    <col min="9" max="10" width="10.125" style="42" customWidth="1"/>
    <col min="11" max="11" width="12.25" style="42" customWidth="1"/>
    <col min="12" max="13" width="10.125" style="42" customWidth="1"/>
    <col min="14" max="14" width="15.125" style="44" customWidth="1"/>
    <col min="15" max="15" width="15.125" style="45" customWidth="1"/>
    <col min="16" max="16" width="15.125" style="44" customWidth="1"/>
    <col min="17" max="17" width="12.125" style="40" customWidth="1"/>
    <col min="18" max="18" width="15.625" style="40" customWidth="1"/>
    <col min="19" max="16384" width="10.125" style="40"/>
  </cols>
  <sheetData>
    <row r="1" spans="1:17" ht="28.35" customHeight="1" thickBot="1" x14ac:dyDescent="0.3">
      <c r="A1" s="99"/>
      <c r="B1" s="100"/>
      <c r="C1" s="100"/>
      <c r="D1" s="100"/>
      <c r="E1" s="100"/>
      <c r="F1" s="100"/>
      <c r="G1" s="100"/>
      <c r="H1" s="1"/>
      <c r="I1" s="1"/>
      <c r="J1" s="1"/>
      <c r="K1" s="1"/>
      <c r="L1" s="1"/>
      <c r="M1" s="1"/>
      <c r="N1" s="13"/>
      <c r="O1" s="23"/>
      <c r="P1" s="13"/>
      <c r="Q1" s="1"/>
    </row>
    <row r="2" spans="1:17" ht="18" customHeight="1" x14ac:dyDescent="0.25">
      <c r="A2" s="101" t="s">
        <v>0</v>
      </c>
      <c r="B2" s="102"/>
      <c r="C2" s="102"/>
      <c r="D2" s="102"/>
      <c r="E2" s="102"/>
      <c r="F2" s="102"/>
      <c r="G2" s="103"/>
      <c r="H2" s="1"/>
      <c r="I2" s="1"/>
      <c r="J2" s="1"/>
      <c r="K2" s="1"/>
      <c r="L2" s="1"/>
      <c r="M2" s="1"/>
      <c r="N2" s="13"/>
      <c r="O2" s="23"/>
      <c r="P2" s="13"/>
      <c r="Q2" s="1"/>
    </row>
    <row r="3" spans="1:17" ht="9.6" customHeight="1" x14ac:dyDescent="0.25">
      <c r="A3" s="41"/>
      <c r="B3" s="1"/>
      <c r="C3" s="55"/>
      <c r="D3" s="1"/>
      <c r="G3" s="43"/>
      <c r="J3" s="43"/>
      <c r="M3" s="43"/>
    </row>
    <row r="4" spans="1:17" ht="59.25" customHeight="1" thickBot="1" x14ac:dyDescent="0.3">
      <c r="A4" s="104" t="s">
        <v>1</v>
      </c>
      <c r="B4" s="105"/>
      <c r="C4" s="105"/>
      <c r="D4" s="105"/>
      <c r="E4" s="105"/>
      <c r="F4" s="105"/>
      <c r="G4" s="106"/>
      <c r="H4" s="56"/>
      <c r="I4" s="56"/>
      <c r="J4" s="56"/>
      <c r="K4" s="57"/>
      <c r="L4" s="56"/>
      <c r="M4" s="56"/>
      <c r="N4" s="14"/>
      <c r="O4" s="58"/>
      <c r="P4" s="14"/>
      <c r="Q4" s="56"/>
    </row>
    <row r="5" spans="1:17" ht="15.75" thickBot="1" x14ac:dyDescent="0.3">
      <c r="A5" s="59"/>
      <c r="B5" s="56"/>
      <c r="C5" s="60"/>
      <c r="D5" s="56"/>
      <c r="E5" s="87" t="s">
        <v>2</v>
      </c>
      <c r="F5" s="88"/>
      <c r="G5" s="89"/>
      <c r="H5" s="90" t="s">
        <v>3</v>
      </c>
      <c r="I5" s="91"/>
      <c r="J5" s="92"/>
      <c r="K5" s="93" t="s">
        <v>4</v>
      </c>
      <c r="L5" s="94"/>
      <c r="M5" s="95"/>
      <c r="N5" s="96" t="s">
        <v>5</v>
      </c>
      <c r="O5" s="97"/>
      <c r="P5" s="98"/>
    </row>
    <row r="6" spans="1:17" ht="45.75" thickBot="1" x14ac:dyDescent="0.3">
      <c r="A6" s="11" t="s">
        <v>6</v>
      </c>
      <c r="B6" s="3" t="s">
        <v>7</v>
      </c>
      <c r="C6" s="3" t="s">
        <v>8</v>
      </c>
      <c r="D6" s="26" t="s">
        <v>9</v>
      </c>
      <c r="E6" s="29" t="s">
        <v>10</v>
      </c>
      <c r="F6" s="30" t="s">
        <v>11</v>
      </c>
      <c r="G6" s="31" t="s">
        <v>12</v>
      </c>
      <c r="H6" s="32" t="s">
        <v>10</v>
      </c>
      <c r="I6" s="33" t="s">
        <v>11</v>
      </c>
      <c r="J6" s="34" t="s">
        <v>12</v>
      </c>
      <c r="K6" s="36" t="s">
        <v>10</v>
      </c>
      <c r="L6" s="37" t="s">
        <v>11</v>
      </c>
      <c r="M6" s="38" t="s">
        <v>12</v>
      </c>
      <c r="N6" s="61" t="s">
        <v>13</v>
      </c>
      <c r="O6" s="62" t="s">
        <v>14</v>
      </c>
      <c r="P6" s="63" t="s">
        <v>15</v>
      </c>
    </row>
    <row r="7" spans="1:17" ht="195" x14ac:dyDescent="0.25">
      <c r="A7" s="12">
        <v>1</v>
      </c>
      <c r="B7" s="5" t="s">
        <v>16</v>
      </c>
      <c r="C7" s="6" t="s">
        <v>17</v>
      </c>
      <c r="D7" s="4">
        <v>1</v>
      </c>
      <c r="E7" s="46">
        <v>18500</v>
      </c>
      <c r="F7" s="27">
        <f>E7*8%</f>
        <v>1480</v>
      </c>
      <c r="G7" s="28">
        <f>E7+F7</f>
        <v>19980</v>
      </c>
      <c r="H7" s="46">
        <v>18000</v>
      </c>
      <c r="I7" s="39">
        <f>H7*8%</f>
        <v>1440</v>
      </c>
      <c r="J7" s="28">
        <f>H7+I7</f>
        <v>19440</v>
      </c>
      <c r="K7" s="46">
        <v>17000</v>
      </c>
      <c r="L7" s="27">
        <f t="shared" ref="L7:L14" si="0">K7*8%</f>
        <v>1360</v>
      </c>
      <c r="M7" s="35">
        <f>K7+L7</f>
        <v>18360</v>
      </c>
      <c r="N7" s="70">
        <f>AVERAGE(G7,J7,M7)</f>
        <v>19260</v>
      </c>
      <c r="O7" s="71">
        <f>STDEV(G7,J7,M7)</f>
        <v>824.86362509205117</v>
      </c>
      <c r="P7" s="72">
        <f>O7/N7</f>
        <v>4.282781023323215E-2</v>
      </c>
    </row>
    <row r="8" spans="1:17" ht="150" x14ac:dyDescent="0.25">
      <c r="A8" s="12">
        <v>2</v>
      </c>
      <c r="B8" s="8" t="s">
        <v>18</v>
      </c>
      <c r="C8" s="9" t="s">
        <v>19</v>
      </c>
      <c r="D8" s="4">
        <v>1</v>
      </c>
      <c r="E8" s="47">
        <v>18900</v>
      </c>
      <c r="F8" s="27">
        <f>E8*8%</f>
        <v>1512</v>
      </c>
      <c r="G8" s="2">
        <f t="shared" ref="G8:G18" si="1">E8+F8</f>
        <v>20412</v>
      </c>
      <c r="H8" s="47">
        <v>17000</v>
      </c>
      <c r="I8" s="7">
        <f t="shared" ref="I8:I18" si="2">H8*8%</f>
        <v>1360</v>
      </c>
      <c r="J8" s="2">
        <f t="shared" ref="J8:J18" si="3">H8+I8</f>
        <v>18360</v>
      </c>
      <c r="K8" s="47">
        <v>16850</v>
      </c>
      <c r="L8" s="7">
        <f t="shared" si="0"/>
        <v>1348</v>
      </c>
      <c r="M8" s="24">
        <f t="shared" ref="M8:M18" si="4">K8+L8</f>
        <v>18198</v>
      </c>
      <c r="N8" s="73">
        <f t="shared" ref="N8:N18" si="5">AVERAGE(G8,J8,M8)</f>
        <v>18990</v>
      </c>
      <c r="O8" s="74">
        <f t="shared" ref="O8:O18" si="6">STDEV(G8,J8,M8)</f>
        <v>1234.1490995823804</v>
      </c>
      <c r="P8" s="75">
        <f t="shared" ref="P8:P18" si="7">O8/N8</f>
        <v>6.4989420725770422E-2</v>
      </c>
    </row>
    <row r="9" spans="1:17" ht="239.25" customHeight="1" x14ac:dyDescent="0.25">
      <c r="A9" s="12">
        <v>3</v>
      </c>
      <c r="B9" s="5" t="s">
        <v>20</v>
      </c>
      <c r="C9" s="6" t="s">
        <v>21</v>
      </c>
      <c r="D9" s="5">
        <v>1</v>
      </c>
      <c r="E9" s="47">
        <v>16800</v>
      </c>
      <c r="F9" s="27">
        <f>E9*8%</f>
        <v>1344</v>
      </c>
      <c r="G9" s="2">
        <f t="shared" si="1"/>
        <v>18144</v>
      </c>
      <c r="H9" s="47">
        <v>17500</v>
      </c>
      <c r="I9" s="7">
        <f t="shared" si="2"/>
        <v>1400</v>
      </c>
      <c r="J9" s="2">
        <f t="shared" si="3"/>
        <v>18900</v>
      </c>
      <c r="K9" s="47">
        <v>16300</v>
      </c>
      <c r="L9" s="7">
        <f t="shared" si="0"/>
        <v>1304</v>
      </c>
      <c r="M9" s="24">
        <f t="shared" si="4"/>
        <v>17604</v>
      </c>
      <c r="N9" s="73">
        <f t="shared" si="5"/>
        <v>18216</v>
      </c>
      <c r="O9" s="74">
        <f t="shared" si="6"/>
        <v>650.99308752090451</v>
      </c>
      <c r="P9" s="75">
        <f t="shared" si="7"/>
        <v>3.5737433438784834E-2</v>
      </c>
    </row>
    <row r="10" spans="1:17" ht="150" x14ac:dyDescent="0.25">
      <c r="A10" s="12">
        <v>4</v>
      </c>
      <c r="B10" s="5" t="s">
        <v>22</v>
      </c>
      <c r="C10" s="6" t="s">
        <v>23</v>
      </c>
      <c r="D10" s="5">
        <v>1</v>
      </c>
      <c r="E10" s="47">
        <v>17500</v>
      </c>
      <c r="F10" s="27">
        <f t="shared" ref="F10:F14" si="8">E10*8%</f>
        <v>1400</v>
      </c>
      <c r="G10" s="2">
        <f t="shared" si="1"/>
        <v>18900</v>
      </c>
      <c r="H10" s="47">
        <v>16500</v>
      </c>
      <c r="I10" s="7">
        <f t="shared" si="2"/>
        <v>1320</v>
      </c>
      <c r="J10" s="2">
        <f t="shared" si="3"/>
        <v>17820</v>
      </c>
      <c r="K10" s="47">
        <v>16250</v>
      </c>
      <c r="L10" s="7">
        <f t="shared" si="0"/>
        <v>1300</v>
      </c>
      <c r="M10" s="24">
        <f t="shared" si="4"/>
        <v>17550</v>
      </c>
      <c r="N10" s="73">
        <f t="shared" si="5"/>
        <v>18090</v>
      </c>
      <c r="O10" s="74">
        <f t="shared" si="6"/>
        <v>714.3528539874394</v>
      </c>
      <c r="P10" s="75">
        <f t="shared" si="7"/>
        <v>3.9488825538277469E-2</v>
      </c>
    </row>
    <row r="11" spans="1:17" ht="135" x14ac:dyDescent="0.25">
      <c r="A11" s="12">
        <v>5</v>
      </c>
      <c r="B11" s="5" t="s">
        <v>24</v>
      </c>
      <c r="C11" s="6" t="s">
        <v>25</v>
      </c>
      <c r="D11" s="5">
        <v>1</v>
      </c>
      <c r="E11" s="47">
        <v>15800</v>
      </c>
      <c r="F11" s="27">
        <f t="shared" si="8"/>
        <v>1264</v>
      </c>
      <c r="G11" s="2">
        <f t="shared" si="1"/>
        <v>17064</v>
      </c>
      <c r="H11" s="47">
        <v>16000</v>
      </c>
      <c r="I11" s="7">
        <f t="shared" si="2"/>
        <v>1280</v>
      </c>
      <c r="J11" s="2">
        <f t="shared" si="3"/>
        <v>17280</v>
      </c>
      <c r="K11" s="47">
        <v>15000</v>
      </c>
      <c r="L11" s="7">
        <f t="shared" si="0"/>
        <v>1200</v>
      </c>
      <c r="M11" s="24">
        <f t="shared" si="4"/>
        <v>16200</v>
      </c>
      <c r="N11" s="73">
        <f t="shared" si="5"/>
        <v>16848</v>
      </c>
      <c r="O11" s="74">
        <f t="shared" si="6"/>
        <v>571.48228318995154</v>
      </c>
      <c r="P11" s="75">
        <f t="shared" si="7"/>
        <v>3.3919888603392186E-2</v>
      </c>
    </row>
    <row r="12" spans="1:17" ht="180" x14ac:dyDescent="0.25">
      <c r="A12" s="12">
        <v>6</v>
      </c>
      <c r="B12" s="5" t="s">
        <v>26</v>
      </c>
      <c r="C12" s="6" t="s">
        <v>27</v>
      </c>
      <c r="D12" s="5">
        <v>1</v>
      </c>
      <c r="E12" s="48">
        <v>25500</v>
      </c>
      <c r="F12" s="27">
        <f t="shared" si="8"/>
        <v>2040</v>
      </c>
      <c r="G12" s="2">
        <f t="shared" si="1"/>
        <v>27540</v>
      </c>
      <c r="H12" s="48">
        <v>26500</v>
      </c>
      <c r="I12" s="7">
        <f t="shared" si="2"/>
        <v>2120</v>
      </c>
      <c r="J12" s="2">
        <f t="shared" si="3"/>
        <v>28620</v>
      </c>
      <c r="K12" s="48">
        <v>26200</v>
      </c>
      <c r="L12" s="7">
        <f t="shared" si="0"/>
        <v>2096</v>
      </c>
      <c r="M12" s="24">
        <f t="shared" si="4"/>
        <v>28296</v>
      </c>
      <c r="N12" s="73">
        <f t="shared" si="5"/>
        <v>28152</v>
      </c>
      <c r="O12" s="74">
        <f t="shared" si="6"/>
        <v>554.21295546026352</v>
      </c>
      <c r="P12" s="75">
        <f t="shared" si="7"/>
        <v>1.9686450534962471E-2</v>
      </c>
    </row>
    <row r="13" spans="1:17" ht="180" x14ac:dyDescent="0.25">
      <c r="A13" s="12">
        <v>7</v>
      </c>
      <c r="B13" s="10" t="s">
        <v>28</v>
      </c>
      <c r="C13" s="6" t="s">
        <v>29</v>
      </c>
      <c r="D13" s="5">
        <v>1</v>
      </c>
      <c r="E13" s="48">
        <v>23000</v>
      </c>
      <c r="F13" s="27">
        <f t="shared" si="8"/>
        <v>1840</v>
      </c>
      <c r="G13" s="2">
        <f t="shared" si="1"/>
        <v>24840</v>
      </c>
      <c r="H13" s="48">
        <v>22000</v>
      </c>
      <c r="I13" s="7">
        <f t="shared" si="2"/>
        <v>1760</v>
      </c>
      <c r="J13" s="2">
        <f t="shared" si="3"/>
        <v>23760</v>
      </c>
      <c r="K13" s="48">
        <v>20800</v>
      </c>
      <c r="L13" s="7">
        <f t="shared" si="0"/>
        <v>1664</v>
      </c>
      <c r="M13" s="24">
        <f t="shared" si="4"/>
        <v>22464</v>
      </c>
      <c r="N13" s="73">
        <f t="shared" si="5"/>
        <v>23688</v>
      </c>
      <c r="O13" s="74">
        <f t="shared" si="6"/>
        <v>1189.6352382137979</v>
      </c>
      <c r="P13" s="75">
        <f t="shared" si="7"/>
        <v>5.0221008029964452E-2</v>
      </c>
    </row>
    <row r="14" spans="1:17" ht="165" x14ac:dyDescent="0.25">
      <c r="A14" s="12">
        <v>8</v>
      </c>
      <c r="B14" s="10" t="s">
        <v>30</v>
      </c>
      <c r="C14" s="6" t="s">
        <v>31</v>
      </c>
      <c r="D14" s="5">
        <v>1</v>
      </c>
      <c r="E14" s="48">
        <v>50000</v>
      </c>
      <c r="F14" s="27">
        <f t="shared" si="8"/>
        <v>4000</v>
      </c>
      <c r="G14" s="2">
        <f t="shared" si="1"/>
        <v>54000</v>
      </c>
      <c r="H14" s="48">
        <v>55500</v>
      </c>
      <c r="I14" s="7">
        <f t="shared" si="2"/>
        <v>4440</v>
      </c>
      <c r="J14" s="2">
        <f t="shared" si="3"/>
        <v>59940</v>
      </c>
      <c r="K14" s="48">
        <v>55250</v>
      </c>
      <c r="L14" s="7">
        <f t="shared" si="0"/>
        <v>4420</v>
      </c>
      <c r="M14" s="24">
        <f t="shared" si="4"/>
        <v>59670</v>
      </c>
      <c r="N14" s="73">
        <f t="shared" si="5"/>
        <v>57870</v>
      </c>
      <c r="O14" s="74">
        <f t="shared" si="6"/>
        <v>3354.2361276451602</v>
      </c>
      <c r="P14" s="75">
        <f t="shared" si="7"/>
        <v>5.7961571239764302E-2</v>
      </c>
      <c r="Q14" s="80"/>
    </row>
    <row r="15" spans="1:17" ht="60" x14ac:dyDescent="0.25">
      <c r="A15" s="12">
        <v>9</v>
      </c>
      <c r="B15" s="10" t="s">
        <v>32</v>
      </c>
      <c r="C15" s="6" t="s">
        <v>33</v>
      </c>
      <c r="D15" s="5">
        <v>1</v>
      </c>
      <c r="E15" s="47">
        <v>1500</v>
      </c>
      <c r="F15" s="27"/>
      <c r="G15" s="2">
        <f t="shared" si="1"/>
        <v>1500</v>
      </c>
      <c r="H15" s="47">
        <v>2200</v>
      </c>
      <c r="I15" s="7"/>
      <c r="J15" s="2">
        <f t="shared" si="3"/>
        <v>2200</v>
      </c>
      <c r="K15" s="47">
        <v>1800</v>
      </c>
      <c r="L15" s="7">
        <f t="shared" ref="L15:L17" si="9">K15*8%</f>
        <v>144</v>
      </c>
      <c r="M15" s="24">
        <f t="shared" si="4"/>
        <v>1944</v>
      </c>
      <c r="N15" s="73">
        <f t="shared" si="5"/>
        <v>1881.3333333333333</v>
      </c>
      <c r="O15" s="74">
        <f t="shared" si="6"/>
        <v>354.18262709135388</v>
      </c>
      <c r="P15" s="75">
        <f t="shared" si="7"/>
        <v>0.18826149561907543</v>
      </c>
    </row>
    <row r="16" spans="1:17" ht="60" x14ac:dyDescent="0.25">
      <c r="A16" s="12">
        <v>10</v>
      </c>
      <c r="B16" s="10" t="s">
        <v>32</v>
      </c>
      <c r="C16" s="6" t="s">
        <v>34</v>
      </c>
      <c r="D16" s="5">
        <v>1</v>
      </c>
      <c r="E16" s="47">
        <v>2500</v>
      </c>
      <c r="F16" s="27"/>
      <c r="G16" s="2">
        <f t="shared" si="1"/>
        <v>2500</v>
      </c>
      <c r="H16" s="47">
        <v>3200</v>
      </c>
      <c r="I16" s="7"/>
      <c r="J16" s="2">
        <f t="shared" si="3"/>
        <v>3200</v>
      </c>
      <c r="K16" s="47">
        <v>2500</v>
      </c>
      <c r="L16" s="7">
        <f t="shared" si="9"/>
        <v>200</v>
      </c>
      <c r="M16" s="24">
        <f t="shared" si="4"/>
        <v>2700</v>
      </c>
      <c r="N16" s="73">
        <f t="shared" si="5"/>
        <v>2800</v>
      </c>
      <c r="O16" s="74">
        <f t="shared" si="6"/>
        <v>360.55512754639892</v>
      </c>
      <c r="P16" s="75">
        <f t="shared" si="7"/>
        <v>0.12876968840942818</v>
      </c>
    </row>
    <row r="17" spans="1:18" ht="60" x14ac:dyDescent="0.25">
      <c r="A17" s="12">
        <v>11</v>
      </c>
      <c r="B17" s="10" t="s">
        <v>32</v>
      </c>
      <c r="C17" s="6" t="s">
        <v>35</v>
      </c>
      <c r="D17" s="5">
        <v>1</v>
      </c>
      <c r="E17" s="47">
        <v>38000</v>
      </c>
      <c r="F17" s="27"/>
      <c r="G17" s="2">
        <f t="shared" si="1"/>
        <v>38000</v>
      </c>
      <c r="H17" s="47">
        <v>52800</v>
      </c>
      <c r="I17" s="7"/>
      <c r="J17" s="2">
        <f t="shared" si="3"/>
        <v>52800</v>
      </c>
      <c r="K17" s="47">
        <v>51300</v>
      </c>
      <c r="L17" s="7">
        <f t="shared" si="9"/>
        <v>4104</v>
      </c>
      <c r="M17" s="24">
        <f t="shared" si="4"/>
        <v>55404</v>
      </c>
      <c r="N17" s="73">
        <f t="shared" si="5"/>
        <v>48734.666666666664</v>
      </c>
      <c r="O17" s="74">
        <f t="shared" si="6"/>
        <v>9387.2256462350742</v>
      </c>
      <c r="P17" s="75">
        <f t="shared" si="7"/>
        <v>0.19261905925080863</v>
      </c>
    </row>
    <row r="18" spans="1:18" ht="60" x14ac:dyDescent="0.25">
      <c r="A18" s="15">
        <v>12</v>
      </c>
      <c r="B18" s="16" t="s">
        <v>36</v>
      </c>
      <c r="C18" s="17" t="s">
        <v>37</v>
      </c>
      <c r="D18" s="18" t="s">
        <v>38</v>
      </c>
      <c r="E18" s="49">
        <v>350000</v>
      </c>
      <c r="F18" s="27">
        <f>E18*8%</f>
        <v>28000</v>
      </c>
      <c r="G18" s="20">
        <f t="shared" si="1"/>
        <v>378000</v>
      </c>
      <c r="H18" s="49">
        <v>460000</v>
      </c>
      <c r="I18" s="7">
        <f t="shared" si="2"/>
        <v>36800</v>
      </c>
      <c r="J18" s="20">
        <f t="shared" si="3"/>
        <v>496800</v>
      </c>
      <c r="K18" s="49">
        <v>450000</v>
      </c>
      <c r="L18" s="19">
        <f>K18*8%</f>
        <v>36000</v>
      </c>
      <c r="M18" s="25">
        <f t="shared" si="4"/>
        <v>486000</v>
      </c>
      <c r="N18" s="76">
        <f t="shared" si="5"/>
        <v>453600</v>
      </c>
      <c r="O18" s="77">
        <f t="shared" si="6"/>
        <v>65693.835327220775</v>
      </c>
      <c r="P18" s="78">
        <f t="shared" si="7"/>
        <v>0.14482767929281476</v>
      </c>
    </row>
    <row r="19" spans="1:18" ht="17.100000000000001" customHeight="1" thickBot="1" x14ac:dyDescent="0.3">
      <c r="A19" s="81" t="s">
        <v>39</v>
      </c>
      <c r="B19" s="82"/>
      <c r="C19" s="82"/>
      <c r="D19" s="83"/>
      <c r="E19" s="21"/>
      <c r="F19" s="21"/>
      <c r="G19" s="22">
        <f>SUM(G7:G18)</f>
        <v>620880</v>
      </c>
      <c r="H19" s="21"/>
      <c r="I19" s="21"/>
      <c r="J19" s="22">
        <f>SUM(J7:J18)</f>
        <v>759120</v>
      </c>
      <c r="K19" s="21"/>
      <c r="L19" s="21"/>
      <c r="M19" s="22">
        <f>SUM(M7:M18)</f>
        <v>744390</v>
      </c>
      <c r="N19" s="79">
        <f>SUM(N7:N18)</f>
        <v>708130</v>
      </c>
    </row>
    <row r="20" spans="1:18" ht="15.75" thickBot="1" x14ac:dyDescent="0.3">
      <c r="O20" s="51"/>
      <c r="R20" s="52"/>
    </row>
    <row r="21" spans="1:18" s="42" customFormat="1" ht="33.75" customHeight="1" thickBot="1" x14ac:dyDescent="0.3">
      <c r="A21" s="84" t="s">
        <v>40</v>
      </c>
      <c r="B21" s="85"/>
      <c r="C21" s="85"/>
      <c r="D21" s="85"/>
      <c r="E21" s="85"/>
      <c r="F21" s="85"/>
      <c r="G21" s="86"/>
      <c r="H21" s="1"/>
      <c r="N21" s="44"/>
      <c r="O21" s="45"/>
      <c r="P21" s="44"/>
    </row>
    <row r="26" spans="1:18" ht="15.75" customHeight="1" x14ac:dyDescent="0.25">
      <c r="B26" s="64"/>
      <c r="C26" s="65"/>
    </row>
    <row r="27" spans="1:18" ht="15.75" customHeight="1" x14ac:dyDescent="0.25">
      <c r="B27" s="66"/>
    </row>
    <row r="28" spans="1:18" ht="15.75" customHeight="1" x14ac:dyDescent="0.25">
      <c r="B28" s="67"/>
      <c r="C28" s="68"/>
    </row>
    <row r="29" spans="1:18" ht="15.75" customHeight="1" x14ac:dyDescent="0.25">
      <c r="C29" s="69"/>
    </row>
    <row r="30" spans="1:18" x14ac:dyDescent="0.25">
      <c r="C30" s="53"/>
    </row>
    <row r="31" spans="1:18" x14ac:dyDescent="0.25">
      <c r="C31" s="54"/>
    </row>
  </sheetData>
  <autoFilter ref="A6:P19" xr:uid="{00000000-0001-0000-0000-000000000000}"/>
  <mergeCells count="9">
    <mergeCell ref="N5:P5"/>
    <mergeCell ref="A1:G1"/>
    <mergeCell ref="A2:G2"/>
    <mergeCell ref="A4:G4"/>
    <mergeCell ref="A19:D19"/>
    <mergeCell ref="A21:G21"/>
    <mergeCell ref="E5:G5"/>
    <mergeCell ref="H5:J5"/>
    <mergeCell ref="K5:M5"/>
  </mergeCells>
  <conditionalFormatting sqref="P1:P1048576">
    <cfRule type="cellIs" dxfId="0" priority="1" operator="greaterThan">
      <formula>0.25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0kn xmlns="cc38ce11-c220-4a34-aa03-d6a5468465ec" xsi:nil="true"/>
    <TaxCatchAll xmlns="3129d058-18cd-4050-a37d-40ede8e2d7d3" xsi:nil="true"/>
    <NUEVO xmlns="cc38ce11-c220-4a34-aa03-d6a5468465ec" xsi:nil="true"/>
    <lcf76f155ced4ddcb4097134ff3c332f xmlns="cc38ce11-c220-4a34-aa03-d6a5468465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3C7E2468C50B48980CE7C97C035E3E" ma:contentTypeVersion="20" ma:contentTypeDescription="Crear nuevo documento." ma:contentTypeScope="" ma:versionID="2abab5b7ce692875111510f25ab09dcc">
  <xsd:schema xmlns:xsd="http://www.w3.org/2001/XMLSchema" xmlns:xs="http://www.w3.org/2001/XMLSchema" xmlns:p="http://schemas.microsoft.com/office/2006/metadata/properties" xmlns:ns2="cc38ce11-c220-4a34-aa03-d6a5468465ec" xmlns:ns3="3129d058-18cd-4050-a37d-40ede8e2d7d3" targetNamespace="http://schemas.microsoft.com/office/2006/metadata/properties" ma:root="true" ma:fieldsID="04ba506900eed98e2e071d70a9040eb3" ns2:_="" ns3:_="">
    <xsd:import namespace="cc38ce11-c220-4a34-aa03-d6a5468465ec"/>
    <xsd:import namespace="3129d058-18cd-4050-a37d-40ede8e2d7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p0k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NUEVO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38ce11-c220-4a34-aa03-d6a5468465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p0kn" ma:index="18" nillable="true" ma:displayName="Texto" ma:internalName="p0k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NUEVO" ma:index="26" nillable="true" ma:displayName="NUEVO" ma:format="Dropdown" ma:internalName="NUEVO">
      <xsd:simpleType>
        <xsd:restriction base="dms:Text">
          <xsd:maxLength value="255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29d058-18cd-4050-a37d-40ede8e2d7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9e96408-f574-46ce-ba19-3482cbe533f3}" ma:internalName="TaxCatchAll" ma:showField="CatchAllData" ma:web="3129d058-18cd-4050-a37d-40ede8e2d7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E5B6F7-79A2-47F1-9F11-0944DF819A5B}">
  <ds:schemaRefs>
    <ds:schemaRef ds:uri="3129d058-18cd-4050-a37d-40ede8e2d7d3"/>
    <ds:schemaRef ds:uri="http://schemas.openxmlformats.org/package/2006/metadata/core-properties"/>
    <ds:schemaRef ds:uri="http://purl.org/dc/terms/"/>
    <ds:schemaRef ds:uri="cc38ce11-c220-4a34-aa03-d6a5468465ec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19191EF-94A8-4708-9B17-BA111B58D0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6C4FAB-1F99-42F9-87B6-92BB13671E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38ce11-c220-4a34-aa03-d6a5468465ec"/>
    <ds:schemaRef ds:uri="3129d058-18cd-4050-a37d-40ede8e2d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Precios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Paula Andrea Diaz Maldonado</cp:lastModifiedBy>
  <cp:revision/>
  <dcterms:created xsi:type="dcterms:W3CDTF">2024-09-12T01:21:06Z</dcterms:created>
  <dcterms:modified xsi:type="dcterms:W3CDTF">2024-11-20T19:59:20Z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0x010100473C7E2468C50B48980CE7C97C035E3E</vt:lpwstr>
  </property>
</Properties>
</file>