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https://cargov-my.sharepoint.com/personal/crodriguezp_car_gov_co/Documents/DIRECCIÓN DE RECURSOS NATURALES/CONTRATACIÓN PERSONA JURIDICA/Interventoria Microcuencas ( Fuquene - Tejar)/Interventoría Microcuenca Tejar Choconta/DOCUMENTOS PARA RADICACIÓN FINAL/"/>
    </mc:Choice>
  </mc:AlternateContent>
  <xr:revisionPtr revIDLastSave="6" documentId="13_ncr:1_{9F61995E-E3E6-42C4-9CC6-5B0FE0C96897}" xr6:coauthVersionLast="47" xr6:coauthVersionMax="47" xr10:uidLastSave="{9374E98B-7707-49F9-A442-C934BD3A682C}"/>
  <bookViews>
    <workbookView xWindow="-120" yWindow="-120" windowWidth="29040" windowHeight="15720" tabRatio="805" activeTab="2" xr2:uid="{00000000-000D-0000-FFFF-FFFF00000000}"/>
  </bookViews>
  <sheets>
    <sheet name="ESP TECNI" sheetId="44" r:id="rId1"/>
    <sheet name="ANEXO ECONOMICO" sheetId="43" r:id="rId2"/>
    <sheet name="PRESUPUESTO" sheetId="37" r:id="rId3"/>
    <sheet name="F.M." sheetId="40" r:id="rId4"/>
    <sheet name="1 PERSONAL" sheetId="38" r:id="rId5"/>
    <sheet name="IPC 2013 - 2024" sheetId="41" r:id="rId6"/>
    <sheet name="IPC 2025 - 2026" sheetId="42" r:id="rId7"/>
    <sheet name="2 TRANSPORTE" sheetId="39"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a" localSheetId="2">#REF!</definedName>
    <definedName name="\a">#REF!</definedName>
    <definedName name="\b" localSheetId="2">#REF!</definedName>
    <definedName name="\b">#REF!</definedName>
    <definedName name="\eliminar" localSheetId="2">[1]RESUM96!#REF!</definedName>
    <definedName name="\eliminar">[1]RESUM96!#REF!</definedName>
    <definedName name="\eliminar1" localSheetId="2">[1]RESUM96!#REF!</definedName>
    <definedName name="\eliminar1">[1]RESUM96!#REF!</definedName>
    <definedName name="\q" localSheetId="2">#REF!</definedName>
    <definedName name="\q">#REF!</definedName>
    <definedName name="______EST1" localSheetId="2">#REF!</definedName>
    <definedName name="______EST1">#REF!</definedName>
    <definedName name="______EST10" localSheetId="2">#REF!</definedName>
    <definedName name="______EST10">#REF!</definedName>
    <definedName name="______EST11" localSheetId="2">#REF!</definedName>
    <definedName name="______EST11">#REF!</definedName>
    <definedName name="______EST12" localSheetId="2">#REF!</definedName>
    <definedName name="______EST12">#REF!</definedName>
    <definedName name="______EST13" localSheetId="2">#REF!</definedName>
    <definedName name="______EST13">#REF!</definedName>
    <definedName name="______EST14" localSheetId="2">#REF!</definedName>
    <definedName name="______EST14">#REF!</definedName>
    <definedName name="______EST15" localSheetId="2">#REF!</definedName>
    <definedName name="______EST15">#REF!</definedName>
    <definedName name="______EST16" localSheetId="2">#REF!</definedName>
    <definedName name="______EST16">#REF!</definedName>
    <definedName name="______EST17" localSheetId="2">#REF!</definedName>
    <definedName name="______EST17">#REF!</definedName>
    <definedName name="______EST18" localSheetId="2">#REF!</definedName>
    <definedName name="______EST18">#REF!</definedName>
    <definedName name="______EST19" localSheetId="2">#REF!</definedName>
    <definedName name="______EST19">#REF!</definedName>
    <definedName name="______EST2" localSheetId="2">#REF!</definedName>
    <definedName name="______EST2">#REF!</definedName>
    <definedName name="______EST3" localSheetId="2">#REF!</definedName>
    <definedName name="______EST3">#REF!</definedName>
    <definedName name="______EST4" localSheetId="2">#REF!</definedName>
    <definedName name="______EST4">#REF!</definedName>
    <definedName name="______EST5" localSheetId="2">#REF!</definedName>
    <definedName name="______EST5">#REF!</definedName>
    <definedName name="______EST6" localSheetId="2">#REF!</definedName>
    <definedName name="______EST6">#REF!</definedName>
    <definedName name="______EST7" localSheetId="2">#REF!</definedName>
    <definedName name="______EST7">#REF!</definedName>
    <definedName name="______EST8" localSheetId="2">#REF!</definedName>
    <definedName name="______EST8">#REF!</definedName>
    <definedName name="______EST9" localSheetId="2">#REF!</definedName>
    <definedName name="______EST9">#REF!</definedName>
    <definedName name="______EXC1" localSheetId="2">#REF!</definedName>
    <definedName name="______EXC1">#REF!</definedName>
    <definedName name="______EXC10" localSheetId="2">#REF!</definedName>
    <definedName name="______EXC10">#REF!</definedName>
    <definedName name="______EXC11" localSheetId="2">#REF!</definedName>
    <definedName name="______EXC11">#REF!</definedName>
    <definedName name="______EXC12" localSheetId="2">#REF!</definedName>
    <definedName name="______EXC12">#REF!</definedName>
    <definedName name="______EXC2" localSheetId="2">#REF!</definedName>
    <definedName name="______EXC2">#REF!</definedName>
    <definedName name="______EXC3" localSheetId="2">#REF!</definedName>
    <definedName name="______EXC3">#REF!</definedName>
    <definedName name="______EXC4" localSheetId="2">#REF!</definedName>
    <definedName name="______EXC4">#REF!</definedName>
    <definedName name="______EXC5" localSheetId="2">#REF!</definedName>
    <definedName name="______EXC5">#REF!</definedName>
    <definedName name="______EXC6" localSheetId="2">#REF!</definedName>
    <definedName name="______EXC6">#REF!</definedName>
    <definedName name="______EXC7" localSheetId="2">#REF!</definedName>
    <definedName name="______EXC7">#REF!</definedName>
    <definedName name="______EXC8" localSheetId="2">#REF!</definedName>
    <definedName name="______EXC8">#REF!</definedName>
    <definedName name="______EXC9" localSheetId="2">#REF!</definedName>
    <definedName name="______EXC9">#REF!</definedName>
    <definedName name="_____aiu2">[2]AIU!$J$105</definedName>
    <definedName name="_____EST1" localSheetId="2">#REF!</definedName>
    <definedName name="_____EST1">#REF!</definedName>
    <definedName name="_____EST10" localSheetId="2">#REF!</definedName>
    <definedName name="_____EST10">#REF!</definedName>
    <definedName name="_____EST11" localSheetId="2">#REF!</definedName>
    <definedName name="_____EST11">#REF!</definedName>
    <definedName name="_____EST12" localSheetId="2">#REF!</definedName>
    <definedName name="_____EST12">#REF!</definedName>
    <definedName name="_____EST13" localSheetId="2">#REF!</definedName>
    <definedName name="_____EST13">#REF!</definedName>
    <definedName name="_____EST14" localSheetId="2">#REF!</definedName>
    <definedName name="_____EST14">#REF!</definedName>
    <definedName name="_____EST15" localSheetId="2">#REF!</definedName>
    <definedName name="_____EST15">#REF!</definedName>
    <definedName name="_____EST16" localSheetId="2">#REF!</definedName>
    <definedName name="_____EST16">#REF!</definedName>
    <definedName name="_____EST17" localSheetId="2">#REF!</definedName>
    <definedName name="_____EST17">#REF!</definedName>
    <definedName name="_____EST18" localSheetId="2">#REF!</definedName>
    <definedName name="_____EST18">#REF!</definedName>
    <definedName name="_____EST19" localSheetId="2">#REF!</definedName>
    <definedName name="_____EST19">#REF!</definedName>
    <definedName name="_____EST2" localSheetId="2">#REF!</definedName>
    <definedName name="_____EST2">#REF!</definedName>
    <definedName name="_____EST3" localSheetId="2">#REF!</definedName>
    <definedName name="_____EST3">#REF!</definedName>
    <definedName name="_____EST4" localSheetId="2">#REF!</definedName>
    <definedName name="_____EST4">#REF!</definedName>
    <definedName name="_____EST5" localSheetId="2">#REF!</definedName>
    <definedName name="_____EST5">#REF!</definedName>
    <definedName name="_____EST6" localSheetId="2">#REF!</definedName>
    <definedName name="_____EST6">#REF!</definedName>
    <definedName name="_____EST7" localSheetId="2">#REF!</definedName>
    <definedName name="_____EST7">#REF!</definedName>
    <definedName name="_____EST8" localSheetId="2">#REF!</definedName>
    <definedName name="_____EST8">#REF!</definedName>
    <definedName name="_____EST9" localSheetId="2">#REF!</definedName>
    <definedName name="_____EST9">#REF!</definedName>
    <definedName name="_____EXC1" localSheetId="2">#REF!</definedName>
    <definedName name="_____EXC1">#REF!</definedName>
    <definedName name="_____EXC10" localSheetId="2">#REF!</definedName>
    <definedName name="_____EXC10">#REF!</definedName>
    <definedName name="_____EXC11" localSheetId="2">#REF!</definedName>
    <definedName name="_____EXC11">#REF!</definedName>
    <definedName name="_____EXC12" localSheetId="2">#REF!</definedName>
    <definedName name="_____EXC12">#REF!</definedName>
    <definedName name="_____EXC2" localSheetId="2">#REF!</definedName>
    <definedName name="_____EXC2">#REF!</definedName>
    <definedName name="_____EXC3" localSheetId="2">#REF!</definedName>
    <definedName name="_____EXC3">#REF!</definedName>
    <definedName name="_____EXC4" localSheetId="2">#REF!</definedName>
    <definedName name="_____EXC4">#REF!</definedName>
    <definedName name="_____EXC5" localSheetId="2">#REF!</definedName>
    <definedName name="_____EXC5">#REF!</definedName>
    <definedName name="_____EXC6" localSheetId="2">#REF!</definedName>
    <definedName name="_____EXC6">#REF!</definedName>
    <definedName name="_____EXC7" localSheetId="2">#REF!</definedName>
    <definedName name="_____EXC7">#REF!</definedName>
    <definedName name="_____EXC8" localSheetId="2">#REF!</definedName>
    <definedName name="_____EXC8">#REF!</definedName>
    <definedName name="_____EXC9" localSheetId="2">#REF!</definedName>
    <definedName name="_____EXC9">#REF!</definedName>
    <definedName name="_____ORO10" localSheetId="2">#REF!</definedName>
    <definedName name="_____ORO10">#REF!</definedName>
    <definedName name="_____ORO11" localSheetId="2">#REF!</definedName>
    <definedName name="_____ORO11">#REF!</definedName>
    <definedName name="_____ORO12" localSheetId="2">#REF!</definedName>
    <definedName name="_____ORO12">#REF!</definedName>
    <definedName name="_____ORO13" localSheetId="2">#REF!</definedName>
    <definedName name="_____ORO13">#REF!</definedName>
    <definedName name="_____ORO14" localSheetId="2">#REF!</definedName>
    <definedName name="_____ORO14">#REF!</definedName>
    <definedName name="_____ORO15" localSheetId="2">#REF!</definedName>
    <definedName name="_____ORO15">#REF!</definedName>
    <definedName name="_____ORO16" localSheetId="2">#REF!</definedName>
    <definedName name="_____ORO16">#REF!</definedName>
    <definedName name="_____ORO17" localSheetId="2">#REF!</definedName>
    <definedName name="_____ORO17">#REF!</definedName>
    <definedName name="_____ORO18" localSheetId="2">#REF!</definedName>
    <definedName name="_____ORO18">#REF!</definedName>
    <definedName name="_____ORO19" localSheetId="2">#REF!</definedName>
    <definedName name="_____ORO19">#REF!</definedName>
    <definedName name="_____PJ50" localSheetId="2">#REF!</definedName>
    <definedName name="_____PJ50">#REF!</definedName>
    <definedName name="_____pj51" localSheetId="2">#REF!</definedName>
    <definedName name="_____pj51">#REF!</definedName>
    <definedName name="_____PMT5671" localSheetId="2">[3]MEMORIAS!#REF!</definedName>
    <definedName name="_____PMT5671">[3]MEMORIAS!#REF!</definedName>
    <definedName name="_____PMT5805" localSheetId="2">[3]MEMORIAS!#REF!</definedName>
    <definedName name="_____PMT5805">[3]MEMORIAS!#REF!</definedName>
    <definedName name="_____PMT5806" localSheetId="2">[3]MEMORIAS!#REF!</definedName>
    <definedName name="_____PMT5806">[3]MEMORIAS!#REF!</definedName>
    <definedName name="_____PMT5815" localSheetId="2">[3]MEMORIAS!#REF!</definedName>
    <definedName name="_____PMT5815">[3]MEMORIAS!#REF!</definedName>
    <definedName name="_____PMT5820" localSheetId="2">[3]MEMORIAS!#REF!</definedName>
    <definedName name="_____PMT5820">[3]MEMORIAS!#REF!</definedName>
    <definedName name="_____R" localSheetId="2">#REF!</definedName>
    <definedName name="_____R">#REF!</definedName>
    <definedName name="_____tab1" localSheetId="2">#REF!</definedName>
    <definedName name="_____tab1">#REF!</definedName>
    <definedName name="_____tab2" localSheetId="2">#REF!</definedName>
    <definedName name="_____tab2">#REF!</definedName>
    <definedName name="_____tab3" localSheetId="2">#REF!</definedName>
    <definedName name="_____tab3">#REF!</definedName>
    <definedName name="_____TAB4" localSheetId="2">#REF!</definedName>
    <definedName name="_____TAB4">#REF!</definedName>
    <definedName name="_____Vol1">[4]Item!$A$1:$D$65536</definedName>
    <definedName name="____aiu2">[2]AIU!$J$105</definedName>
    <definedName name="____EST1" localSheetId="2">#REF!</definedName>
    <definedName name="____EST1">#REF!</definedName>
    <definedName name="____EST10" localSheetId="2">#REF!</definedName>
    <definedName name="____EST10">#REF!</definedName>
    <definedName name="____EST11" localSheetId="2">#REF!</definedName>
    <definedName name="____EST11">#REF!</definedName>
    <definedName name="____EST12" localSheetId="2">#REF!</definedName>
    <definedName name="____EST12">#REF!</definedName>
    <definedName name="____EST13" localSheetId="2">#REF!</definedName>
    <definedName name="____EST13">#REF!</definedName>
    <definedName name="____EST14" localSheetId="2">#REF!</definedName>
    <definedName name="____EST14">#REF!</definedName>
    <definedName name="____EST15" localSheetId="2">#REF!</definedName>
    <definedName name="____EST15">#REF!</definedName>
    <definedName name="____EST16" localSheetId="2">#REF!</definedName>
    <definedName name="____EST16">#REF!</definedName>
    <definedName name="____EST17" localSheetId="2">#REF!</definedName>
    <definedName name="____EST17">#REF!</definedName>
    <definedName name="____EST18" localSheetId="2">#REF!</definedName>
    <definedName name="____EST18">#REF!</definedName>
    <definedName name="____EST19" localSheetId="2">#REF!</definedName>
    <definedName name="____EST19">#REF!</definedName>
    <definedName name="____EST2" localSheetId="2">#REF!</definedName>
    <definedName name="____EST2">#REF!</definedName>
    <definedName name="____EST3" localSheetId="2">#REF!</definedName>
    <definedName name="____EST3">#REF!</definedName>
    <definedName name="____EST4" localSheetId="2">#REF!</definedName>
    <definedName name="____EST4">#REF!</definedName>
    <definedName name="____EST5" localSheetId="2">#REF!</definedName>
    <definedName name="____EST5">#REF!</definedName>
    <definedName name="____EST6" localSheetId="2">#REF!</definedName>
    <definedName name="____EST6">#REF!</definedName>
    <definedName name="____EST7" localSheetId="2">#REF!</definedName>
    <definedName name="____EST7">#REF!</definedName>
    <definedName name="____EST8" localSheetId="2">#REF!</definedName>
    <definedName name="____EST8">#REF!</definedName>
    <definedName name="____EST9" localSheetId="2">#REF!</definedName>
    <definedName name="____EST9">#REF!</definedName>
    <definedName name="____EXC1" localSheetId="2">#REF!</definedName>
    <definedName name="____EXC1">#REF!</definedName>
    <definedName name="____EXC10" localSheetId="2">#REF!</definedName>
    <definedName name="____EXC10">#REF!</definedName>
    <definedName name="____EXC11" localSheetId="2">#REF!</definedName>
    <definedName name="____EXC11">#REF!</definedName>
    <definedName name="____EXC12" localSheetId="2">#REF!</definedName>
    <definedName name="____EXC12">#REF!</definedName>
    <definedName name="____EXC2" localSheetId="2">#REF!</definedName>
    <definedName name="____EXC2">#REF!</definedName>
    <definedName name="____EXC3" localSheetId="2">#REF!</definedName>
    <definedName name="____EXC3">#REF!</definedName>
    <definedName name="____EXC4" localSheetId="2">#REF!</definedName>
    <definedName name="____EXC4">#REF!</definedName>
    <definedName name="____EXC5" localSheetId="2">#REF!</definedName>
    <definedName name="____EXC5">#REF!</definedName>
    <definedName name="____EXC6" localSheetId="2">#REF!</definedName>
    <definedName name="____EXC6">#REF!</definedName>
    <definedName name="____EXC7" localSheetId="2">#REF!</definedName>
    <definedName name="____EXC7">#REF!</definedName>
    <definedName name="____EXC8" localSheetId="2">#REF!</definedName>
    <definedName name="____EXC8">#REF!</definedName>
    <definedName name="____EXC9" localSheetId="2">#REF!</definedName>
    <definedName name="____EXC9">#REF!</definedName>
    <definedName name="____ORO10" localSheetId="2">#REF!</definedName>
    <definedName name="____ORO10">#REF!</definedName>
    <definedName name="____ORO11" localSheetId="2">#REF!</definedName>
    <definedName name="____ORO11">#REF!</definedName>
    <definedName name="____ORO12" localSheetId="2">#REF!</definedName>
    <definedName name="____ORO12">#REF!</definedName>
    <definedName name="____ORO13" localSheetId="2">#REF!</definedName>
    <definedName name="____ORO13">#REF!</definedName>
    <definedName name="____ORO14" localSheetId="2">#REF!</definedName>
    <definedName name="____ORO14">#REF!</definedName>
    <definedName name="____ORO15" localSheetId="2">#REF!</definedName>
    <definedName name="____ORO15">#REF!</definedName>
    <definedName name="____ORO16" localSheetId="2">#REF!</definedName>
    <definedName name="____ORO16">#REF!</definedName>
    <definedName name="____ORO17" localSheetId="2">#REF!</definedName>
    <definedName name="____ORO17">#REF!</definedName>
    <definedName name="____ORO18" localSheetId="2">#REF!</definedName>
    <definedName name="____ORO18">#REF!</definedName>
    <definedName name="____ORO19" localSheetId="2">#REF!</definedName>
    <definedName name="____ORO19">#REF!</definedName>
    <definedName name="____PJ50" localSheetId="2">#REF!</definedName>
    <definedName name="____PJ50">#REF!</definedName>
    <definedName name="____pj51" localSheetId="2">#REF!</definedName>
    <definedName name="____pj51">#REF!</definedName>
    <definedName name="____PMT5671" localSheetId="2">[3]MEMORIAS!#REF!</definedName>
    <definedName name="____PMT5671">[3]MEMORIAS!#REF!</definedName>
    <definedName name="____PMT5805" localSheetId="2">[3]MEMORIAS!#REF!</definedName>
    <definedName name="____PMT5805">[3]MEMORIAS!#REF!</definedName>
    <definedName name="____PMT5806" localSheetId="2">[3]MEMORIAS!#REF!</definedName>
    <definedName name="____PMT5806">[3]MEMORIAS!#REF!</definedName>
    <definedName name="____PMT5815" localSheetId="2">[3]MEMORIAS!#REF!</definedName>
    <definedName name="____PMT5815">[3]MEMORIAS!#REF!</definedName>
    <definedName name="____PMT5820" localSheetId="2">[3]MEMORIAS!#REF!</definedName>
    <definedName name="____PMT5820">[3]MEMORIAS!#REF!</definedName>
    <definedName name="____r" localSheetId="2">#REF!</definedName>
    <definedName name="____r">#REF!</definedName>
    <definedName name="____tab1" localSheetId="2">#REF!</definedName>
    <definedName name="____tab1">#REF!</definedName>
    <definedName name="____tab2" localSheetId="2">#REF!</definedName>
    <definedName name="____tab2">#REF!</definedName>
    <definedName name="____tab3" localSheetId="2">#REF!</definedName>
    <definedName name="____tab3">#REF!</definedName>
    <definedName name="____TAB4" localSheetId="2">#REF!</definedName>
    <definedName name="____TAB4">#REF!</definedName>
    <definedName name="____Vol1">[4]Item!$A$1:$D$65536</definedName>
    <definedName name="___aiu2">[2]AIU!$J$105</definedName>
    <definedName name="___EST1" localSheetId="2">#REF!</definedName>
    <definedName name="___EST1">#REF!</definedName>
    <definedName name="___EST10" localSheetId="2">#REF!</definedName>
    <definedName name="___EST10">#REF!</definedName>
    <definedName name="___EST11" localSheetId="2">#REF!</definedName>
    <definedName name="___EST11">#REF!</definedName>
    <definedName name="___EST12" localSheetId="2">#REF!</definedName>
    <definedName name="___EST12">#REF!</definedName>
    <definedName name="___EST13" localSheetId="2">#REF!</definedName>
    <definedName name="___EST13">#REF!</definedName>
    <definedName name="___EST14" localSheetId="2">#REF!</definedName>
    <definedName name="___EST14">#REF!</definedName>
    <definedName name="___EST15" localSheetId="2">#REF!</definedName>
    <definedName name="___EST15">#REF!</definedName>
    <definedName name="___EST16" localSheetId="2">#REF!</definedName>
    <definedName name="___EST16">#REF!</definedName>
    <definedName name="___EST17" localSheetId="2">#REF!</definedName>
    <definedName name="___EST17">#REF!</definedName>
    <definedName name="___EST18" localSheetId="2">#REF!</definedName>
    <definedName name="___EST18">#REF!</definedName>
    <definedName name="___EST19" localSheetId="2">#REF!</definedName>
    <definedName name="___EST19">#REF!</definedName>
    <definedName name="___EST2" localSheetId="2">#REF!</definedName>
    <definedName name="___EST2">#REF!</definedName>
    <definedName name="___EST3" localSheetId="2">#REF!</definedName>
    <definedName name="___EST3">#REF!</definedName>
    <definedName name="___EST4" localSheetId="2">#REF!</definedName>
    <definedName name="___EST4">#REF!</definedName>
    <definedName name="___EST5" localSheetId="2">#REF!</definedName>
    <definedName name="___EST5">#REF!</definedName>
    <definedName name="___EST6" localSheetId="2">#REF!</definedName>
    <definedName name="___EST6">#REF!</definedName>
    <definedName name="___EST7" localSheetId="2">#REF!</definedName>
    <definedName name="___EST7">#REF!</definedName>
    <definedName name="___EST8" localSheetId="2">#REF!</definedName>
    <definedName name="___EST8">#REF!</definedName>
    <definedName name="___EST9" localSheetId="2">#REF!</definedName>
    <definedName name="___EST9">#REF!</definedName>
    <definedName name="___ETR13" localSheetId="2">#REF!</definedName>
    <definedName name="___ETR13">#REF!</definedName>
    <definedName name="___EXC1" localSheetId="2">#REF!</definedName>
    <definedName name="___EXC1">#REF!</definedName>
    <definedName name="___EXC10" localSheetId="2">#REF!</definedName>
    <definedName name="___EXC10">#REF!</definedName>
    <definedName name="___EXC11" localSheetId="2">#REF!</definedName>
    <definedName name="___EXC11">#REF!</definedName>
    <definedName name="___EXC12" localSheetId="2">#REF!</definedName>
    <definedName name="___EXC12">#REF!</definedName>
    <definedName name="___EXC2" localSheetId="2">#REF!</definedName>
    <definedName name="___EXC2">#REF!</definedName>
    <definedName name="___EXC3" localSheetId="2">#REF!</definedName>
    <definedName name="___EXC3">#REF!</definedName>
    <definedName name="___EXC4" localSheetId="2">#REF!</definedName>
    <definedName name="___EXC4">#REF!</definedName>
    <definedName name="___EXC5" localSheetId="2">#REF!</definedName>
    <definedName name="___EXC5">#REF!</definedName>
    <definedName name="___EXC6" localSheetId="2">#REF!</definedName>
    <definedName name="___EXC6">#REF!</definedName>
    <definedName name="___EXC7" localSheetId="2">#REF!</definedName>
    <definedName name="___EXC7">#REF!</definedName>
    <definedName name="___EXC8" localSheetId="2">#REF!</definedName>
    <definedName name="___EXC8">#REF!</definedName>
    <definedName name="___EXC9" localSheetId="2">#REF!</definedName>
    <definedName name="___EXC9">#REF!</definedName>
    <definedName name="___ORO10" localSheetId="2">#REF!</definedName>
    <definedName name="___ORO10">#REF!</definedName>
    <definedName name="___ORO11" localSheetId="2">#REF!</definedName>
    <definedName name="___ORO11">#REF!</definedName>
    <definedName name="___ORO12" localSheetId="2">#REF!</definedName>
    <definedName name="___ORO12">#REF!</definedName>
    <definedName name="___ORO13" localSheetId="2">#REF!</definedName>
    <definedName name="___ORO13">#REF!</definedName>
    <definedName name="___ORO14" localSheetId="2">#REF!</definedName>
    <definedName name="___ORO14">#REF!</definedName>
    <definedName name="___ORO15" localSheetId="2">#REF!</definedName>
    <definedName name="___ORO15">#REF!</definedName>
    <definedName name="___ORO16" localSheetId="2">#REF!</definedName>
    <definedName name="___ORO16">#REF!</definedName>
    <definedName name="___ORO17" localSheetId="2">#REF!</definedName>
    <definedName name="___ORO17">#REF!</definedName>
    <definedName name="___ORO18" localSheetId="2">#REF!</definedName>
    <definedName name="___ORO18">#REF!</definedName>
    <definedName name="___ORO19" localSheetId="2">#REF!</definedName>
    <definedName name="___ORO19">#REF!</definedName>
    <definedName name="___PJ50" localSheetId="2">#REF!</definedName>
    <definedName name="___PJ50">#REF!</definedName>
    <definedName name="___pj51" localSheetId="2">#REF!</definedName>
    <definedName name="___pj51">#REF!</definedName>
    <definedName name="___PMT5671" localSheetId="2">[3]MEMORIAS!#REF!</definedName>
    <definedName name="___PMT5671">[3]MEMORIAS!#REF!</definedName>
    <definedName name="___PMT5805" localSheetId="2">[3]MEMORIAS!#REF!</definedName>
    <definedName name="___PMT5805">[3]MEMORIAS!#REF!</definedName>
    <definedName name="___PMT5806" localSheetId="2">[3]MEMORIAS!#REF!</definedName>
    <definedName name="___PMT5806">[3]MEMORIAS!#REF!</definedName>
    <definedName name="___PMT5815" localSheetId="2">[3]MEMORIAS!#REF!</definedName>
    <definedName name="___PMT5815">[3]MEMORIAS!#REF!</definedName>
    <definedName name="___PMT5820" localSheetId="2">[3]MEMORIAS!#REF!</definedName>
    <definedName name="___PMT5820">[3]MEMORIAS!#REF!</definedName>
    <definedName name="___r" localSheetId="2">#REF!</definedName>
    <definedName name="___r">#REF!</definedName>
    <definedName name="___tab1" localSheetId="2">#REF!</definedName>
    <definedName name="___tab1">#REF!</definedName>
    <definedName name="___tab2" localSheetId="2">#REF!</definedName>
    <definedName name="___tab2">#REF!</definedName>
    <definedName name="___tab3" localSheetId="2">#REF!</definedName>
    <definedName name="___tab3">#REF!</definedName>
    <definedName name="___TAB4" localSheetId="2">#REF!</definedName>
    <definedName name="___TAB4">#REF!</definedName>
    <definedName name="___Vol1">[4]Item!$A$1:$D$65536</definedName>
    <definedName name="__1Excel_BuiltIn_Print_Area_1_1_1" localSheetId="2">#REF!</definedName>
    <definedName name="__1Excel_BuiltIn_Print_Area_1_1_1">#REF!</definedName>
    <definedName name="__2Excel_BuiltIn_Print_Titles_1_1_1_1" localSheetId="2">#REF!</definedName>
    <definedName name="__2Excel_BuiltIn_Print_Titles_1_1_1_1">#REF!</definedName>
    <definedName name="__aiu2">[2]AIU!$J$105</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R13" localSheetId="2">#REF!</definedName>
    <definedName name="__ETR13">#REF!</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ORO10" localSheetId="2">#REF!</definedName>
    <definedName name="__ORO10">#REF!</definedName>
    <definedName name="__ORO11" localSheetId="2">#REF!</definedName>
    <definedName name="__ORO11">#REF!</definedName>
    <definedName name="__ORO12" localSheetId="2">#REF!</definedName>
    <definedName name="__ORO12">#REF!</definedName>
    <definedName name="__ORO13" localSheetId="2">#REF!</definedName>
    <definedName name="__ORO13">#REF!</definedName>
    <definedName name="__ORO14" localSheetId="2">#REF!</definedName>
    <definedName name="__ORO14">#REF!</definedName>
    <definedName name="__ORO15" localSheetId="2">#REF!</definedName>
    <definedName name="__ORO15">#REF!</definedName>
    <definedName name="__ORO16" localSheetId="2">#REF!</definedName>
    <definedName name="__ORO16">#REF!</definedName>
    <definedName name="__ORO17" localSheetId="2">#REF!</definedName>
    <definedName name="__ORO17">#REF!</definedName>
    <definedName name="__ORO18" localSheetId="2">#REF!</definedName>
    <definedName name="__ORO18">#REF!</definedName>
    <definedName name="__ORO19" localSheetId="2">#REF!</definedName>
    <definedName name="__ORO19">#REF!</definedName>
    <definedName name="__PJ50" localSheetId="2">#REF!</definedName>
    <definedName name="__PJ50">#REF!</definedName>
    <definedName name="__pj51" localSheetId="2">#REF!</definedName>
    <definedName name="__pj51">#REF!</definedName>
    <definedName name="__PMT5671" localSheetId="2">[3]MEMORIAS!#REF!</definedName>
    <definedName name="__PMT5671">[3]MEMORIAS!#REF!</definedName>
    <definedName name="__PMT5805" localSheetId="2">[3]MEMORIAS!#REF!</definedName>
    <definedName name="__PMT5805">[3]MEMORIAS!#REF!</definedName>
    <definedName name="__PMT5806" localSheetId="2">[3]MEMORIAS!#REF!</definedName>
    <definedName name="__PMT5806">[3]MEMORIAS!#REF!</definedName>
    <definedName name="__PMT5815" localSheetId="2">[3]MEMORIAS!#REF!</definedName>
    <definedName name="__PMT5815">[3]MEMORIAS!#REF!</definedName>
    <definedName name="__PMT5820" localSheetId="2">[3]MEMORIAS!#REF!</definedName>
    <definedName name="__PMT5820">[3]MEMORIAS!#REF!</definedName>
    <definedName name="__r" localSheetId="2">#REF!</definedName>
    <definedName name="__r">#REF!</definedName>
    <definedName name="__tab1" localSheetId="2">#REF!</definedName>
    <definedName name="__tab1">#REF!</definedName>
    <definedName name="__tab2" localSheetId="2">#REF!</definedName>
    <definedName name="__tab2">#REF!</definedName>
    <definedName name="__tab3" localSheetId="2">#REF!</definedName>
    <definedName name="__tab3">#REF!</definedName>
    <definedName name="__TAB4" localSheetId="2">#REF!</definedName>
    <definedName name="__TAB4">#REF!</definedName>
    <definedName name="__Vol1">[4]Item!$A$1:$D$65536</definedName>
    <definedName name="_10Excel_BuiltIn_Print_Titles_1_1_1_1" localSheetId="2">#REF!</definedName>
    <definedName name="_10Excel_BuiltIn_Print_Titles_1_1_1_1">#REF!</definedName>
    <definedName name="_1Excel_BuiltIn_Print_Area_1_1" localSheetId="2">#REF!</definedName>
    <definedName name="_1Excel_BuiltIn_Print_Area_1_1">#REF!</definedName>
    <definedName name="_1Excel_BuiltIn_Print_Area_1_1_1" localSheetId="2">#REF!</definedName>
    <definedName name="_1Excel_BuiltIn_Print_Area_1_1_1">#REF!</definedName>
    <definedName name="_2Excel_BuiltIn_Print_Titles_1_1_1_1" localSheetId="2">#REF!</definedName>
    <definedName name="_2Excel_BuiltIn_Print_Titles_1_1_1_1">#REF!</definedName>
    <definedName name="_6Excel_BuiltIn_Print_Area_1_1_1" localSheetId="2">#REF!</definedName>
    <definedName name="_6Excel_BuiltIn_Print_Area_1_1_1">#REF!</definedName>
    <definedName name="_aiu2">[2]AIU!$J$105</definedName>
    <definedName name="_APU221" localSheetId="2">#REF!</definedName>
    <definedName name="_APU221">#REF!</definedName>
    <definedName name="_APU465" localSheetId="2">[5]!absc</definedName>
    <definedName name="_APU465">[5]!absc</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 localSheetId="2">#REF!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ORO10" localSheetId="2">#REF!</definedName>
    <definedName name="_ORO10">#REF!</definedName>
    <definedName name="_ORO11" localSheetId="2">#REF!</definedName>
    <definedName name="_ORO11">#REF!</definedName>
    <definedName name="_ORO12" localSheetId="2">#REF!</definedName>
    <definedName name="_ORO12">#REF!</definedName>
    <definedName name="_ORO13" localSheetId="2">#REF!</definedName>
    <definedName name="_ORO13">#REF!</definedName>
    <definedName name="_ORO14" localSheetId="2">#REF!</definedName>
    <definedName name="_ORO14">#REF!</definedName>
    <definedName name="_ORO15" localSheetId="2">#REF!</definedName>
    <definedName name="_ORO15">#REF!</definedName>
    <definedName name="_ORO16" localSheetId="2">#REF!</definedName>
    <definedName name="_ORO16">#REF!</definedName>
    <definedName name="_ORO17" localSheetId="2">#REF!</definedName>
    <definedName name="_ORO17">#REF!</definedName>
    <definedName name="_ORO18" localSheetId="2">#REF!</definedName>
    <definedName name="_ORO18">#REF!</definedName>
    <definedName name="_ORO19" localSheetId="2">#REF!</definedName>
    <definedName name="_ORO19">#REF!</definedName>
    <definedName name="_PJ50" localSheetId="2">#REF!</definedName>
    <definedName name="_PJ50">#REF!</definedName>
    <definedName name="_pj51" localSheetId="2">#REF!</definedName>
    <definedName name="_pj51">#REF!</definedName>
    <definedName name="_PMT5671" localSheetId="2">[3]MEMORIAS!#REF!</definedName>
    <definedName name="_PMT5671">[3]MEMORIAS!#REF!</definedName>
    <definedName name="_PMT5805" localSheetId="2">[3]MEMORIAS!#REF!</definedName>
    <definedName name="_PMT5805">[3]MEMORIAS!#REF!</definedName>
    <definedName name="_PMT5806" localSheetId="2">[3]MEMORIAS!#REF!</definedName>
    <definedName name="_PMT5806">[3]MEMORIAS!#REF!</definedName>
    <definedName name="_PMT5815" localSheetId="2">[3]MEMORIAS!#REF!</definedName>
    <definedName name="_PMT5815">[3]MEMORIAS!#REF!</definedName>
    <definedName name="_PMT5820" localSheetId="2">[3]MEMORIAS!#REF!</definedName>
    <definedName name="_PMT5820">[3]MEMORIAS!#REF!</definedName>
    <definedName name="_r" localSheetId="2">#REF!</definedName>
    <definedName name="_r">#REF!</definedName>
    <definedName name="_SAL1" localSheetId="2">#REF!</definedName>
    <definedName name="_SAL1">#REF!</definedName>
    <definedName name="_tab1" localSheetId="2">#REF!</definedName>
    <definedName name="_tab1">#REF!</definedName>
    <definedName name="_tab2" localSheetId="2">#REF!</definedName>
    <definedName name="_tab2">#REF!</definedName>
    <definedName name="_tab3" localSheetId="2">#REF!</definedName>
    <definedName name="_tab3">#REF!</definedName>
    <definedName name="_TAB4" localSheetId="2">#REF!</definedName>
    <definedName name="_TAB4">#REF!</definedName>
    <definedName name="_Vol1">[4]Item!$A$1:$D$65536</definedName>
    <definedName name="A" localSheetId="2">#REF!</definedName>
    <definedName name="A">#REF!</definedName>
    <definedName name="A_impresión_IM" localSheetId="2">#REF!</definedName>
    <definedName name="A_impresión_IM">#REF!</definedName>
    <definedName name="AAA" localSheetId="2">#REF!</definedName>
    <definedName name="AAA">#REF!</definedName>
    <definedName name="AAAAAAAAAA" localSheetId="2">#REF!</definedName>
    <definedName name="AAAAAAAAAA">#REF!</definedName>
    <definedName name="AAAAAAAAAAAAAAAAAAAA" localSheetId="2">#REF!</definedName>
    <definedName name="AAAAAAAAAAAAAAAAAAAA">#REF!</definedName>
    <definedName name="AADOQUINVEH" localSheetId="2">#REF!</definedName>
    <definedName name="AADOQUINVEH">#REF!</definedName>
    <definedName name="AANDENES" localSheetId="2">#REF!</definedName>
    <definedName name="AANDENES">#REF!</definedName>
    <definedName name="abc" localSheetId="2">#REF!</definedName>
    <definedName name="abc">#REF!</definedName>
    <definedName name="ABR" localSheetId="2">#REF!</definedName>
    <definedName name="ABR">#REF!</definedName>
    <definedName name="absc">#N/A</definedName>
    <definedName name="ACALZADA" localSheetId="2">#REF!</definedName>
    <definedName name="ACALZADA">#REF!</definedName>
    <definedName name="AccessDatabase" hidden="1">"C:\C-314\VOLUMENES\volfin4.mdb"</definedName>
    <definedName name="ACTIVDA" localSheetId="2">#REF!</definedName>
    <definedName name="ACTIVDA">#REF!</definedName>
    <definedName name="adoq" localSheetId="2">[6]!absc</definedName>
    <definedName name="adoq">[6]!absc</definedName>
    <definedName name="adoq1" localSheetId="2">[6]!absc</definedName>
    <definedName name="adoq1">[6]!absc</definedName>
    <definedName name="AGO" localSheetId="2">#REF!</definedName>
    <definedName name="AGO">#REF!</definedName>
    <definedName name="aiu">[7]AIU!$I$121</definedName>
    <definedName name="Ajuste">[8]Datos!$B$11</definedName>
    <definedName name="alc" localSheetId="2">[9]!absc</definedName>
    <definedName name="alc">[9]!absc</definedName>
    <definedName name="ALTOTANCHE">[10]OTANCHE!$C$1:$D$6</definedName>
    <definedName name="AMBIENTAL" localSheetId="2">#REF!</definedName>
    <definedName name="AMBIENTAL">#REF!</definedName>
    <definedName name="AÑOWUIE">'[11]Res-Accide-10'!$R$2:$R$7</definedName>
    <definedName name="APU" localSheetId="2">[12]!absc</definedName>
    <definedName name="APU">[12]!absc</definedName>
    <definedName name="APU221.1" localSheetId="2">#REF!</definedName>
    <definedName name="APU221.1">#REF!</definedName>
    <definedName name="APU221.2" localSheetId="2">#REF!</definedName>
    <definedName name="APU221.2">#REF!</definedName>
    <definedName name="AREA" localSheetId="2">#REF!</definedName>
    <definedName name="AREA">#REF!</definedName>
    <definedName name="_xlnm.Print_Area" localSheetId="2">#REF!</definedName>
    <definedName name="_xlnm.Print_Area">#REF!</definedName>
    <definedName name="asdfñk" localSheetId="2">[13]!absc</definedName>
    <definedName name="asdfñk">[13]!absc</definedName>
    <definedName name="AU" localSheetId="2">'[14]CIRCUITOS CODENSA'!#REF!</definedName>
    <definedName name="AU">'[14]CIRCUITOS CODENSA'!#REF!</definedName>
    <definedName name="auto1" localSheetId="2">#REF!</definedName>
    <definedName name="auto1">#REF!</definedName>
    <definedName name="auto2" localSheetId="2">#REF!</definedName>
    <definedName name="auto2">#REF!</definedName>
    <definedName name="AUTOPISTA" localSheetId="2">'[14]CIRCUITOS CODENSA'!#REF!</definedName>
    <definedName name="AUTOPISTA">'[14]CIRCUITOS CODENSA'!#REF!</definedName>
    <definedName name="b" localSheetId="2">#REF!</definedName>
    <definedName name="b">#REF!</definedName>
    <definedName name="B_impresión_IM" localSheetId="2">#REF!</definedName>
    <definedName name="B_impresión_IM">#REF!</definedName>
    <definedName name="BANCO" localSheetId="2">#REF!</definedName>
    <definedName name="BANCO">#REF!</definedName>
    <definedName name="_xlnm.Database" localSheetId="2">#REF!</definedName>
    <definedName name="_xlnm.Database">#REF!</definedName>
    <definedName name="BL" localSheetId="2">'[14]CIRCUITOS CODENSA'!#REF!</definedName>
    <definedName name="BL">'[14]CIRCUITOS CODENSA'!#REF!</definedName>
    <definedName name="BO" localSheetId="2">'[14]CIRCUITOS CODENSA'!#REF!</definedName>
    <definedName name="BO">'[14]CIRCUITOS CODENSA'!#REF!</definedName>
    <definedName name="C_" localSheetId="2">#REF!</definedName>
    <definedName name="C_">#REF!</definedName>
    <definedName name="CAD" localSheetId="2">#REF!</definedName>
    <definedName name="CAD">#REF!</definedName>
    <definedName name="CAMBIOITEM">'[15]APUS-CD'!$G$2:$H$122</definedName>
    <definedName name="CANT" localSheetId="2">#REF!</definedName>
    <definedName name="CANT">#REF!</definedName>
    <definedName name="CANT1.1" localSheetId="2">#REF!</definedName>
    <definedName name="CANT1.1">#REF!</definedName>
    <definedName name="CANT1.2" localSheetId="2">#REF!</definedName>
    <definedName name="CANT1.2">#REF!</definedName>
    <definedName name="CANT1.3" localSheetId="2">#REF!</definedName>
    <definedName name="CANT1.3">#REF!</definedName>
    <definedName name="CANT1.5" localSheetId="2">#REF!</definedName>
    <definedName name="CANT1.5">#REF!</definedName>
    <definedName name="CANT1.6" localSheetId="2">#REF!</definedName>
    <definedName name="CANT1.6">#REF!</definedName>
    <definedName name="CANT1.7" localSheetId="2">#REF!</definedName>
    <definedName name="CANT1.7">#REF!</definedName>
    <definedName name="CANT1.9" localSheetId="2">#REF!</definedName>
    <definedName name="CANT1.9">#REF!</definedName>
    <definedName name="CANT2.11" localSheetId="2">#REF!</definedName>
    <definedName name="CANT2.11">#REF!</definedName>
    <definedName name="CANT2.12" localSheetId="2">#REF!</definedName>
    <definedName name="CANT2.12">#REF!</definedName>
    <definedName name="CANT2.2" localSheetId="2">#REF!</definedName>
    <definedName name="CANT2.2">#REF!</definedName>
    <definedName name="CANT2.3" localSheetId="2">#REF!</definedName>
    <definedName name="CANT2.3">#REF!</definedName>
    <definedName name="CANT2.4" localSheetId="2">#REF!</definedName>
    <definedName name="CANT2.4">#REF!</definedName>
    <definedName name="CANT8.1" localSheetId="2">#REF!</definedName>
    <definedName name="CANT8.1">#REF!</definedName>
    <definedName name="CANT8.2" localSheetId="2">#REF!</definedName>
    <definedName name="CANT8.2">#REF!</definedName>
    <definedName name="CANT8.3" localSheetId="2">#REF!</definedName>
    <definedName name="CANT8.3">#REF!</definedName>
    <definedName name="CANT8.4" localSheetId="2">#REF!</definedName>
    <definedName name="CANT8.4">#REF!</definedName>
    <definedName name="CANT8.5" localSheetId="2">#REF!</definedName>
    <definedName name="CANT8.5">#REF!</definedName>
    <definedName name="CANT8.6" localSheetId="2">#REF!</definedName>
    <definedName name="CANT8.6">#REF!</definedName>
    <definedName name="CANT8.7" localSheetId="2">#REF!</definedName>
    <definedName name="CANT8.7">#REF!</definedName>
    <definedName name="CANTESTA">[16]CALCULOS!$A$4:$AI$52</definedName>
    <definedName name="CC" localSheetId="2">'[14]CIRCUITOS CODENSA'!#REF!</definedName>
    <definedName name="CC">'[14]CIRCUITOS CODENSA'!#REF!</definedName>
    <definedName name="CCCCCC" localSheetId="2">'[17]A. P. U.'!#REF!</definedName>
    <definedName name="CCCCCC">'[17]A. P. U.'!#REF!</definedName>
    <definedName name="ccto210" localSheetId="2">#REF!</definedName>
    <definedName name="ccto210">#REF!</definedName>
    <definedName name="ccto211" localSheetId="2">#REF!</definedName>
    <definedName name="ccto211">#REF!</definedName>
    <definedName name="CDS_V_INDICES_CIRCUITO_CAUSA" localSheetId="2">#REF!</definedName>
    <definedName name="CDS_V_INDICES_CIRCUITO_CAUSA">#REF!</definedName>
    <definedName name="CIRCUITOS">[18]Circuitos!$C$2:$C$891</definedName>
    <definedName name="CIRCUNVALAR" localSheetId="2">#REF!</definedName>
    <definedName name="CIRCUNVALAR">#REF!</definedName>
    <definedName name="CL" localSheetId="2">'[14]CIRCUITOS CODENSA'!#REF!</definedName>
    <definedName name="CL">'[14]CIRCUITOS CODENSA'!#REF!</definedName>
    <definedName name="codigos">[19]Banderas!$A$1:$A$65536</definedName>
    <definedName name="CONDI1" localSheetId="2">#REF!</definedName>
    <definedName name="CONDI1">#REF!</definedName>
    <definedName name="Consultor">[20]Datos!$B$3</definedName>
    <definedName name="Contrato">[20]Datos!$B$2</definedName>
    <definedName name="Coordinador">[20]Datos!$B$6</definedName>
    <definedName name="Costopérdidas" localSheetId="2">[21]Modelo!#REF!</definedName>
    <definedName name="Costopérdidas">[21]Modelo!#REF!</definedName>
    <definedName name="CT" localSheetId="2">'[14]CIRCUITOS CODENSA'!#REF!</definedName>
    <definedName name="CT">'[14]CIRCUITOS CODENSA'!#REF!</definedName>
    <definedName name="CU" localSheetId="2">'[14]CIRCUITOS CODENSA'!#REF!</definedName>
    <definedName name="CU">'[14]CIRCUITOS CODENSA'!#REF!</definedName>
    <definedName name="cuad1" localSheetId="2">#REF!</definedName>
    <definedName name="cuad1">#REF!</definedName>
    <definedName name="cuad2" localSheetId="2">#REF!</definedName>
    <definedName name="cuad2">#REF!</definedName>
    <definedName name="cuad3" localSheetId="2">#REF!</definedName>
    <definedName name="cuad3">#REF!</definedName>
    <definedName name="cuad4" localSheetId="2">#REF!</definedName>
    <definedName name="cuad4">#REF!</definedName>
    <definedName name="CUAD5" localSheetId="2">#REF!</definedName>
    <definedName name="CUAD5">#REF!</definedName>
    <definedName name="cuado" localSheetId="2">#REF!</definedName>
    <definedName name="cuado">#REF!</definedName>
    <definedName name="cuadrilla">[8]Cuadrillas!$C$13:$F$43</definedName>
    <definedName name="curva">"Chart 11"</definedName>
    <definedName name="D" localSheetId="2">#REF!</definedName>
    <definedName name="D">#REF!</definedName>
    <definedName name="Datos" localSheetId="2">#REF!</definedName>
    <definedName name="Datos">#REF!</definedName>
    <definedName name="DD" localSheetId="2">#REF!</definedName>
    <definedName name="DD">#REF!</definedName>
    <definedName name="dde" localSheetId="2">#REF!</definedName>
    <definedName name="dde">#REF!</definedName>
    <definedName name="ddsds" localSheetId="2">#REF!</definedName>
    <definedName name="ddsds">#REF!</definedName>
    <definedName name="DENS" localSheetId="2">#REF!</definedName>
    <definedName name="DENS">#REF!</definedName>
    <definedName name="densi" localSheetId="2">#REF!</definedName>
    <definedName name="densi">#REF!</definedName>
    <definedName name="DESC1">[22]ITEMS!$B$2</definedName>
    <definedName name="DESC521">[23]ITEMS!$B$522</definedName>
    <definedName name="DIC" localSheetId="2">#REF!</definedName>
    <definedName name="DIC">#REF!</definedName>
    <definedName name="diego" localSheetId="2">#REF!</definedName>
    <definedName name="diego">#REF!</definedName>
    <definedName name="diego1" localSheetId="2">#REF!</definedName>
    <definedName name="diego1">#REF!</definedName>
    <definedName name="DIRECTO1">[24]APU!$U$132</definedName>
    <definedName name="DIRECTO10">[24]APU!$U$681</definedName>
    <definedName name="DIRECTO100">[24]APU!$U$6171</definedName>
    <definedName name="DIRECTO101">[24]APU!$U$6232</definedName>
    <definedName name="DIRECTO102">[24]APU!$U$6293</definedName>
    <definedName name="DIRECTO103">[24]APU!$U$6354</definedName>
    <definedName name="DIRECTO104">[24]APU!$U$6415</definedName>
    <definedName name="DIRECTO105">[24]APU!$U$6476</definedName>
    <definedName name="DIRECTO11">[24]APU!$U$742</definedName>
    <definedName name="DIRECTO12">[24]APU!$U$803</definedName>
    <definedName name="DIRECTO124">[24]APU!$U$7635</definedName>
    <definedName name="DIRECTO125">[24]APU!$U$7696</definedName>
    <definedName name="DIRECTO126">[24]APU!$U$7757</definedName>
    <definedName name="DIRECTO127">[24]APU!$U$7818</definedName>
    <definedName name="DIRECTO128">[24]APU!$U$7879</definedName>
    <definedName name="DIRECTO129">[24]APU!$U$7940</definedName>
    <definedName name="DIRECTO13">[24]APU!$U$864</definedName>
    <definedName name="DIRECTO130">[24]APU!$U$8001</definedName>
    <definedName name="DIRECTO131">[24]APU!$U$8062</definedName>
    <definedName name="DIRECTO132">[24]APU!$U$8123</definedName>
    <definedName name="DIRECTO133">[24]APU!$U$8184</definedName>
    <definedName name="DIRECTO134">[24]APU!$U$8245</definedName>
    <definedName name="DIRECTO14">[24]APU!$U$925</definedName>
    <definedName name="DIRECTO15">[24]APU!$U$986</definedName>
    <definedName name="DIRECTO16">[24]APU!$U$1047</definedName>
    <definedName name="DIRECTO17">[24]APU!$U$1108</definedName>
    <definedName name="DIRECTO18">[24]APU!$U$1169</definedName>
    <definedName name="DIRECTO2">[24]APU!$U$193</definedName>
    <definedName name="DIRECTO2.10">[24]APU!$U$14889</definedName>
    <definedName name="DIRECTO2.11">[24]APU!$U$14950</definedName>
    <definedName name="DIRECTO2.12">[24]APU!$U$15011</definedName>
    <definedName name="DIRECTO2.9">[24]APU!$U$11839</definedName>
    <definedName name="DIRECTO21">[24]APU!$U$1352</definedName>
    <definedName name="DIRECTO22">[24]APU!$U$1413</definedName>
    <definedName name="DIRECTO23">[24]APU!$U$1474</definedName>
    <definedName name="DIRECTO24">[24]APU!$U$1535</definedName>
    <definedName name="DIRECTO25">[24]APU!$U$1596</definedName>
    <definedName name="DIRECTO26">[24]APU!$U$1657</definedName>
    <definedName name="DIRECTO27">[24]APU!$U$1718</definedName>
    <definedName name="DIRECTO28">[24]APU!$U$1779</definedName>
    <definedName name="DIRECTO29">[24]APU!$U$1840</definedName>
    <definedName name="DIRECTO3">[24]APU!$U$254</definedName>
    <definedName name="DIRECTO3.15">[24]APU!$U$8667</definedName>
    <definedName name="DIRECTO3.16">[24]APU!$U$8728</definedName>
    <definedName name="DIRECTO3.17">[24]APU!$U$8789</definedName>
    <definedName name="DIRECTO3.18">[24]APU!$U$8850</definedName>
    <definedName name="DIRECTO3.19">[24]APU!$U$8911</definedName>
    <definedName name="DIRECTO3.20">[24]APU!$U$8972</definedName>
    <definedName name="DIRECTO3.21">[24]APU!$U$11961</definedName>
    <definedName name="DIRECTO3.22">[24]APU!$U$14523</definedName>
    <definedName name="DIRECTO3.23">[24]APU!$U$15133</definedName>
    <definedName name="DIRECTO3.24">[24]APU!$U$16292</definedName>
    <definedName name="DIRECTO3.25">[24]APU!$U$16353</definedName>
    <definedName name="DIRECTO3.26">[24]APU!$U$16414</definedName>
    <definedName name="DIRECTO3.27">[24]APU!$U$16475</definedName>
    <definedName name="DIRECTO3.28">[24]APU!$U$16536</definedName>
    <definedName name="DIRECTO30">[24]APU!$U$1901</definedName>
    <definedName name="DIRECTO31">[24]APU!$U$1962</definedName>
    <definedName name="DIRECTO32">[24]APU!$U$2023</definedName>
    <definedName name="DIRECTO33">[24]APU!$U$2084</definedName>
    <definedName name="DIRECTO34">[24]APU!$U$2145</definedName>
    <definedName name="DIRECTO35">[24]APU!$U$2206</definedName>
    <definedName name="DIRECTO36">[24]APU!$U$2267</definedName>
    <definedName name="DIRECTO37">[24]APU!$U$2328</definedName>
    <definedName name="DIRECTO38">[24]APU!$U$2389</definedName>
    <definedName name="DIRECTO39">[24]APU!$U$2450</definedName>
    <definedName name="DIRECTO4">[24]APU!$U$315</definedName>
    <definedName name="DIRECTO4.20">[24]APU!$U$9216</definedName>
    <definedName name="DIRECTO4.21">[24]APU!$U$9277</definedName>
    <definedName name="DIRECTO4.22">[24]APU!$U$9338</definedName>
    <definedName name="DIRECTO4.23">[24]APU!$U$9399</definedName>
    <definedName name="DIRECTO4.24">[24]APU!$U$9460</definedName>
    <definedName name="DIRECTO4.25">[24]APU!$U$9521</definedName>
    <definedName name="DIRECTO4.26">[24]APU!$U$9582</definedName>
    <definedName name="DIRECTO4.27">[24]APU!$U$9643</definedName>
    <definedName name="DIRECTO4.28">[24]APU!$U$9704</definedName>
    <definedName name="DIRECTO4.29">[24]APU!$U$9765</definedName>
    <definedName name="DIRECTO4.30">[24]APU!$U$9826</definedName>
    <definedName name="DIRECTO4.31">[24]APU!$U$9887</definedName>
    <definedName name="DIRECTO4.32">[24]APU!$U$9948</definedName>
    <definedName name="DIRECTO4.33">[24]APU!$U$10009</definedName>
    <definedName name="DIRECTO4.34">[24]APU!$U$10070</definedName>
    <definedName name="DIRECTO4.35">[24]APU!$U$11595</definedName>
    <definedName name="DIRECTO4.36">[24]APU!$U$11656</definedName>
    <definedName name="DIRECTO4.37">[24]APU!$U$15987</definedName>
    <definedName name="DIRECTO4.38">[24]APU!$U$15194</definedName>
    <definedName name="DIRECTO4.39">[24]APU!$U$14279</definedName>
    <definedName name="DIRECTO4.40">[24]APU!$U$14340</definedName>
    <definedName name="DIRECTO4.41">[24]APU!$U$14401</definedName>
    <definedName name="DIRECTO4.42">[24]APU!$U$14462</definedName>
    <definedName name="DIRECTO4.43">[24]APU!$U$14584</definedName>
    <definedName name="DIRECTO4.44">[24]APU!$U$16048</definedName>
    <definedName name="DIRECTO4.45">[24]APU!$U$16109</definedName>
    <definedName name="DIRECTO4.46">[24]APU!$U$14706</definedName>
    <definedName name="DIRECTO4.47">[24]APU!$U$15926</definedName>
    <definedName name="DIRECTO4.48">[24]APU!$U$16170</definedName>
    <definedName name="DIRECTO4.49">[24]APU!$U$16231</definedName>
    <definedName name="DIRECTO4.50">[24]APU!$U$16902</definedName>
    <definedName name="DIRECTO4.51">[24]APU!$U$17634</definedName>
    <definedName name="DIRECTO4.52">[24]APU!$U$17695</definedName>
    <definedName name="DIRECTO40">[24]APU!$U$2511</definedName>
    <definedName name="DIRECTO41">[24]APU!$U$2572</definedName>
    <definedName name="DIRECTO42">[24]APU!$U$2633</definedName>
    <definedName name="DIRECTO43">[24]APU!$U$2694</definedName>
    <definedName name="DIRECTO44">[24]APU!$U$2755</definedName>
    <definedName name="DIRECTO45">[24]APU!$U$2816</definedName>
    <definedName name="DIRECTO46">[24]APU!$U$2877</definedName>
    <definedName name="DIRECTO47">[24]APU!$U$2938</definedName>
    <definedName name="DIRECTO48">[24]APU!$U$2999</definedName>
    <definedName name="DIRECTO49">[24]APU!$U$3060</definedName>
    <definedName name="DIRECTO5">[24]APU!$U$376</definedName>
    <definedName name="DIRECTO5.100">[24]APU!$U$12449</definedName>
    <definedName name="DIRECTO5.101">[24]APU!$U$12510</definedName>
    <definedName name="DIRECTO5.104">[24]APU!$U$12571</definedName>
    <definedName name="DIRECTO5.105">[24]APU!$U$12632</definedName>
    <definedName name="DIRECTO5.106">[24]APU!$U$12693</definedName>
    <definedName name="DIRECTO5.107">[24]APU!$U$12754</definedName>
    <definedName name="DIRECTO5.108">[24]APU!$U$12815</definedName>
    <definedName name="DIRECTO5.109">[24]APU!$U$12876</definedName>
    <definedName name="DIRECTO5.111">[24]APU!$U$12937</definedName>
    <definedName name="DIRECTO5.112">[24]APU!$U$12998</definedName>
    <definedName name="DIRECTO5.113">[24]APU!$U$14767</definedName>
    <definedName name="DIRECTO5.114">[24]APU!$U$14828</definedName>
    <definedName name="DIRECTO5.115">[24]APU!$U$15072</definedName>
    <definedName name="DIRECTO5.53">[24]APU!$U$10131</definedName>
    <definedName name="DIRECTO5.54">[24]APU!$U$10192</definedName>
    <definedName name="DIRECTO5.55">[24]APU!$U$10253</definedName>
    <definedName name="DIRECTO5.56">[24]APU!$U$10314</definedName>
    <definedName name="DIRECTO5.57">[24]APU!$U$10375</definedName>
    <definedName name="DIRECTO5.58">[24]APU!$U$10436</definedName>
    <definedName name="DIRECTO5.59">[24]APU!$U$10497</definedName>
    <definedName name="DIRECTO5.60">[24]APU!$U$10558</definedName>
    <definedName name="DIRECTO5.61">[24]APU!$U$10619</definedName>
    <definedName name="DIRECTO5.62">[24]APU!$U$10680</definedName>
    <definedName name="DIRECTO5.63">[24]APU!$U$10741</definedName>
    <definedName name="DIRECTO5.64">[24]APU!$U$10802</definedName>
    <definedName name="DIRECTO5.65">[24]APU!$U$10863</definedName>
    <definedName name="DIRECTO5.66">[24]APU!$U$10924</definedName>
    <definedName name="DIRECTO5.67">[24]APU!$U$10985</definedName>
    <definedName name="DIRECTO5.68">[24]APU!$U$11046</definedName>
    <definedName name="DIRECTO5.69">[24]APU!$U$11107</definedName>
    <definedName name="DIRECTO5.70">[24]APU!$U$11168</definedName>
    <definedName name="DIRECTO5.71">[24]APU!$U$11229</definedName>
    <definedName name="DIRECTO5.72">[24]APU!$U$12022</definedName>
    <definedName name="DIRECTO5.73">[24]APU!$U$12083</definedName>
    <definedName name="DIRECTO5.74">[24]APU!$U$12144</definedName>
    <definedName name="DIRECTO5.77">[24]APU!$U$12205</definedName>
    <definedName name="DIRECTO5.78">[24]APU!$U$12327</definedName>
    <definedName name="DIRECTO5.79">[24]APU!$U$12388</definedName>
    <definedName name="DIRECTO5.80">[24]APU!$U$12266</definedName>
    <definedName name="DIRECTO5.82">[24]APU!$U$14035</definedName>
    <definedName name="DIRECTO5.83">[24]APU!$U$14096</definedName>
    <definedName name="DIRECTO5.84">[24]APU!$U$13364</definedName>
    <definedName name="DIRECTO5.85">[24]APU!$U$13425</definedName>
    <definedName name="DIRECTO5.86">[24]APU!$U$13486</definedName>
    <definedName name="DIRECTO5.87">[24]APU!$U$13547</definedName>
    <definedName name="DIRECTO5.88">[24]APU!$U$13608</definedName>
    <definedName name="DIRECTO5.89">[24]APU!$U$13669</definedName>
    <definedName name="DIRECTO5.90">[24]APU!$U$13730</definedName>
    <definedName name="DIRECTO5.91">[24]APU!$U$13791</definedName>
    <definedName name="DIRECTO5.92">[24]APU!$U$13852</definedName>
    <definedName name="DIRECTO5.93">[24]APU!$U$13913</definedName>
    <definedName name="DIRECTO5.94">[24]APU!$U$13974</definedName>
    <definedName name="DIRECTO5.95">[24]APU!$U$13059</definedName>
    <definedName name="DIRECTO5.96">[24]APU!$U$13120</definedName>
    <definedName name="DIRECTO5.97">[24]APU!$U$13181</definedName>
    <definedName name="DIRECTO5.98">[24]APU!$U$13242</definedName>
    <definedName name="DIRECTO5.99">[24]APU!$U$13303</definedName>
    <definedName name="DIRECTO50">[24]APU!$U$3121</definedName>
    <definedName name="DIRECTO51">[24]APU!$U$3182</definedName>
    <definedName name="DIRECTO52">[24]APU!$U$3243</definedName>
    <definedName name="DIRECTO53">[24]APU!$U$3304</definedName>
    <definedName name="DIRECTO54">[24]APU!$U$3365</definedName>
    <definedName name="DIRECTO55">[24]APU!$U$3426</definedName>
    <definedName name="DIRECTO56">[24]APU!$U$3487</definedName>
    <definedName name="DIRECTO57">[24]APU!$U$3548</definedName>
    <definedName name="DIRECTO58">[24]APU!$U$3609</definedName>
    <definedName name="DIRECTO59">[24]APU!$U$3670</definedName>
    <definedName name="DIRECTO6">[24]APU!$U$437</definedName>
    <definedName name="DIRECTO60">[24]APU!$U$3731</definedName>
    <definedName name="DIRECTO61">[24]APU!$U$3792</definedName>
    <definedName name="DIRECTO62">[24]APU!$U$3853</definedName>
    <definedName name="DIRECTO63">[24]APU!$U$3914</definedName>
    <definedName name="DIRECTO64">[24]APU!$U$3975</definedName>
    <definedName name="DIRECTO65">[24]APU!$U$4036</definedName>
    <definedName name="DIRECTO66">[24]APU!$U$4097</definedName>
    <definedName name="DIRECTO67">[24]APU!$U$4158</definedName>
    <definedName name="DIRECTO68">[24]APU!$U$4219</definedName>
    <definedName name="DIRECTO69">[24]APU!$U$4280</definedName>
    <definedName name="DIRECTO7">[24]APU!$U$498</definedName>
    <definedName name="DIRECTO7.12">[24]APU!$U$8305</definedName>
    <definedName name="DIRECTO7.13">[24]APU!$U$8366</definedName>
    <definedName name="DIRECTO7.14">[24]APU!$U$8427</definedName>
    <definedName name="DIRECTO7.15">[24]APU!$U$8488</definedName>
    <definedName name="DIRECTO7.16">[24]APU!$U$8606</definedName>
    <definedName name="DIRECTO7.17">[24]APU!$U$11290</definedName>
    <definedName name="DIRECTO7.18">[24]APU!$U$11351</definedName>
    <definedName name="DIRECTO7.19">[24]APU!$U$11412</definedName>
    <definedName name="DIRECTO7.20">[24]APU!$U$11473</definedName>
    <definedName name="DIRECTO7.21">[24]APU!$U$11534</definedName>
    <definedName name="DIRECTO7.22">[24]APU!$U$11717</definedName>
    <definedName name="DIRECTO7.23">[24]APU!$U$11778</definedName>
    <definedName name="DIRECTO7.24">[24]APU!$U$14645</definedName>
    <definedName name="DIRECTO7.25">[24]APU!$U$15255</definedName>
    <definedName name="DIRECTO7.26">[24]APU!$U$15316</definedName>
    <definedName name="DIRECTO7.27">[24]APU!$U$15377</definedName>
    <definedName name="DIRECTO7.28">[24]APU!$U$15438</definedName>
    <definedName name="DIRECTO7.29">[24]APU!$U$15499</definedName>
    <definedName name="DIRECTO7.30">[24]APU!$U$15560</definedName>
    <definedName name="DIRECTO7.31">[24]APU!$U$15621</definedName>
    <definedName name="DIRECTO7.32">[24]APU!$U$15682</definedName>
    <definedName name="DIRECTO7.33">[24]APU!$U$15743</definedName>
    <definedName name="DIRECTO7.34">[24]APU!$U$15804</definedName>
    <definedName name="DIRECTO7.35">[24]APU!$U$15865</definedName>
    <definedName name="DIRECTO7.36">[24]APU!$U$17085</definedName>
    <definedName name="DIRECTO7.37">[24]APU!$U$17268</definedName>
    <definedName name="DIRECTO7.38">[24]APU!$U$17207</definedName>
    <definedName name="DIRECTO7.39">[24]APU!$U$17390</definedName>
    <definedName name="DIRECTO7.40">[24]APU!$U$17451</definedName>
    <definedName name="DIRECTO7.41">[24]APU!$U$17512</definedName>
    <definedName name="DIRECTO7.42">[24]APU!$U$17146</definedName>
    <definedName name="DIRECTO7.43">[24]APU!$U$17573</definedName>
    <definedName name="DIRECTO7.44">[24]APU!$U$17329</definedName>
    <definedName name="DIRECTO70">[24]APU!$U$4341</definedName>
    <definedName name="DIRECTO71">[24]APU!$U$4402</definedName>
    <definedName name="DIRECTO72">[24]APU!$U$4463</definedName>
    <definedName name="DIRECTO73">[24]APU!$U$4524</definedName>
    <definedName name="DIRECTO74">[24]APU!$U$4585</definedName>
    <definedName name="DIRECTO75">[24]APU!$U$4646</definedName>
    <definedName name="DIRECTO76">[24]APU!$U$4707</definedName>
    <definedName name="DIRECTO77">[24]APU!$U$4768</definedName>
    <definedName name="DIRECTO78">[24]APU!$U$4829</definedName>
    <definedName name="DIRECTO79">[24]APU!$U$4890</definedName>
    <definedName name="DIRECTO8">[24]APU!$U$559</definedName>
    <definedName name="DIRECTO80">[24]APU!$U$4951</definedName>
    <definedName name="DIRECTO81">[24]APU!$U$5012</definedName>
    <definedName name="DIRECTO82">[24]APU!$U$5073</definedName>
    <definedName name="DIRECTO83">[24]APU!$U$5134</definedName>
    <definedName name="DIRECTO84">[24]APU!$U$5195</definedName>
    <definedName name="DIRECTO85">[24]APU!$U$5256</definedName>
    <definedName name="DIRECTO86">[24]APU!$U$5317</definedName>
    <definedName name="DIRECTO87">[24]APU!$U$5378</definedName>
    <definedName name="DIRECTO88">[24]APU!$U$5439</definedName>
    <definedName name="DIRECTO89">[24]APU!$U$5500</definedName>
    <definedName name="DIRECTO9">[24]APU!$U$620</definedName>
    <definedName name="DIRECTO9.1">[24]APU!$U$16597</definedName>
    <definedName name="DIRECTO9.2">[24]APU!$U$16658</definedName>
    <definedName name="DIRECTO9.3">[24]APU!$U$16719</definedName>
    <definedName name="DIRECTO9.4">[24]APU!$U$16780</definedName>
    <definedName name="DIRECTO9.5">[24]APU!$U$16841</definedName>
    <definedName name="DIRECTO90">[24]APU!$U$5561</definedName>
    <definedName name="DIRECTO91">[24]APU!$U$5622</definedName>
    <definedName name="DIRECTO92">[24]APU!$U$5683</definedName>
    <definedName name="DIRECTO93">[24]APU!$U$5744</definedName>
    <definedName name="DIRECTO94">[24]APU!$U$5805</definedName>
    <definedName name="DIRECTO95">[24]APU!$U$5866</definedName>
    <definedName name="DIRECTO96">[24]APU!$U$5927</definedName>
    <definedName name="DIRECTO97">[24]APU!$U$5988</definedName>
    <definedName name="DIRECTO98">[24]APU!$U$6049</definedName>
    <definedName name="DIRECTO99">[24]APU!$U$6110</definedName>
    <definedName name="DOLAR">[25]EQUIPOS!$H$2</definedName>
    <definedName name="DOT" localSheetId="2">#REF!</definedName>
    <definedName name="DOT">#REF!</definedName>
    <definedName name="dota" localSheetId="2">#REF!</definedName>
    <definedName name="dota">#REF!</definedName>
    <definedName name="dwdedew" localSheetId="2">#REF!</definedName>
    <definedName name="dwdedew">#REF!</definedName>
    <definedName name="ededede" localSheetId="2">#REF!</definedName>
    <definedName name="ededede">#REF!</definedName>
    <definedName name="edqwede" localSheetId="2">#REF!</definedName>
    <definedName name="edqwede">#REF!</definedName>
    <definedName name="EF">[26]AIU!$A$1:$IU$4</definedName>
    <definedName name="ENE" localSheetId="2">#REF!</definedName>
    <definedName name="ENE">#REF!</definedName>
    <definedName name="EQUIPO" localSheetId="2">#REF!</definedName>
    <definedName name="EQUIPO">#REF!</definedName>
    <definedName name="ERR" localSheetId="2">#REF!</definedName>
    <definedName name="ERR">#REF!</definedName>
    <definedName name="erra" localSheetId="2">#REF!</definedName>
    <definedName name="erra">#REF!</definedName>
    <definedName name="ES" localSheetId="2">'[14]CIRCUITOS CODENSA'!#REF!</definedName>
    <definedName name="ES">'[14]CIRCUITOS CODENSA'!#REF!</definedName>
    <definedName name="EST10A" localSheetId="2">#REF!</definedName>
    <definedName name="EST10A">#REF!</definedName>
    <definedName name="EST10V1" localSheetId="2">#REF!</definedName>
    <definedName name="EST10V1">#REF!</definedName>
    <definedName name="EST11A" localSheetId="2">#REF!</definedName>
    <definedName name="EST11A">#REF!</definedName>
    <definedName name="EURO">[25]EQUIPOS!$I$2</definedName>
    <definedName name="Excel_BuiltIn_Print_Area_1" localSheetId="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1_1_1" localSheetId="2">#REF!</definedName>
    <definedName name="Excel_BuiltIn_Print_Area_1_1_1_1_1">#REF!</definedName>
    <definedName name="Excel_BuiltIn_Print_Area_1_1_1_1_1_1" localSheetId="2">#REF!</definedName>
    <definedName name="Excel_BuiltIn_Print_Area_1_1_1_1_1_1">#REF!</definedName>
    <definedName name="Excel_BuiltIn_Print_Area_7" localSheetId="2">#REF!</definedName>
    <definedName name="Excel_BuiltIn_Print_Area_7">#REF!</definedName>
    <definedName name="Excel_BuiltIn_Print_Titles_1" localSheetId="2">#REF!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_1_1_1" localSheetId="2">#REF!</definedName>
    <definedName name="Excel_BuiltIn_Print_Titles_1_1_1_1">#REF!</definedName>
    <definedName name="Excel_BuiltIn_Print_Titles_3" localSheetId="2">'[27]COSTOS OFICINA'!#REF!</definedName>
    <definedName name="Excel_BuiltIn_Print_Titles_3">'[27]COSTOS OFICINA'!#REF!</definedName>
    <definedName name="Excel_BuiltIn_Print_Titles_4" localSheetId="2">'[27]COSTOS CAMPAMENTO'!#REF!</definedName>
    <definedName name="Excel_BuiltIn_Print_Titles_4">'[27]COSTOS CAMPAMENTO'!#REF!</definedName>
    <definedName name="EXCROC">'[28]Análisis de precios'!$H$52</definedName>
    <definedName name="FactorCostoPotencia" localSheetId="2">[21]Modelo!#REF!</definedName>
    <definedName name="FactorCostoPotencia">[21]Modelo!#REF!</definedName>
    <definedName name="fd" localSheetId="2">'[17]A. P. U.'!#REF!</definedName>
    <definedName name="fd">'[17]A. P. U.'!#REF!</definedName>
    <definedName name="FEB" localSheetId="2">#REF!</definedName>
    <definedName name="FEB">#REF!</definedName>
    <definedName name="Fecha">[20]Datos!$B$7</definedName>
    <definedName name="FO" localSheetId="2">'[14]CIRCUITOS CODENSA'!#REF!</definedName>
    <definedName name="FO">'[14]CIRCUITOS CODENSA'!#REF!</definedName>
    <definedName name="GG" localSheetId="2">'[14]CIRCUITOS CODENSA'!#REF!</definedName>
    <definedName name="GG">'[14]CIRCUITOS CODENSA'!#REF!</definedName>
    <definedName name="GKJDGDIJZ">"Imagen 3"</definedName>
    <definedName name="_xlnm.Recorder" localSheetId="2">#REF!</definedName>
    <definedName name="_xlnm.Recorder">#REF!</definedName>
    <definedName name="GRUPO1" localSheetId="2">#REF!</definedName>
    <definedName name="GRUPO1">#REF!</definedName>
    <definedName name="GRUPO2" localSheetId="2">#REF!</definedName>
    <definedName name="GRUPO2">#REF!</definedName>
    <definedName name="h" localSheetId="2">#REF!</definedName>
    <definedName name="h">#REF!</definedName>
    <definedName name="HOJA1" localSheetId="2">#REF!</definedName>
    <definedName name="HOJA1">#REF!</definedName>
    <definedName name="I" localSheetId="2">#REF!</definedName>
    <definedName name="I">#REF!</definedName>
    <definedName name="IF" localSheetId="2">'[17]A. P. U.'!#REF!</definedName>
    <definedName name="IF">'[17]A. P. U.'!#REF!</definedName>
    <definedName name="INF" localSheetId="2">#REF!</definedName>
    <definedName name="INF">#REF!</definedName>
    <definedName name="INFF" localSheetId="2">#REF!</definedName>
    <definedName name="INFF">#REF!</definedName>
    <definedName name="INFG" localSheetId="2">#REF!</definedName>
    <definedName name="INFG">#REF!</definedName>
    <definedName name="infi" localSheetId="2">#REF!</definedName>
    <definedName name="infi">#REF!</definedName>
    <definedName name="Interventor">[20]Datos!$B$5</definedName>
    <definedName name="INV_11">'[29]PR 1'!$A$2:$N$655</definedName>
    <definedName name="Io" localSheetId="2">#REF!</definedName>
    <definedName name="Io">#REF!</definedName>
    <definedName name="ITEM" localSheetId="2">#REF!</definedName>
    <definedName name="ITEM">#REF!</definedName>
    <definedName name="ITEM2.10">[24]APU!$E$14843</definedName>
    <definedName name="ITEM2.11">[24]APU!$E$14904</definedName>
    <definedName name="ITEM2.12">[24]APU!$E$14965</definedName>
    <definedName name="ITEM3.15">[24]APU!$E$8621</definedName>
    <definedName name="ITEM3.16">[24]APU!$E$8682</definedName>
    <definedName name="ITEM3.17">[24]APU!$E$8743</definedName>
    <definedName name="ITEM3.18">[24]APU!$E$8804</definedName>
    <definedName name="ITEM3.19">[24]APU!$E$8865</definedName>
    <definedName name="ITEM3.20">[24]APU!$E$8926</definedName>
    <definedName name="ITEM3.21">[24]APU!$E$11915</definedName>
    <definedName name="ITEM3.22">[24]APU!$E$14477</definedName>
    <definedName name="ITEM3.23">[24]APU!$E$15087</definedName>
    <definedName name="ITEM4.20">[24]APU!$E$9170</definedName>
    <definedName name="ITEM4.21">[24]APU!$E$9231</definedName>
    <definedName name="ITEM4.22">[24]APU!$E$9292</definedName>
    <definedName name="ITEM4.23">[24]APU!$E$9353</definedName>
    <definedName name="ITEM4.24">[24]APU!$E$9414</definedName>
    <definedName name="ITEM4.25">[24]APU!$E$9475</definedName>
    <definedName name="ITEM4.26">[24]APU!$E$9536</definedName>
    <definedName name="ITEM4.27">[24]APU!$E$9597</definedName>
    <definedName name="ITEM4.28">[24]APU!$E$9658</definedName>
    <definedName name="ITEM4.29">[24]APU!$E$9719</definedName>
    <definedName name="ITEM4.30">[24]APU!$E$9780</definedName>
    <definedName name="ITEM4.31">[24]APU!$E$9841</definedName>
    <definedName name="ITEM4.32">[24]APU!$E$9902</definedName>
    <definedName name="ITEM4.33">[24]APU!$E$9963</definedName>
    <definedName name="ITEM4.34">[24]APU!$E$10024</definedName>
    <definedName name="ITEM4.35">[24]APU!$E$11549</definedName>
    <definedName name="ITEM4.36">[24]APU!$E$11610</definedName>
    <definedName name="ITEM4.37">[24]APU!$E$15941</definedName>
    <definedName name="ITEM4.38">[24]APU!$E$15148</definedName>
    <definedName name="ITEM4.39">[24]APU!$E$14233</definedName>
    <definedName name="ITEM4.40">[24]APU!$E$14294</definedName>
    <definedName name="ITEM4.41">[24]APU!$E$14355</definedName>
    <definedName name="ITEM4.42">[24]APU!$E$14416</definedName>
    <definedName name="ITEM4.43">[24]APU!$E$14538</definedName>
    <definedName name="ITEM4.44">[24]APU!$E$16002</definedName>
    <definedName name="ITEM4.45">[24]APU!$E$16063</definedName>
    <definedName name="ITEM4.46">[24]APU!$E$14660</definedName>
    <definedName name="ITEM5.100">[24]APU!$E$12403</definedName>
    <definedName name="ITEM5.101">[24]APU!$E$12464</definedName>
    <definedName name="ITEM5.104">[24]APU!$E$12525</definedName>
    <definedName name="ITEM5.105">[24]APU!$E$12586</definedName>
    <definedName name="ITEM5.106">[24]APU!$E$12647</definedName>
    <definedName name="ITEM5.107">[24]APU!$E$12708</definedName>
    <definedName name="ITEM5.108">[24]APU!$E$12769</definedName>
    <definedName name="ITEM5.109">[24]APU!$E$12830</definedName>
    <definedName name="ITEM5.111">[24]APU!$E$12891</definedName>
    <definedName name="ITEM5.112">[24]APU!$E$12952</definedName>
    <definedName name="ITEM5.113">[24]APU!$E$14721</definedName>
    <definedName name="ITEM5.114">[24]APU!$E$14782</definedName>
    <definedName name="ITEM5.115">[24]APU!$E$15026</definedName>
    <definedName name="ITEM5.53">[24]APU!$E$10085</definedName>
    <definedName name="ITEM5.54">[24]APU!$E$10146</definedName>
    <definedName name="ITEM5.55">[24]APU!$E$10207</definedName>
    <definedName name="ITEM5.56">[24]APU!$E$10268</definedName>
    <definedName name="ITEM5.57">[24]APU!$E$10329</definedName>
    <definedName name="ITEM5.58">[24]APU!$E$10390</definedName>
    <definedName name="ITEM5.59">[24]APU!$E$10451</definedName>
    <definedName name="ITEM5.60">[24]APU!$E$10512</definedName>
    <definedName name="ITEM5.61">[24]APU!$E$10573</definedName>
    <definedName name="ITEM5.62">[24]APU!$E$10634</definedName>
    <definedName name="ITEM5.63">[24]APU!$E$10695</definedName>
    <definedName name="ITEM5.64">[24]APU!$E$10756</definedName>
    <definedName name="ITEM5.65">[24]APU!$E$10817</definedName>
    <definedName name="ITEM5.66">[24]APU!$E$10878</definedName>
    <definedName name="ITEM5.67">[24]APU!$E$10939</definedName>
    <definedName name="ITEM5.68">[24]APU!$E$11000</definedName>
    <definedName name="ITEM5.69">[24]APU!$E$11061</definedName>
    <definedName name="ITEM5.70">[24]APU!$E$11122</definedName>
    <definedName name="ITEM5.71">[24]APU!$E$11183</definedName>
    <definedName name="ITEM5.72">[24]APU!$E$11976</definedName>
    <definedName name="ITEM5.73">[24]APU!$E$12037</definedName>
    <definedName name="ITEM5.74">[24]APU!$E$12098</definedName>
    <definedName name="ITEM5.77">[24]APU!$E$12159</definedName>
    <definedName name="ITEM5.78">[24]APU!$E$12281</definedName>
    <definedName name="ITEM5.79">[24]APU!$E$12342</definedName>
    <definedName name="ITEM5.80">[24]APU!$E$12220</definedName>
    <definedName name="ITEM5.82">[24]APU!$E$13989</definedName>
    <definedName name="ITEM5.83">[24]APU!$E$14050</definedName>
    <definedName name="ITEM5.84">[24]APU!$E$13318</definedName>
    <definedName name="ITEM5.85">[24]APU!$E$13379</definedName>
    <definedName name="ITEM5.86">[24]APU!$E$13440</definedName>
    <definedName name="ITEM5.87">[24]APU!$E$13501</definedName>
    <definedName name="ITEM5.88">[24]APU!$E$13562</definedName>
    <definedName name="ITEM5.89">[24]APU!$E$13623</definedName>
    <definedName name="ITEM5.90">[24]APU!$E$13684</definedName>
    <definedName name="ITEM5.91">[24]APU!$E$13745</definedName>
    <definedName name="ITEM5.92">[24]APU!$E$13806</definedName>
    <definedName name="ITEM5.93">[24]APU!$E$13867</definedName>
    <definedName name="ITEM5.94">[24]APU!$E$13928</definedName>
    <definedName name="ITEM5.95">[24]APU!$E$13013</definedName>
    <definedName name="ITEM5.96">[24]APU!$E$13074</definedName>
    <definedName name="ITEM5.97">[24]APU!$E$13135</definedName>
    <definedName name="ITEM5.98">[24]APU!$E$13196</definedName>
    <definedName name="ITEM5.99">[24]APU!$E$13257</definedName>
    <definedName name="ITEM521">[23]ITEMS!$A$522</definedName>
    <definedName name="ITEM7.1">[24]APU!$E$7589</definedName>
    <definedName name="ITEM7.10">[24]APU!$E$8138</definedName>
    <definedName name="ITEM7.11">[24]APU!$E$8199</definedName>
    <definedName name="ITEM7.12">[24]APU!$E$8259</definedName>
    <definedName name="ITEM7.13">[24]APU!$E$8320</definedName>
    <definedName name="ITEM7.14">[24]APU!$E$8381</definedName>
    <definedName name="ITEM7.15">[24]APU!$E$8442</definedName>
    <definedName name="ITEM7.16">[24]APU!$E$8560</definedName>
    <definedName name="ITEM7.17">[24]APU!$E$11244</definedName>
    <definedName name="ITEM7.18">[24]APU!$E$11305</definedName>
    <definedName name="ITEM7.19">[24]APU!$E$11366</definedName>
    <definedName name="ITEM7.2">[24]APU!$E$7650</definedName>
    <definedName name="ITEM7.20">[24]APU!$E$11427</definedName>
    <definedName name="ITEM7.21">[24]APU!$E$11488</definedName>
    <definedName name="ITEM7.22">[24]APU!$E$11671</definedName>
    <definedName name="ITEM7.23">[24]APU!$E$11732</definedName>
    <definedName name="ITEM7.24">[24]APU!$E$14599</definedName>
    <definedName name="ITEM7.25">[24]APU!$E$15209</definedName>
    <definedName name="ITEM7.26">[24]APU!$E$15270</definedName>
    <definedName name="ITEM7.27">[24]APU!$E$15331</definedName>
    <definedName name="ITEM7.28">[24]APU!$E$15392</definedName>
    <definedName name="ITEM7.29">[24]APU!$E$15453</definedName>
    <definedName name="ITEM7.3">[24]APU!$E$7711</definedName>
    <definedName name="ITEM7.30">[24]APU!$E$15514</definedName>
    <definedName name="ITEM7.31">[24]APU!$E$15575</definedName>
    <definedName name="ITEM7.32">[24]APU!$E$15636</definedName>
    <definedName name="ITEM7.33">[24]APU!$E$15697</definedName>
    <definedName name="ITEM7.34">[24]APU!$E$15758</definedName>
    <definedName name="ITEM7.35">[24]APU!$E$15819</definedName>
    <definedName name="ITEM7.4">[24]APU!$E$7772</definedName>
    <definedName name="ITEM7.5">[24]APU!$E$7833</definedName>
    <definedName name="ITEM7.6">[24]APU!$E$7894</definedName>
    <definedName name="ITEM7.7">[24]APU!$E$7955</definedName>
    <definedName name="ITEM7.8">[24]APU!$E$8016</definedName>
    <definedName name="ITEM7.9">[24]APU!$E$8077</definedName>
    <definedName name="ITEMSCP" localSheetId="2">#REF!</definedName>
    <definedName name="ITEMSCP">#REF!</definedName>
    <definedName name="Jornal">[8]Jornal!$A$12:$I$31</definedName>
    <definedName name="JUL" localSheetId="2">#REF!</definedName>
    <definedName name="JUL">#REF!</definedName>
    <definedName name="JUN" localSheetId="2">#REF!</definedName>
    <definedName name="JUN">#REF!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K" localSheetId="2">#REF!</definedName>
    <definedName name="KK">#REF!</definedName>
    <definedName name="lasd" localSheetId="2">#REF!</definedName>
    <definedName name="lasd">#REF!</definedName>
    <definedName name="LICITACION" localSheetId="2">#REF!</definedName>
    <definedName name="LICITACION">#REF!</definedName>
    <definedName name="LINEAS" localSheetId="2">#REF!</definedName>
    <definedName name="LINEAS">#REF!</definedName>
    <definedName name="LOCA" localSheetId="2">[30]!absc</definedName>
    <definedName name="LOCA">[30]!absc</definedName>
    <definedName name="LOCA1" localSheetId="2">[12]!absc</definedName>
    <definedName name="LOCA1">[12]!absc</definedName>
    <definedName name="LOCALIZACION" localSheetId="2">#REF!</definedName>
    <definedName name="LOCALIZACION">#REF!</definedName>
    <definedName name="Longitud" localSheetId="2">#REF!</definedName>
    <definedName name="Longitud">#REF!</definedName>
    <definedName name="Longitud1" localSheetId="2">#REF!</definedName>
    <definedName name="Longitud1">#REF!</definedName>
    <definedName name="Longitud2" localSheetId="2">#REF!</definedName>
    <definedName name="Longitud2">#REF!</definedName>
    <definedName name="LP" localSheetId="2">'[14]CIRCUITOS CODENSA'!#REF!</definedName>
    <definedName name="LP">'[14]CIRCUITOS CODENSA'!#REF!</definedName>
    <definedName name="MAL" localSheetId="2">'[31]Estado Resumen'!#REF!&lt;2.5</definedName>
    <definedName name="MAL">'[31]Estado Resumen'!#REF!&lt;2.5</definedName>
    <definedName name="MALO" localSheetId="2">'[32]ESTADO VÍA-CRIT.TECNICO'!#REF!&lt;2.5</definedName>
    <definedName name="MALO">'[32]ESTADO VÍA-CRIT.TECNICO'!#REF!&lt;2.5</definedName>
    <definedName name="mantenimiento" localSheetId="2">'[33]COSTOS OFICINA'!#REF!</definedName>
    <definedName name="mantenimiento">'[33]COSTOS OFICINA'!#REF!</definedName>
    <definedName name="MAR" localSheetId="2">#REF!</definedName>
    <definedName name="MAR">#REF!</definedName>
    <definedName name="MAT" localSheetId="2">#REF!</definedName>
    <definedName name="MAT">#REF!</definedName>
    <definedName name="MAY" localSheetId="2">#REF!</definedName>
    <definedName name="MAY">#REF!</definedName>
    <definedName name="meses" localSheetId="2">#REF!</definedName>
    <definedName name="meses">#REF!</definedName>
    <definedName name="Mínimo" localSheetId="2">#REF!</definedName>
    <definedName name="Mínimo">#REF!</definedName>
    <definedName name="mmm" localSheetId="2">#REF!</definedName>
    <definedName name="mmm">#REF!</definedName>
    <definedName name="MO" localSheetId="2">'[14]CIRCUITOS CODENSA'!#REF!</definedName>
    <definedName name="MO">'[14]CIRCUITOS CODENSA'!#REF!</definedName>
    <definedName name="MU" localSheetId="2">'[14]CIRCUITOS CODENSA'!#REF!</definedName>
    <definedName name="MU">'[14]CIRCUITOS CODENSA'!#REF!</definedName>
    <definedName name="MZ" localSheetId="2">'[14]CIRCUITOS CODENSA'!#REF!</definedName>
    <definedName name="MZ">'[14]CIRCUITOS CODENSA'!#REF!</definedName>
    <definedName name="NM" localSheetId="2">#REF!</definedName>
    <definedName name="NM">#REF!</definedName>
    <definedName name="NNN" localSheetId="2">[5]!absc</definedName>
    <definedName name="NNN">[5]!absc</definedName>
    <definedName name="NOMBRE" localSheetId="2">#REF!</definedName>
    <definedName name="NOMBRE">#REF!</definedName>
    <definedName name="NOV" localSheetId="2">#REF!</definedName>
    <definedName name="NOV">#REF!</definedName>
    <definedName name="NUMCOMPONENTE">[34]BASICAS!$A$1:$C$8</definedName>
    <definedName name="NUNI" localSheetId="2">#REF!</definedName>
    <definedName name="NUNI">#REF!</definedName>
    <definedName name="Obra">[20]Datos!$B$1</definedName>
    <definedName name="OCT" localSheetId="2">#REF!</definedName>
    <definedName name="OCT">#REF!</definedName>
    <definedName name="ooo" localSheetId="2">#REF!</definedName>
    <definedName name="ooo">#REF!</definedName>
    <definedName name="ORO" localSheetId="2">#REF!</definedName>
    <definedName name="ORO">#REF!</definedName>
    <definedName name="PARAMETROS" localSheetId="2">#REF!</definedName>
    <definedName name="PARAMETROS">#REF!</definedName>
    <definedName name="PB" localSheetId="2">'[14]CIRCUITOS CODENSA'!#REF!</definedName>
    <definedName name="PB">'[14]CIRCUITOS CODENSA'!#REF!</definedName>
    <definedName name="PERFIL_DEL_TRAMO" localSheetId="2">#REF!</definedName>
    <definedName name="PERFIL_DEL_TRAMO">#REF!</definedName>
    <definedName name="PESO_CHILENO">[25]EQUIPOS!$J$2</definedName>
    <definedName name="PESO14.2" localSheetId="2">#REF!</definedName>
    <definedName name="PESO14.2">#REF!</definedName>
    <definedName name="PESO14.3" localSheetId="2">#REF!</definedName>
    <definedName name="PESO14.3">#REF!</definedName>
    <definedName name="PESO14.4" localSheetId="2">#REF!</definedName>
    <definedName name="PESO14.4">#REF!</definedName>
    <definedName name="PMT" localSheetId="2">#REF!</definedName>
    <definedName name="PMT">#REF!</definedName>
    <definedName name="PORC._DOLAR" localSheetId="2">'[25]PRESU COMPLETO'!#REF!</definedName>
    <definedName name="PORC._DOLAR">'[25]PRESU COMPLETO'!#REF!</definedName>
    <definedName name="PRE" localSheetId="2">#REF!</definedName>
    <definedName name="PRE">#REF!</definedName>
    <definedName name="PRECIOS">'[15]APUS-CD'!$A$2:$E$400</definedName>
    <definedName name="PRESUPUESTADO" localSheetId="2">#REF!</definedName>
    <definedName name="PRESUPUESTADO">#REF!</definedName>
    <definedName name="Print_Area_MI" localSheetId="2">#REF!</definedName>
    <definedName name="Print_Area_MI">#REF!</definedName>
    <definedName name="PROGRAMAS" localSheetId="2">#REF!</definedName>
    <definedName name="PROGRAMAS">#REF!</definedName>
    <definedName name="PROYECTOS" localSheetId="2">#REF!</definedName>
    <definedName name="PROYECTOS">#REF!</definedName>
    <definedName name="PRUEBA2" localSheetId="2">#REF!</definedName>
    <definedName name="PRUEBA2">#REF!</definedName>
    <definedName name="Q" localSheetId="2">#REF!</definedName>
    <definedName name="Q">#REF!</definedName>
    <definedName name="qqq" localSheetId="2">#REF!</definedName>
    <definedName name="qqq">#REF!</definedName>
    <definedName name="QWQWQWWQW" localSheetId="2">#REF!</definedName>
    <definedName name="QWQWQWWQW">#REF!</definedName>
    <definedName name="REG">'[31]Estado Resumen'!XFC1&gt;2.5</definedName>
    <definedName name="REGULAR">'[32]ESTADO VÍA-CRIT.TECNICO'!XFC1&gt;2.5</definedName>
    <definedName name="rell" localSheetId="2">#REF!</definedName>
    <definedName name="rell">#REF!</definedName>
    <definedName name="RELLG" localSheetId="2">#REF!</definedName>
    <definedName name="RELLG">#REF!</definedName>
    <definedName name="Resistenciaconductor" localSheetId="2">[21]Modelo!#REF!</definedName>
    <definedName name="Resistenciaconductor">[21]Modelo!#REF!</definedName>
    <definedName name="RET" localSheetId="2">#REF!</definedName>
    <definedName name="RET">#REF!</definedName>
    <definedName name="retr" localSheetId="2">#REF!</definedName>
    <definedName name="retr">#REF!</definedName>
    <definedName name="sa" localSheetId="2">[6]!absc</definedName>
    <definedName name="sa">[6]!absc</definedName>
    <definedName name="SEP" localSheetId="2">#REF!</definedName>
    <definedName name="SEP">#REF!</definedName>
    <definedName name="SF" localSheetId="2">'[14]CIRCUITOS CODENSA'!#REF!</definedName>
    <definedName name="SF">'[14]CIRCUITOS CODENSA'!#REF!</definedName>
    <definedName name="SGI_V_INDICES_CIRCUITO_CAUSA" localSheetId="2">#REF!</definedName>
    <definedName name="SGI_V_INDICES_CIRCUITO_CAUSA">#REF!</definedName>
    <definedName name="SJ" localSheetId="2">'[14]CIRCUITOS CODENSA'!#REF!</definedName>
    <definedName name="SJ">'[14]CIRCUITOS CODENSA'!#REF!</definedName>
    <definedName name="SM" localSheetId="2">'[14]CIRCUITOS CODENSA'!#REF!</definedName>
    <definedName name="SM">'[14]CIRCUITOS CODENSA'!#REF!</definedName>
    <definedName name="SOCIAL" localSheetId="2">#REF!</definedName>
    <definedName name="SOCIAL">#REF!</definedName>
    <definedName name="st" localSheetId="2">#REF!</definedName>
    <definedName name="st">#REF!</definedName>
    <definedName name="SU" localSheetId="2">'[14]CIRCUITOS CODENSA'!#REF!</definedName>
    <definedName name="SU">'[14]CIRCUITOS CODENSA'!#REF!</definedName>
    <definedName name="SUBESTACIONES" localSheetId="2">'[35]OBRAS SES'!#REF!</definedName>
    <definedName name="SUBESTACIONES">'[35]OBRAS SES'!#REF!</definedName>
    <definedName name="t" localSheetId="2">[5]!absc</definedName>
    <definedName name="t">[5]!absc</definedName>
    <definedName name="TABLA" localSheetId="2">#REF!</definedName>
    <definedName name="TABLA">#REF!</definedName>
    <definedName name="tabla2" localSheetId="2">#REF!</definedName>
    <definedName name="tabla2">#REF!</definedName>
    <definedName name="TB" localSheetId="2">'[14]CIRCUITOS CODENSA'!#REF!</definedName>
    <definedName name="TB">'[14]CIRCUITOS CODENSA'!#REF!</definedName>
    <definedName name="TE" localSheetId="2">'[14]CIRCUITOS CODENSA'!#REF!</definedName>
    <definedName name="TE">'[14]CIRCUITOS CODENSA'!#REF!</definedName>
    <definedName name="TITULO" localSheetId="2">#REF!</definedName>
    <definedName name="TITULO">#REF!</definedName>
    <definedName name="To" localSheetId="2">#REF!</definedName>
    <definedName name="To">#REF!</definedName>
    <definedName name="TOTAL" localSheetId="2">#REF!</definedName>
    <definedName name="TOTAL">#REF!</definedName>
    <definedName name="Total_Kilometro_típico_aereo_11.4_kV" localSheetId="2">'[36]c2.5y2.6'!#REF!</definedName>
    <definedName name="Total_Kilometro_típico_aereo_11.4_kV">'[36]c2.5y2.6'!#REF!</definedName>
    <definedName name="Total_Kilometro_típico_aereo_34.5_kV" localSheetId="2">'[36]c2.5y2.6'!#REF!</definedName>
    <definedName name="Total_Kilometro_típico_aereo_34.5_kV">'[36]c2.5y2.6'!#REF!</definedName>
    <definedName name="Total_Kilometro_típico_aereo_rural_11.4kV" localSheetId="2">'[36]c2.5y2.6'!#REF!</definedName>
    <definedName name="Total_Kilometro_típico_aereo_rural_11.4kV">'[36]c2.5y2.6'!#REF!</definedName>
    <definedName name="Total_Kilometro_típico_aereo_rural_34.5kV" localSheetId="2">'[36]c2.5y2.6'!#REF!</definedName>
    <definedName name="Total_Kilometro_típico_aereo_rural_34.5kV">'[36]c2.5y2.6'!#REF!</definedName>
    <definedName name="Total_Kilometro_típico_subterraneo_11.4_kV" localSheetId="2">'[36]c2.5y2.6'!#REF!</definedName>
    <definedName name="Total_Kilometro_típico_subterraneo_11.4_kV">'[36]c2.5y2.6'!#REF!</definedName>
    <definedName name="Total_Kilometro_típico_subterraneo_34.5_kV" localSheetId="2">'[36]c2.5y2.6'!#REF!</definedName>
    <definedName name="Total_Kilometro_típico_subterraneo_34.5_kV">'[36]c2.5y2.6'!#REF!</definedName>
    <definedName name="TRAT">[37]desmonte!$E$48</definedName>
    <definedName name="TU" localSheetId="2">'[14]CIRCUITOS CODENSA'!#REF!</definedName>
    <definedName name="TU">'[14]CIRCUITOS CODENSA'!#REF!</definedName>
    <definedName name="TUBERIASPVC" localSheetId="2">#REF!</definedName>
    <definedName name="TUBERIASPVC">#REF!</definedName>
    <definedName name="U" localSheetId="2">#REF!</definedName>
    <definedName name="U">#REF!</definedName>
    <definedName name="UM" localSheetId="2">'[14]CIRCUITOS CODENSA'!#REF!</definedName>
    <definedName name="UM">'[14]CIRCUITOS CODENSA'!#REF!</definedName>
    <definedName name="UNIDAD1">[22]ITEMS!$C$2</definedName>
    <definedName name="UNIDAD521">[23]ITEMS!$C$522</definedName>
    <definedName name="UNITARIOS">[34]PRECIOS!$A$1:$G$93</definedName>
    <definedName name="US" localSheetId="2">'[14]CIRCUITOS CODENSA'!#REF!</definedName>
    <definedName name="US">'[14]CIRCUITOS CODENSA'!#REF!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riacion">[8]Datos!$B$8</definedName>
    <definedName name="VBC">[38]PRECIOS!$A$1:$G$93</definedName>
    <definedName name="VE" localSheetId="2">'[14]CIRCUITOS CODENSA'!#REF!</definedName>
    <definedName name="VE">'[14]CIRCUITOS CODENSA'!#REF!</definedName>
    <definedName name="VI" localSheetId="2">'[14]CIRCUITOS CODENSA'!#REF!</definedName>
    <definedName name="VI">'[14]CIRCUITOS CODENSA'!#REF!</definedName>
    <definedName name="VVV" localSheetId="2">#REF!</definedName>
    <definedName name="VVV">#REF!</definedName>
    <definedName name="WER">'[11]Res-Accide-10'!$S$2:$S$7</definedName>
    <definedName name="WILSON" localSheetId="2">'[11]Res-Accide-10'!#REF!</definedName>
    <definedName name="WILSON">'[11]Res-Accide-10'!#REF!</definedName>
    <definedName name="ww" localSheetId="2">#REF!</definedName>
    <definedName name="ww">#REF!</definedName>
    <definedName name="www" localSheetId="2">#REF!</definedName>
    <definedName name="www">#REF!</definedName>
    <definedName name="x" localSheetId="2">#REF!</definedName>
    <definedName name="x">#REF!</definedName>
    <definedName name="xx" localSheetId="2">#REF!</definedName>
    <definedName name="xx">#REF!</definedName>
    <definedName name="XXX" localSheetId="2">#REF!</definedName>
    <definedName name="XXX">#REF!</definedName>
    <definedName name="XXXXXXXXXX" localSheetId="2">#REF!</definedName>
    <definedName name="XXXXXXXXXX">#REF!</definedName>
    <definedName name="XXXXXXXXXXXX" localSheetId="2">#REF!</definedName>
    <definedName name="XXXXXXXXXXXX">#REF!</definedName>
    <definedName name="y" localSheetId="2">#REF!</definedName>
    <definedName name="y">#REF!</definedName>
    <definedName name="ZZZZZZZZZZZ" localSheetId="2">'[17]A. P. U.'!#REF!</definedName>
    <definedName name="ZZZZZZZZZZZ">'[17]A.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37" l="1"/>
  <c r="K26" i="43"/>
  <c r="K8" i="43"/>
  <c r="K9" i="43"/>
  <c r="K10" i="43"/>
  <c r="K11" i="43"/>
  <c r="K7" i="43"/>
  <c r="G11" i="44"/>
  <c r="G10" i="44"/>
  <c r="G9" i="44"/>
  <c r="G8" i="44"/>
  <c r="G7" i="44"/>
  <c r="K29" i="43"/>
  <c r="K28" i="43"/>
  <c r="K27" i="43"/>
  <c r="I17" i="43"/>
  <c r="K17" i="43" s="1"/>
  <c r="I16" i="43"/>
  <c r="K16" i="43" s="1"/>
  <c r="I15" i="43"/>
  <c r="K15" i="43" s="1"/>
  <c r="I14" i="43"/>
  <c r="K14" i="43" s="1"/>
  <c r="I13" i="43"/>
  <c r="K13" i="43" s="1"/>
  <c r="I12" i="43"/>
  <c r="K12" i="43" s="1"/>
  <c r="I11" i="43"/>
  <c r="I10" i="43"/>
  <c r="I9" i="43"/>
  <c r="I8" i="43"/>
  <c r="I7" i="43"/>
  <c r="K18" i="43" l="1"/>
  <c r="K19" i="43" s="1"/>
  <c r="K20" i="43" s="1"/>
  <c r="G12" i="39" l="1"/>
  <c r="H12" i="39" s="1"/>
  <c r="I12" i="39" s="1"/>
  <c r="J12" i="39" s="1"/>
  <c r="K12" i="39" s="1"/>
  <c r="L12" i="39" s="1"/>
  <c r="M12" i="39" s="1"/>
  <c r="N12" i="39" s="1"/>
  <c r="O12" i="39" s="1"/>
  <c r="P12" i="39" s="1"/>
  <c r="Q12" i="39" s="1"/>
  <c r="R12" i="39" s="1"/>
  <c r="H26" i="43" s="1"/>
  <c r="K30" i="43" s="1"/>
  <c r="K31" i="43" s="1"/>
  <c r="K32" i="43" s="1"/>
  <c r="K34" i="43" s="1"/>
  <c r="G11" i="39"/>
  <c r="H11" i="39" s="1"/>
  <c r="I11" i="39" s="1"/>
  <c r="J11" i="39" s="1"/>
  <c r="K11" i="39" s="1"/>
  <c r="L11" i="39" s="1"/>
  <c r="M11" i="39" s="1"/>
  <c r="N11" i="39" s="1"/>
  <c r="O11" i="39" s="1"/>
  <c r="P11" i="39" s="1"/>
  <c r="Q11" i="39" s="1"/>
  <c r="R11" i="39" s="1"/>
  <c r="L34" i="43" l="1"/>
  <c r="M34" i="43"/>
  <c r="H26" i="37"/>
  <c r="I26" i="37" s="1"/>
  <c r="T40" i="38"/>
  <c r="T31" i="38"/>
  <c r="T22" i="38"/>
  <c r="V8" i="38"/>
  <c r="S8" i="38"/>
  <c r="R8" i="38"/>
  <c r="G161" i="41"/>
  <c r="G160" i="41"/>
  <c r="G159" i="41"/>
  <c r="G158" i="41"/>
  <c r="G157" i="41"/>
  <c r="G156" i="41"/>
  <c r="G155" i="41"/>
  <c r="G154" i="41"/>
  <c r="G153" i="41"/>
  <c r="G152" i="41"/>
  <c r="G151" i="41"/>
  <c r="G150" i="41"/>
  <c r="G149" i="41"/>
  <c r="G148" i="41"/>
  <c r="G147" i="41"/>
  <c r="G146" i="41"/>
  <c r="G145" i="41"/>
  <c r="G144" i="41"/>
  <c r="G143" i="41"/>
  <c r="G142" i="41"/>
  <c r="G141" i="41"/>
  <c r="G140" i="41"/>
  <c r="G139" i="41"/>
  <c r="G138" i="41"/>
  <c r="G137" i="41"/>
  <c r="G136" i="41"/>
  <c r="G135" i="41"/>
  <c r="G134" i="41"/>
  <c r="G133" i="41"/>
  <c r="G132" i="41"/>
  <c r="G131" i="41"/>
  <c r="G130" i="41"/>
  <c r="G129" i="41"/>
  <c r="G128" i="41"/>
  <c r="G127" i="41"/>
  <c r="G126" i="41"/>
  <c r="G125" i="41"/>
  <c r="G124" i="41"/>
  <c r="G123" i="41"/>
  <c r="G122" i="41"/>
  <c r="G121" i="41"/>
  <c r="G120" i="41"/>
  <c r="G119" i="41"/>
  <c r="G118" i="41"/>
  <c r="G117" i="41"/>
  <c r="G116" i="41"/>
  <c r="G115" i="41"/>
  <c r="G114" i="41"/>
  <c r="G113" i="41"/>
  <c r="G112" i="41"/>
  <c r="G111" i="41"/>
  <c r="G110" i="41"/>
  <c r="G109" i="41"/>
  <c r="G108" i="41"/>
  <c r="G107" i="41"/>
  <c r="G106" i="41"/>
  <c r="G105" i="41"/>
  <c r="G104" i="41"/>
  <c r="G103" i="41"/>
  <c r="G102" i="41"/>
  <c r="G101" i="41"/>
  <c r="O8" i="41" s="1"/>
  <c r="J8" i="38" s="1"/>
  <c r="G100" i="41"/>
  <c r="G99" i="41"/>
  <c r="G98" i="41"/>
  <c r="G97" i="41"/>
  <c r="G96" i="41"/>
  <c r="G95" i="41"/>
  <c r="G94" i="41"/>
  <c r="G93" i="41"/>
  <c r="G92" i="41"/>
  <c r="G91" i="41"/>
  <c r="G90" i="41"/>
  <c r="G89" i="41"/>
  <c r="G88" i="41"/>
  <c r="G87" i="41"/>
  <c r="G86" i="41"/>
  <c r="G85" i="41"/>
  <c r="G84" i="41"/>
  <c r="G83" i="41"/>
  <c r="G82" i="41"/>
  <c r="G81" i="41"/>
  <c r="G80" i="41"/>
  <c r="G79" i="41"/>
  <c r="G78" i="41"/>
  <c r="G77" i="41"/>
  <c r="G76" i="41"/>
  <c r="G75" i="41"/>
  <c r="G74" i="41"/>
  <c r="G73" i="41"/>
  <c r="G72" i="41"/>
  <c r="G71" i="41"/>
  <c r="G70" i="41"/>
  <c r="G69" i="41"/>
  <c r="G68" i="41"/>
  <c r="G67" i="41"/>
  <c r="G66" i="41"/>
  <c r="G65" i="41"/>
  <c r="G64" i="41"/>
  <c r="G63" i="41"/>
  <c r="G62" i="41"/>
  <c r="G61" i="41"/>
  <c r="G60" i="41"/>
  <c r="G59" i="41"/>
  <c r="G58" i="41"/>
  <c r="G57" i="41"/>
  <c r="G56" i="41"/>
  <c r="G55" i="41"/>
  <c r="G54" i="41"/>
  <c r="G53" i="41"/>
  <c r="G52" i="41"/>
  <c r="G51" i="41"/>
  <c r="G50" i="41"/>
  <c r="G49" i="41"/>
  <c r="G48" i="41"/>
  <c r="G47" i="41"/>
  <c r="G46" i="41"/>
  <c r="G45" i="41"/>
  <c r="G44" i="41"/>
  <c r="G43" i="41"/>
  <c r="G42" i="41"/>
  <c r="G41" i="41"/>
  <c r="G40" i="41"/>
  <c r="G39" i="41"/>
  <c r="G38" i="41"/>
  <c r="G37" i="41"/>
  <c r="G36" i="41"/>
  <c r="G35" i="41"/>
  <c r="G34" i="41"/>
  <c r="G33" i="41"/>
  <c r="G32" i="41"/>
  <c r="G31" i="41"/>
  <c r="G30" i="41"/>
  <c r="G29" i="41"/>
  <c r="G28" i="41"/>
  <c r="G27" i="41"/>
  <c r="G26" i="41"/>
  <c r="G25" i="41"/>
  <c r="G24" i="41"/>
  <c r="G23" i="41"/>
  <c r="G22" i="41"/>
  <c r="G21" i="41"/>
  <c r="G20" i="41"/>
  <c r="G19" i="41"/>
  <c r="G18" i="41"/>
  <c r="G17" i="41"/>
  <c r="V8" i="41"/>
  <c r="Q8" i="38" s="1"/>
  <c r="U8" i="41"/>
  <c r="P8" i="38" s="1"/>
  <c r="T8" i="41"/>
  <c r="O8" i="38" s="1"/>
  <c r="S8" i="41"/>
  <c r="N8" i="38" s="1"/>
  <c r="R8" i="41"/>
  <c r="M8" i="38" s="1"/>
  <c r="Q8" i="41"/>
  <c r="L8" i="38" s="1"/>
  <c r="P8" i="41"/>
  <c r="K8" i="38" s="1"/>
  <c r="N8" i="41"/>
  <c r="I8" i="38" s="1"/>
  <c r="M8" i="41"/>
  <c r="H8" i="38" s="1"/>
  <c r="L8" i="41"/>
  <c r="G8" i="38" s="1"/>
  <c r="K8" i="41"/>
  <c r="J8" i="41"/>
  <c r="G40" i="38" l="1"/>
  <c r="G31" i="38"/>
  <c r="G22" i="38"/>
  <c r="H40" i="38"/>
  <c r="H31" i="38"/>
  <c r="H22" i="38"/>
  <c r="I40" i="38"/>
  <c r="I31" i="38"/>
  <c r="I22" i="38"/>
  <c r="J40" i="38"/>
  <c r="J31" i="38"/>
  <c r="J22" i="38"/>
  <c r="K40" i="38"/>
  <c r="K31" i="38"/>
  <c r="K22" i="38"/>
  <c r="L40" i="38"/>
  <c r="L31" i="38"/>
  <c r="L22" i="38"/>
  <c r="M40" i="38"/>
  <c r="M31" i="38"/>
  <c r="M22" i="38"/>
  <c r="N40" i="38"/>
  <c r="N31" i="38"/>
  <c r="N22" i="38"/>
  <c r="O40" i="38"/>
  <c r="O31" i="38"/>
  <c r="O22" i="38"/>
  <c r="P40" i="38"/>
  <c r="P31" i="38"/>
  <c r="P22" i="38"/>
  <c r="Q40" i="38"/>
  <c r="Q31" i="38"/>
  <c r="Q22" i="38"/>
  <c r="R40" i="38"/>
  <c r="R31" i="38"/>
  <c r="R22" i="38"/>
  <c r="S40" i="38"/>
  <c r="S31" i="38"/>
  <c r="S22" i="38"/>
  <c r="V40" i="38"/>
  <c r="V31" i="38"/>
  <c r="V22" i="38"/>
  <c r="V7" i="38"/>
  <c r="V21" i="38"/>
  <c r="V30" i="38"/>
  <c r="V39" i="38"/>
  <c r="H11" i="37"/>
  <c r="H12" i="37"/>
  <c r="H13" i="37"/>
  <c r="H14" i="37"/>
  <c r="H15" i="37"/>
  <c r="H16" i="37"/>
  <c r="H17" i="37"/>
  <c r="H10" i="37" l="1"/>
  <c r="H9" i="37"/>
  <c r="H8" i="37"/>
  <c r="H7" i="37"/>
  <c r="G44" i="38" l="1"/>
  <c r="H44" i="38" s="1"/>
  <c r="I44" i="38" s="1"/>
  <c r="J44" i="38" s="1"/>
  <c r="K44" i="38" s="1"/>
  <c r="L44" i="38" s="1"/>
  <c r="M44" i="38" s="1"/>
  <c r="N44" i="38" s="1"/>
  <c r="O44" i="38" s="1"/>
  <c r="P44" i="38" s="1"/>
  <c r="Q44" i="38" s="1"/>
  <c r="G43" i="38"/>
  <c r="H43" i="38" s="1"/>
  <c r="I43" i="38" s="1"/>
  <c r="J43" i="38" s="1"/>
  <c r="K43" i="38" s="1"/>
  <c r="L43" i="38" s="1"/>
  <c r="M43" i="38" s="1"/>
  <c r="N43" i="38" s="1"/>
  <c r="O43" i="38" s="1"/>
  <c r="P43" i="38" s="1"/>
  <c r="Q43" i="38" s="1"/>
  <c r="G42" i="38"/>
  <c r="H42" i="38" s="1"/>
  <c r="I42" i="38" s="1"/>
  <c r="J42" i="38" s="1"/>
  <c r="K42" i="38" s="1"/>
  <c r="L42" i="38" s="1"/>
  <c r="M42" i="38" s="1"/>
  <c r="N42" i="38" s="1"/>
  <c r="O42" i="38" s="1"/>
  <c r="P42" i="38" s="1"/>
  <c r="Q42" i="38" s="1"/>
  <c r="G35" i="38"/>
  <c r="H35" i="38" s="1"/>
  <c r="I35" i="38" s="1"/>
  <c r="J35" i="38" s="1"/>
  <c r="K35" i="38" s="1"/>
  <c r="L35" i="38" s="1"/>
  <c r="M35" i="38" s="1"/>
  <c r="N35" i="38" s="1"/>
  <c r="O35" i="38" s="1"/>
  <c r="P35" i="38" s="1"/>
  <c r="Q35" i="38" s="1"/>
  <c r="G34" i="38"/>
  <c r="H34" i="38" s="1"/>
  <c r="I34" i="38" s="1"/>
  <c r="J34" i="38" s="1"/>
  <c r="K34" i="38" s="1"/>
  <c r="L34" i="38" s="1"/>
  <c r="M34" i="38" s="1"/>
  <c r="N34" i="38" s="1"/>
  <c r="O34" i="38" s="1"/>
  <c r="P34" i="38" s="1"/>
  <c r="Q34" i="38" s="1"/>
  <c r="G33" i="38"/>
  <c r="H33" i="38" s="1"/>
  <c r="I33" i="38" s="1"/>
  <c r="J33" i="38" s="1"/>
  <c r="K33" i="38" s="1"/>
  <c r="L33" i="38" s="1"/>
  <c r="M33" i="38" s="1"/>
  <c r="N33" i="38" s="1"/>
  <c r="O33" i="38" s="1"/>
  <c r="P33" i="38" s="1"/>
  <c r="Q33" i="38" s="1"/>
  <c r="B27" i="38"/>
  <c r="G27" i="38" s="1"/>
  <c r="H27" i="38" s="1"/>
  <c r="I27" i="38" s="1"/>
  <c r="J27" i="38" s="1"/>
  <c r="K27" i="38" s="1"/>
  <c r="L27" i="38" s="1"/>
  <c r="M27" i="38" s="1"/>
  <c r="N27" i="38" s="1"/>
  <c r="O27" i="38" s="1"/>
  <c r="P27" i="38" s="1"/>
  <c r="Q27" i="38" s="1"/>
  <c r="V27" i="38" s="1"/>
  <c r="G26" i="38"/>
  <c r="H26" i="38" s="1"/>
  <c r="I26" i="38" s="1"/>
  <c r="J26" i="38" s="1"/>
  <c r="K26" i="38" s="1"/>
  <c r="L26" i="38" s="1"/>
  <c r="M26" i="38" s="1"/>
  <c r="N26" i="38" s="1"/>
  <c r="O26" i="38" s="1"/>
  <c r="P26" i="38" s="1"/>
  <c r="Q26" i="38" s="1"/>
  <c r="G25" i="38"/>
  <c r="H25" i="38" s="1"/>
  <c r="I25" i="38" s="1"/>
  <c r="J25" i="38" s="1"/>
  <c r="K25" i="38" s="1"/>
  <c r="L25" i="38" s="1"/>
  <c r="M25" i="38" s="1"/>
  <c r="N25" i="38" s="1"/>
  <c r="O25" i="38" s="1"/>
  <c r="P25" i="38" s="1"/>
  <c r="Q25" i="38" s="1"/>
  <c r="G24" i="38"/>
  <c r="H24" i="38" s="1"/>
  <c r="I24" i="38" s="1"/>
  <c r="J24" i="38" s="1"/>
  <c r="K24" i="38" s="1"/>
  <c r="L24" i="38" s="1"/>
  <c r="M24" i="38" s="1"/>
  <c r="N24" i="38" s="1"/>
  <c r="O24" i="38" s="1"/>
  <c r="P24" i="38" s="1"/>
  <c r="Q24" i="38" s="1"/>
  <c r="V24" i="38" s="1"/>
  <c r="G17" i="38"/>
  <c r="H17" i="38" s="1"/>
  <c r="I17" i="38" s="1"/>
  <c r="J17" i="38" s="1"/>
  <c r="K17" i="38" s="1"/>
  <c r="L17" i="38" s="1"/>
  <c r="M17" i="38" s="1"/>
  <c r="N17" i="38" s="1"/>
  <c r="O17" i="38" s="1"/>
  <c r="P17" i="38" s="1"/>
  <c r="Q17" i="38" s="1"/>
  <c r="V17" i="38" s="1"/>
  <c r="G16" i="38"/>
  <c r="H16" i="38" s="1"/>
  <c r="I16" i="38" s="1"/>
  <c r="J16" i="38" s="1"/>
  <c r="K16" i="38" s="1"/>
  <c r="L16" i="38" s="1"/>
  <c r="M16" i="38" s="1"/>
  <c r="N16" i="38" s="1"/>
  <c r="O16" i="38" s="1"/>
  <c r="P16" i="38" s="1"/>
  <c r="Q16" i="38" s="1"/>
  <c r="V16" i="38" s="1"/>
  <c r="G15" i="38"/>
  <c r="H15" i="38" s="1"/>
  <c r="I15" i="38" s="1"/>
  <c r="J15" i="38" s="1"/>
  <c r="K15" i="38" s="1"/>
  <c r="L15" i="38" s="1"/>
  <c r="M15" i="38" s="1"/>
  <c r="N15" i="38" s="1"/>
  <c r="O15" i="38" s="1"/>
  <c r="P15" i="38" s="1"/>
  <c r="Q15" i="38" s="1"/>
  <c r="V15" i="38" s="1"/>
  <c r="G14" i="38"/>
  <c r="H14" i="38" s="1"/>
  <c r="I14" i="38" s="1"/>
  <c r="J14" i="38" s="1"/>
  <c r="K14" i="38" s="1"/>
  <c r="L14" i="38" s="1"/>
  <c r="M14" i="38" s="1"/>
  <c r="N14" i="38" s="1"/>
  <c r="O14" i="38" s="1"/>
  <c r="P14" i="38" s="1"/>
  <c r="Q14" i="38" s="1"/>
  <c r="G13" i="38"/>
  <c r="H13" i="38" s="1"/>
  <c r="I13" i="38" s="1"/>
  <c r="J13" i="38" s="1"/>
  <c r="K13" i="38" s="1"/>
  <c r="L13" i="38" s="1"/>
  <c r="M13" i="38" s="1"/>
  <c r="N13" i="38" s="1"/>
  <c r="O13" i="38" s="1"/>
  <c r="P13" i="38" s="1"/>
  <c r="Q13" i="38" s="1"/>
  <c r="V13" i="38" s="1"/>
  <c r="G12" i="38"/>
  <c r="H12" i="38" s="1"/>
  <c r="I12" i="38" s="1"/>
  <c r="J12" i="38" s="1"/>
  <c r="K12" i="38" s="1"/>
  <c r="L12" i="38" s="1"/>
  <c r="M12" i="38" s="1"/>
  <c r="N12" i="38" s="1"/>
  <c r="O12" i="38" s="1"/>
  <c r="P12" i="38" s="1"/>
  <c r="Q12" i="38" s="1"/>
  <c r="G11" i="38"/>
  <c r="H11" i="38" s="1"/>
  <c r="I11" i="38" s="1"/>
  <c r="J11" i="38" s="1"/>
  <c r="K11" i="38" s="1"/>
  <c r="L11" i="38" s="1"/>
  <c r="M11" i="38" s="1"/>
  <c r="N11" i="38" s="1"/>
  <c r="O11" i="38" s="1"/>
  <c r="P11" i="38" s="1"/>
  <c r="Q11" i="38" s="1"/>
  <c r="G10" i="38"/>
  <c r="H10" i="38" s="1"/>
  <c r="I10" i="38" s="1"/>
  <c r="J10" i="38" s="1"/>
  <c r="K10" i="38" s="1"/>
  <c r="L10" i="38" s="1"/>
  <c r="M10" i="38" s="1"/>
  <c r="N10" i="38" s="1"/>
  <c r="O10" i="38" s="1"/>
  <c r="P10" i="38" s="1"/>
  <c r="Q10" i="38" s="1"/>
  <c r="D48" i="40"/>
  <c r="D37" i="40"/>
  <c r="D25" i="40"/>
  <c r="D9" i="40"/>
  <c r="D8" i="40"/>
  <c r="I17" i="37"/>
  <c r="I16" i="37"/>
  <c r="I15" i="37"/>
  <c r="I14" i="37"/>
  <c r="I13" i="37"/>
  <c r="I12" i="37"/>
  <c r="I29" i="37"/>
  <c r="I28" i="37"/>
  <c r="I27" i="37"/>
  <c r="I30" i="37" l="1"/>
  <c r="I31" i="37" s="1"/>
  <c r="I32" i="37" s="1"/>
  <c r="V12" i="38"/>
  <c r="V11" i="38"/>
  <c r="V14" i="38"/>
  <c r="V33" i="38"/>
  <c r="R33" i="38"/>
  <c r="S33" i="38" s="1"/>
  <c r="T33" i="38" s="1"/>
  <c r="V34" i="38"/>
  <c r="R34" i="38"/>
  <c r="S34" i="38" s="1"/>
  <c r="T34" i="38" s="1"/>
  <c r="V35" i="38"/>
  <c r="R35" i="38"/>
  <c r="S35" i="38" s="1"/>
  <c r="T35" i="38" s="1"/>
  <c r="V42" i="38"/>
  <c r="R42" i="38"/>
  <c r="S42" i="38" s="1"/>
  <c r="T42" i="38" s="1"/>
  <c r="R43" i="38"/>
  <c r="S43" i="38" s="1"/>
  <c r="T43" i="38" s="1"/>
  <c r="V43" i="38"/>
  <c r="R44" i="38"/>
  <c r="S44" i="38" s="1"/>
  <c r="T44" i="38" s="1"/>
  <c r="V44" i="38"/>
  <c r="R12" i="38"/>
  <c r="R24" i="38"/>
  <c r="S24" i="38" s="1"/>
  <c r="T24" i="38" s="1"/>
  <c r="R26" i="38"/>
  <c r="S26" i="38" s="1"/>
  <c r="T26" i="38" s="1"/>
  <c r="V26" i="38"/>
  <c r="V10" i="38"/>
  <c r="R10" i="38"/>
  <c r="S10" i="38" s="1"/>
  <c r="T10" i="38" s="1"/>
  <c r="R15" i="38"/>
  <c r="S15" i="38" s="1"/>
  <c r="T15" i="38" s="1"/>
  <c r="R27" i="38"/>
  <c r="S27" i="38" s="1"/>
  <c r="T27" i="38" s="1"/>
  <c r="R17" i="38"/>
  <c r="S17" i="38" s="1"/>
  <c r="T17" i="38" s="1"/>
  <c r="R13" i="38"/>
  <c r="S13" i="38" s="1"/>
  <c r="T13" i="38" s="1"/>
  <c r="R14" i="38"/>
  <c r="R11" i="38"/>
  <c r="S11" i="38" s="1"/>
  <c r="T11" i="38" s="1"/>
  <c r="R16" i="38"/>
  <c r="S16" i="38" s="1"/>
  <c r="T16" i="38" s="1"/>
  <c r="R25" i="38"/>
  <c r="S25" i="38" s="1"/>
  <c r="T25" i="38" s="1"/>
  <c r="V25" i="38"/>
  <c r="D11" i="40"/>
  <c r="D19" i="40" s="1"/>
  <c r="D50" i="40" s="1"/>
  <c r="D52" i="40" s="1"/>
  <c r="G10" i="43" l="1"/>
  <c r="G9" i="43"/>
  <c r="G8" i="43"/>
  <c r="G11" i="43"/>
  <c r="G11" i="37"/>
  <c r="G10" i="37"/>
  <c r="I10" i="37" s="1"/>
  <c r="G9" i="37"/>
  <c r="G8" i="37"/>
  <c r="G7" i="43"/>
  <c r="G7" i="37"/>
  <c r="I7" i="37" s="1"/>
  <c r="S12" i="38"/>
  <c r="T12" i="38" s="1"/>
  <c r="S14" i="38"/>
  <c r="T14" i="38" s="1"/>
  <c r="I11" i="37"/>
  <c r="I9" i="37"/>
  <c r="I8" i="37"/>
  <c r="I18" i="37" l="1"/>
  <c r="I19" i="37" s="1"/>
  <c r="I20" i="37" s="1"/>
  <c r="I34" i="37" s="1"/>
  <c r="L31" i="37" l="1"/>
  <c r="K34" i="37"/>
  <c r="J34" i="37"/>
</calcChain>
</file>

<file path=xl/sharedStrings.xml><?xml version="1.0" encoding="utf-8"?>
<sst xmlns="http://schemas.openxmlformats.org/spreadsheetml/2006/main" count="471" uniqueCount="219">
  <si>
    <t>PRESUPUESTO OFICIAL</t>
  </si>
  <si>
    <t>1.  PERSONAL</t>
  </si>
  <si>
    <t>ÍTEM</t>
  </si>
  <si>
    <t xml:space="preserve">DESCRIPCIÓN </t>
  </si>
  <si>
    <t>UNIDAD</t>
  </si>
  <si>
    <t>CANTIDAD
(A)</t>
  </si>
  <si>
    <t>DEDICACIÓN MENSUAL
(B)</t>
  </si>
  <si>
    <t>MESES
( C )</t>
  </si>
  <si>
    <t>VALOR MENSUAL
(D)</t>
  </si>
  <si>
    <t>F.M.
( E )</t>
  </si>
  <si>
    <t>VALOR TOTAL
 (AxBxCxDxE)</t>
  </si>
  <si>
    <t>H/M</t>
  </si>
  <si>
    <t>1.1.5</t>
  </si>
  <si>
    <t>1.1.7</t>
  </si>
  <si>
    <t>1.1.8</t>
  </si>
  <si>
    <t>1.1.9</t>
  </si>
  <si>
    <t>1.1.10</t>
  </si>
  <si>
    <t>1.1.11</t>
  </si>
  <si>
    <t>1.1.12</t>
  </si>
  <si>
    <t>SUBTOTAL</t>
  </si>
  <si>
    <t>IVA 19%</t>
  </si>
  <si>
    <t xml:space="preserve">1.2  </t>
  </si>
  <si>
    <t>1.2.1</t>
  </si>
  <si>
    <t>1.2.2</t>
  </si>
  <si>
    <t>1.2.3</t>
  </si>
  <si>
    <t>1.2.4</t>
  </si>
  <si>
    <t>2.  TRANSPORTE</t>
  </si>
  <si>
    <t>2.1</t>
  </si>
  <si>
    <t>ITEM</t>
  </si>
  <si>
    <t>DESCRIPCIÓN</t>
  </si>
  <si>
    <t>CAMIONETA DOBLE CABINA  PLATON 4X4: 2.600 c.c. y capacidad mínima de carga de 700 Kg., o superior</t>
  </si>
  <si>
    <t>CAMPEROS O CAMIONETA WAGON 4x4  Cilindraje mínimo: 1.300 c.c.</t>
  </si>
  <si>
    <t>CAMIONETA WAGON 4x2  Cilindraje mínimo: 1.300 c.c.</t>
  </si>
  <si>
    <t>2.2</t>
  </si>
  <si>
    <t>TRANSPORTE 2025</t>
  </si>
  <si>
    <r>
      <t xml:space="preserve">
_________________________________________________________
</t>
    </r>
    <r>
      <rPr>
        <b/>
        <sz val="11"/>
        <color rgb="FF000000"/>
        <rFont val="Arial Narrow"/>
        <family val="2"/>
      </rPr>
      <t>Ing. EDWIN GIOVANNI GARCÍA MASMELA
Dirección de Recursos nNturales - DNR</t>
    </r>
  </si>
  <si>
    <t>Proyectó:  xxxxxx - Contratista DRN - CAR</t>
  </si>
  <si>
    <t>FACTOR MULTIPLICADOR.</t>
  </si>
  <si>
    <t>CONCEPTO</t>
  </si>
  <si>
    <t>PORCENTAJE</t>
  </si>
  <si>
    <t>1.</t>
  </si>
  <si>
    <t>Salarios y Prestaciones Sociales de Personal Facturable</t>
  </si>
  <si>
    <t>1.1</t>
  </si>
  <si>
    <t xml:space="preserve">Salarios </t>
  </si>
  <si>
    <t>1.2</t>
  </si>
  <si>
    <t>Prima de servicios (Junio -Diciembre)</t>
  </si>
  <si>
    <t>1.3</t>
  </si>
  <si>
    <t>Cesantía</t>
  </si>
  <si>
    <t xml:space="preserve"> </t>
  </si>
  <si>
    <t>1.4</t>
  </si>
  <si>
    <t>Intereses de cesantía</t>
  </si>
  <si>
    <t>1.5</t>
  </si>
  <si>
    <t>Vacaciones</t>
  </si>
  <si>
    <t>1.6</t>
  </si>
  <si>
    <t>Seguridad Social (salud + pensión)</t>
  </si>
  <si>
    <t>1.7</t>
  </si>
  <si>
    <t>Caja de Compensación Familiar</t>
  </si>
  <si>
    <t>1.8</t>
  </si>
  <si>
    <t>ARL</t>
  </si>
  <si>
    <t>1.9</t>
  </si>
  <si>
    <t>Sena</t>
  </si>
  <si>
    <t>1.10</t>
  </si>
  <si>
    <t>ICBF</t>
  </si>
  <si>
    <t>1.11</t>
  </si>
  <si>
    <t>Otros (Auxilios varios, prestaciones extralegales, Incapacidades no cubertas)</t>
  </si>
  <si>
    <t>1.12</t>
  </si>
  <si>
    <t>Dotación  (Para Ingresos Laborales hasta 2 SMLV, Demas cuando son actividades de Campo o que requieran dotacion)</t>
  </si>
  <si>
    <t>Sub-total</t>
  </si>
  <si>
    <t>2.</t>
  </si>
  <si>
    <t>Gastos Directos</t>
  </si>
  <si>
    <t>Arriendo oficina</t>
  </si>
  <si>
    <t>Servicios Públicos oficina</t>
  </si>
  <si>
    <t>3.</t>
  </si>
  <si>
    <t>Gastos Generales</t>
  </si>
  <si>
    <t>3.1</t>
  </si>
  <si>
    <t>Asesoria Legal y Contable</t>
  </si>
  <si>
    <t>3.2</t>
  </si>
  <si>
    <t>Personal Administrativo no facturable (secretaria, mesajero, vigilancia)</t>
  </si>
  <si>
    <t>3.3</t>
  </si>
  <si>
    <t>Mantenimiento y Operación Oficina</t>
  </si>
  <si>
    <t>3.4</t>
  </si>
  <si>
    <t>Útiles y Papelería</t>
  </si>
  <si>
    <t>3.5</t>
  </si>
  <si>
    <t xml:space="preserve">Gastos Bancarios y Costos Financieros </t>
  </si>
  <si>
    <t>3.6</t>
  </si>
  <si>
    <t>Hardware, Software y Licencias</t>
  </si>
  <si>
    <t>3.8</t>
  </si>
  <si>
    <t>Trasnporte</t>
  </si>
  <si>
    <t>4.</t>
  </si>
  <si>
    <t>Costos Directos no Reembolsables</t>
  </si>
  <si>
    <t>4.1</t>
  </si>
  <si>
    <t>Poliza de Calidad</t>
  </si>
  <si>
    <t>4.2</t>
  </si>
  <si>
    <t>Póliza Cumplimiento</t>
  </si>
  <si>
    <t>4.3</t>
  </si>
  <si>
    <t>Póliza Salarios y prestaciones Sociales</t>
  </si>
  <si>
    <t>4.4</t>
  </si>
  <si>
    <t>Póliza Responsabilidad Civil Extracontractual</t>
  </si>
  <si>
    <t>4.5</t>
  </si>
  <si>
    <t>Retefuente. (Obra 2%, compras 2.5%, servicios 4%, honorarios 11%)</t>
  </si>
  <si>
    <t xml:space="preserve"> FM, Es calculado unicamente para el componenete de personal,;es por ello que la retencion en la fuente fue determinada con respecto a los honarios de los profesonales mas no al  proceso de manera integral.</t>
  </si>
  <si>
    <t>4.6</t>
  </si>
  <si>
    <t>Rete ICA</t>
  </si>
  <si>
    <t>4.7</t>
  </si>
  <si>
    <t>Impuestos, Tasas y Contribuciones de Ley</t>
  </si>
  <si>
    <t>5.</t>
  </si>
  <si>
    <t>Honorarios (Utilidad del consultor y costos no previstos)</t>
  </si>
  <si>
    <t>T  O  T  A  L</t>
  </si>
  <si>
    <t>_______________________________________________________</t>
  </si>
  <si>
    <r>
      <t xml:space="preserve">Ing. EDWIN GIOVANNI GARCÍA MASMELA
</t>
    </r>
    <r>
      <rPr>
        <sz val="10"/>
        <rFont val="Arial Narrow"/>
        <family val="2"/>
      </rPr>
      <t>Director Recursos Naturles DNR</t>
    </r>
  </si>
  <si>
    <t>Proyecto: xxxxxxxxxxxxx -Contratista DNR/CAR</t>
  </si>
  <si>
    <t>GUIA TECNICA</t>
  </si>
  <si>
    <t xml:space="preserve">SERVICIOS CONSULTORIA  CAR </t>
  </si>
  <si>
    <t>RESOLUCION 1044 DE JUNIO 28 DE 2013</t>
  </si>
  <si>
    <t>PERSONAL PROFESIONAL</t>
  </si>
  <si>
    <t>Valor sugerido por Direccion y SGEN</t>
  </si>
  <si>
    <t>CATEG.</t>
  </si>
  <si>
    <t>SUELDO MAXIMO</t>
  </si>
  <si>
    <t>EXPERIENCIA GENERAL</t>
  </si>
  <si>
    <t>EXPERIENCIA ESPECIFICA</t>
  </si>
  <si>
    <t>ESTUDIOS ADICIONALES</t>
  </si>
  <si>
    <t>AÑO 2014</t>
  </si>
  <si>
    <t>AÑO 2015</t>
  </si>
  <si>
    <t>AÑO 2016</t>
  </si>
  <si>
    <t>AÑO 2017</t>
  </si>
  <si>
    <t>AÑO 2018</t>
  </si>
  <si>
    <t>AÑO 2019</t>
  </si>
  <si>
    <t>AÑO 2020</t>
  </si>
  <si>
    <t>AÑO 2021</t>
  </si>
  <si>
    <t>AÑO 2022</t>
  </si>
  <si>
    <t>AÑO 2023</t>
  </si>
  <si>
    <t>AÑO 2024</t>
  </si>
  <si>
    <t>AÑO 2025</t>
  </si>
  <si>
    <t>AÑO 2026</t>
  </si>
  <si>
    <t>AÑO 2027</t>
  </si>
  <si>
    <t>PESOS (S)</t>
  </si>
  <si>
    <t>AÑOS</t>
  </si>
  <si>
    <t>1. PERSONAL</t>
  </si>
  <si>
    <t>Minimo 15</t>
  </si>
  <si>
    <t>Minimo 10</t>
  </si>
  <si>
    <t>MAESTRIA o SUPERIOR</t>
  </si>
  <si>
    <t>Minimo 12</t>
  </si>
  <si>
    <t>Minimo 8</t>
  </si>
  <si>
    <t>ESPECIALIZACION O SUPERIO</t>
  </si>
  <si>
    <t>Minimo 6</t>
  </si>
  <si>
    <t>Minimo 4</t>
  </si>
  <si>
    <t>OPCIONAL</t>
  </si>
  <si>
    <t>Minimo 3</t>
  </si>
  <si>
    <t>Minimo 2</t>
  </si>
  <si>
    <t>Minimo 1</t>
  </si>
  <si>
    <t>NO REQUIERE</t>
  </si>
  <si>
    <t>Hasta 2</t>
  </si>
  <si>
    <t>No requiere</t>
  </si>
  <si>
    <t>PERSONAL TECNOLOGO</t>
  </si>
  <si>
    <t>CATEGORIA</t>
  </si>
  <si>
    <t>NA</t>
  </si>
  <si>
    <t>Hasta 1</t>
  </si>
  <si>
    <t>PERSONAL TECNICO</t>
  </si>
  <si>
    <t>Minimo 5</t>
  </si>
  <si>
    <t>PERSONAL NO CALIFICADO</t>
  </si>
  <si>
    <t xml:space="preserve">ESTUDIOS </t>
  </si>
  <si>
    <t>Bachiller y Estudios no formales</t>
  </si>
  <si>
    <t xml:space="preserve">Bachiller  </t>
  </si>
  <si>
    <t>ninguno</t>
  </si>
  <si>
    <t>Meta de inflación e inflación total al consumidor</t>
  </si>
  <si>
    <t>1.1. Serie histórica_periodicidad mensual</t>
  </si>
  <si>
    <t xml:space="preserve">Información disponible a partir de enero de 1993. </t>
  </si>
  <si>
    <t/>
  </si>
  <si>
    <r>
      <rPr>
        <sz val="9"/>
        <color theme="1"/>
        <rFont val="Helvetica"/>
      </rPr>
      <t xml:space="preserve"> </t>
    </r>
    <r>
      <rPr>
        <i/>
        <sz val="9"/>
        <color theme="1"/>
        <rFont val="Helvetica"/>
      </rPr>
      <t>Banco de la República - Gerencia Técnica - información extraída de la bodega de datos -Serankua- el 02/10/2024 09:35:42</t>
    </r>
  </si>
  <si>
    <t>IPC</t>
  </si>
  <si>
    <t>Año(aaaa)-Mes(mm)</t>
  </si>
  <si>
    <r>
      <rPr>
        <b/>
        <sz val="9"/>
        <color theme="1"/>
        <rFont val="Arial"/>
        <family val="2"/>
      </rPr>
      <t>Inflación total</t>
    </r>
    <r>
      <rPr>
        <b/>
        <sz val="9.9499999999999993"/>
        <color theme="1"/>
        <rFont val="Arial"/>
        <family val="2"/>
      </rPr>
      <t xml:space="preserve"> 1</t>
    </r>
  </si>
  <si>
    <t>Límite superior</t>
  </si>
  <si>
    <t>Meta de inflación</t>
  </si>
  <si>
    <t>Límite inferior</t>
  </si>
  <si>
    <t>%</t>
  </si>
  <si>
    <r>
      <rPr>
        <b/>
        <sz val="9"/>
        <color theme="1"/>
        <rFont val="Helvetica"/>
      </rPr>
      <t>Fuente</t>
    </r>
    <r>
      <rPr>
        <sz val="9"/>
        <color theme="1"/>
        <rFont val="Helvetica"/>
      </rPr>
      <t>: Meta de inflación, Junta Directiva Banco de la República. Inflación total al consumidor, DANE.</t>
    </r>
  </si>
  <si>
    <r>
      <rPr>
        <sz val="9"/>
        <color theme="1"/>
        <rFont val="Helvetica"/>
      </rPr>
      <t xml:space="preserve"> </t>
    </r>
    <r>
      <rPr>
        <b/>
        <sz val="9"/>
        <color theme="1"/>
        <rFont val="Helvetica"/>
      </rPr>
      <t>Nota</t>
    </r>
    <r>
      <rPr>
        <sz val="9"/>
        <color theme="1"/>
        <rFont val="Helvetica"/>
      </rPr>
      <t xml:space="preserve">: Atendiendo lo previsto en el parágrafo del artículo 2o. de la Ley 31 de 1992, la Junta Directiva del Banco de la República ha fijado la meta de inflación para cada año a partir de 1993. En el comunicado de prensa del 27 de noviembre de 2015, la Junta Directiva del Banco de la República, de conformidad con la Ley 31 de 1992, reitera que la meta de inflación es el 3% </t>
    </r>
    <r>
      <rPr>
        <u/>
        <sz val="9"/>
        <color rgb="FF0000FF"/>
        <rFont val="Helvetica"/>
      </rPr>
      <t>http://www.banrep.gov.co/es/comunicado-27-11-2015-2</t>
    </r>
    <r>
      <rPr>
        <sz val="9"/>
        <color theme="1"/>
        <rFont val="Helvetica"/>
      </rPr>
      <t>.</t>
    </r>
  </si>
  <si>
    <r>
      <rPr>
        <sz val="9"/>
        <color theme="1"/>
        <rFont val="Helvetica"/>
      </rPr>
      <t xml:space="preserve"> </t>
    </r>
    <r>
      <rPr>
        <b/>
        <sz val="9"/>
        <color theme="1"/>
        <rFont val="Helvetica"/>
      </rPr>
      <t>¹</t>
    </r>
    <r>
      <rPr>
        <sz val="9"/>
        <color theme="1"/>
        <rFont val="Helvetica"/>
      </rPr>
      <t xml:space="preserve"> Inflación total al consumidor se refiere a la variación doce meses del IPC total Nacional Ponderado, producido por el DANE. </t>
    </r>
  </si>
  <si>
    <t>https://www.banrep.gov.co/es/estadisticas/indice-precios-consumidor-ipc</t>
  </si>
  <si>
    <t>https://d1b4gd4m8561gs.cloudfront.net/sites/default/files/eme-graficas.pdf</t>
  </si>
  <si>
    <t>Espectativa de IPC para diciembre 2024</t>
  </si>
  <si>
    <t>Espectativa de IPC para diciembre 2025</t>
  </si>
  <si>
    <t>OBJETO: REALIZAR LA INTERVENTORÍA TÉCNICA, ADMINISTRATIVA, FINANCIERA, JURÍDICA Y CONTABLE PARA  EL CONTRATO QUE TIENE POR OBJETO "IMPLEMENTAR ACCIONES INTEGRALES CON ENFOQUE PARTICIPATIVO PARA LA RESTAURACIÓN EN ÁREAS DE IMPORTANCIA AMBIENTAL EN MICROCUENCAS PRIORIZADAS (QUEBRADA EL TEJAR - CHOCONTA)"</t>
  </si>
  <si>
    <t>OPCION N°2 TRANSPORTE</t>
  </si>
  <si>
    <t>RESOLUCIÓN CAR 1044 DE 2013</t>
  </si>
  <si>
    <t>VEHÍCULO</t>
  </si>
  <si>
    <t>AÑO 2013</t>
  </si>
  <si>
    <t>ALQUILER CAMPERO 4X 4 2000 CC, MODELO 2015 EN ADELANTE, INCLUYE CONDUCTOR Y TODO COSTO ASOCIADO)</t>
  </si>
  <si>
    <t>MENOR A 2000 CC</t>
  </si>
  <si>
    <t>ALQUILER CAMIONETA DOBLE CABINA CON PLATON 4X4 2000 CC, MODELO 2015 EN ADELANTE, INCLUYE CONDUCTOR Y TODO COSTO ASOCIADO)</t>
  </si>
  <si>
    <t>MAYOR A 2000 CC</t>
  </si>
  <si>
    <t>El servicio de transporte Publico esta excluido de IVA. Articulo 476 numeral 9. "El servicio de transporte público, terrestre, fluvial y marítimo de personas en el territorio nacional, y el de transporte público o privado nacional e internacional de carga marítimo, fluvial, terrestre y aéreo. Igualmente, se excluye el transporte de carga marítimo, fluvial, terrestre y aéreo. Igualmente, se excluye el transporte de gas e hidrocarburos."</t>
  </si>
  <si>
    <t>DEDICACION 
( B )</t>
  </si>
  <si>
    <t>MESES (C)</t>
  </si>
  <si>
    <t>VALOR UNITARIO (D)</t>
  </si>
  <si>
    <t>VALOR TOTAL (AxBxCxD)</t>
  </si>
  <si>
    <t>PERSONAL INTERVENTOR</t>
  </si>
  <si>
    <t>1. TOTAL PERSONAL INTERVENTOR</t>
  </si>
  <si>
    <t>2.1.1</t>
  </si>
  <si>
    <t>TOTAL PRESUPUESTO</t>
  </si>
  <si>
    <t>CANTIDAD 
(A)</t>
  </si>
  <si>
    <t>PAA</t>
  </si>
  <si>
    <t>DIFERE</t>
  </si>
  <si>
    <t xml:space="preserve">DIRECTOR DE INTERVENTORIA </t>
  </si>
  <si>
    <t xml:space="preserve">BIÓLOGO </t>
  </si>
  <si>
    <t xml:space="preserve">INGENIERO AGRÓNOMO </t>
  </si>
  <si>
    <t>PROFESIONAL SOCIAL</t>
  </si>
  <si>
    <t>ESPECIALISTA EN RIESGOS</t>
  </si>
  <si>
    <t>ESPECIFICACIONES TECNICAS</t>
  </si>
  <si>
    <t>TRANSPORTE PERSONAL INTERVENTOR</t>
  </si>
  <si>
    <t>VALOR MAXIMO CAR</t>
  </si>
  <si>
    <t>F.M. MAXIMO CAR</t>
  </si>
  <si>
    <t xml:space="preserve">SUBTOTAL TRANSPORTE </t>
  </si>
  <si>
    <t>1.2 TOTAL PERSONAL INTERVENTOR</t>
  </si>
  <si>
    <t>2.1 TOTAL TRANSPORTE PERSONAL INTERVENTOR</t>
  </si>
  <si>
    <t>ANEXO ECONOMICO</t>
  </si>
  <si>
    <t>OBJETO: REALIZAR LA INTERVENTORÍA TÉCNICA, ADMINISTRATIVA, FINANCIERA, JURÍDICA Y CONTABLE PARA  EL CONTRATO QUE TIENE POR OBJETO "IMPLEMENTAR ACCIONES INTEGRALES CON ENFOQUE PARTICIPATIVO PARA LA RESTAURACIÓN EN ÁREAS DE IMPORTANCIA AMBIENTAL EN MICROCUENCAS PRIORIZADAS (QUEBRADA EL TEJAR - CHOCONTA)</t>
  </si>
  <si>
    <t>SUBTOTAL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</si>
</sst>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_);_(&quot;$&quot;\ * \(#,##0\);_(&quot;$&quot;\ * &quot;-&quot;_);_(@_)"/>
    <numFmt numFmtId="166" formatCode="_(* #,##0_);_(* \(#,##0\);_(* &quot;-&quot;_);_(@_)"/>
    <numFmt numFmtId="167" formatCode="_(* #,##0.00_);_(* \(#,##0.00\);_(* &quot;-&quot;??_);_(@_)"/>
    <numFmt numFmtId="168" formatCode="#,##0.0"/>
    <numFmt numFmtId="169" formatCode="_-&quot;$&quot;* #,##0.00_-;\-&quot;$&quot;* #,##0.00_-;_-&quot;$&quot;* &quot;-&quot;_-;_-@_-"/>
    <numFmt numFmtId="170" formatCode="0.0%"/>
    <numFmt numFmtId="171" formatCode="_-* #,##0.00_-;\-* #,##0.00_-;_-* &quot;-&quot;_-;_-@_-"/>
    <numFmt numFmtId="172" formatCode="_-* #,##0.0000_-;\-* #,##0.0000_-;_-* &quot;-&quot;_-;_-@_-"/>
    <numFmt numFmtId="173" formatCode="&quot;$&quot;\ #,##0"/>
    <numFmt numFmtId="174" formatCode="_(* #,##0.00_);_(* \(#,##0.00\);_(* &quot;-&quot;_);_(@_)"/>
    <numFmt numFmtId="175" formatCode="_-&quot;$&quot;\ * #,##0.0_-;\-&quot;$&quot;\ * #,##0.0_-;_-&quot;$&quot;\ * &quot;-&quot;_-;_-@_-"/>
    <numFmt numFmtId="176" formatCode="####\-##"/>
    <numFmt numFmtId="177" formatCode="_-* #,##0_-;\-* #,##0_-;_-* &quot;-&quot;??_-;_-@_-"/>
    <numFmt numFmtId="178" formatCode="_-* #,##0\ _€_-;\-* #,##0\ _€_-;_-* &quot;-&quot;??\ _€_-;_-@_-"/>
  </numFmts>
  <fonts count="39" x14ac:knownFonts="1">
    <font>
      <sz val="11"/>
      <color theme="1"/>
      <name val="Calibri"/>
      <family val="2"/>
      <scheme val="minor"/>
    </font>
    <font>
      <sz val="11"/>
      <color theme="1"/>
      <name val="Calibri"/>
      <family val="2"/>
      <scheme val="minor"/>
    </font>
    <font>
      <sz val="10"/>
      <color theme="1"/>
      <name val="Arial Narrow"/>
      <family val="2"/>
    </font>
    <font>
      <sz val="11"/>
      <color theme="1"/>
      <name val="Arial Narrow"/>
      <family val="2"/>
    </font>
    <font>
      <b/>
      <sz val="11"/>
      <color rgb="FF000000"/>
      <name val="Arial Narrow"/>
      <family val="2"/>
    </font>
    <font>
      <b/>
      <sz val="11"/>
      <color theme="1"/>
      <name val="Arial Narrow"/>
      <family val="2"/>
    </font>
    <font>
      <sz val="11"/>
      <color rgb="FF000000"/>
      <name val="Arial Narrow"/>
      <family val="2"/>
    </font>
    <font>
      <b/>
      <sz val="11"/>
      <name val="Calibri"/>
      <family val="2"/>
      <scheme val="minor"/>
    </font>
    <font>
      <b/>
      <sz val="11"/>
      <color theme="1"/>
      <name val="Calibri"/>
      <family val="2"/>
      <scheme val="minor"/>
    </font>
    <font>
      <b/>
      <sz val="10"/>
      <color indexed="8"/>
      <name val="Arial Narrow"/>
      <family val="2"/>
    </font>
    <font>
      <b/>
      <u/>
      <sz val="10"/>
      <color indexed="8"/>
      <name val="Arial Narrow"/>
      <family val="2"/>
    </font>
    <font>
      <sz val="10"/>
      <color indexed="8"/>
      <name val="Arial Narrow"/>
      <family val="2"/>
    </font>
    <font>
      <b/>
      <sz val="10"/>
      <color theme="1"/>
      <name val="Arial Narrow"/>
      <family val="2"/>
    </font>
    <font>
      <sz val="9"/>
      <color theme="1"/>
      <name val="Arial Narrow"/>
      <family val="2"/>
    </font>
    <font>
      <b/>
      <sz val="10"/>
      <name val="Arial Narrow"/>
      <family val="2"/>
    </font>
    <font>
      <sz val="10"/>
      <name val="Arial Narrow"/>
      <family val="2"/>
    </font>
    <font>
      <sz val="10"/>
      <color theme="1"/>
      <name val="Calibri"/>
      <family val="2"/>
      <scheme val="minor"/>
    </font>
    <font>
      <sz val="10"/>
      <color rgb="FFFF0000"/>
      <name val="Arial Narrow"/>
      <family val="2"/>
    </font>
    <font>
      <b/>
      <sz val="14"/>
      <color theme="1"/>
      <name val="Calibri"/>
      <family val="2"/>
      <scheme val="minor"/>
    </font>
    <font>
      <b/>
      <sz val="9"/>
      <color theme="2" tint="-0.89999084444715716"/>
      <name val="Arial"/>
      <family val="2"/>
    </font>
    <font>
      <b/>
      <sz val="9"/>
      <color theme="0"/>
      <name val="Arial"/>
      <family val="2"/>
    </font>
    <font>
      <sz val="9"/>
      <color theme="1"/>
      <name val="Arial"/>
      <family val="2"/>
    </font>
    <font>
      <sz val="11"/>
      <color rgb="FF202124"/>
      <name val="Calibri"/>
      <family val="2"/>
      <scheme val="minor"/>
    </font>
    <font>
      <u/>
      <sz val="11"/>
      <color theme="10"/>
      <name val="Calibri"/>
      <family val="2"/>
      <scheme val="minor"/>
    </font>
    <font>
      <b/>
      <sz val="12"/>
      <color rgb="FF004677"/>
      <name val="Helvetica"/>
    </font>
    <font>
      <sz val="11"/>
      <color theme="1"/>
      <name val="Helvetica"/>
    </font>
    <font>
      <sz val="9"/>
      <color theme="1"/>
      <name val="Helvetica"/>
    </font>
    <font>
      <i/>
      <sz val="9"/>
      <color theme="1"/>
      <name val="Helvetica"/>
    </font>
    <font>
      <b/>
      <sz val="9"/>
      <color theme="1"/>
      <name val="Arial"/>
      <family val="2"/>
    </font>
    <font>
      <b/>
      <sz val="9.9499999999999993"/>
      <color theme="1"/>
      <name val="Arial"/>
      <family val="2"/>
    </font>
    <font>
      <sz val="10"/>
      <color theme="1"/>
      <name val="Arial"/>
      <family val="2"/>
    </font>
    <font>
      <b/>
      <sz val="9"/>
      <color theme="1"/>
      <name val="Helvetica"/>
    </font>
    <font>
      <u/>
      <sz val="9"/>
      <color rgb="FF0000FF"/>
      <name val="Helvetica"/>
    </font>
    <font>
      <b/>
      <sz val="22"/>
      <color rgb="FF000000"/>
      <name val="Calibri"/>
      <family val="2"/>
    </font>
    <font>
      <sz val="16"/>
      <color theme="1"/>
      <name val="Arial"/>
      <family val="2"/>
    </font>
    <font>
      <b/>
      <sz val="16"/>
      <color theme="1"/>
      <name val="Calibri"/>
      <family val="2"/>
      <scheme val="minor"/>
    </font>
    <font>
      <b/>
      <sz val="9"/>
      <color theme="1"/>
      <name val="Arial Narrow"/>
      <family val="2"/>
    </font>
    <font>
      <b/>
      <sz val="9"/>
      <name val="Arial Narrow"/>
      <family val="2"/>
    </font>
    <font>
      <sz val="8"/>
      <name val="Arial Narrow"/>
      <family val="2"/>
    </font>
  </fonts>
  <fills count="1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7" tint="0.79998168889431442"/>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0"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s>
  <cellStyleXfs count="14">
    <xf numFmtId="0" fontId="0" fillId="0" borderId="0"/>
    <xf numFmtId="0" fontId="1" fillId="0" borderId="0"/>
    <xf numFmtId="44"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3" fillId="0" borderId="0" applyNumberFormat="0" applyFill="0" applyBorder="0" applyAlignment="0" applyProtection="0"/>
  </cellStyleXfs>
  <cellXfs count="260">
    <xf numFmtId="0" fontId="0" fillId="0" borderId="0" xfId="0"/>
    <xf numFmtId="0" fontId="3" fillId="0" borderId="0" xfId="0" applyFo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3" borderId="1" xfId="0" applyFont="1" applyFill="1" applyBorder="1" applyAlignment="1">
      <alignment horizontal="justify" vertical="center" wrapText="1"/>
    </xf>
    <xf numFmtId="0" fontId="6" fillId="3" borderId="1" xfId="0" applyFont="1" applyFill="1" applyBorder="1" applyAlignment="1">
      <alignment horizontal="center" vertical="center"/>
    </xf>
    <xf numFmtId="9" fontId="6" fillId="3" borderId="1" xfId="0" applyNumberFormat="1" applyFont="1" applyFill="1" applyBorder="1" applyAlignment="1">
      <alignment horizontal="center" vertical="center"/>
    </xf>
    <xf numFmtId="169" fontId="6" fillId="3" borderId="1" xfId="5" applyNumberFormat="1" applyFont="1" applyFill="1" applyBorder="1" applyAlignment="1">
      <alignment horizontal="right" vertical="center"/>
    </xf>
    <xf numFmtId="168" fontId="3" fillId="0" borderId="1" xfId="1" applyNumberFormat="1" applyFont="1" applyBorder="1" applyAlignment="1">
      <alignment horizontal="center" vertical="center" wrapText="1"/>
    </xf>
    <xf numFmtId="0" fontId="0" fillId="0" borderId="1" xfId="0" applyBorder="1" applyAlignment="1">
      <alignment horizontal="center" vertical="center"/>
    </xf>
    <xf numFmtId="0" fontId="5" fillId="2" borderId="1" xfId="0" applyFont="1" applyFill="1" applyBorder="1" applyAlignment="1">
      <alignment horizontal="center" vertical="center"/>
    </xf>
    <xf numFmtId="41" fontId="2" fillId="0" borderId="0" xfId="10" applyFont="1"/>
    <xf numFmtId="0" fontId="2" fillId="0" borderId="0" xfId="0" applyFont="1"/>
    <xf numFmtId="0" fontId="2" fillId="0" borderId="0" xfId="0" applyFont="1" applyAlignment="1">
      <alignment horizontal="center"/>
    </xf>
    <xf numFmtId="0" fontId="9" fillId="0" borderId="9" xfId="0" applyFont="1" applyBorder="1" applyAlignment="1">
      <alignment horizontal="center" vertical="center" wrapText="1"/>
    </xf>
    <xf numFmtId="0" fontId="10" fillId="2" borderId="1" xfId="0" applyFont="1" applyFill="1" applyBorder="1" applyAlignment="1">
      <alignment horizontal="center" vertical="center"/>
    </xf>
    <xf numFmtId="0" fontId="9" fillId="0" borderId="1" xfId="0" applyFont="1" applyBorder="1" applyAlignment="1">
      <alignment horizontal="center" vertical="center" wrapText="1"/>
    </xf>
    <xf numFmtId="41" fontId="2" fillId="0" borderId="0" xfId="10" applyFont="1" applyAlignment="1">
      <alignment vertical="center"/>
    </xf>
    <xf numFmtId="0" fontId="2" fillId="0" borderId="0" xfId="0" applyFont="1" applyAlignment="1">
      <alignment vertical="center"/>
    </xf>
    <xf numFmtId="0" fontId="11" fillId="0" borderId="1" xfId="0" applyFont="1" applyBorder="1" applyAlignment="1">
      <alignment horizontal="center"/>
    </xf>
    <xf numFmtId="0" fontId="11" fillId="0" borderId="5" xfId="0" applyFont="1" applyBorder="1" applyAlignment="1">
      <alignment vertical="center"/>
    </xf>
    <xf numFmtId="0" fontId="11" fillId="0" borderId="2" xfId="0" applyFont="1" applyBorder="1"/>
    <xf numFmtId="10" fontId="11" fillId="0" borderId="3" xfId="0" applyNumberFormat="1" applyFont="1" applyBorder="1" applyAlignment="1">
      <alignment horizontal="center"/>
    </xf>
    <xf numFmtId="0" fontId="11" fillId="0" borderId="1" xfId="0" applyFont="1" applyBorder="1" applyAlignment="1">
      <alignment horizontal="center" vertical="center"/>
    </xf>
    <xf numFmtId="10" fontId="11" fillId="0" borderId="1" xfId="0" applyNumberFormat="1" applyFont="1" applyBorder="1" applyAlignment="1">
      <alignment horizontal="center" vertical="center"/>
    </xf>
    <xf numFmtId="41" fontId="2" fillId="0" borderId="0" xfId="10" applyFont="1" applyFill="1"/>
    <xf numFmtId="10" fontId="11" fillId="0" borderId="1" xfId="1" applyNumberFormat="1" applyFont="1" applyBorder="1" applyAlignment="1">
      <alignment horizontal="center" vertical="center"/>
    </xf>
    <xf numFmtId="0" fontId="11" fillId="0" borderId="1" xfId="0" applyFont="1" applyBorder="1" applyAlignment="1">
      <alignment vertical="center"/>
    </xf>
    <xf numFmtId="0" fontId="9" fillId="0" borderId="1" xfId="0" applyFont="1" applyBorder="1"/>
    <xf numFmtId="10" fontId="9" fillId="0" borderId="1" xfId="0" applyNumberFormat="1" applyFont="1" applyBorder="1" applyAlignment="1">
      <alignment horizontal="center" vertical="center"/>
    </xf>
    <xf numFmtId="0" fontId="11" fillId="0" borderId="5" xfId="0" applyFont="1" applyBorder="1" applyAlignment="1">
      <alignment horizontal="center"/>
    </xf>
    <xf numFmtId="0" fontId="11" fillId="0" borderId="2" xfId="0" applyFont="1" applyBorder="1" applyAlignment="1">
      <alignment vertical="center"/>
    </xf>
    <xf numFmtId="0" fontId="9" fillId="0" borderId="1" xfId="0" applyFont="1" applyBorder="1" applyAlignment="1">
      <alignment horizontal="center"/>
    </xf>
    <xf numFmtId="0" fontId="11" fillId="0" borderId="3" xfId="0" applyFont="1" applyBorder="1"/>
    <xf numFmtId="10" fontId="11" fillId="0" borderId="1" xfId="0" applyNumberFormat="1" applyFont="1" applyBorder="1" applyAlignment="1">
      <alignment horizontal="center"/>
    </xf>
    <xf numFmtId="0" fontId="11" fillId="0" borderId="5" xfId="0" applyFont="1" applyBorder="1" applyAlignment="1">
      <alignment horizontal="left" vertical="center"/>
    </xf>
    <xf numFmtId="0" fontId="2" fillId="0" borderId="3" xfId="0" applyFont="1" applyBorder="1" applyAlignment="1">
      <alignment wrapText="1"/>
    </xf>
    <xf numFmtId="10" fontId="9" fillId="0" borderId="1" xfId="0" applyNumberFormat="1" applyFont="1" applyBorder="1" applyAlignment="1">
      <alignment horizontal="center"/>
    </xf>
    <xf numFmtId="0" fontId="9" fillId="0" borderId="5" xfId="0" applyFont="1" applyBorder="1" applyAlignment="1">
      <alignment horizontal="center"/>
    </xf>
    <xf numFmtId="0" fontId="10" fillId="0" borderId="2" xfId="0" applyFont="1" applyBorder="1" applyAlignment="1">
      <alignment horizontal="left" vertical="center"/>
    </xf>
    <xf numFmtId="0" fontId="2" fillId="0" borderId="2" xfId="0" applyFont="1" applyBorder="1" applyAlignment="1">
      <alignment wrapText="1"/>
    </xf>
    <xf numFmtId="0" fontId="2" fillId="0" borderId="3" xfId="0" applyFont="1" applyBorder="1" applyAlignment="1">
      <alignment horizontal="center" wrapText="1"/>
    </xf>
    <xf numFmtId="0" fontId="11" fillId="0" borderId="1" xfId="1" applyFont="1" applyBorder="1" applyAlignment="1">
      <alignment horizontal="center"/>
    </xf>
    <xf numFmtId="41" fontId="2" fillId="0" borderId="0" xfId="10" applyFont="1" applyBorder="1" applyAlignment="1"/>
    <xf numFmtId="3" fontId="2" fillId="0" borderId="0" xfId="0" applyNumberFormat="1" applyFont="1"/>
    <xf numFmtId="41" fontId="2" fillId="0" borderId="0" xfId="10" applyFont="1" applyBorder="1"/>
    <xf numFmtId="10" fontId="2" fillId="0" borderId="0" xfId="0" applyNumberFormat="1" applyFont="1"/>
    <xf numFmtId="0" fontId="10" fillId="0" borderId="1" xfId="0" applyFont="1" applyBorder="1" applyAlignment="1">
      <alignment horizontal="left" vertical="center" wrapText="1"/>
    </xf>
    <xf numFmtId="170" fontId="9" fillId="0" borderId="1" xfId="0" applyNumberFormat="1" applyFont="1" applyBorder="1" applyAlignment="1">
      <alignment horizontal="center"/>
    </xf>
    <xf numFmtId="0" fontId="2" fillId="0" borderId="10" xfId="0" applyFont="1" applyBorder="1" applyAlignment="1">
      <alignment horizontal="center" wrapText="1"/>
    </xf>
    <xf numFmtId="0" fontId="2" fillId="0" borderId="10" xfId="0" applyFont="1" applyBorder="1" applyAlignment="1">
      <alignment vertical="center" wrapText="1"/>
    </xf>
    <xf numFmtId="0" fontId="2" fillId="0" borderId="10" xfId="0" applyFont="1" applyBorder="1" applyAlignment="1">
      <alignment wrapText="1"/>
    </xf>
    <xf numFmtId="168" fontId="12" fillId="0" borderId="1" xfId="1" applyNumberFormat="1" applyFont="1" applyBorder="1" applyAlignment="1">
      <alignment horizontal="center" wrapText="1"/>
    </xf>
    <xf numFmtId="0" fontId="2" fillId="0" borderId="0" xfId="0" applyFont="1" applyAlignment="1">
      <alignment horizontal="center" wrapText="1"/>
    </xf>
    <xf numFmtId="0" fontId="2" fillId="0" borderId="0" xfId="0" applyFont="1" applyAlignment="1">
      <alignment vertical="center" wrapText="1"/>
    </xf>
    <xf numFmtId="0" fontId="2" fillId="0" borderId="0" xfId="0" applyFont="1" applyAlignment="1">
      <alignment wrapText="1"/>
    </xf>
    <xf numFmtId="171" fontId="2" fillId="0" borderId="0" xfId="10" applyNumberFormat="1" applyFont="1" applyFill="1" applyBorder="1" applyAlignment="1">
      <alignment horizontal="center" wrapText="1"/>
    </xf>
    <xf numFmtId="41" fontId="2" fillId="0" borderId="0" xfId="10" applyFont="1" applyAlignment="1">
      <alignment horizontal="center"/>
    </xf>
    <xf numFmtId="43" fontId="2" fillId="0" borderId="0" xfId="11" applyFont="1" applyAlignment="1">
      <alignment horizontal="center"/>
    </xf>
    <xf numFmtId="0" fontId="15" fillId="0" borderId="0" xfId="1" applyFont="1" applyAlignment="1">
      <alignment horizontal="left" vertical="center"/>
    </xf>
    <xf numFmtId="0" fontId="2" fillId="0" borderId="0" xfId="1" applyFont="1"/>
    <xf numFmtId="0" fontId="2" fillId="0" borderId="0" xfId="1" applyFont="1" applyAlignment="1">
      <alignment horizontal="center"/>
    </xf>
    <xf numFmtId="0" fontId="16" fillId="0" borderId="0" xfId="0" applyFont="1" applyAlignment="1">
      <alignment horizontal="center"/>
    </xf>
    <xf numFmtId="0" fontId="16" fillId="0" borderId="0" xfId="0" applyFont="1" applyAlignment="1">
      <alignment horizontal="center" vertical="center"/>
    </xf>
    <xf numFmtId="0" fontId="16" fillId="0" borderId="0" xfId="0" applyFont="1"/>
    <xf numFmtId="0" fontId="14" fillId="0" borderId="0" xfId="0" applyFont="1" applyAlignment="1">
      <alignment horizontal="center" vertical="center"/>
    </xf>
    <xf numFmtId="0" fontId="17" fillId="0" borderId="0" xfId="0" applyFont="1" applyAlignment="1">
      <alignment vertical="center"/>
    </xf>
    <xf numFmtId="0" fontId="15" fillId="0" borderId="0" xfId="0" applyFont="1" applyAlignment="1">
      <alignment wrapText="1"/>
    </xf>
    <xf numFmtId="41" fontId="14" fillId="0" borderId="0" xfId="10" applyFont="1" applyBorder="1" applyAlignment="1">
      <alignment horizontal="right" wrapText="1"/>
    </xf>
    <xf numFmtId="41" fontId="15" fillId="0" borderId="0" xfId="10" applyFont="1" applyAlignment="1">
      <alignment wrapText="1"/>
    </xf>
    <xf numFmtId="172" fontId="15" fillId="0" borderId="0" xfId="10" applyNumberFormat="1" applyFont="1" applyAlignment="1">
      <alignment vertical="center" wrapText="1"/>
    </xf>
    <xf numFmtId="0" fontId="18" fillId="0" borderId="0" xfId="0" applyFont="1"/>
    <xf numFmtId="166" fontId="0" fillId="0" borderId="0" xfId="8" applyFont="1"/>
    <xf numFmtId="0" fontId="0" fillId="4" borderId="0" xfId="0" applyFill="1"/>
    <xf numFmtId="0" fontId="20" fillId="6" borderId="1" xfId="0" applyFont="1" applyFill="1" applyBorder="1" applyAlignment="1">
      <alignment horizontal="center" vertical="center" wrapText="1"/>
    </xf>
    <xf numFmtId="173" fontId="20" fillId="6" borderId="1" xfId="0" applyNumberFormat="1" applyFont="1" applyFill="1" applyBorder="1" applyAlignment="1">
      <alignment horizontal="center" vertical="center" wrapText="1"/>
    </xf>
    <xf numFmtId="3" fontId="20" fillId="6" borderId="1" xfId="0" applyNumberFormat="1" applyFont="1" applyFill="1" applyBorder="1" applyAlignment="1">
      <alignment horizontal="center" vertical="center" wrapText="1"/>
    </xf>
    <xf numFmtId="0" fontId="8" fillId="0" borderId="0" xfId="0" applyFont="1"/>
    <xf numFmtId="166" fontId="20" fillId="6" borderId="1" xfId="8" applyFont="1" applyFill="1" applyBorder="1" applyAlignment="1">
      <alignment horizontal="center" vertical="center" wrapText="1"/>
    </xf>
    <xf numFmtId="0" fontId="8" fillId="4" borderId="0" xfId="0" applyFont="1" applyFill="1"/>
    <xf numFmtId="10" fontId="20" fillId="6" borderId="1" xfId="12" applyNumberFormat="1" applyFont="1" applyFill="1" applyBorder="1" applyAlignment="1">
      <alignment horizontal="center" vertical="center" wrapText="1"/>
    </xf>
    <xf numFmtId="0" fontId="21" fillId="0" borderId="1" xfId="0" applyFont="1" applyBorder="1" applyAlignment="1">
      <alignment horizontal="center" vertical="center" wrapText="1"/>
    </xf>
    <xf numFmtId="165" fontId="21" fillId="0" borderId="1" xfId="0" applyNumberFormat="1" applyFont="1" applyBorder="1" applyAlignment="1">
      <alignment vertical="center" wrapText="1"/>
    </xf>
    <xf numFmtId="174" fontId="21" fillId="0" borderId="1" xfId="8" applyNumberFormat="1" applyFont="1" applyBorder="1" applyAlignment="1">
      <alignment vertical="center" wrapText="1"/>
    </xf>
    <xf numFmtId="0" fontId="21" fillId="4" borderId="1" xfId="0" applyFont="1" applyFill="1" applyBorder="1" applyAlignment="1">
      <alignment horizontal="center" vertical="center" wrapText="1"/>
    </xf>
    <xf numFmtId="165" fontId="21" fillId="4" borderId="1" xfId="0" applyNumberFormat="1" applyFont="1" applyFill="1" applyBorder="1" applyAlignment="1">
      <alignment vertical="center" wrapText="1"/>
    </xf>
    <xf numFmtId="174" fontId="21" fillId="4" borderId="1" xfId="8" applyNumberFormat="1" applyFont="1" applyFill="1" applyBorder="1" applyAlignment="1">
      <alignment vertical="center" wrapText="1"/>
    </xf>
    <xf numFmtId="174" fontId="21" fillId="0" borderId="1" xfId="8" applyNumberFormat="1" applyFont="1" applyFill="1" applyBorder="1" applyAlignment="1">
      <alignment vertical="center" wrapText="1"/>
    </xf>
    <xf numFmtId="165" fontId="0" fillId="4" borderId="0" xfId="9" applyFont="1" applyFill="1"/>
    <xf numFmtId="10" fontId="20" fillId="6" borderId="1" xfId="8" applyNumberFormat="1" applyFont="1" applyFill="1" applyBorder="1" applyAlignment="1">
      <alignment horizontal="center" vertical="center" wrapText="1"/>
    </xf>
    <xf numFmtId="0" fontId="0" fillId="0" borderId="4" xfId="0" applyBorder="1"/>
    <xf numFmtId="175" fontId="0" fillId="0" borderId="0" xfId="9" applyNumberFormat="1" applyFont="1"/>
    <xf numFmtId="166" fontId="21" fillId="0" borderId="0" xfId="8" applyFont="1" applyBorder="1" applyAlignment="1">
      <alignment vertical="center" wrapText="1"/>
    </xf>
    <xf numFmtId="166" fontId="0" fillId="0" borderId="0" xfId="8" applyFont="1" applyBorder="1"/>
    <xf numFmtId="166" fontId="8" fillId="0" borderId="0" xfId="8" applyFont="1" applyBorder="1" applyAlignment="1">
      <alignment horizontal="center" vertical="center"/>
    </xf>
    <xf numFmtId="173" fontId="0" fillId="0" borderId="0" xfId="8" applyNumberFormat="1" applyFont="1" applyBorder="1" applyAlignment="1">
      <alignment horizontal="center" vertical="center"/>
    </xf>
    <xf numFmtId="166" fontId="1" fillId="0" borderId="0" xfId="8" applyFont="1" applyBorder="1" applyAlignment="1">
      <alignment vertical="center"/>
    </xf>
    <xf numFmtId="173" fontId="22" fillId="0" borderId="0" xfId="0" applyNumberFormat="1" applyFont="1" applyAlignment="1">
      <alignment horizontal="center" vertical="center"/>
    </xf>
    <xf numFmtId="3" fontId="5" fillId="2" borderId="1" xfId="0" applyNumberFormat="1" applyFont="1" applyFill="1" applyBorder="1" applyAlignment="1">
      <alignment horizontal="center" vertical="center" wrapText="1"/>
    </xf>
    <xf numFmtId="3" fontId="0" fillId="0" borderId="0" xfId="0" applyNumberFormat="1"/>
    <xf numFmtId="3" fontId="3" fillId="3" borderId="1" xfId="0" applyNumberFormat="1" applyFont="1" applyFill="1" applyBorder="1"/>
    <xf numFmtId="3" fontId="3" fillId="0" borderId="0" xfId="0" applyNumberFormat="1" applyFont="1"/>
    <xf numFmtId="3" fontId="6" fillId="0" borderId="1" xfId="5" applyNumberFormat="1" applyFont="1" applyFill="1" applyBorder="1" applyAlignment="1">
      <alignment horizontal="left" vertical="center"/>
    </xf>
    <xf numFmtId="3" fontId="4" fillId="2" borderId="1" xfId="5" applyNumberFormat="1" applyFont="1" applyFill="1" applyBorder="1" applyAlignment="1">
      <alignment horizontal="right" vertical="center"/>
    </xf>
    <xf numFmtId="3" fontId="5" fillId="2" borderId="1" xfId="0" applyNumberFormat="1" applyFont="1" applyFill="1" applyBorder="1" applyAlignment="1">
      <alignment vertical="center"/>
    </xf>
    <xf numFmtId="3" fontId="3" fillId="0" borderId="1" xfId="0" applyNumberFormat="1" applyFont="1" applyBorder="1" applyAlignment="1">
      <alignment vertical="center"/>
    </xf>
    <xf numFmtId="3" fontId="3" fillId="0" borderId="0" xfId="0" applyNumberFormat="1" applyFont="1" applyAlignment="1">
      <alignment vertical="center"/>
    </xf>
    <xf numFmtId="0" fontId="4" fillId="2" borderId="1" xfId="0" applyFont="1" applyFill="1" applyBorder="1" applyAlignment="1">
      <alignment horizontal="justify" vertical="center" wrapText="1"/>
    </xf>
    <xf numFmtId="0" fontId="0" fillId="0" borderId="0" xfId="0" applyAlignment="1">
      <alignment horizontal="justify"/>
    </xf>
    <xf numFmtId="0" fontId="3" fillId="0" borderId="0" xfId="0" applyFont="1" applyAlignment="1">
      <alignment horizontal="justify"/>
    </xf>
    <xf numFmtId="3" fontId="6" fillId="0" borderId="1" xfId="5" applyNumberFormat="1" applyFont="1" applyFill="1" applyBorder="1" applyAlignment="1">
      <alignment horizontal="right" vertical="center"/>
    </xf>
    <xf numFmtId="0" fontId="7" fillId="2" borderId="4" xfId="0" applyFont="1" applyFill="1" applyBorder="1" applyAlignment="1">
      <alignment horizontal="center" vertical="center" wrapText="1"/>
    </xf>
    <xf numFmtId="0" fontId="6" fillId="0" borderId="1" xfId="0" applyFont="1" applyBorder="1" applyAlignment="1">
      <alignment horizontal="justify" vertical="center" wrapText="1"/>
    </xf>
    <xf numFmtId="9" fontId="6" fillId="0" borderId="1" xfId="0" applyNumberFormat="1" applyFont="1" applyBorder="1" applyAlignment="1">
      <alignment horizontal="center" vertical="center"/>
    </xf>
    <xf numFmtId="169" fontId="6" fillId="0" borderId="1" xfId="5" applyNumberFormat="1" applyFont="1" applyFill="1" applyBorder="1" applyAlignment="1">
      <alignment horizontal="right" vertical="center"/>
    </xf>
    <xf numFmtId="0" fontId="8" fillId="4" borderId="16" xfId="0" applyFont="1" applyFill="1" applyBorder="1" applyAlignment="1">
      <alignment horizontal="center" vertical="center" wrapText="1"/>
    </xf>
    <xf numFmtId="0" fontId="0" fillId="4" borderId="17" xfId="0" applyFill="1" applyBorder="1"/>
    <xf numFmtId="166" fontId="20" fillId="6" borderId="18" xfId="8" applyFont="1" applyFill="1" applyBorder="1" applyAlignment="1">
      <alignment horizontal="center" vertical="center" wrapText="1"/>
    </xf>
    <xf numFmtId="10" fontId="20" fillId="6" borderId="18" xfId="12" applyNumberFormat="1" applyFont="1" applyFill="1" applyBorder="1" applyAlignment="1">
      <alignment horizontal="center" vertical="center" wrapText="1"/>
    </xf>
    <xf numFmtId="174" fontId="0" fillId="4" borderId="18" xfId="0" applyNumberFormat="1" applyFill="1" applyBorder="1" applyAlignment="1">
      <alignment vertical="center"/>
    </xf>
    <xf numFmtId="174" fontId="21" fillId="0" borderId="18" xfId="8" applyNumberFormat="1" applyFont="1" applyBorder="1" applyAlignment="1">
      <alignment vertical="center" wrapText="1"/>
    </xf>
    <xf numFmtId="174" fontId="0" fillId="4" borderId="18" xfId="0" applyNumberFormat="1" applyFill="1" applyBorder="1"/>
    <xf numFmtId="174" fontId="21" fillId="0" borderId="19" xfId="8" applyNumberFormat="1" applyFont="1" applyBorder="1" applyAlignment="1">
      <alignment vertical="center" wrapText="1"/>
    </xf>
    <xf numFmtId="0" fontId="26" fillId="0" borderId="0" xfId="0" applyFont="1" applyAlignment="1">
      <alignment horizontal="left" vertical="top" wrapText="1"/>
    </xf>
    <xf numFmtId="0" fontId="28"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28" fillId="7" borderId="1" xfId="0" applyFont="1" applyFill="1" applyBorder="1" applyAlignment="1">
      <alignment horizontal="center" vertical="center" wrapText="1"/>
    </xf>
    <xf numFmtId="0" fontId="0" fillId="7" borderId="1" xfId="0" applyFill="1" applyBorder="1" applyAlignment="1">
      <alignment horizontal="center" vertical="center" wrapText="1"/>
    </xf>
    <xf numFmtId="0" fontId="0" fillId="0" borderId="0" xfId="0" applyAlignment="1">
      <alignment horizontal="center" vertical="center"/>
    </xf>
    <xf numFmtId="0" fontId="28" fillId="0" borderId="1" xfId="0" applyFont="1" applyBorder="1" applyAlignment="1">
      <alignment horizontal="center" vertical="center" wrapText="1"/>
    </xf>
    <xf numFmtId="10" fontId="0" fillId="0" borderId="1" xfId="12" applyNumberFormat="1" applyFont="1" applyBorder="1" applyAlignment="1">
      <alignment vertical="center"/>
    </xf>
    <xf numFmtId="10" fontId="0" fillId="0" borderId="1" xfId="0" applyNumberFormat="1" applyBorder="1" applyAlignment="1">
      <alignment vertical="center"/>
    </xf>
    <xf numFmtId="176" fontId="30" fillId="7" borderId="1" xfId="0" applyNumberFormat="1" applyFont="1" applyFill="1" applyBorder="1" applyAlignment="1">
      <alignment horizontal="center" vertical="center" wrapText="1"/>
    </xf>
    <xf numFmtId="4" fontId="30" fillId="8" borderId="1" xfId="0" applyNumberFormat="1" applyFont="1" applyFill="1" applyBorder="1" applyAlignment="1">
      <alignment horizontal="center" vertical="center" wrapText="1"/>
    </xf>
    <xf numFmtId="2" fontId="30" fillId="8" borderId="1" xfId="0" applyNumberFormat="1" applyFont="1" applyFill="1" applyBorder="1" applyAlignment="1">
      <alignment horizontal="center" vertical="center" wrapText="1"/>
    </xf>
    <xf numFmtId="176" fontId="30" fillId="9" borderId="1" xfId="0" applyNumberFormat="1" applyFont="1" applyFill="1" applyBorder="1" applyAlignment="1">
      <alignment horizontal="center" vertical="center" wrapText="1"/>
    </xf>
    <xf numFmtId="4" fontId="30" fillId="9" borderId="1" xfId="0" applyNumberFormat="1" applyFont="1" applyFill="1" applyBorder="1" applyAlignment="1">
      <alignment horizontal="center" vertical="center" wrapText="1"/>
    </xf>
    <xf numFmtId="2" fontId="30" fillId="9" borderId="1" xfId="0" applyNumberFormat="1" applyFont="1" applyFill="1" applyBorder="1" applyAlignment="1">
      <alignment horizontal="center" vertical="center" wrapText="1"/>
    </xf>
    <xf numFmtId="10" fontId="0" fillId="0" borderId="1" xfId="12" applyNumberFormat="1" applyFont="1" applyBorder="1" applyAlignment="1">
      <alignment horizontal="center" vertical="center"/>
    </xf>
    <xf numFmtId="0" fontId="0" fillId="0" borderId="0" xfId="0" applyAlignment="1">
      <alignment vertical="top" wrapText="1"/>
    </xf>
    <xf numFmtId="0" fontId="33" fillId="0" borderId="0" xfId="0" applyFont="1" applyAlignment="1">
      <alignment horizontal="center" vertical="center"/>
    </xf>
    <xf numFmtId="0" fontId="33" fillId="0" borderId="0" xfId="0" applyFont="1" applyAlignment="1">
      <alignment vertical="center"/>
    </xf>
    <xf numFmtId="10" fontId="33" fillId="0" borderId="0" xfId="0" applyNumberFormat="1" applyFont="1" applyAlignment="1">
      <alignment vertical="center"/>
    </xf>
    <xf numFmtId="0" fontId="23" fillId="0" borderId="0" xfId="13" applyAlignment="1">
      <alignment vertical="center"/>
    </xf>
    <xf numFmtId="0" fontId="34" fillId="0" borderId="1" xfId="0" applyFont="1" applyBorder="1" applyAlignment="1">
      <alignment vertical="center"/>
    </xf>
    <xf numFmtId="10" fontId="35" fillId="0" borderId="1" xfId="0" applyNumberFormat="1" applyFont="1" applyBorder="1"/>
    <xf numFmtId="0" fontId="3" fillId="0" borderId="1" xfId="0" applyFont="1" applyBorder="1" applyAlignment="1">
      <alignment horizontal="center" vertical="center"/>
    </xf>
    <xf numFmtId="177" fontId="3" fillId="0" borderId="0" xfId="11" applyNumberFormat="1" applyFont="1"/>
    <xf numFmtId="0" fontId="3" fillId="3" borderId="1" xfId="0" applyFont="1" applyFill="1" applyBorder="1" applyAlignment="1">
      <alignment horizontal="center" vertical="center"/>
    </xf>
    <xf numFmtId="0" fontId="0" fillId="0" borderId="1" xfId="0" applyBorder="1"/>
    <xf numFmtId="178" fontId="0" fillId="0" borderId="1" xfId="11" applyNumberFormat="1" applyFont="1" applyBorder="1"/>
    <xf numFmtId="0" fontId="13" fillId="0" borderId="1" xfId="0" applyFont="1" applyBorder="1" applyAlignment="1">
      <alignment horizontal="center" vertical="center"/>
    </xf>
    <xf numFmtId="178" fontId="36" fillId="11" borderId="1" xfId="11" applyNumberFormat="1" applyFont="1" applyFill="1" applyBorder="1" applyAlignment="1">
      <alignment horizontal="center" vertical="center"/>
    </xf>
    <xf numFmtId="10" fontId="36" fillId="11" borderId="1" xfId="12" applyNumberFormat="1" applyFont="1" applyFill="1" applyBorder="1" applyAlignment="1">
      <alignment horizontal="center" vertical="center"/>
    </xf>
    <xf numFmtId="0" fontId="13" fillId="0" borderId="1" xfId="0" applyFont="1" applyBorder="1" applyAlignment="1">
      <alignment horizontal="center" vertical="center" wrapText="1"/>
    </xf>
    <xf numFmtId="178" fontId="13" fillId="0" borderId="1" xfId="11" applyNumberFormat="1" applyFont="1" applyBorder="1" applyAlignment="1">
      <alignment horizontal="center" vertical="center"/>
    </xf>
    <xf numFmtId="0" fontId="13" fillId="0" borderId="1" xfId="0" applyFont="1" applyBorder="1"/>
    <xf numFmtId="9" fontId="3" fillId="0" borderId="1" xfId="0" applyNumberFormat="1" applyFont="1" applyBorder="1" applyAlignment="1">
      <alignment horizontal="center" vertical="center"/>
    </xf>
    <xf numFmtId="0" fontId="3" fillId="0" borderId="1" xfId="0" applyFont="1" applyBorder="1"/>
    <xf numFmtId="3" fontId="3" fillId="0" borderId="1" xfId="0" applyNumberFormat="1" applyFont="1" applyBorder="1"/>
    <xf numFmtId="165" fontId="21" fillId="0" borderId="5" xfId="0" applyNumberFormat="1" applyFont="1" applyBorder="1" applyAlignment="1">
      <alignment vertical="center" wrapText="1"/>
    </xf>
    <xf numFmtId="165" fontId="21" fillId="4" borderId="5" xfId="0" applyNumberFormat="1" applyFont="1" applyFill="1" applyBorder="1" applyAlignment="1">
      <alignment vertical="center" wrapText="1"/>
    </xf>
    <xf numFmtId="0" fontId="21" fillId="0" borderId="3" xfId="0" applyFont="1" applyBorder="1" applyAlignment="1">
      <alignment horizontal="center" vertical="center" wrapText="1"/>
    </xf>
    <xf numFmtId="0" fontId="21" fillId="4" borderId="3" xfId="0" applyFont="1" applyFill="1" applyBorder="1" applyAlignment="1">
      <alignment horizontal="center" vertical="center" wrapText="1"/>
    </xf>
    <xf numFmtId="165" fontId="21" fillId="0" borderId="22" xfId="0" applyNumberFormat="1" applyFont="1" applyBorder="1" applyAlignment="1">
      <alignment vertical="center" wrapText="1"/>
    </xf>
    <xf numFmtId="165" fontId="21" fillId="0" borderId="18" xfId="0" applyNumberFormat="1" applyFont="1" applyBorder="1" applyAlignment="1">
      <alignment vertical="center" wrapText="1"/>
    </xf>
    <xf numFmtId="165" fontId="21" fillId="4" borderId="18" xfId="0" applyNumberFormat="1" applyFont="1" applyFill="1" applyBorder="1" applyAlignment="1">
      <alignment vertical="center" wrapText="1"/>
    </xf>
    <xf numFmtId="165" fontId="21" fillId="4" borderId="19" xfId="0" applyNumberFormat="1" applyFont="1" applyFill="1" applyBorder="1" applyAlignment="1">
      <alignment vertical="center" wrapText="1"/>
    </xf>
    <xf numFmtId="174" fontId="21" fillId="12" borderId="1" xfId="8" applyNumberFormat="1" applyFont="1" applyFill="1" applyBorder="1" applyAlignment="1">
      <alignment vertical="center" wrapText="1"/>
    </xf>
    <xf numFmtId="169" fontId="6" fillId="13" borderId="1" xfId="5" applyNumberFormat="1" applyFont="1" applyFill="1" applyBorder="1" applyAlignment="1">
      <alignment horizontal="right" vertical="center"/>
    </xf>
    <xf numFmtId="168" fontId="3" fillId="13" borderId="1" xfId="1" applyNumberFormat="1" applyFont="1" applyFill="1" applyBorder="1" applyAlignment="1">
      <alignment horizontal="center" vertical="center" wrapText="1"/>
    </xf>
    <xf numFmtId="3" fontId="3" fillId="13" borderId="1" xfId="0" applyNumberFormat="1" applyFont="1" applyFill="1" applyBorder="1" applyAlignment="1">
      <alignment vertical="center"/>
    </xf>
    <xf numFmtId="0" fontId="6" fillId="0" borderId="0" xfId="0" applyFont="1" applyAlignment="1">
      <alignment horizontal="center" vertical="top" wrapText="1"/>
    </xf>
    <xf numFmtId="0" fontId="3" fillId="0" borderId="0" xfId="0" applyFont="1" applyAlignment="1">
      <alignment horizontal="left" vertical="center"/>
    </xf>
    <xf numFmtId="0" fontId="2" fillId="0" borderId="1" xfId="0" applyFont="1" applyBorder="1" applyAlignment="1">
      <alignment horizontal="left" vertical="center" wrapText="1"/>
    </xf>
    <xf numFmtId="0" fontId="3" fillId="3"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2" borderId="5" xfId="0" applyFont="1" applyFill="1" applyBorder="1" applyAlignment="1">
      <alignment horizontal="left"/>
    </xf>
    <xf numFmtId="0" fontId="5" fillId="2" borderId="2" xfId="0" applyFont="1" applyFill="1" applyBorder="1" applyAlignment="1">
      <alignment horizontal="left"/>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0" xfId="0" applyFont="1" applyAlignment="1">
      <alignment horizontal="center"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4" fillId="2" borderId="5" xfId="0" applyFont="1" applyFill="1" applyBorder="1" applyAlignment="1">
      <alignment horizontal="left" vertical="center"/>
    </xf>
    <xf numFmtId="0" fontId="4" fillId="2" borderId="2" xfId="0" applyFont="1" applyFill="1" applyBorder="1" applyAlignment="1">
      <alignment horizontal="left" vertical="center"/>
    </xf>
    <xf numFmtId="3" fontId="3" fillId="0" borderId="5" xfId="0" applyNumberFormat="1" applyFont="1" applyBorder="1" applyAlignment="1">
      <alignment horizontal="center" vertical="center"/>
    </xf>
    <xf numFmtId="3" fontId="3" fillId="0" borderId="3" xfId="0" applyNumberFormat="1" applyFont="1" applyBorder="1" applyAlignment="1">
      <alignment horizontal="center" vertical="center"/>
    </xf>
    <xf numFmtId="3" fontId="5" fillId="2" borderId="5" xfId="0" applyNumberFormat="1" applyFont="1" applyFill="1" applyBorder="1" applyAlignment="1">
      <alignment horizontal="center" vertical="center" wrapText="1"/>
    </xf>
    <xf numFmtId="3" fontId="5" fillId="2" borderId="3" xfId="0" applyNumberFormat="1" applyFont="1" applyFill="1" applyBorder="1" applyAlignment="1">
      <alignment horizontal="center" vertical="center" wrapText="1"/>
    </xf>
    <xf numFmtId="0" fontId="5" fillId="2" borderId="5" xfId="0" applyFont="1" applyFill="1" applyBorder="1" applyAlignment="1">
      <alignment horizontal="right"/>
    </xf>
    <xf numFmtId="0" fontId="5" fillId="2" borderId="2" xfId="0" applyFont="1" applyFill="1" applyBorder="1" applyAlignment="1">
      <alignment horizontal="right"/>
    </xf>
    <xf numFmtId="0" fontId="5" fillId="2" borderId="3" xfId="0" applyFont="1" applyFill="1" applyBorder="1" applyAlignment="1">
      <alignment horizontal="right"/>
    </xf>
    <xf numFmtId="0" fontId="5" fillId="2" borderId="5" xfId="0" applyFont="1" applyFill="1" applyBorder="1" applyAlignment="1">
      <alignment horizontal="right" vertical="center"/>
    </xf>
    <xf numFmtId="0" fontId="5" fillId="2" borderId="2" xfId="0" applyFont="1" applyFill="1" applyBorder="1" applyAlignment="1">
      <alignment horizontal="right" vertical="center"/>
    </xf>
    <xf numFmtId="0" fontId="5" fillId="2" borderId="3" xfId="0" applyFont="1" applyFill="1" applyBorder="1" applyAlignment="1">
      <alignment horizontal="right" vertical="center"/>
    </xf>
    <xf numFmtId="0" fontId="5" fillId="2" borderId="3" xfId="0" applyFont="1" applyFill="1" applyBorder="1" applyAlignment="1">
      <alignment horizontal="left"/>
    </xf>
    <xf numFmtId="0" fontId="4" fillId="2" borderId="5" xfId="0" applyFont="1" applyFill="1" applyBorder="1" applyAlignment="1">
      <alignment horizontal="right" vertical="center"/>
    </xf>
    <xf numFmtId="0" fontId="4" fillId="2" borderId="2" xfId="0" applyFont="1" applyFill="1" applyBorder="1" applyAlignment="1">
      <alignment horizontal="right" vertical="center"/>
    </xf>
    <xf numFmtId="0" fontId="4" fillId="2" borderId="3" xfId="0" applyFont="1" applyFill="1" applyBorder="1" applyAlignment="1">
      <alignment horizontal="right"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2" borderId="3" xfId="0" applyFont="1" applyFill="1" applyBorder="1" applyAlignment="1">
      <alignment horizontal="left" vertical="center"/>
    </xf>
    <xf numFmtId="0" fontId="5" fillId="0" borderId="6" xfId="0" applyFont="1" applyBorder="1" applyAlignment="1">
      <alignment horizontal="center" vertical="center" wrapText="1"/>
    </xf>
    <xf numFmtId="0" fontId="4" fillId="2" borderId="1" xfId="0" applyFont="1" applyFill="1" applyBorder="1" applyAlignment="1">
      <alignment horizontal="right" vertical="center"/>
    </xf>
    <xf numFmtId="0" fontId="5" fillId="2" borderId="1" xfId="0" applyFont="1" applyFill="1" applyBorder="1" applyAlignment="1">
      <alignment horizontal="right" vertical="center"/>
    </xf>
    <xf numFmtId="0" fontId="5" fillId="2" borderId="1" xfId="0" applyFont="1" applyFill="1" applyBorder="1" applyAlignment="1">
      <alignment horizontal="right"/>
    </xf>
    <xf numFmtId="0" fontId="15" fillId="0" borderId="0" xfId="1" applyFont="1" applyAlignment="1">
      <alignment horizontal="left" vertical="center" wrapText="1"/>
    </xf>
    <xf numFmtId="41" fontId="15" fillId="0" borderId="0" xfId="10" applyFont="1" applyBorder="1" applyAlignment="1">
      <alignment horizontal="center" vertical="center" wrapText="1"/>
    </xf>
    <xf numFmtId="41" fontId="14" fillId="0" borderId="0" xfId="10" applyFont="1" applyBorder="1" applyAlignment="1">
      <alignment horizontal="center" vertical="center" wrapText="1"/>
    </xf>
    <xf numFmtId="41" fontId="15" fillId="0" borderId="0" xfId="10" applyFont="1" applyAlignment="1">
      <alignment horizontal="center" vertical="center" wrapText="1"/>
    </xf>
    <xf numFmtId="0" fontId="15" fillId="0" borderId="0" xfId="0" applyFont="1" applyAlignment="1">
      <alignment horizontal="left" vertical="center" wrapText="1"/>
    </xf>
    <xf numFmtId="0" fontId="14" fillId="0" borderId="0" xfId="1" applyFont="1" applyAlignment="1">
      <alignment horizontal="center" vertical="center" wrapText="1"/>
    </xf>
    <xf numFmtId="0" fontId="14" fillId="0" borderId="0" xfId="1" applyFont="1" applyAlignment="1">
      <alignment horizontal="center" vertical="center"/>
    </xf>
    <xf numFmtId="0" fontId="15" fillId="0" borderId="0" xfId="1" applyFont="1" applyAlignment="1">
      <alignment horizontal="center" vertical="center"/>
    </xf>
    <xf numFmtId="0" fontId="10" fillId="0" borderId="1" xfId="0" applyFont="1" applyBorder="1" applyAlignment="1">
      <alignment horizontal="left"/>
    </xf>
    <xf numFmtId="0" fontId="2" fillId="0" borderId="1" xfId="0" applyFont="1" applyBorder="1" applyAlignment="1">
      <alignment wrapText="1"/>
    </xf>
    <xf numFmtId="0" fontId="11" fillId="0" borderId="1" xfId="0" applyFont="1" applyBorder="1" applyAlignment="1">
      <alignment horizontal="left"/>
    </xf>
    <xf numFmtId="0" fontId="13" fillId="0" borderId="0" xfId="0" applyFont="1" applyAlignment="1">
      <alignment horizontal="center" wrapText="1"/>
    </xf>
    <xf numFmtId="0" fontId="9" fillId="0" borderId="1" xfId="0" applyFont="1" applyBorder="1" applyAlignment="1">
      <alignment horizontal="center"/>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9" fillId="0" borderId="0" xfId="0" applyFont="1" applyAlignment="1">
      <alignment horizontal="center" vertical="center" wrapText="1"/>
    </xf>
    <xf numFmtId="0" fontId="10" fillId="2" borderId="1" xfId="0" applyFont="1" applyFill="1" applyBorder="1" applyAlignment="1">
      <alignment horizontal="center" vertical="center"/>
    </xf>
    <xf numFmtId="0" fontId="10"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19" fillId="5" borderId="11" xfId="0" applyFont="1" applyFill="1" applyBorder="1" applyAlignment="1">
      <alignment horizontal="left" vertical="center"/>
    </xf>
    <xf numFmtId="0" fontId="19" fillId="5" borderId="12" xfId="0" applyFont="1" applyFill="1" applyBorder="1" applyAlignment="1">
      <alignment horizontal="left" vertical="center"/>
    </xf>
    <xf numFmtId="0" fontId="19" fillId="5" borderId="13" xfId="0" applyFont="1" applyFill="1" applyBorder="1" applyAlignment="1">
      <alignment horizontal="left" vertical="center"/>
    </xf>
    <xf numFmtId="0" fontId="20" fillId="6" borderId="4"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19" fillId="5" borderId="1" xfId="0" applyFont="1" applyFill="1" applyBorder="1" applyAlignment="1">
      <alignment horizontal="center" vertical="center" wrapText="1"/>
    </xf>
    <xf numFmtId="166" fontId="19" fillId="5" borderId="1" xfId="8" applyFont="1" applyFill="1" applyBorder="1" applyAlignment="1">
      <alignment horizontal="center" vertical="center" wrapText="1"/>
    </xf>
    <xf numFmtId="166" fontId="19" fillId="5" borderId="5" xfId="8" applyFont="1" applyFill="1" applyBorder="1" applyAlignment="1">
      <alignment horizontal="center" vertical="center" wrapText="1"/>
    </xf>
    <xf numFmtId="166" fontId="19" fillId="5" borderId="2" xfId="8" applyFont="1" applyFill="1" applyBorder="1" applyAlignment="1">
      <alignment horizontal="center" vertical="center" wrapText="1"/>
    </xf>
    <xf numFmtId="0" fontId="19" fillId="5" borderId="4" xfId="0" applyFont="1" applyFill="1" applyBorder="1" applyAlignment="1">
      <alignment horizontal="center" vertical="center" wrapText="1"/>
    </xf>
    <xf numFmtId="0" fontId="26" fillId="0" borderId="0" xfId="0" applyFont="1" applyAlignment="1">
      <alignment horizontal="justify" vertical="top" wrapText="1"/>
    </xf>
    <xf numFmtId="0" fontId="0" fillId="0" borderId="0" xfId="0" applyAlignment="1">
      <alignment horizontal="justify" vertical="top" wrapText="1"/>
    </xf>
    <xf numFmtId="0" fontId="23" fillId="0" borderId="0" xfId="13" applyAlignment="1">
      <alignment horizontal="center" vertical="center" wrapText="1"/>
    </xf>
    <xf numFmtId="0" fontId="24" fillId="0" borderId="0" xfId="0" applyFont="1" applyAlignment="1">
      <alignment horizontal="center" vertical="top" wrapText="1"/>
    </xf>
    <xf numFmtId="0" fontId="25" fillId="0" borderId="0" xfId="0" applyFont="1" applyAlignment="1">
      <alignment horizontal="center" vertical="top" wrapText="1"/>
    </xf>
    <xf numFmtId="0" fontId="26" fillId="0" borderId="0" xfId="0" applyFont="1" applyAlignment="1">
      <alignment horizontal="center" vertical="top" wrapText="1"/>
    </xf>
    <xf numFmtId="0" fontId="18" fillId="10" borderId="5" xfId="0" applyFont="1" applyFill="1" applyBorder="1" applyAlignment="1">
      <alignment horizontal="center"/>
    </xf>
    <xf numFmtId="0" fontId="18" fillId="10" borderId="3" xfId="0" applyFont="1" applyFill="1" applyBorder="1" applyAlignment="1">
      <alignment horizontal="center"/>
    </xf>
    <xf numFmtId="0" fontId="36" fillId="11" borderId="14" xfId="0" applyFont="1" applyFill="1" applyBorder="1" applyAlignment="1">
      <alignment horizontal="center" vertical="center" wrapText="1"/>
    </xf>
    <xf numFmtId="0" fontId="36" fillId="11" borderId="15" xfId="0" applyFont="1" applyFill="1" applyBorder="1" applyAlignment="1">
      <alignment horizontal="center" vertical="center" wrapText="1"/>
    </xf>
    <xf numFmtId="0" fontId="36" fillId="11" borderId="20" xfId="0" applyFont="1" applyFill="1" applyBorder="1" applyAlignment="1">
      <alignment horizontal="center" vertical="center" wrapText="1"/>
    </xf>
    <xf numFmtId="0" fontId="36" fillId="11" borderId="21" xfId="0" applyFont="1" applyFill="1" applyBorder="1" applyAlignment="1">
      <alignment horizontal="center" vertical="center" wrapText="1"/>
    </xf>
    <xf numFmtId="0" fontId="36" fillId="11" borderId="6" xfId="0" applyFont="1" applyFill="1" applyBorder="1" applyAlignment="1">
      <alignment horizontal="center" vertical="center" wrapText="1"/>
    </xf>
    <xf numFmtId="0" fontId="36" fillId="11" borderId="7" xfId="0" applyFont="1" applyFill="1" applyBorder="1" applyAlignment="1">
      <alignment horizontal="center" vertical="center" wrapText="1"/>
    </xf>
    <xf numFmtId="49" fontId="0" fillId="0" borderId="1" xfId="11" applyNumberFormat="1" applyFont="1" applyBorder="1" applyAlignment="1">
      <alignment horizontal="center" vertical="top" wrapText="1"/>
    </xf>
    <xf numFmtId="0" fontId="37" fillId="11" borderId="1" xfId="0" applyFont="1" applyFill="1" applyBorder="1" applyAlignment="1">
      <alignment horizontal="center" vertical="center" wrapText="1"/>
    </xf>
    <xf numFmtId="0" fontId="36" fillId="11" borderId="1" xfId="0" applyFont="1" applyFill="1" applyBorder="1" applyAlignment="1">
      <alignment horizontal="center" vertical="center"/>
    </xf>
    <xf numFmtId="178" fontId="36" fillId="11" borderId="1" xfId="11" applyNumberFormat="1" applyFont="1" applyFill="1" applyBorder="1" applyAlignment="1">
      <alignment horizontal="center" vertical="center"/>
    </xf>
    <xf numFmtId="0" fontId="38" fillId="0" borderId="5" xfId="0" applyFont="1" applyBorder="1" applyAlignment="1">
      <alignment horizontal="center" vertical="center" wrapText="1"/>
    </xf>
    <xf numFmtId="0" fontId="38" fillId="0" borderId="3" xfId="0" applyFont="1" applyBorder="1" applyAlignment="1">
      <alignment horizontal="center" vertical="center" wrapText="1"/>
    </xf>
    <xf numFmtId="2" fontId="3" fillId="0" borderId="0" xfId="0" applyNumberFormat="1" applyFont="1"/>
  </cellXfs>
  <cellStyles count="14">
    <cellStyle name="Hipervínculo" xfId="13" builtinId="8"/>
    <cellStyle name="Millares" xfId="11" builtinId="3"/>
    <cellStyle name="Millares [0] 2" xfId="8" xr:uid="{00000000-0005-0000-0000-000002000000}"/>
    <cellStyle name="Millares [0] 2 2" xfId="6" xr:uid="{00000000-0005-0000-0000-000003000000}"/>
    <cellStyle name="Millares [0] 2 3" xfId="10" xr:uid="{00000000-0005-0000-0000-000004000000}"/>
    <cellStyle name="Millares 2" xfId="3" xr:uid="{00000000-0005-0000-0000-000005000000}"/>
    <cellStyle name="Millares 6 2" xfId="7" xr:uid="{00000000-0005-0000-0000-000006000000}"/>
    <cellStyle name="Moneda [0]" xfId="5" builtinId="7"/>
    <cellStyle name="Moneda [0] 2" xfId="9" xr:uid="{00000000-0005-0000-0000-000008000000}"/>
    <cellStyle name="Moneda 2" xfId="2" xr:uid="{00000000-0005-0000-0000-000009000000}"/>
    <cellStyle name="Normal" xfId="0" builtinId="0"/>
    <cellStyle name="Normal 2" xfId="1" xr:uid="{00000000-0005-0000-0000-00000B000000}"/>
    <cellStyle name="Porcentaje" xfId="12" builtinId="5"/>
    <cellStyle name="Porcentaje 2" xfId="4" xr:uid="{00000000-0005-0000-0000-00000D000000}"/>
  </cellStyles>
  <dxfs count="0"/>
  <tableStyles count="0" defaultTableStyle="TableStyleMedium2" defaultPivotStyle="PivotStyleLight16"/>
  <colors>
    <mruColors>
      <color rgb="FFFFCCCC"/>
      <color rgb="FFFFCCFF"/>
      <color rgb="FFFFCC99"/>
      <color rgb="FFFFCC66"/>
      <color rgb="FFFFFF99"/>
      <color rgb="FF0000CC"/>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externalLink" Target="externalLinks/externalLink31.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42" Type="http://schemas.openxmlformats.org/officeDocument/2006/relationships/externalLink" Target="externalLinks/externalLink34.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8.xml"/><Relationship Id="rId29" Type="http://schemas.openxmlformats.org/officeDocument/2006/relationships/externalLink" Target="externalLinks/externalLink21.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sharedStrings" Target="sharedStrings.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43" Type="http://schemas.openxmlformats.org/officeDocument/2006/relationships/externalLink" Target="externalLinks/externalLink35.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156482</xdr:colOff>
      <xdr:row>1</xdr:row>
      <xdr:rowOff>123701</xdr:rowOff>
    </xdr:from>
    <xdr:to>
      <xdr:col>5</xdr:col>
      <xdr:colOff>261011</xdr:colOff>
      <xdr:row>18</xdr:row>
      <xdr:rowOff>186418</xdr:rowOff>
    </xdr:to>
    <xdr:pic>
      <xdr:nvPicPr>
        <xdr:cNvPr id="2" name="Imagen 1">
          <a:extLst>
            <a:ext uri="{FF2B5EF4-FFF2-40B4-BE49-F238E27FC236}">
              <a16:creationId xmlns:a16="http://schemas.microsoft.com/office/drawing/2014/main" id="{0C7DC298-937D-4F09-92CC-4EB673A743F0}"/>
            </a:ext>
          </a:extLst>
        </xdr:cNvPr>
        <xdr:cNvPicPr>
          <a:picLocks noChangeAspect="1"/>
        </xdr:cNvPicPr>
      </xdr:nvPicPr>
      <xdr:blipFill rotWithShape="1">
        <a:blip xmlns:r="http://schemas.openxmlformats.org/officeDocument/2006/relationships" r:embed="rId1"/>
        <a:srcRect l="14277" t="26502" r="32662" b="25902"/>
        <a:stretch/>
      </xdr:blipFill>
      <xdr:spPr>
        <a:xfrm>
          <a:off x="156482" y="314201"/>
          <a:ext cx="6905379" cy="3472667"/>
        </a:xfrm>
        <a:prstGeom prst="rect">
          <a:avLst/>
        </a:prstGeom>
      </xdr:spPr>
    </xdr:pic>
    <xdr:clientData/>
  </xdr:twoCellAnchor>
  <xdr:twoCellAnchor editAs="oneCell">
    <xdr:from>
      <xdr:col>5</xdr:col>
      <xdr:colOff>306560</xdr:colOff>
      <xdr:row>1</xdr:row>
      <xdr:rowOff>43223</xdr:rowOff>
    </xdr:from>
    <xdr:to>
      <xdr:col>16</xdr:col>
      <xdr:colOff>741988</xdr:colOff>
      <xdr:row>28</xdr:row>
      <xdr:rowOff>180254</xdr:rowOff>
    </xdr:to>
    <xdr:pic>
      <xdr:nvPicPr>
        <xdr:cNvPr id="3" name="Imagen 2">
          <a:extLst>
            <a:ext uri="{FF2B5EF4-FFF2-40B4-BE49-F238E27FC236}">
              <a16:creationId xmlns:a16="http://schemas.microsoft.com/office/drawing/2014/main" id="{5467269B-A37C-4F7F-BD5F-AC8EBDFBD489}"/>
            </a:ext>
          </a:extLst>
        </xdr:cNvPr>
        <xdr:cNvPicPr>
          <a:picLocks noChangeAspect="1"/>
        </xdr:cNvPicPr>
      </xdr:nvPicPr>
      <xdr:blipFill rotWithShape="1">
        <a:blip xmlns:r="http://schemas.openxmlformats.org/officeDocument/2006/relationships" r:embed="rId2"/>
        <a:srcRect l="6588" t="18230" r="25636" b="4937"/>
        <a:stretch/>
      </xdr:blipFill>
      <xdr:spPr>
        <a:xfrm>
          <a:off x="7107410" y="233723"/>
          <a:ext cx="8817428" cy="5604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Documents%20and%20Settings/cmcarden1/Configuraci&#243;n%20local/Archivos%20temporales%20de%20Internet/OLK27/DOCUME~1/CWRANG~1/CONFIG~1/Temp/Presupuesto%20proceso%20de%20atenci&#243;n%20de%20emergencia%20Limas%20Definit.xls?BAB3139D" TargetMode="External"/><Relationship Id="rId1" Type="http://schemas.openxmlformats.org/officeDocument/2006/relationships/externalLinkPath" Target="file:///\\BAB3139D\Presupuesto%20proceso%20de%20atenci&#243;n%20de%20emergencia%20Limas%20Defini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50934C2\a%20%20aaInformaci&#243;n"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RAPOY/JOHN/ESTIMATIVOSTUBERIA.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50934C2\a%20%20aaInformaci&#243;n%20GRUPO"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Centauro/datos/1/CIRCUITOS%20CODENS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ocuments%20and%20Settings/localadmin/Escritorio/Totoro/ANEF/PRESUPUESTO%20V01/PRES%20CARGACHIQUILLOS%20v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Tecnica/ECTOTOROACU/ARAPOY/John/Users/LUDWIG%20JIMENEZ/Desktop/EPC/ACUEDUCTO%20REGIONAL%20NOCAIMA/ARCHIVOS%20PARA%20RADICACION%20EN%20EL%20MINISTERIO/NOC%20ultimo/PRESUPUESTOS%20MYR%20-%20V.19%20-%20NOCAIMA.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jcastiblancov/Desktop/EP%20Sedimentos%2024-07-19/file:/D:/Pc1/E/AMV-3005-2005/ADMON%20GRUPO%203%202004%20-2005/PRESUPUESTOS/Analisis%20de%20Precios%20Unitarios%20ASTRI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Centauro/datos/Trab/Codensa-RSA/Densidades%20de%20carga/Cargabilidad%20econ&#243;mica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ASUS/Desktop/CAR/1201-17/APOYO/2017/SUESCA/PRESUPUESTO%20PTAR%202017%20-%20SUESC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ocuments%20and%20Settings/cmcarden1/Mis%20documentos/MARIA%20CAROLINA/PRESUPUESTO/CONSTRUCCI&#211;N/CALI%20TUNA%20BAJA/1.%20PRESUPUESTO%20CALI%20TUNA%20BAJA%20FI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DIEGO-M-IDU/PPTOS-DTD/formatos/MATRIZ%20PARA%20EL%20CALCULO%20DEL%20AIU%20201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Tecnica/ECTOTOROACU/ARAPOY/John/Tecnica/ECBOYACAGDPMA/ARAPOY/INGDIEG/PRESUP/PRESUPUESTOS%20FINAL/Presupuesto%20General-V.1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Tecnica/Tecnica/ECBOYACAGDPMA/ARAPOY/INGDIEG/PRESUP/PRESUPUESTOS%20FINAL/Presupuesto%20General-V.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Users\USUARIO\Downloads\a  aaI"/>
      <sheetName val="PR 1"/>
      <sheetName val="\Users\HP\AppData\Local\Microso"/>
      <sheetName val="SEGUIM Y REPROG MES 1 (2)"/>
      <sheetName val="EQUIPOS"/>
      <sheetName val="MANO DE OBRA"/>
      <sheetName val="TRANSPORTE"/>
      <sheetName val="_aCCIDENTES_DE_1995___1996_x_37"/>
      <sheetName val="//ccefici"/>
      <sheetName val="//d.docs.live.net/a  aaInformac"/>
      <sheetName val="_aCCIDENTES_DE_1995___1996_xl_2"/>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9"/>
      <sheetName val="_aCCIDENTES_DE_1995___1996_x_90"/>
      <sheetName val="_aCCIDENTES_DE_1995___1996_x_93"/>
      <sheetName val="_aCCIDENTES_DE_1995___1996_x_92"/>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0"/>
      <sheetName val="_aCCIDENTES_DE_1995___1996__118"/>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sheetData sheetId="355" refreshError="1"/>
      <sheetData sheetId="356"/>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sheetData sheetId="533" refreshError="1"/>
      <sheetData sheetId="534"/>
      <sheetData sheetId="535"/>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_aCCIDENTES_DE_1995___1996_xl_3"/>
      <sheetName val="_aCCIDENTES_DE_1995___1996_xl_2"/>
      <sheetName val="0."/>
      <sheetName val="Base_Mater"/>
      <sheetName val="20."/>
      <sheetName val="17."/>
      <sheetName val="11."/>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Puente_12_m"/>
      <sheetName val="Puente_9_m"/>
      <sheetName val="Puente_6_m"/>
      <sheetName val="EST_Y_DIS"/>
      <sheetName val="INTERVENTORIA_TOTAL"/>
      <sheetName val="COSTOS_DIRECTOS_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Formulario N° 4"/>
      <sheetName val="MATERIALES"/>
      <sheetName val="EQUIPO"/>
      <sheetName val="CONT_ADI"/>
      <sheetName val="INDICMICROEMP"/>
      <sheetName val="INDICE"/>
      <sheetName val="Fornato 6"/>
      <sheetName val="M.O."/>
      <sheetName val="[a  aaInformación]__cceficien_2"/>
      <sheetName val="Datos"/>
      <sheetName val="Cuadrillas"/>
      <sheetName val="Jornal"/>
      <sheetName val="[a  aaInformación][a  aaInforma"/>
      <sheetName val="lisprecios"/>
      <sheetName val="PERSONAL"/>
      <sheetName val="PRESTACIONES SOCIALES"/>
      <sheetName val="Concretos y morteros"/>
      <sheetName val="Datos iniciales "/>
      <sheetName val="Transport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e_18"/>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a  aaInformación]__cceficie_58"/>
      <sheetName val="[a  aaInformación]__cceficie_57"/>
      <sheetName val="ITEMS"/>
      <sheetName val="//cceficiente_sharepoint_com/MA"/>
      <sheetName val="[a  aaInformación]__cceficie_61"/>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89"/>
      <sheetName val="[a  aaInformación]__cceficie_90"/>
      <sheetName val="[a  aaInformación]__cceficie_92"/>
      <sheetName val="[a  aaInformación]__cceficie_91"/>
      <sheetName val="[a  aaInformación]__cceficie_9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LCANTARILLADO"/>
      <sheetName val="OTANCHE"/>
      <sheetName val="BUENAVISTA"/>
      <sheetName val="QUIPAMA"/>
    </sheetNames>
    <sheetDataSet>
      <sheetData sheetId="0"/>
      <sheetData sheetId="1"/>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aCCIDENTES_DE_1995_-_1996"/>
      <sheetName val="Hoja1"/>
      <sheetName val="AMC"/>
      <sheetName val="Basico"/>
      <sheetName val="Iva"/>
      <sheetName val="Total"/>
      <sheetName val="amc_acta"/>
      <sheetName val="amc_bas"/>
      <sheetName val="amc_iva"/>
      <sheetName val="amc_total"/>
      <sheetName val="amc_anticip"/>
      <sheetName val="aCCIDENTES%20DE%201995%20-%2019"/>
      <sheetName val="items"/>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s>
    <sheetDataSet>
      <sheetData sheetId="0"/>
      <sheetData sheetId="1" refreshError="1"/>
      <sheetData sheetId="2" refreshError="1"/>
      <sheetData sheetId="3"/>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CIRCUITOS CODENSA"/>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sheetData sheetId="3"/>
      <sheetData sheetId="4" refreshError="1"/>
      <sheetData sheetId="5" refreshError="1"/>
      <sheetData sheetId="6" refreshError="1"/>
      <sheetData sheetId="7" refreshError="1"/>
      <sheetData sheetId="8"/>
      <sheetData sheetId="9"/>
      <sheetData sheetId="10"/>
      <sheetData sheetId="1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INTERVENTORIA DISEÑOS"/>
      <sheetName val="INTERVENTORIA OBRA"/>
      <sheetName val="INTERVENTORIA PUESTA"/>
      <sheetName val="FASE  I AJUSTES DE DISEÑO"/>
      <sheetName val="FASE 3 PUESTA EN MARCHA"/>
      <sheetName val="Factor Multiplicador"/>
      <sheetName val="A.I.U"/>
      <sheetName val="TABLA IPC"/>
      <sheetName val="FASE  2 OBRA APU"/>
      <sheetName val="EQUIPOS"/>
      <sheetName val="ACCESORIOS"/>
      <sheetName val="PRESU_CAR_COMPLE_(2)"/>
      <sheetName val="PRESU_CAR_COMPLE_(3)"/>
      <sheetName val="PRESU_COMPLETO"/>
      <sheetName val="INTERVENTORIA_DISEÑOS"/>
      <sheetName val="INTERVENTORIA_OBRA"/>
      <sheetName val="INTERVENTORIA_PUESTA"/>
      <sheetName val="FASE__I_AJUSTES_DE_DISEÑO"/>
      <sheetName val="FASE_3_PUESTA_EN_MARCHA"/>
      <sheetName val="Factor_Multiplicador"/>
      <sheetName val="A_I_U"/>
      <sheetName val="TABLA_IPC"/>
      <sheetName val="FASE__2_OBRA_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s>
    <sheetDataSet>
      <sheetData sheetId="0"/>
      <sheetData sheetId="1"/>
      <sheetData sheetId="2"/>
      <sheetData sheetId="3" refreshError="1"/>
      <sheetData sheetId="4"/>
      <sheetData sheetId="5"/>
      <sheetData sheetId="6"/>
      <sheetData sheetId="7"/>
      <sheetData sheetId="8"/>
      <sheetData sheetId="9"/>
      <sheetData sheetId="1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FACTOR_PRESTACIONAL_2010"/>
      <sheetName val="TARIFA_VIGILANCIA_MENSUAL_2010"/>
      <sheetName val="TARIFAS_REGISTRO_DISTRITAL_2010"/>
      <sheetName val="COSTOS_OFICINA"/>
      <sheetName val="COSTOS_CAMPAMEN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HISTORICOS FUEL OIL EXP"/>
      <sheetName val="Lista obra"/>
      <sheetName val="PR 1"/>
      <sheetName val="COSTOS OFICINA"/>
      <sheetName val="COSTOS CAMPAMENTO"/>
      <sheetName val="precios-básicos2002"/>
      <sheetName val="APUs"/>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BASICAS"/>
      <sheetName val="PRECIOS"/>
      <sheetName val="PRESUPUESTO"/>
      <sheetName val="OBRAS SES"/>
      <sheetName val="REC-COD,"/>
      <sheetName val="Hoja3"/>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NSUMOS"/>
      <sheetName val="TARIFAS"/>
      <sheetName val="TRANSPORTE"/>
      <sheetName val="items"/>
      <sheetName val="Hoja1"/>
      <sheetName val="A-HOR"/>
      <sheetName val="BANCOS"/>
      <sheetName val="CARGOS"/>
      <sheetName val="EPS"/>
      <sheetName val="PENSIONES"/>
      <sheetName val="PREACTA 10"/>
      <sheetName val="DATOS"/>
      <sheetName val="PREACTA 9"/>
      <sheetName val="Res-Accide-10"/>
      <sheetName val="c2.5y2.6"/>
      <sheetName val="PRECIOS"/>
      <sheetName val="PREACTA 6"/>
      <sheetName val="TABLA 2008"/>
      <sheetName val="Listas"/>
      <sheetName val="PRESUPUESTO"/>
      <sheetName val="ESTADO VÍA-CRIT.TECNICO"/>
      <sheetName val="Equipo"/>
      <sheetName val="Excavación Mat. Común Estacione"/>
      <sheetName val="Demolición Pavimento"/>
      <sheetName val="Insum"/>
      <sheetName val="SUB APU"/>
      <sheetName val="A. P. U."/>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Bajadas"/>
      <sheetName val="NARIÑO"/>
      <sheetName val="5. ELECTRICO"/>
      <sheetName val="LISTA DE PRECIOS"/>
      <sheetName val=" Liquidacion de Obra por Tramos"/>
      <sheetName val="CRA.MODI"/>
      <sheetName val="Presup_Cancha"/>
      <sheetName val="FORMULA"/>
      <sheetName val="K16+000 AL K18+500"/>
      <sheetName val="K23+200 AL K24+700"/>
      <sheetName val="k18+500 AL K23+050"/>
      <sheetName val="Presupuesto PUENTE"/>
      <sheetName val="VOLUMENES (4)"/>
      <sheetName val="VOLUMENES (4SA)"/>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DEST. MEDIOS"/>
      <sheetName val="COMBUASF"/>
      <sheetName val="BALCRUDO"/>
      <sheetName val="CARGASPROC."/>
      <sheetName val="G L P  FINAL"/>
      <sheetName val="UNITARIOS"/>
      <sheetName val="THE"/>
      <sheetName val="ATHE"/>
      <sheetName val="2,2,6,1 Pilotes 0,30"/>
      <sheetName val="SALARIOS"/>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mdo"/>
      <sheetName val="equip"/>
      <sheetName val="mat"/>
      <sheetName val="CIRCUITOS CODENSA"/>
      <sheetName val="materiales"/>
      <sheetName val="otros"/>
      <sheetName val="APU"/>
      <sheetName val="EVA"/>
      <sheetName val="AIU"/>
      <sheetName val="Program"/>
      <sheetName val="PREACTA_61"/>
      <sheetName val="A_P_U1"/>
      <sheetName val="A_P_U"/>
      <sheetName val="glvc"/>
      <sheetName val="c2_5y2_613"/>
      <sheetName val="PREACTA_62"/>
      <sheetName val="TABLA_20082"/>
      <sheetName val="c2_5y2_612"/>
      <sheetName val="TABLA_20081"/>
      <sheetName val="c2_5y2_611"/>
      <sheetName val="TABLA_2008"/>
      <sheetName val="CONT_ADI"/>
      <sheetName val="for 6"/>
      <sheetName val="BALANCE"/>
      <sheetName val="ITEMS NO REVISTOS"/>
      <sheetName val="APU ELECTRICOS"/>
      <sheetName val="7.1.8.1.1"/>
      <sheetName val="Poblacion"/>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refreshError="1"/>
      <sheetData sheetId="156"/>
      <sheetData sheetId="157"/>
      <sheetData sheetId="158"/>
      <sheetData sheetId="159"/>
      <sheetData sheetId="160"/>
      <sheetData sheetId="161" refreshError="1"/>
      <sheetData sheetId="162"/>
      <sheetData sheetId="163" refreshError="1"/>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refreshError="1"/>
      <sheetData sheetId="186"/>
      <sheetData sheetId="187"/>
      <sheetData sheetId="188"/>
      <sheetData sheetId="189"/>
      <sheetData sheetId="190"/>
      <sheetData sheetId="191"/>
      <sheetData sheetId="192"/>
      <sheetData sheetId="193" refreshError="1"/>
      <sheetData sheetId="194" refreshError="1"/>
      <sheetData sheetId="195"/>
      <sheetData sheetId="196"/>
      <sheetData sheetId="197"/>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hyperlink" Target="https://www.banrep.gov.co/es/estadisticas/indice-precios-consumidor-ipc" TargetMode="External"/><Relationship Id="rId1" Type="http://schemas.openxmlformats.org/officeDocument/2006/relationships/hyperlink" Target="http://www.banrep.gov.co/es/comunicado-27-11-2015-2"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F1E82-7E12-4D00-A560-5D2626241DC2}">
  <dimension ref="A1:H39"/>
  <sheetViews>
    <sheetView topLeftCell="A10" workbookViewId="0">
      <selection activeCell="L11" sqref="L11"/>
    </sheetView>
  </sheetViews>
  <sheetFormatPr baseColWidth="10" defaultColWidth="11.42578125" defaultRowHeight="16.5" x14ac:dyDescent="0.3"/>
  <cols>
    <col min="1" max="1" width="6" style="1" customWidth="1"/>
    <col min="2" max="2" width="23.42578125" style="111" customWidth="1"/>
    <col min="3" max="3" width="8" style="1" bestFit="1" customWidth="1"/>
    <col min="4" max="4" width="10.42578125" style="1" bestFit="1" customWidth="1"/>
    <col min="5" max="5" width="14.5703125" style="1" customWidth="1"/>
    <col min="6" max="6" width="7.42578125" style="1" bestFit="1" customWidth="1"/>
    <col min="7" max="7" width="16.5703125" style="1" bestFit="1" customWidth="1"/>
    <col min="8" max="8" width="12.5703125" style="1" bestFit="1" customWidth="1"/>
    <col min="9" max="9" width="13.42578125" style="1" bestFit="1" customWidth="1"/>
    <col min="10" max="10" width="12.28515625" style="1" bestFit="1" customWidth="1"/>
    <col min="11" max="16384" width="11.42578125" style="1"/>
  </cols>
  <sheetData>
    <row r="1" spans="1:7" x14ac:dyDescent="0.3">
      <c r="A1" s="184" t="s">
        <v>209</v>
      </c>
      <c r="B1" s="184"/>
      <c r="C1" s="184"/>
      <c r="D1" s="184"/>
      <c r="E1" s="184"/>
      <c r="F1" s="184"/>
      <c r="G1" s="184"/>
    </row>
    <row r="2" spans="1:7" ht="50.25" customHeight="1" x14ac:dyDescent="0.3">
      <c r="A2" s="185" t="s">
        <v>183</v>
      </c>
      <c r="B2" s="186"/>
      <c r="C2" s="186"/>
      <c r="D2" s="186"/>
      <c r="E2" s="186"/>
      <c r="F2" s="186"/>
      <c r="G2" s="186"/>
    </row>
    <row r="3" spans="1:7" x14ac:dyDescent="0.3">
      <c r="A3" s="178" t="s">
        <v>1</v>
      </c>
      <c r="B3" s="178"/>
      <c r="C3" s="178"/>
      <c r="D3" s="178"/>
      <c r="E3" s="178"/>
      <c r="F3" s="178"/>
      <c r="G3" s="178"/>
    </row>
    <row r="4" spans="1:7" customFormat="1" ht="15" x14ac:dyDescent="0.25">
      <c r="B4" s="110"/>
    </row>
    <row r="5" spans="1:7" customFormat="1" x14ac:dyDescent="0.25">
      <c r="A5" s="2" t="s">
        <v>21</v>
      </c>
      <c r="B5" s="187" t="s">
        <v>197</v>
      </c>
      <c r="C5" s="188"/>
      <c r="D5" s="188"/>
      <c r="E5" s="188"/>
      <c r="F5" s="188"/>
      <c r="G5" s="188"/>
    </row>
    <row r="6" spans="1:7" customFormat="1" ht="52.5" customHeight="1" x14ac:dyDescent="0.25">
      <c r="A6" s="2" t="s">
        <v>2</v>
      </c>
      <c r="B6" s="109" t="s">
        <v>3</v>
      </c>
      <c r="C6" s="3" t="s">
        <v>4</v>
      </c>
      <c r="D6" s="4" t="s">
        <v>5</v>
      </c>
      <c r="E6" s="4" t="s">
        <v>6</v>
      </c>
      <c r="F6" s="4" t="s">
        <v>7</v>
      </c>
      <c r="G6" s="100" t="s">
        <v>9</v>
      </c>
    </row>
    <row r="7" spans="1:7" customFormat="1" ht="33" x14ac:dyDescent="0.25">
      <c r="A7" s="5" t="s">
        <v>22</v>
      </c>
      <c r="B7" s="114" t="s">
        <v>204</v>
      </c>
      <c r="C7" s="5" t="s">
        <v>11</v>
      </c>
      <c r="D7" s="5">
        <v>1</v>
      </c>
      <c r="E7" s="115">
        <v>0.3</v>
      </c>
      <c r="F7" s="5">
        <v>12</v>
      </c>
      <c r="G7" s="10">
        <f>'F.M.'!$D$53</f>
        <v>2</v>
      </c>
    </row>
    <row r="8" spans="1:7" customFormat="1" x14ac:dyDescent="0.25">
      <c r="A8" s="5" t="s">
        <v>23</v>
      </c>
      <c r="B8" s="114" t="s">
        <v>205</v>
      </c>
      <c r="C8" s="5" t="s">
        <v>11</v>
      </c>
      <c r="D8" s="5">
        <v>1</v>
      </c>
      <c r="E8" s="115">
        <v>0.4</v>
      </c>
      <c r="F8" s="5">
        <v>8</v>
      </c>
      <c r="G8" s="10">
        <f>'F.M.'!$D$53</f>
        <v>2</v>
      </c>
    </row>
    <row r="9" spans="1:7" customFormat="1" x14ac:dyDescent="0.25">
      <c r="A9" s="5" t="s">
        <v>24</v>
      </c>
      <c r="B9" s="114" t="s">
        <v>206</v>
      </c>
      <c r="C9" s="5" t="s">
        <v>11</v>
      </c>
      <c r="D9" s="5">
        <v>1</v>
      </c>
      <c r="E9" s="115">
        <v>0.4</v>
      </c>
      <c r="F9" s="5">
        <v>11</v>
      </c>
      <c r="G9" s="10">
        <f>'F.M.'!$D$53</f>
        <v>2</v>
      </c>
    </row>
    <row r="10" spans="1:7" customFormat="1" x14ac:dyDescent="0.25">
      <c r="A10" s="5" t="s">
        <v>25</v>
      </c>
      <c r="B10" s="114" t="s">
        <v>207</v>
      </c>
      <c r="C10" s="5" t="s">
        <v>11</v>
      </c>
      <c r="D10" s="5">
        <v>1</v>
      </c>
      <c r="E10" s="115">
        <v>0.5</v>
      </c>
      <c r="F10" s="5">
        <v>11</v>
      </c>
      <c r="G10" s="10">
        <f>'F.M.'!$D$53</f>
        <v>2</v>
      </c>
    </row>
    <row r="11" spans="1:7" customFormat="1" ht="33" x14ac:dyDescent="0.25">
      <c r="A11" s="5" t="s">
        <v>12</v>
      </c>
      <c r="B11" s="114" t="s">
        <v>208</v>
      </c>
      <c r="C11" s="5" t="s">
        <v>11</v>
      </c>
      <c r="D11" s="5">
        <v>1</v>
      </c>
      <c r="E11" s="115">
        <v>0.2</v>
      </c>
      <c r="F11" s="5">
        <v>6</v>
      </c>
      <c r="G11" s="10">
        <f>'F.M.'!$D$53</f>
        <v>2</v>
      </c>
    </row>
    <row r="12" spans="1:7" customFormat="1" hidden="1" x14ac:dyDescent="0.25">
      <c r="A12" s="5" t="s">
        <v>13</v>
      </c>
      <c r="B12" s="6"/>
      <c r="C12" s="5" t="s">
        <v>11</v>
      </c>
      <c r="D12" s="7"/>
      <c r="E12" s="8"/>
      <c r="F12" s="7"/>
      <c r="G12" s="9"/>
    </row>
    <row r="13" spans="1:7" customFormat="1" hidden="1" x14ac:dyDescent="0.25">
      <c r="A13" s="5" t="s">
        <v>14</v>
      </c>
      <c r="B13" s="6"/>
      <c r="C13" s="5" t="s">
        <v>11</v>
      </c>
      <c r="D13" s="7"/>
      <c r="E13" s="8"/>
      <c r="F13" s="7"/>
      <c r="G13" s="9"/>
    </row>
    <row r="14" spans="1:7" customFormat="1" hidden="1" x14ac:dyDescent="0.25">
      <c r="A14" s="5" t="s">
        <v>15</v>
      </c>
      <c r="B14" s="6"/>
      <c r="C14" s="5" t="s">
        <v>11</v>
      </c>
      <c r="D14" s="7"/>
      <c r="E14" s="8"/>
      <c r="F14" s="7"/>
      <c r="G14" s="9"/>
    </row>
    <row r="15" spans="1:7" customFormat="1" hidden="1" x14ac:dyDescent="0.25">
      <c r="A15" s="5" t="s">
        <v>16</v>
      </c>
      <c r="B15" s="6"/>
      <c r="C15" s="5" t="s">
        <v>11</v>
      </c>
      <c r="D15" s="7"/>
      <c r="E15" s="8"/>
      <c r="F15" s="7"/>
      <c r="G15" s="9"/>
    </row>
    <row r="16" spans="1:7" customFormat="1" hidden="1" x14ac:dyDescent="0.25">
      <c r="A16" s="5" t="s">
        <v>17</v>
      </c>
      <c r="B16" s="6"/>
      <c r="C16" s="5" t="s">
        <v>11</v>
      </c>
      <c r="D16" s="7"/>
      <c r="E16" s="8"/>
      <c r="F16" s="7"/>
      <c r="G16" s="9"/>
    </row>
    <row r="17" spans="1:7" customFormat="1" hidden="1" x14ac:dyDescent="0.25">
      <c r="A17" s="5" t="s">
        <v>18</v>
      </c>
      <c r="B17" s="6"/>
      <c r="C17" s="5" t="s">
        <v>11</v>
      </c>
      <c r="D17" s="7"/>
      <c r="E17" s="8"/>
      <c r="F17" s="7"/>
      <c r="G17" s="9"/>
    </row>
    <row r="18" spans="1:7" customFormat="1" ht="15" x14ac:dyDescent="0.25">
      <c r="B18" s="110"/>
    </row>
    <row r="19" spans="1:7" ht="23.25" customHeight="1" x14ac:dyDescent="0.3">
      <c r="A19" s="178" t="s">
        <v>26</v>
      </c>
      <c r="B19" s="178"/>
      <c r="C19" s="178"/>
      <c r="D19" s="178"/>
      <c r="E19" s="178"/>
      <c r="F19" s="178"/>
      <c r="G19" s="178"/>
    </row>
    <row r="20" spans="1:7" ht="12" customHeight="1" x14ac:dyDescent="0.3"/>
    <row r="21" spans="1:7" x14ac:dyDescent="0.3">
      <c r="A21" s="12" t="s">
        <v>27</v>
      </c>
      <c r="B21" s="179" t="s">
        <v>210</v>
      </c>
      <c r="C21" s="180"/>
      <c r="D21" s="180"/>
      <c r="E21" s="180"/>
      <c r="F21" s="180"/>
      <c r="G21" s="180"/>
    </row>
    <row r="22" spans="1:7" ht="37.5" customHeight="1" x14ac:dyDescent="0.3">
      <c r="A22" s="113" t="s">
        <v>28</v>
      </c>
      <c r="B22" s="181" t="s">
        <v>29</v>
      </c>
      <c r="C22" s="181"/>
      <c r="D22" s="4" t="s">
        <v>201</v>
      </c>
      <c r="E22" s="4" t="s">
        <v>193</v>
      </c>
      <c r="F22" s="182" t="s">
        <v>194</v>
      </c>
      <c r="G22" s="182"/>
    </row>
    <row r="23" spans="1:7" ht="48" customHeight="1" x14ac:dyDescent="0.3">
      <c r="A23" s="11" t="s">
        <v>199</v>
      </c>
      <c r="B23" s="176" t="s">
        <v>190</v>
      </c>
      <c r="C23" s="176"/>
      <c r="D23" s="148">
        <v>1</v>
      </c>
      <c r="E23" s="159">
        <v>0.5</v>
      </c>
      <c r="F23" s="183">
        <v>12</v>
      </c>
      <c r="G23" s="183"/>
    </row>
    <row r="24" spans="1:7" ht="30" hidden="1" customHeight="1" x14ac:dyDescent="0.3">
      <c r="A24" s="11">
        <v>2</v>
      </c>
      <c r="B24" s="176" t="s">
        <v>30</v>
      </c>
      <c r="C24" s="176"/>
      <c r="D24" s="177"/>
      <c r="E24" s="177"/>
      <c r="F24" s="177"/>
      <c r="G24" s="177"/>
    </row>
    <row r="25" spans="1:7" ht="30" hidden="1" customHeight="1" x14ac:dyDescent="0.3">
      <c r="A25" s="11">
        <v>3</v>
      </c>
      <c r="B25" s="176" t="s">
        <v>31</v>
      </c>
      <c r="C25" s="176"/>
      <c r="D25" s="177"/>
      <c r="E25" s="177"/>
      <c r="F25" s="177"/>
      <c r="G25" s="177"/>
    </row>
    <row r="26" spans="1:7" ht="4.5" hidden="1" customHeight="1" x14ac:dyDescent="0.3">
      <c r="A26" s="11">
        <v>4</v>
      </c>
      <c r="B26" s="176" t="s">
        <v>32</v>
      </c>
      <c r="C26" s="176"/>
      <c r="D26" s="177"/>
      <c r="E26" s="177"/>
      <c r="F26" s="177"/>
      <c r="G26" s="177"/>
    </row>
    <row r="37" spans="1:8" ht="171" customHeight="1" x14ac:dyDescent="0.3">
      <c r="A37" s="174" t="s">
        <v>35</v>
      </c>
      <c r="B37" s="174"/>
      <c r="C37" s="174"/>
      <c r="D37" s="174"/>
      <c r="E37" s="174"/>
      <c r="F37" s="174"/>
      <c r="G37" s="174"/>
    </row>
    <row r="39" spans="1:8" ht="30" customHeight="1" x14ac:dyDescent="0.3">
      <c r="B39" s="175" t="s">
        <v>36</v>
      </c>
      <c r="C39" s="175"/>
      <c r="D39" s="175"/>
      <c r="E39" s="175"/>
      <c r="F39" s="175"/>
      <c r="G39" s="175"/>
      <c r="H39" s="175"/>
    </row>
  </sheetData>
  <mergeCells count="21">
    <mergeCell ref="A1:G1"/>
    <mergeCell ref="A2:G2"/>
    <mergeCell ref="A3:G3"/>
    <mergeCell ref="B5:G5"/>
    <mergeCell ref="A19:G19"/>
    <mergeCell ref="B21:G21"/>
    <mergeCell ref="B22:C22"/>
    <mergeCell ref="F22:G22"/>
    <mergeCell ref="B23:C23"/>
    <mergeCell ref="F23:G23"/>
    <mergeCell ref="B24:C24"/>
    <mergeCell ref="D24:E24"/>
    <mergeCell ref="F24:G24"/>
    <mergeCell ref="B25:C25"/>
    <mergeCell ref="D25:E25"/>
    <mergeCell ref="F25:G25"/>
    <mergeCell ref="A37:G37"/>
    <mergeCell ref="B39:H39"/>
    <mergeCell ref="B26:C26"/>
    <mergeCell ref="D26:E26"/>
    <mergeCell ref="F26:G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A16E4-2549-41E1-B525-9E82DAC84B01}">
  <dimension ref="A1:N48"/>
  <sheetViews>
    <sheetView topLeftCell="A26" workbookViewId="0">
      <selection activeCell="M8" sqref="M8"/>
    </sheetView>
  </sheetViews>
  <sheetFormatPr baseColWidth="10" defaultColWidth="11.42578125" defaultRowHeight="16.5" x14ac:dyDescent="0.3"/>
  <cols>
    <col min="1" max="1" width="6" style="1" customWidth="1"/>
    <col min="2" max="2" width="23.42578125" style="111" customWidth="1"/>
    <col min="3" max="3" width="8" style="1" bestFit="1" customWidth="1"/>
    <col min="4" max="4" width="10.42578125" style="1" bestFit="1" customWidth="1"/>
    <col min="5" max="5" width="14.5703125" style="1" customWidth="1"/>
    <col min="6" max="6" width="7.42578125" style="1" bestFit="1" customWidth="1"/>
    <col min="7" max="7" width="16.5703125" style="1" bestFit="1" customWidth="1"/>
    <col min="8" max="8" width="14" style="1" customWidth="1"/>
    <col min="9" max="9" width="11" style="103" customWidth="1"/>
    <col min="10" max="10" width="13.140625" style="103" customWidth="1"/>
    <col min="11" max="11" width="14.42578125" style="108" customWidth="1"/>
    <col min="12" max="12" width="12.5703125" style="1" bestFit="1" customWidth="1"/>
    <col min="13" max="13" width="13.42578125" style="1" bestFit="1" customWidth="1"/>
    <col min="14" max="14" width="12.28515625" style="1" bestFit="1" customWidth="1"/>
    <col min="15" max="16384" width="11.42578125" style="1"/>
  </cols>
  <sheetData>
    <row r="1" spans="1:11" x14ac:dyDescent="0.3">
      <c r="A1" s="203" t="s">
        <v>216</v>
      </c>
      <c r="B1" s="203"/>
      <c r="C1" s="203"/>
      <c r="D1" s="203"/>
      <c r="E1" s="203"/>
      <c r="F1" s="203"/>
      <c r="G1" s="203"/>
      <c r="H1" s="203"/>
      <c r="I1" s="203"/>
      <c r="J1" s="203"/>
      <c r="K1" s="203"/>
    </row>
    <row r="2" spans="1:11" ht="50.25" customHeight="1" x14ac:dyDescent="0.3">
      <c r="A2" s="204" t="s">
        <v>183</v>
      </c>
      <c r="B2" s="204"/>
      <c r="C2" s="204"/>
      <c r="D2" s="204"/>
      <c r="E2" s="204"/>
      <c r="F2" s="204"/>
      <c r="G2" s="204"/>
      <c r="H2" s="204"/>
      <c r="I2" s="204"/>
      <c r="J2" s="204"/>
      <c r="K2" s="204"/>
    </row>
    <row r="3" spans="1:11" x14ac:dyDescent="0.3">
      <c r="A3" s="178" t="s">
        <v>1</v>
      </c>
      <c r="B3" s="178"/>
      <c r="C3" s="178"/>
      <c r="D3" s="178"/>
      <c r="E3" s="178"/>
      <c r="F3" s="178"/>
      <c r="G3" s="178"/>
      <c r="H3" s="178"/>
      <c r="I3" s="178"/>
      <c r="J3" s="178"/>
      <c r="K3" s="178"/>
    </row>
    <row r="4" spans="1:11" customFormat="1" ht="15" x14ac:dyDescent="0.25">
      <c r="B4" s="110"/>
      <c r="I4" s="101"/>
      <c r="J4" s="101"/>
      <c r="K4" s="101"/>
    </row>
    <row r="5" spans="1:11" customFormat="1" x14ac:dyDescent="0.25">
      <c r="A5" s="2" t="s">
        <v>21</v>
      </c>
      <c r="B5" s="187" t="s">
        <v>197</v>
      </c>
      <c r="C5" s="188"/>
      <c r="D5" s="188"/>
      <c r="E5" s="188"/>
      <c r="F5" s="188"/>
      <c r="G5" s="188"/>
      <c r="H5" s="188"/>
      <c r="I5" s="188"/>
      <c r="J5" s="188"/>
      <c r="K5" s="205"/>
    </row>
    <row r="6" spans="1:11" customFormat="1" ht="52.5" customHeight="1" x14ac:dyDescent="0.25">
      <c r="A6" s="2" t="s">
        <v>2</v>
      </c>
      <c r="B6" s="109" t="s">
        <v>3</v>
      </c>
      <c r="C6" s="3" t="s">
        <v>4</v>
      </c>
      <c r="D6" s="4" t="s">
        <v>5</v>
      </c>
      <c r="E6" s="4" t="s">
        <v>6</v>
      </c>
      <c r="F6" s="4" t="s">
        <v>7</v>
      </c>
      <c r="G6" s="4" t="s">
        <v>211</v>
      </c>
      <c r="H6" s="4" t="s">
        <v>8</v>
      </c>
      <c r="I6" s="100" t="s">
        <v>9</v>
      </c>
      <c r="J6" s="100" t="s">
        <v>212</v>
      </c>
      <c r="K6" s="100" t="s">
        <v>10</v>
      </c>
    </row>
    <row r="7" spans="1:11" customFormat="1" ht="33" x14ac:dyDescent="0.25">
      <c r="A7" s="5" t="s">
        <v>22</v>
      </c>
      <c r="B7" s="114" t="s">
        <v>204</v>
      </c>
      <c r="C7" s="5" t="s">
        <v>11</v>
      </c>
      <c r="D7" s="5">
        <v>1</v>
      </c>
      <c r="E7" s="115">
        <v>0.3</v>
      </c>
      <c r="F7" s="5">
        <v>12</v>
      </c>
      <c r="G7" s="116">
        <f>'1 PERSONAL'!$R$12</f>
        <v>9447048</v>
      </c>
      <c r="H7" s="171"/>
      <c r="I7" s="10">
        <f>'F.M.'!$D$53</f>
        <v>2</v>
      </c>
      <c r="J7" s="172"/>
      <c r="K7" s="112">
        <f>ROUND(D7*E7*F7*H7*J7,0)</f>
        <v>0</v>
      </c>
    </row>
    <row r="8" spans="1:11" customFormat="1" x14ac:dyDescent="0.25">
      <c r="A8" s="5" t="s">
        <v>23</v>
      </c>
      <c r="B8" s="114" t="s">
        <v>205</v>
      </c>
      <c r="C8" s="5" t="s">
        <v>11</v>
      </c>
      <c r="D8" s="5">
        <v>1</v>
      </c>
      <c r="E8" s="115">
        <v>0.4</v>
      </c>
      <c r="F8" s="5">
        <v>8</v>
      </c>
      <c r="G8" s="116">
        <f>'1 PERSONAL'!$R$14</f>
        <v>6920514</v>
      </c>
      <c r="H8" s="171"/>
      <c r="I8" s="10">
        <f>'F.M.'!$D$53</f>
        <v>2</v>
      </c>
      <c r="J8" s="172"/>
      <c r="K8" s="112">
        <f t="shared" ref="K8:K11" si="0">ROUND(D8*E8*F8*H8*J8,0)</f>
        <v>0</v>
      </c>
    </row>
    <row r="9" spans="1:11" customFormat="1" x14ac:dyDescent="0.25">
      <c r="A9" s="5" t="s">
        <v>24</v>
      </c>
      <c r="B9" s="114" t="s">
        <v>206</v>
      </c>
      <c r="C9" s="5" t="s">
        <v>11</v>
      </c>
      <c r="D9" s="5">
        <v>1</v>
      </c>
      <c r="E9" s="115">
        <v>0.4</v>
      </c>
      <c r="F9" s="5">
        <v>11</v>
      </c>
      <c r="G9" s="116">
        <f>'1 PERSONAL'!$R$14</f>
        <v>6920514</v>
      </c>
      <c r="H9" s="171"/>
      <c r="I9" s="10">
        <f>'F.M.'!$D$53</f>
        <v>2</v>
      </c>
      <c r="J9" s="172"/>
      <c r="K9" s="112">
        <f t="shared" si="0"/>
        <v>0</v>
      </c>
    </row>
    <row r="10" spans="1:11" customFormat="1" x14ac:dyDescent="0.25">
      <c r="A10" s="5" t="s">
        <v>25</v>
      </c>
      <c r="B10" s="114" t="s">
        <v>207</v>
      </c>
      <c r="C10" s="5" t="s">
        <v>11</v>
      </c>
      <c r="D10" s="5">
        <v>1</v>
      </c>
      <c r="E10" s="115">
        <v>0.5</v>
      </c>
      <c r="F10" s="5">
        <v>11</v>
      </c>
      <c r="G10" s="116">
        <f>'1 PERSONAL'!$R$14</f>
        <v>6920514</v>
      </c>
      <c r="H10" s="171"/>
      <c r="I10" s="10">
        <f>'F.M.'!$D$53</f>
        <v>2</v>
      </c>
      <c r="J10" s="172"/>
      <c r="K10" s="112">
        <f t="shared" si="0"/>
        <v>0</v>
      </c>
    </row>
    <row r="11" spans="1:11" customFormat="1" ht="33" x14ac:dyDescent="0.25">
      <c r="A11" s="5" t="s">
        <v>12</v>
      </c>
      <c r="B11" s="114" t="s">
        <v>208</v>
      </c>
      <c r="C11" s="5" t="s">
        <v>11</v>
      </c>
      <c r="D11" s="5">
        <v>1</v>
      </c>
      <c r="E11" s="115">
        <v>0.2</v>
      </c>
      <c r="F11" s="5">
        <v>6</v>
      </c>
      <c r="G11" s="116">
        <f>'1 PERSONAL'!$R$14</f>
        <v>6920514</v>
      </c>
      <c r="H11" s="171"/>
      <c r="I11" s="10">
        <f>'F.M.'!$D$53</f>
        <v>2</v>
      </c>
      <c r="J11" s="172"/>
      <c r="K11" s="112">
        <f t="shared" si="0"/>
        <v>0</v>
      </c>
    </row>
    <row r="12" spans="1:11" customFormat="1" hidden="1" x14ac:dyDescent="0.25">
      <c r="A12" s="5" t="s">
        <v>13</v>
      </c>
      <c r="B12" s="6"/>
      <c r="C12" s="5" t="s">
        <v>11</v>
      </c>
      <c r="D12" s="7"/>
      <c r="E12" s="8"/>
      <c r="F12" s="7"/>
      <c r="G12" s="9"/>
      <c r="H12" s="9"/>
      <c r="I12" s="10">
        <f>'F.M.'!$D$53</f>
        <v>2</v>
      </c>
      <c r="J12" s="10"/>
      <c r="K12" s="104">
        <f t="shared" ref="K12:K17" si="1">ROUND(D12*E12*F12*G12*I12,0)</f>
        <v>0</v>
      </c>
    </row>
    <row r="13" spans="1:11" customFormat="1" hidden="1" x14ac:dyDescent="0.25">
      <c r="A13" s="5" t="s">
        <v>14</v>
      </c>
      <c r="B13" s="6"/>
      <c r="C13" s="5" t="s">
        <v>11</v>
      </c>
      <c r="D13" s="7"/>
      <c r="E13" s="8"/>
      <c r="F13" s="7"/>
      <c r="G13" s="9"/>
      <c r="H13" s="9"/>
      <c r="I13" s="10">
        <f>'F.M.'!$D$53</f>
        <v>2</v>
      </c>
      <c r="J13" s="10"/>
      <c r="K13" s="104">
        <f t="shared" si="1"/>
        <v>0</v>
      </c>
    </row>
    <row r="14" spans="1:11" customFormat="1" hidden="1" x14ac:dyDescent="0.25">
      <c r="A14" s="5" t="s">
        <v>15</v>
      </c>
      <c r="B14" s="6"/>
      <c r="C14" s="5" t="s">
        <v>11</v>
      </c>
      <c r="D14" s="7"/>
      <c r="E14" s="8"/>
      <c r="F14" s="7"/>
      <c r="G14" s="9"/>
      <c r="H14" s="9"/>
      <c r="I14" s="10">
        <f>'F.M.'!$D$53</f>
        <v>2</v>
      </c>
      <c r="J14" s="10"/>
      <c r="K14" s="104">
        <f t="shared" si="1"/>
        <v>0</v>
      </c>
    </row>
    <row r="15" spans="1:11" customFormat="1" hidden="1" x14ac:dyDescent="0.25">
      <c r="A15" s="5" t="s">
        <v>16</v>
      </c>
      <c r="B15" s="6"/>
      <c r="C15" s="5" t="s">
        <v>11</v>
      </c>
      <c r="D15" s="7"/>
      <c r="E15" s="8"/>
      <c r="F15" s="7"/>
      <c r="G15" s="9"/>
      <c r="H15" s="9"/>
      <c r="I15" s="10">
        <f>'F.M.'!$D$53</f>
        <v>2</v>
      </c>
      <c r="J15" s="10"/>
      <c r="K15" s="104">
        <f t="shared" si="1"/>
        <v>0</v>
      </c>
    </row>
    <row r="16" spans="1:11" customFormat="1" hidden="1" x14ac:dyDescent="0.25">
      <c r="A16" s="5" t="s">
        <v>17</v>
      </c>
      <c r="B16" s="6"/>
      <c r="C16" s="5" t="s">
        <v>11</v>
      </c>
      <c r="D16" s="7"/>
      <c r="E16" s="8"/>
      <c r="F16" s="7"/>
      <c r="G16" s="9"/>
      <c r="H16" s="9"/>
      <c r="I16" s="10">
        <f>'F.M.'!$D$53</f>
        <v>2</v>
      </c>
      <c r="J16" s="10"/>
      <c r="K16" s="104">
        <f t="shared" si="1"/>
        <v>0</v>
      </c>
    </row>
    <row r="17" spans="1:14" customFormat="1" hidden="1" x14ac:dyDescent="0.25">
      <c r="A17" s="5" t="s">
        <v>18</v>
      </c>
      <c r="B17" s="6"/>
      <c r="C17" s="5" t="s">
        <v>11</v>
      </c>
      <c r="D17" s="7"/>
      <c r="E17" s="8"/>
      <c r="F17" s="7"/>
      <c r="G17" s="9"/>
      <c r="H17" s="9"/>
      <c r="I17" s="10">
        <f>'F.M.'!$D$53</f>
        <v>2</v>
      </c>
      <c r="J17" s="10"/>
      <c r="K17" s="104">
        <f t="shared" si="1"/>
        <v>0</v>
      </c>
    </row>
    <row r="18" spans="1:14" customFormat="1" x14ac:dyDescent="0.25">
      <c r="A18" s="200" t="s">
        <v>19</v>
      </c>
      <c r="B18" s="201"/>
      <c r="C18" s="201"/>
      <c r="D18" s="201"/>
      <c r="E18" s="201"/>
      <c r="F18" s="201"/>
      <c r="G18" s="201"/>
      <c r="H18" s="201"/>
      <c r="I18" s="201"/>
      <c r="J18" s="202"/>
      <c r="K18" s="105">
        <f>+SUM(K7:K11)</f>
        <v>0</v>
      </c>
    </row>
    <row r="19" spans="1:14" customFormat="1" x14ac:dyDescent="0.25">
      <c r="A19" s="200" t="s">
        <v>20</v>
      </c>
      <c r="B19" s="201"/>
      <c r="C19" s="201"/>
      <c r="D19" s="201"/>
      <c r="E19" s="201"/>
      <c r="F19" s="201"/>
      <c r="G19" s="201"/>
      <c r="H19" s="201"/>
      <c r="I19" s="201"/>
      <c r="J19" s="202"/>
      <c r="K19" s="105">
        <f>ROUND((+K18*0.19),0)</f>
        <v>0</v>
      </c>
    </row>
    <row r="20" spans="1:14" customFormat="1" x14ac:dyDescent="0.25">
      <c r="A20" s="200" t="s">
        <v>214</v>
      </c>
      <c r="B20" s="201"/>
      <c r="C20" s="201"/>
      <c r="D20" s="201"/>
      <c r="E20" s="201"/>
      <c r="F20" s="201"/>
      <c r="G20" s="201"/>
      <c r="H20" s="201"/>
      <c r="I20" s="201"/>
      <c r="J20" s="202"/>
      <c r="K20" s="105">
        <f>+K19+K18</f>
        <v>0</v>
      </c>
    </row>
    <row r="21" spans="1:14" customFormat="1" ht="15" x14ac:dyDescent="0.25">
      <c r="B21" s="110"/>
      <c r="I21" s="101"/>
      <c r="J21" s="101"/>
      <c r="K21" s="101"/>
    </row>
    <row r="22" spans="1:14" ht="23.25" customHeight="1" x14ac:dyDescent="0.3">
      <c r="A22" s="178" t="s">
        <v>26</v>
      </c>
      <c r="B22" s="178"/>
      <c r="C22" s="178"/>
      <c r="D22" s="178"/>
      <c r="E22" s="178"/>
      <c r="F22" s="178"/>
      <c r="G22" s="178"/>
      <c r="H22" s="178"/>
      <c r="I22" s="178"/>
      <c r="J22" s="178"/>
      <c r="K22" s="178"/>
    </row>
    <row r="23" spans="1:14" ht="24" customHeight="1" x14ac:dyDescent="0.3"/>
    <row r="24" spans="1:14" x14ac:dyDescent="0.3">
      <c r="A24" s="12" t="s">
        <v>27</v>
      </c>
      <c r="B24" s="179" t="s">
        <v>210</v>
      </c>
      <c r="C24" s="180"/>
      <c r="D24" s="180"/>
      <c r="E24" s="180"/>
      <c r="F24" s="180"/>
      <c r="G24" s="180"/>
      <c r="H24" s="180"/>
      <c r="I24" s="180"/>
      <c r="J24" s="180"/>
      <c r="K24" s="199"/>
    </row>
    <row r="25" spans="1:14" ht="42.75" customHeight="1" x14ac:dyDescent="0.3">
      <c r="A25" s="113" t="s">
        <v>28</v>
      </c>
      <c r="B25" s="181" t="s">
        <v>29</v>
      </c>
      <c r="C25" s="181"/>
      <c r="D25" s="4" t="s">
        <v>201</v>
      </c>
      <c r="E25" s="4" t="s">
        <v>193</v>
      </c>
      <c r="F25" s="182" t="s">
        <v>194</v>
      </c>
      <c r="G25" s="182"/>
      <c r="H25" s="191" t="s">
        <v>211</v>
      </c>
      <c r="I25" s="192"/>
      <c r="J25" s="100" t="s">
        <v>195</v>
      </c>
      <c r="K25" s="100" t="s">
        <v>196</v>
      </c>
    </row>
    <row r="26" spans="1:14" ht="48" customHeight="1" x14ac:dyDescent="0.3">
      <c r="A26" s="11" t="s">
        <v>199</v>
      </c>
      <c r="B26" s="176" t="s">
        <v>190</v>
      </c>
      <c r="C26" s="176"/>
      <c r="D26" s="148">
        <v>1</v>
      </c>
      <c r="E26" s="159">
        <v>0.5</v>
      </c>
      <c r="F26" s="183">
        <v>12</v>
      </c>
      <c r="G26" s="183"/>
      <c r="H26" s="189">
        <f>'2 TRANSPORTE'!$R$12</f>
        <v>11551053</v>
      </c>
      <c r="I26" s="190"/>
      <c r="J26" s="173"/>
      <c r="K26" s="107">
        <f>D26*F26*J26*E26</f>
        <v>0</v>
      </c>
    </row>
    <row r="27" spans="1:14" ht="30" hidden="1" customHeight="1" x14ac:dyDescent="0.3">
      <c r="A27" s="11">
        <v>2</v>
      </c>
      <c r="B27" s="176" t="s">
        <v>30</v>
      </c>
      <c r="C27" s="176"/>
      <c r="D27" s="177"/>
      <c r="E27" s="177"/>
      <c r="F27" s="177"/>
      <c r="G27" s="177"/>
      <c r="H27" s="150"/>
      <c r="I27" s="102"/>
      <c r="J27" s="102"/>
      <c r="K27" s="107">
        <f t="shared" ref="K27:K29" si="2">D27*F27*I27</f>
        <v>0</v>
      </c>
    </row>
    <row r="28" spans="1:14" ht="30" hidden="1" customHeight="1" x14ac:dyDescent="0.3">
      <c r="A28" s="11">
        <v>3</v>
      </c>
      <c r="B28" s="176" t="s">
        <v>31</v>
      </c>
      <c r="C28" s="176"/>
      <c r="D28" s="177"/>
      <c r="E28" s="177"/>
      <c r="F28" s="177"/>
      <c r="G28" s="177"/>
      <c r="H28" s="150"/>
      <c r="I28" s="102"/>
      <c r="J28" s="102"/>
      <c r="K28" s="107">
        <f t="shared" si="2"/>
        <v>0</v>
      </c>
    </row>
    <row r="29" spans="1:14" ht="30" hidden="1" customHeight="1" x14ac:dyDescent="0.3">
      <c r="A29" s="11">
        <v>4</v>
      </c>
      <c r="B29" s="176" t="s">
        <v>32</v>
      </c>
      <c r="C29" s="176"/>
      <c r="D29" s="177"/>
      <c r="E29" s="177"/>
      <c r="F29" s="177"/>
      <c r="G29" s="177"/>
      <c r="H29" s="150"/>
      <c r="I29" s="102"/>
      <c r="J29" s="102"/>
      <c r="K29" s="107">
        <f t="shared" si="2"/>
        <v>0</v>
      </c>
    </row>
    <row r="30" spans="1:14" x14ac:dyDescent="0.3">
      <c r="A30" s="193" t="s">
        <v>213</v>
      </c>
      <c r="B30" s="194"/>
      <c r="C30" s="194"/>
      <c r="D30" s="194"/>
      <c r="E30" s="194"/>
      <c r="F30" s="194"/>
      <c r="G30" s="194"/>
      <c r="H30" s="194"/>
      <c r="I30" s="194"/>
      <c r="J30" s="195"/>
      <c r="K30" s="106">
        <f>SUM(K26:K29)</f>
        <v>0</v>
      </c>
      <c r="N30" s="103"/>
    </row>
    <row r="31" spans="1:14" x14ac:dyDescent="0.3">
      <c r="A31" s="193" t="s">
        <v>20</v>
      </c>
      <c r="B31" s="194"/>
      <c r="C31" s="194"/>
      <c r="D31" s="194"/>
      <c r="E31" s="194"/>
      <c r="F31" s="194"/>
      <c r="G31" s="194"/>
      <c r="H31" s="194"/>
      <c r="I31" s="194"/>
      <c r="J31" s="195"/>
      <c r="K31" s="106">
        <f>ROUND((K30*19%),0)</f>
        <v>0</v>
      </c>
      <c r="N31" s="103"/>
    </row>
    <row r="32" spans="1:14" x14ac:dyDescent="0.3">
      <c r="A32" s="193" t="s">
        <v>215</v>
      </c>
      <c r="B32" s="194"/>
      <c r="C32" s="194"/>
      <c r="D32" s="194"/>
      <c r="E32" s="194"/>
      <c r="F32" s="194"/>
      <c r="G32" s="194"/>
      <c r="H32" s="194"/>
      <c r="I32" s="194"/>
      <c r="J32" s="195"/>
      <c r="K32" s="106">
        <f>SUM(K30:K31)</f>
        <v>0</v>
      </c>
    </row>
    <row r="33" spans="1:13" ht="16.5" customHeight="1" x14ac:dyDescent="0.3">
      <c r="K33" s="103"/>
    </row>
    <row r="34" spans="1:13" ht="25.5" customHeight="1" x14ac:dyDescent="0.3">
      <c r="A34" s="196" t="s">
        <v>200</v>
      </c>
      <c r="B34" s="197"/>
      <c r="C34" s="197"/>
      <c r="D34" s="197"/>
      <c r="E34" s="197"/>
      <c r="F34" s="197"/>
      <c r="G34" s="197"/>
      <c r="H34" s="197"/>
      <c r="I34" s="197"/>
      <c r="J34" s="198"/>
      <c r="K34" s="106">
        <f>K20+K32</f>
        <v>0</v>
      </c>
      <c r="L34" s="149">
        <f>K34*10%</f>
        <v>0</v>
      </c>
      <c r="M34" s="149">
        <f>K34*90%</f>
        <v>0</v>
      </c>
    </row>
    <row r="46" spans="1:13" ht="171" customHeight="1" x14ac:dyDescent="0.3">
      <c r="A46" s="174" t="s">
        <v>35</v>
      </c>
      <c r="B46" s="174"/>
      <c r="C46" s="174"/>
      <c r="D46" s="174"/>
      <c r="E46" s="174"/>
      <c r="F46" s="174"/>
      <c r="G46" s="174"/>
      <c r="H46" s="174"/>
      <c r="I46" s="174"/>
      <c r="J46" s="174"/>
      <c r="K46" s="174"/>
    </row>
    <row r="48" spans="1:13" ht="30" customHeight="1" x14ac:dyDescent="0.3">
      <c r="B48" s="175" t="s">
        <v>36</v>
      </c>
      <c r="C48" s="175"/>
      <c r="D48" s="175"/>
      <c r="E48" s="175"/>
      <c r="F48" s="175"/>
      <c r="G48" s="175"/>
      <c r="H48" s="175"/>
      <c r="I48" s="175"/>
      <c r="J48" s="175"/>
      <c r="K48" s="175"/>
      <c r="L48" s="175"/>
    </row>
  </sheetData>
  <mergeCells count="30">
    <mergeCell ref="A20:J20"/>
    <mergeCell ref="A1:K1"/>
    <mergeCell ref="A2:K2"/>
    <mergeCell ref="A3:K3"/>
    <mergeCell ref="B5:K5"/>
    <mergeCell ref="A18:J18"/>
    <mergeCell ref="A19:J19"/>
    <mergeCell ref="F28:G28"/>
    <mergeCell ref="A22:K22"/>
    <mergeCell ref="B24:K24"/>
    <mergeCell ref="B25:C25"/>
    <mergeCell ref="F25:G25"/>
    <mergeCell ref="B26:C26"/>
    <mergeCell ref="F26:G26"/>
    <mergeCell ref="A46:K46"/>
    <mergeCell ref="B48:L48"/>
    <mergeCell ref="H26:I26"/>
    <mergeCell ref="H25:I25"/>
    <mergeCell ref="A30:J30"/>
    <mergeCell ref="A31:J31"/>
    <mergeCell ref="A32:J32"/>
    <mergeCell ref="A34:J34"/>
    <mergeCell ref="B29:C29"/>
    <mergeCell ref="D29:E29"/>
    <mergeCell ref="F29:G29"/>
    <mergeCell ref="B27:C27"/>
    <mergeCell ref="D27:E27"/>
    <mergeCell ref="F27:G27"/>
    <mergeCell ref="B28:C28"/>
    <mergeCell ref="D28:E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2E8A7-7C21-48B6-9B70-81557EC3A57B}">
  <sheetPr>
    <pageSetUpPr fitToPage="1"/>
  </sheetPr>
  <dimension ref="A1:L48"/>
  <sheetViews>
    <sheetView tabSelected="1" topLeftCell="A11" zoomScale="115" zoomScaleNormal="115" workbookViewId="0">
      <selection activeCell="K36" sqref="K36"/>
    </sheetView>
  </sheetViews>
  <sheetFormatPr baseColWidth="10" defaultColWidth="11.42578125" defaultRowHeight="30" customHeight="1" x14ac:dyDescent="0.3"/>
  <cols>
    <col min="1" max="1" width="6" style="1" customWidth="1"/>
    <col min="2" max="2" width="23.42578125" style="111" customWidth="1"/>
    <col min="3" max="3" width="8" style="1" bestFit="1" customWidth="1"/>
    <col min="4" max="4" width="10.42578125" style="1" bestFit="1" customWidth="1"/>
    <col min="5" max="5" width="14.5703125" style="1" customWidth="1"/>
    <col min="6" max="6" width="7.42578125" style="1" bestFit="1" customWidth="1"/>
    <col min="7" max="7" width="16.5703125" style="1" bestFit="1" customWidth="1"/>
    <col min="8" max="8" width="12.140625" style="103" customWidth="1"/>
    <col min="9" max="9" width="14.42578125" style="108" customWidth="1"/>
    <col min="10" max="10" width="12.5703125" style="1" bestFit="1" customWidth="1"/>
    <col min="11" max="11" width="13.42578125" style="1" bestFit="1" customWidth="1"/>
    <col min="12" max="12" width="12.28515625" style="1" bestFit="1" customWidth="1"/>
    <col min="13" max="16384" width="11.42578125" style="1"/>
  </cols>
  <sheetData>
    <row r="1" spans="1:9" ht="16.5" x14ac:dyDescent="0.3">
      <c r="A1" s="184" t="s">
        <v>0</v>
      </c>
      <c r="B1" s="184"/>
      <c r="C1" s="184"/>
      <c r="D1" s="184"/>
      <c r="E1" s="184"/>
      <c r="F1" s="184"/>
      <c r="G1" s="184"/>
      <c r="H1" s="184"/>
      <c r="I1" s="184"/>
    </row>
    <row r="2" spans="1:9" ht="50.25" customHeight="1" x14ac:dyDescent="0.3">
      <c r="A2" s="185" t="s">
        <v>183</v>
      </c>
      <c r="B2" s="186"/>
      <c r="C2" s="186"/>
      <c r="D2" s="186"/>
      <c r="E2" s="186"/>
      <c r="F2" s="186"/>
      <c r="G2" s="186"/>
      <c r="H2" s="186"/>
      <c r="I2" s="206"/>
    </row>
    <row r="3" spans="1:9" ht="16.5" x14ac:dyDescent="0.3">
      <c r="A3" s="178" t="s">
        <v>1</v>
      </c>
      <c r="B3" s="178"/>
      <c r="C3" s="178"/>
      <c r="D3" s="178"/>
      <c r="E3" s="178"/>
      <c r="F3" s="178"/>
      <c r="G3" s="178"/>
      <c r="H3" s="178"/>
      <c r="I3" s="178"/>
    </row>
    <row r="4" spans="1:9" customFormat="1" ht="15" x14ac:dyDescent="0.25">
      <c r="B4" s="110"/>
      <c r="H4" s="101"/>
      <c r="I4" s="101"/>
    </row>
    <row r="5" spans="1:9" customFormat="1" ht="16.5" x14ac:dyDescent="0.25">
      <c r="A5" s="2" t="s">
        <v>21</v>
      </c>
      <c r="B5" s="187" t="s">
        <v>197</v>
      </c>
      <c r="C5" s="188"/>
      <c r="D5" s="188"/>
      <c r="E5" s="188"/>
      <c r="F5" s="188"/>
      <c r="G5" s="188"/>
      <c r="H5" s="188"/>
      <c r="I5" s="205"/>
    </row>
    <row r="6" spans="1:9" customFormat="1" ht="52.5" customHeight="1" x14ac:dyDescent="0.25">
      <c r="A6" s="2" t="s">
        <v>2</v>
      </c>
      <c r="B6" s="109" t="s">
        <v>3</v>
      </c>
      <c r="C6" s="3" t="s">
        <v>4</v>
      </c>
      <c r="D6" s="4" t="s">
        <v>5</v>
      </c>
      <c r="E6" s="4" t="s">
        <v>6</v>
      </c>
      <c r="F6" s="4" t="s">
        <v>7</v>
      </c>
      <c r="G6" s="4" t="s">
        <v>8</v>
      </c>
      <c r="H6" s="100" t="s">
        <v>9</v>
      </c>
      <c r="I6" s="100" t="s">
        <v>10</v>
      </c>
    </row>
    <row r="7" spans="1:9" customFormat="1" ht="33" x14ac:dyDescent="0.25">
      <c r="A7" s="5" t="s">
        <v>22</v>
      </c>
      <c r="B7" s="114" t="s">
        <v>204</v>
      </c>
      <c r="C7" s="5" t="s">
        <v>11</v>
      </c>
      <c r="D7" s="5">
        <v>1</v>
      </c>
      <c r="E7" s="115">
        <v>0.3</v>
      </c>
      <c r="F7" s="5">
        <v>12</v>
      </c>
      <c r="G7" s="116">
        <f>'1 PERSONAL'!$R$12</f>
        <v>9447048</v>
      </c>
      <c r="H7" s="10">
        <f>'F.M.'!$D$53</f>
        <v>2</v>
      </c>
      <c r="I7" s="112">
        <f>ROUND(D7*E7*F7*G7*H7,0)</f>
        <v>68018746</v>
      </c>
    </row>
    <row r="8" spans="1:9" customFormat="1" ht="16.5" x14ac:dyDescent="0.25">
      <c r="A8" s="5" t="s">
        <v>23</v>
      </c>
      <c r="B8" s="114" t="s">
        <v>205</v>
      </c>
      <c r="C8" s="5" t="s">
        <v>11</v>
      </c>
      <c r="D8" s="5">
        <v>1</v>
      </c>
      <c r="E8" s="115">
        <v>0.4</v>
      </c>
      <c r="F8" s="5">
        <v>8</v>
      </c>
      <c r="G8" s="116">
        <f>'1 PERSONAL'!$R$14</f>
        <v>6920514</v>
      </c>
      <c r="H8" s="10">
        <f>'F.M.'!$D$53</f>
        <v>2</v>
      </c>
      <c r="I8" s="112">
        <f t="shared" ref="I8:I17" si="0">ROUND(D8*E8*F8*G8*H8,0)</f>
        <v>44291290</v>
      </c>
    </row>
    <row r="9" spans="1:9" customFormat="1" ht="16.5" x14ac:dyDescent="0.25">
      <c r="A9" s="5" t="s">
        <v>24</v>
      </c>
      <c r="B9" s="114" t="s">
        <v>206</v>
      </c>
      <c r="C9" s="5" t="s">
        <v>11</v>
      </c>
      <c r="D9" s="5">
        <v>1</v>
      </c>
      <c r="E9" s="115">
        <v>0.4</v>
      </c>
      <c r="F9" s="5">
        <v>11</v>
      </c>
      <c r="G9" s="116">
        <f>'1 PERSONAL'!$R$14</f>
        <v>6920514</v>
      </c>
      <c r="H9" s="10">
        <f>'F.M.'!$D$53</f>
        <v>2</v>
      </c>
      <c r="I9" s="112">
        <f t="shared" si="0"/>
        <v>60900523</v>
      </c>
    </row>
    <row r="10" spans="1:9" customFormat="1" ht="16.5" x14ac:dyDescent="0.25">
      <c r="A10" s="5" t="s">
        <v>25</v>
      </c>
      <c r="B10" s="114" t="s">
        <v>207</v>
      </c>
      <c r="C10" s="5" t="s">
        <v>11</v>
      </c>
      <c r="D10" s="5">
        <v>1</v>
      </c>
      <c r="E10" s="115">
        <v>0.5</v>
      </c>
      <c r="F10" s="5">
        <v>11</v>
      </c>
      <c r="G10" s="116">
        <f>'1 PERSONAL'!$R$14</f>
        <v>6920514</v>
      </c>
      <c r="H10" s="10">
        <f>'F.M.'!$D$53</f>
        <v>2</v>
      </c>
      <c r="I10" s="112">
        <f t="shared" si="0"/>
        <v>76125654</v>
      </c>
    </row>
    <row r="11" spans="1:9" customFormat="1" ht="33" x14ac:dyDescent="0.25">
      <c r="A11" s="5" t="s">
        <v>12</v>
      </c>
      <c r="B11" s="114" t="s">
        <v>208</v>
      </c>
      <c r="C11" s="5" t="s">
        <v>11</v>
      </c>
      <c r="D11" s="5">
        <v>1</v>
      </c>
      <c r="E11" s="115">
        <v>0.2</v>
      </c>
      <c r="F11" s="5">
        <v>6</v>
      </c>
      <c r="G11" s="116">
        <f>'1 PERSONAL'!$R$14</f>
        <v>6920514</v>
      </c>
      <c r="H11" s="10">
        <f>'F.M.'!$D$53</f>
        <v>2</v>
      </c>
      <c r="I11" s="112">
        <f t="shared" si="0"/>
        <v>16609234</v>
      </c>
    </row>
    <row r="12" spans="1:9" customFormat="1" ht="16.5" hidden="1" x14ac:dyDescent="0.25">
      <c r="A12" s="5" t="s">
        <v>13</v>
      </c>
      <c r="B12" s="6"/>
      <c r="C12" s="5" t="s">
        <v>11</v>
      </c>
      <c r="D12" s="7"/>
      <c r="E12" s="8"/>
      <c r="F12" s="7"/>
      <c r="G12" s="9"/>
      <c r="H12" s="10">
        <f>'F.M.'!$D$53</f>
        <v>2</v>
      </c>
      <c r="I12" s="104">
        <f t="shared" si="0"/>
        <v>0</v>
      </c>
    </row>
    <row r="13" spans="1:9" customFormat="1" ht="16.5" hidden="1" x14ac:dyDescent="0.25">
      <c r="A13" s="5" t="s">
        <v>14</v>
      </c>
      <c r="B13" s="6"/>
      <c r="C13" s="5" t="s">
        <v>11</v>
      </c>
      <c r="D13" s="7"/>
      <c r="E13" s="8"/>
      <c r="F13" s="7"/>
      <c r="G13" s="9"/>
      <c r="H13" s="10">
        <f>'F.M.'!$D$53</f>
        <v>2</v>
      </c>
      <c r="I13" s="104">
        <f t="shared" si="0"/>
        <v>0</v>
      </c>
    </row>
    <row r="14" spans="1:9" customFormat="1" ht="16.5" hidden="1" x14ac:dyDescent="0.25">
      <c r="A14" s="5" t="s">
        <v>15</v>
      </c>
      <c r="B14" s="6"/>
      <c r="C14" s="5" t="s">
        <v>11</v>
      </c>
      <c r="D14" s="7"/>
      <c r="E14" s="8"/>
      <c r="F14" s="7"/>
      <c r="G14" s="9"/>
      <c r="H14" s="10">
        <f>'F.M.'!$D$53</f>
        <v>2</v>
      </c>
      <c r="I14" s="104">
        <f t="shared" si="0"/>
        <v>0</v>
      </c>
    </row>
    <row r="15" spans="1:9" customFormat="1" ht="16.5" hidden="1" x14ac:dyDescent="0.25">
      <c r="A15" s="5" t="s">
        <v>16</v>
      </c>
      <c r="B15" s="6"/>
      <c r="C15" s="5" t="s">
        <v>11</v>
      </c>
      <c r="D15" s="7"/>
      <c r="E15" s="8"/>
      <c r="F15" s="7"/>
      <c r="G15" s="9"/>
      <c r="H15" s="10">
        <f>'F.M.'!$D$53</f>
        <v>2</v>
      </c>
      <c r="I15" s="104">
        <f t="shared" si="0"/>
        <v>0</v>
      </c>
    </row>
    <row r="16" spans="1:9" customFormat="1" ht="16.5" hidden="1" x14ac:dyDescent="0.25">
      <c r="A16" s="5" t="s">
        <v>17</v>
      </c>
      <c r="B16" s="6"/>
      <c r="C16" s="5" t="s">
        <v>11</v>
      </c>
      <c r="D16" s="7"/>
      <c r="E16" s="8"/>
      <c r="F16" s="7"/>
      <c r="G16" s="9"/>
      <c r="H16" s="10">
        <f>'F.M.'!$D$53</f>
        <v>2</v>
      </c>
      <c r="I16" s="104">
        <f t="shared" si="0"/>
        <v>0</v>
      </c>
    </row>
    <row r="17" spans="1:12" customFormat="1" ht="16.5" hidden="1" x14ac:dyDescent="0.25">
      <c r="A17" s="5" t="s">
        <v>18</v>
      </c>
      <c r="B17" s="6"/>
      <c r="C17" s="5" t="s">
        <v>11</v>
      </c>
      <c r="D17" s="7"/>
      <c r="E17" s="8"/>
      <c r="F17" s="7"/>
      <c r="G17" s="9"/>
      <c r="H17" s="10">
        <f>'F.M.'!$D$53</f>
        <v>2</v>
      </c>
      <c r="I17" s="104">
        <f t="shared" si="0"/>
        <v>0</v>
      </c>
    </row>
    <row r="18" spans="1:12" customFormat="1" ht="16.5" x14ac:dyDescent="0.25">
      <c r="A18" s="207" t="s">
        <v>19</v>
      </c>
      <c r="B18" s="207"/>
      <c r="C18" s="207"/>
      <c r="D18" s="207"/>
      <c r="E18" s="207"/>
      <c r="F18" s="207"/>
      <c r="G18" s="207"/>
      <c r="H18" s="207"/>
      <c r="I18" s="105">
        <f>+SUM(I7:I11)</f>
        <v>265945447</v>
      </c>
    </row>
    <row r="19" spans="1:12" customFormat="1" ht="16.5" x14ac:dyDescent="0.25">
      <c r="A19" s="207" t="s">
        <v>20</v>
      </c>
      <c r="B19" s="207"/>
      <c r="C19" s="207"/>
      <c r="D19" s="207"/>
      <c r="E19" s="207"/>
      <c r="F19" s="207"/>
      <c r="G19" s="207"/>
      <c r="H19" s="207"/>
      <c r="I19" s="105">
        <f>ROUND((+I18*0.19),0)</f>
        <v>50529635</v>
      </c>
    </row>
    <row r="20" spans="1:12" customFormat="1" ht="16.5" x14ac:dyDescent="0.25">
      <c r="A20" s="207" t="s">
        <v>198</v>
      </c>
      <c r="B20" s="207"/>
      <c r="C20" s="207"/>
      <c r="D20" s="207"/>
      <c r="E20" s="207"/>
      <c r="F20" s="207"/>
      <c r="G20" s="207"/>
      <c r="H20" s="207"/>
      <c r="I20" s="105">
        <f>+I19+I18</f>
        <v>316475082</v>
      </c>
    </row>
    <row r="21" spans="1:12" customFormat="1" ht="15" x14ac:dyDescent="0.25">
      <c r="B21" s="110"/>
      <c r="H21" s="101"/>
      <c r="I21" s="101"/>
    </row>
    <row r="22" spans="1:12" ht="23.25" customHeight="1" x14ac:dyDescent="0.3">
      <c r="A22" s="178" t="s">
        <v>26</v>
      </c>
      <c r="B22" s="178"/>
      <c r="C22" s="178"/>
      <c r="D22" s="178"/>
      <c r="E22" s="178"/>
      <c r="F22" s="178"/>
      <c r="G22" s="178"/>
      <c r="H22" s="178"/>
      <c r="I22" s="178"/>
    </row>
    <row r="23" spans="1:12" ht="24" customHeight="1" x14ac:dyDescent="0.3"/>
    <row r="24" spans="1:12" ht="16.5" x14ac:dyDescent="0.3">
      <c r="A24" s="12" t="s">
        <v>27</v>
      </c>
      <c r="B24" s="179" t="s">
        <v>34</v>
      </c>
      <c r="C24" s="180"/>
      <c r="D24" s="180"/>
      <c r="E24" s="180"/>
      <c r="F24" s="180"/>
      <c r="G24" s="180"/>
      <c r="H24" s="180"/>
      <c r="I24" s="199"/>
    </row>
    <row r="25" spans="1:12" ht="37.5" customHeight="1" x14ac:dyDescent="0.3">
      <c r="A25" s="113" t="s">
        <v>28</v>
      </c>
      <c r="B25" s="181" t="s">
        <v>29</v>
      </c>
      <c r="C25" s="181"/>
      <c r="D25" s="4" t="s">
        <v>201</v>
      </c>
      <c r="E25" s="4" t="s">
        <v>193</v>
      </c>
      <c r="F25" s="182" t="s">
        <v>194</v>
      </c>
      <c r="G25" s="182"/>
      <c r="H25" s="100" t="s">
        <v>195</v>
      </c>
      <c r="I25" s="100" t="s">
        <v>196</v>
      </c>
    </row>
    <row r="26" spans="1:12" ht="48" customHeight="1" x14ac:dyDescent="0.3">
      <c r="A26" s="11" t="s">
        <v>199</v>
      </c>
      <c r="B26" s="176" t="s">
        <v>190</v>
      </c>
      <c r="C26" s="176"/>
      <c r="D26" s="148">
        <v>1</v>
      </c>
      <c r="E26" s="159">
        <v>0.5</v>
      </c>
      <c r="F26" s="183">
        <v>12</v>
      </c>
      <c r="G26" s="183"/>
      <c r="H26" s="107">
        <f>'2 TRANSPORTE'!$R$12</f>
        <v>11551053</v>
      </c>
      <c r="I26" s="107">
        <f>D26*F26*H26*E26</f>
        <v>69306318</v>
      </c>
    </row>
    <row r="27" spans="1:12" ht="30" hidden="1" customHeight="1" x14ac:dyDescent="0.3">
      <c r="A27" s="11">
        <v>2</v>
      </c>
      <c r="B27" s="176" t="s">
        <v>30</v>
      </c>
      <c r="C27" s="176"/>
      <c r="D27" s="177"/>
      <c r="E27" s="177"/>
      <c r="F27" s="177"/>
      <c r="G27" s="177"/>
      <c r="H27" s="102"/>
      <c r="I27" s="107">
        <f t="shared" ref="I27:I29" si="1">D27*F27*H27</f>
        <v>0</v>
      </c>
    </row>
    <row r="28" spans="1:12" ht="30" hidden="1" customHeight="1" x14ac:dyDescent="0.3">
      <c r="A28" s="11">
        <v>3</v>
      </c>
      <c r="B28" s="176" t="s">
        <v>31</v>
      </c>
      <c r="C28" s="176"/>
      <c r="D28" s="177"/>
      <c r="E28" s="177"/>
      <c r="F28" s="177"/>
      <c r="G28" s="177"/>
      <c r="H28" s="102"/>
      <c r="I28" s="107">
        <f t="shared" si="1"/>
        <v>0</v>
      </c>
    </row>
    <row r="29" spans="1:12" ht="30" hidden="1" customHeight="1" x14ac:dyDescent="0.3">
      <c r="A29" s="11">
        <v>4</v>
      </c>
      <c r="B29" s="176" t="s">
        <v>32</v>
      </c>
      <c r="C29" s="176"/>
      <c r="D29" s="177"/>
      <c r="E29" s="177"/>
      <c r="F29" s="177"/>
      <c r="G29" s="177"/>
      <c r="H29" s="102"/>
      <c r="I29" s="107">
        <f t="shared" si="1"/>
        <v>0</v>
      </c>
    </row>
    <row r="30" spans="1:12" ht="16.5" x14ac:dyDescent="0.3">
      <c r="A30" s="209" t="s">
        <v>218</v>
      </c>
      <c r="B30" s="209"/>
      <c r="C30" s="209"/>
      <c r="D30" s="209"/>
      <c r="E30" s="209"/>
      <c r="F30" s="209"/>
      <c r="G30" s="209"/>
      <c r="H30" s="209"/>
      <c r="I30" s="106">
        <f>SUM(I26:I29)</f>
        <v>69306318</v>
      </c>
      <c r="K30" s="160" t="s">
        <v>202</v>
      </c>
      <c r="L30" s="161">
        <v>400001130</v>
      </c>
    </row>
    <row r="31" spans="1:12" ht="16.5" x14ac:dyDescent="0.3">
      <c r="A31" s="209" t="s">
        <v>20</v>
      </c>
      <c r="B31" s="209"/>
      <c r="C31" s="209"/>
      <c r="D31" s="209"/>
      <c r="E31" s="209"/>
      <c r="F31" s="209"/>
      <c r="G31" s="209"/>
      <c r="H31" s="209"/>
      <c r="I31" s="106">
        <f>ROUND((I30*19%),0)</f>
        <v>13168200</v>
      </c>
      <c r="K31" s="160" t="s">
        <v>203</v>
      </c>
      <c r="L31" s="161">
        <f>L30-I34</f>
        <v>1051530</v>
      </c>
    </row>
    <row r="32" spans="1:12" ht="16.5" x14ac:dyDescent="0.3">
      <c r="A32" s="209" t="s">
        <v>215</v>
      </c>
      <c r="B32" s="209"/>
      <c r="C32" s="209"/>
      <c r="D32" s="209"/>
      <c r="E32" s="209"/>
      <c r="F32" s="209"/>
      <c r="G32" s="209"/>
      <c r="H32" s="209"/>
      <c r="I32" s="106">
        <f>SUM(I30:I31)</f>
        <v>82474518</v>
      </c>
    </row>
    <row r="33" spans="1:11" ht="16.5" customHeight="1" x14ac:dyDescent="0.3">
      <c r="I33" s="103"/>
    </row>
    <row r="34" spans="1:11" ht="25.5" customHeight="1" x14ac:dyDescent="0.3">
      <c r="A34" s="208" t="s">
        <v>200</v>
      </c>
      <c r="B34" s="208"/>
      <c r="C34" s="208"/>
      <c r="D34" s="208"/>
      <c r="E34" s="208"/>
      <c r="F34" s="208"/>
      <c r="G34" s="208"/>
      <c r="H34" s="208"/>
      <c r="I34" s="106">
        <f>I20+I32</f>
        <v>398949600</v>
      </c>
      <c r="J34" s="149">
        <f>I34*10%</f>
        <v>39894960</v>
      </c>
      <c r="K34" s="149">
        <f>I34*90%</f>
        <v>359054640</v>
      </c>
    </row>
    <row r="36" spans="1:11" ht="30" customHeight="1" x14ac:dyDescent="0.3">
      <c r="K36" s="259">
        <f>I34/1300000</f>
        <v>306.88430769230769</v>
      </c>
    </row>
    <row r="46" spans="1:11" ht="171" customHeight="1" x14ac:dyDescent="0.3">
      <c r="A46" s="174" t="s">
        <v>35</v>
      </c>
      <c r="B46" s="174"/>
      <c r="C46" s="174"/>
      <c r="D46" s="174"/>
      <c r="E46" s="174"/>
      <c r="F46" s="174"/>
      <c r="G46" s="174"/>
      <c r="H46" s="174"/>
      <c r="I46" s="174"/>
    </row>
    <row r="48" spans="1:11" ht="30" customHeight="1" x14ac:dyDescent="0.3">
      <c r="B48" s="175" t="s">
        <v>36</v>
      </c>
      <c r="C48" s="175"/>
      <c r="D48" s="175"/>
      <c r="E48" s="175"/>
      <c r="F48" s="175"/>
      <c r="G48" s="175"/>
      <c r="H48" s="175"/>
      <c r="I48" s="175"/>
      <c r="J48" s="175"/>
    </row>
  </sheetData>
  <mergeCells count="28">
    <mergeCell ref="A46:I46"/>
    <mergeCell ref="B48:J48"/>
    <mergeCell ref="B25:C25"/>
    <mergeCell ref="B26:C26"/>
    <mergeCell ref="B27:C27"/>
    <mergeCell ref="D27:E27"/>
    <mergeCell ref="F27:G27"/>
    <mergeCell ref="B28:C28"/>
    <mergeCell ref="A34:H34"/>
    <mergeCell ref="A32:H32"/>
    <mergeCell ref="A30:H30"/>
    <mergeCell ref="A31:H31"/>
    <mergeCell ref="B29:C29"/>
    <mergeCell ref="D29:E29"/>
    <mergeCell ref="F29:G29"/>
    <mergeCell ref="A1:I1"/>
    <mergeCell ref="A2:I2"/>
    <mergeCell ref="A3:I3"/>
    <mergeCell ref="F26:G26"/>
    <mergeCell ref="D28:E28"/>
    <mergeCell ref="F28:G28"/>
    <mergeCell ref="F25:G25"/>
    <mergeCell ref="B5:I5"/>
    <mergeCell ref="B24:I24"/>
    <mergeCell ref="A18:H18"/>
    <mergeCell ref="A19:H19"/>
    <mergeCell ref="A20:H20"/>
    <mergeCell ref="A22:I22"/>
  </mergeCells>
  <pageMargins left="0.7" right="0.7" top="0.75" bottom="0.75" header="0.3" footer="0.3"/>
  <pageSetup scale="5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EDBBD-F684-4B70-8099-6F00A358B20F}">
  <dimension ref="A1:R71"/>
  <sheetViews>
    <sheetView workbookViewId="0">
      <selection activeCell="A2" sqref="A2:D2"/>
    </sheetView>
  </sheetViews>
  <sheetFormatPr baseColWidth="10" defaultColWidth="11.42578125" defaultRowHeight="12.75" x14ac:dyDescent="0.2"/>
  <cols>
    <col min="1" max="1" width="7.42578125" style="15" customWidth="1"/>
    <col min="2" max="2" width="53.42578125" style="20" customWidth="1"/>
    <col min="3" max="3" width="15.42578125" style="14" customWidth="1"/>
    <col min="4" max="4" width="16.42578125" style="15" customWidth="1"/>
    <col min="5" max="5" width="5.85546875" style="13" bestFit="1" customWidth="1"/>
    <col min="6" max="6" width="5.42578125" style="14" bestFit="1" customWidth="1"/>
    <col min="7" max="241" width="11.42578125" style="14"/>
    <col min="242" max="242" width="5.42578125" style="14" customWidth="1"/>
    <col min="243" max="249" width="11.42578125" style="14"/>
    <col min="250" max="250" width="16.42578125" style="14" customWidth="1"/>
    <col min="251" max="253" width="0" style="14" hidden="1" customWidth="1"/>
    <col min="254" max="254" width="4.42578125" style="14" customWidth="1"/>
    <col min="255" max="255" width="12.85546875" style="14" bestFit="1" customWidth="1"/>
    <col min="256" max="256" width="10" style="14" customWidth="1"/>
    <col min="257" max="257" width="9.42578125" style="14" customWidth="1"/>
    <col min="258" max="497" width="11.42578125" style="14"/>
    <col min="498" max="498" width="5.42578125" style="14" customWidth="1"/>
    <col min="499" max="505" width="11.42578125" style="14"/>
    <col min="506" max="506" width="16.42578125" style="14" customWidth="1"/>
    <col min="507" max="509" width="0" style="14" hidden="1" customWidth="1"/>
    <col min="510" max="510" width="4.42578125" style="14" customWidth="1"/>
    <col min="511" max="511" width="12.85546875" style="14" bestFit="1" customWidth="1"/>
    <col min="512" max="512" width="10" style="14" customWidth="1"/>
    <col min="513" max="513" width="9.42578125" style="14" customWidth="1"/>
    <col min="514" max="753" width="11.42578125" style="14"/>
    <col min="754" max="754" width="5.42578125" style="14" customWidth="1"/>
    <col min="755" max="761" width="11.42578125" style="14"/>
    <col min="762" max="762" width="16.42578125" style="14" customWidth="1"/>
    <col min="763" max="765" width="0" style="14" hidden="1" customWidth="1"/>
    <col min="766" max="766" width="4.42578125" style="14" customWidth="1"/>
    <col min="767" max="767" width="12.85546875" style="14" bestFit="1" customWidth="1"/>
    <col min="768" max="768" width="10" style="14" customWidth="1"/>
    <col min="769" max="769" width="9.42578125" style="14" customWidth="1"/>
    <col min="770" max="1009" width="11.42578125" style="14"/>
    <col min="1010" max="1010" width="5.42578125" style="14" customWidth="1"/>
    <col min="1011" max="1017" width="11.42578125" style="14"/>
    <col min="1018" max="1018" width="16.42578125" style="14" customWidth="1"/>
    <col min="1019" max="1021" width="0" style="14" hidden="1" customWidth="1"/>
    <col min="1022" max="1022" width="4.42578125" style="14" customWidth="1"/>
    <col min="1023" max="1023" width="12.85546875" style="14" bestFit="1" customWidth="1"/>
    <col min="1024" max="1024" width="10" style="14" customWidth="1"/>
    <col min="1025" max="1025" width="9.42578125" style="14" customWidth="1"/>
    <col min="1026" max="1265" width="11.42578125" style="14"/>
    <col min="1266" max="1266" width="5.42578125" style="14" customWidth="1"/>
    <col min="1267" max="1273" width="11.42578125" style="14"/>
    <col min="1274" max="1274" width="16.42578125" style="14" customWidth="1"/>
    <col min="1275" max="1277" width="0" style="14" hidden="1" customWidth="1"/>
    <col min="1278" max="1278" width="4.42578125" style="14" customWidth="1"/>
    <col min="1279" max="1279" width="12.85546875" style="14" bestFit="1" customWidth="1"/>
    <col min="1280" max="1280" width="10" style="14" customWidth="1"/>
    <col min="1281" max="1281" width="9.42578125" style="14" customWidth="1"/>
    <col min="1282" max="1521" width="11.42578125" style="14"/>
    <col min="1522" max="1522" width="5.42578125" style="14" customWidth="1"/>
    <col min="1523" max="1529" width="11.42578125" style="14"/>
    <col min="1530" max="1530" width="16.42578125" style="14" customWidth="1"/>
    <col min="1531" max="1533" width="0" style="14" hidden="1" customWidth="1"/>
    <col min="1534" max="1534" width="4.42578125" style="14" customWidth="1"/>
    <col min="1535" max="1535" width="12.85546875" style="14" bestFit="1" customWidth="1"/>
    <col min="1536" max="1536" width="10" style="14" customWidth="1"/>
    <col min="1537" max="1537" width="9.42578125" style="14" customWidth="1"/>
    <col min="1538" max="1777" width="11.42578125" style="14"/>
    <col min="1778" max="1778" width="5.42578125" style="14" customWidth="1"/>
    <col min="1779" max="1785" width="11.42578125" style="14"/>
    <col min="1786" max="1786" width="16.42578125" style="14" customWidth="1"/>
    <col min="1787" max="1789" width="0" style="14" hidden="1" customWidth="1"/>
    <col min="1790" max="1790" width="4.42578125" style="14" customWidth="1"/>
    <col min="1791" max="1791" width="12.85546875" style="14" bestFit="1" customWidth="1"/>
    <col min="1792" max="1792" width="10" style="14" customWidth="1"/>
    <col min="1793" max="1793" width="9.42578125" style="14" customWidth="1"/>
    <col min="1794" max="2033" width="11.42578125" style="14"/>
    <col min="2034" max="2034" width="5.42578125" style="14" customWidth="1"/>
    <col min="2035" max="2041" width="11.42578125" style="14"/>
    <col min="2042" max="2042" width="16.42578125" style="14" customWidth="1"/>
    <col min="2043" max="2045" width="0" style="14" hidden="1" customWidth="1"/>
    <col min="2046" max="2046" width="4.42578125" style="14" customWidth="1"/>
    <col min="2047" max="2047" width="12.85546875" style="14" bestFit="1" customWidth="1"/>
    <col min="2048" max="2048" width="10" style="14" customWidth="1"/>
    <col min="2049" max="2049" width="9.42578125" style="14" customWidth="1"/>
    <col min="2050" max="2289" width="11.42578125" style="14"/>
    <col min="2290" max="2290" width="5.42578125" style="14" customWidth="1"/>
    <col min="2291" max="2297" width="11.42578125" style="14"/>
    <col min="2298" max="2298" width="16.42578125" style="14" customWidth="1"/>
    <col min="2299" max="2301" width="0" style="14" hidden="1" customWidth="1"/>
    <col min="2302" max="2302" width="4.42578125" style="14" customWidth="1"/>
    <col min="2303" max="2303" width="12.85546875" style="14" bestFit="1" customWidth="1"/>
    <col min="2304" max="2304" width="10" style="14" customWidth="1"/>
    <col min="2305" max="2305" width="9.42578125" style="14" customWidth="1"/>
    <col min="2306" max="2545" width="11.42578125" style="14"/>
    <col min="2546" max="2546" width="5.42578125" style="14" customWidth="1"/>
    <col min="2547" max="2553" width="11.42578125" style="14"/>
    <col min="2554" max="2554" width="16.42578125" style="14" customWidth="1"/>
    <col min="2555" max="2557" width="0" style="14" hidden="1" customWidth="1"/>
    <col min="2558" max="2558" width="4.42578125" style="14" customWidth="1"/>
    <col min="2559" max="2559" width="12.85546875" style="14" bestFit="1" customWidth="1"/>
    <col min="2560" max="2560" width="10" style="14" customWidth="1"/>
    <col min="2561" max="2561" width="9.42578125" style="14" customWidth="1"/>
    <col min="2562" max="2801" width="11.42578125" style="14"/>
    <col min="2802" max="2802" width="5.42578125" style="14" customWidth="1"/>
    <col min="2803" max="2809" width="11.42578125" style="14"/>
    <col min="2810" max="2810" width="16.42578125" style="14" customWidth="1"/>
    <col min="2811" max="2813" width="0" style="14" hidden="1" customWidth="1"/>
    <col min="2814" max="2814" width="4.42578125" style="14" customWidth="1"/>
    <col min="2815" max="2815" width="12.85546875" style="14" bestFit="1" customWidth="1"/>
    <col min="2816" max="2816" width="10" style="14" customWidth="1"/>
    <col min="2817" max="2817" width="9.42578125" style="14" customWidth="1"/>
    <col min="2818" max="3057" width="11.42578125" style="14"/>
    <col min="3058" max="3058" width="5.42578125" style="14" customWidth="1"/>
    <col min="3059" max="3065" width="11.42578125" style="14"/>
    <col min="3066" max="3066" width="16.42578125" style="14" customWidth="1"/>
    <col min="3067" max="3069" width="0" style="14" hidden="1" customWidth="1"/>
    <col min="3070" max="3070" width="4.42578125" style="14" customWidth="1"/>
    <col min="3071" max="3071" width="12.85546875" style="14" bestFit="1" customWidth="1"/>
    <col min="3072" max="3072" width="10" style="14" customWidth="1"/>
    <col min="3073" max="3073" width="9.42578125" style="14" customWidth="1"/>
    <col min="3074" max="3313" width="11.42578125" style="14"/>
    <col min="3314" max="3314" width="5.42578125" style="14" customWidth="1"/>
    <col min="3315" max="3321" width="11.42578125" style="14"/>
    <col min="3322" max="3322" width="16.42578125" style="14" customWidth="1"/>
    <col min="3323" max="3325" width="0" style="14" hidden="1" customWidth="1"/>
    <col min="3326" max="3326" width="4.42578125" style="14" customWidth="1"/>
    <col min="3327" max="3327" width="12.85546875" style="14" bestFit="1" customWidth="1"/>
    <col min="3328" max="3328" width="10" style="14" customWidth="1"/>
    <col min="3329" max="3329" width="9.42578125" style="14" customWidth="1"/>
    <col min="3330" max="3569" width="11.42578125" style="14"/>
    <col min="3570" max="3570" width="5.42578125" style="14" customWidth="1"/>
    <col min="3571" max="3577" width="11.42578125" style="14"/>
    <col min="3578" max="3578" width="16.42578125" style="14" customWidth="1"/>
    <col min="3579" max="3581" width="0" style="14" hidden="1" customWidth="1"/>
    <col min="3582" max="3582" width="4.42578125" style="14" customWidth="1"/>
    <col min="3583" max="3583" width="12.85546875" style="14" bestFit="1" customWidth="1"/>
    <col min="3584" max="3584" width="10" style="14" customWidth="1"/>
    <col min="3585" max="3585" width="9.42578125" style="14" customWidth="1"/>
    <col min="3586" max="3825" width="11.42578125" style="14"/>
    <col min="3826" max="3826" width="5.42578125" style="14" customWidth="1"/>
    <col min="3827" max="3833" width="11.42578125" style="14"/>
    <col min="3834" max="3834" width="16.42578125" style="14" customWidth="1"/>
    <col min="3835" max="3837" width="0" style="14" hidden="1" customWidth="1"/>
    <col min="3838" max="3838" width="4.42578125" style="14" customWidth="1"/>
    <col min="3839" max="3839" width="12.85546875" style="14" bestFit="1" customWidth="1"/>
    <col min="3840" max="3840" width="10" style="14" customWidth="1"/>
    <col min="3841" max="3841" width="9.42578125" style="14" customWidth="1"/>
    <col min="3842" max="4081" width="11.42578125" style="14"/>
    <col min="4082" max="4082" width="5.42578125" style="14" customWidth="1"/>
    <col min="4083" max="4089" width="11.42578125" style="14"/>
    <col min="4090" max="4090" width="16.42578125" style="14" customWidth="1"/>
    <col min="4091" max="4093" width="0" style="14" hidden="1" customWidth="1"/>
    <col min="4094" max="4094" width="4.42578125" style="14" customWidth="1"/>
    <col min="4095" max="4095" width="12.85546875" style="14" bestFit="1" customWidth="1"/>
    <col min="4096" max="4096" width="10" style="14" customWidth="1"/>
    <col min="4097" max="4097" width="9.42578125" style="14" customWidth="1"/>
    <col min="4098" max="4337" width="11.42578125" style="14"/>
    <col min="4338" max="4338" width="5.42578125" style="14" customWidth="1"/>
    <col min="4339" max="4345" width="11.42578125" style="14"/>
    <col min="4346" max="4346" width="16.42578125" style="14" customWidth="1"/>
    <col min="4347" max="4349" width="0" style="14" hidden="1" customWidth="1"/>
    <col min="4350" max="4350" width="4.42578125" style="14" customWidth="1"/>
    <col min="4351" max="4351" width="12.85546875" style="14" bestFit="1" customWidth="1"/>
    <col min="4352" max="4352" width="10" style="14" customWidth="1"/>
    <col min="4353" max="4353" width="9.42578125" style="14" customWidth="1"/>
    <col min="4354" max="4593" width="11.42578125" style="14"/>
    <col min="4594" max="4594" width="5.42578125" style="14" customWidth="1"/>
    <col min="4595" max="4601" width="11.42578125" style="14"/>
    <col min="4602" max="4602" width="16.42578125" style="14" customWidth="1"/>
    <col min="4603" max="4605" width="0" style="14" hidden="1" customWidth="1"/>
    <col min="4606" max="4606" width="4.42578125" style="14" customWidth="1"/>
    <col min="4607" max="4607" width="12.85546875" style="14" bestFit="1" customWidth="1"/>
    <col min="4608" max="4608" width="10" style="14" customWidth="1"/>
    <col min="4609" max="4609" width="9.42578125" style="14" customWidth="1"/>
    <col min="4610" max="4849" width="11.42578125" style="14"/>
    <col min="4850" max="4850" width="5.42578125" style="14" customWidth="1"/>
    <col min="4851" max="4857" width="11.42578125" style="14"/>
    <col min="4858" max="4858" width="16.42578125" style="14" customWidth="1"/>
    <col min="4859" max="4861" width="0" style="14" hidden="1" customWidth="1"/>
    <col min="4862" max="4862" width="4.42578125" style="14" customWidth="1"/>
    <col min="4863" max="4863" width="12.85546875" style="14" bestFit="1" customWidth="1"/>
    <col min="4864" max="4864" width="10" style="14" customWidth="1"/>
    <col min="4865" max="4865" width="9.42578125" style="14" customWidth="1"/>
    <col min="4866" max="5105" width="11.42578125" style="14"/>
    <col min="5106" max="5106" width="5.42578125" style="14" customWidth="1"/>
    <col min="5107" max="5113" width="11.42578125" style="14"/>
    <col min="5114" max="5114" width="16.42578125" style="14" customWidth="1"/>
    <col min="5115" max="5117" width="0" style="14" hidden="1" customWidth="1"/>
    <col min="5118" max="5118" width="4.42578125" style="14" customWidth="1"/>
    <col min="5119" max="5119" width="12.85546875" style="14" bestFit="1" customWidth="1"/>
    <col min="5120" max="5120" width="10" style="14" customWidth="1"/>
    <col min="5121" max="5121" width="9.42578125" style="14" customWidth="1"/>
    <col min="5122" max="5361" width="11.42578125" style="14"/>
    <col min="5362" max="5362" width="5.42578125" style="14" customWidth="1"/>
    <col min="5363" max="5369" width="11.42578125" style="14"/>
    <col min="5370" max="5370" width="16.42578125" style="14" customWidth="1"/>
    <col min="5371" max="5373" width="0" style="14" hidden="1" customWidth="1"/>
    <col min="5374" max="5374" width="4.42578125" style="14" customWidth="1"/>
    <col min="5375" max="5375" width="12.85546875" style="14" bestFit="1" customWidth="1"/>
    <col min="5376" max="5376" width="10" style="14" customWidth="1"/>
    <col min="5377" max="5377" width="9.42578125" style="14" customWidth="1"/>
    <col min="5378" max="5617" width="11.42578125" style="14"/>
    <col min="5618" max="5618" width="5.42578125" style="14" customWidth="1"/>
    <col min="5619" max="5625" width="11.42578125" style="14"/>
    <col min="5626" max="5626" width="16.42578125" style="14" customWidth="1"/>
    <col min="5627" max="5629" width="0" style="14" hidden="1" customWidth="1"/>
    <col min="5630" max="5630" width="4.42578125" style="14" customWidth="1"/>
    <col min="5631" max="5631" width="12.85546875" style="14" bestFit="1" customWidth="1"/>
    <col min="5632" max="5632" width="10" style="14" customWidth="1"/>
    <col min="5633" max="5633" width="9.42578125" style="14" customWidth="1"/>
    <col min="5634" max="5873" width="11.42578125" style="14"/>
    <col min="5874" max="5874" width="5.42578125" style="14" customWidth="1"/>
    <col min="5875" max="5881" width="11.42578125" style="14"/>
    <col min="5882" max="5882" width="16.42578125" style="14" customWidth="1"/>
    <col min="5883" max="5885" width="0" style="14" hidden="1" customWidth="1"/>
    <col min="5886" max="5886" width="4.42578125" style="14" customWidth="1"/>
    <col min="5887" max="5887" width="12.85546875" style="14" bestFit="1" customWidth="1"/>
    <col min="5888" max="5888" width="10" style="14" customWidth="1"/>
    <col min="5889" max="5889" width="9.42578125" style="14" customWidth="1"/>
    <col min="5890" max="6129" width="11.42578125" style="14"/>
    <col min="6130" max="6130" width="5.42578125" style="14" customWidth="1"/>
    <col min="6131" max="6137" width="11.42578125" style="14"/>
    <col min="6138" max="6138" width="16.42578125" style="14" customWidth="1"/>
    <col min="6139" max="6141" width="0" style="14" hidden="1" customWidth="1"/>
    <col min="6142" max="6142" width="4.42578125" style="14" customWidth="1"/>
    <col min="6143" max="6143" width="12.85546875" style="14" bestFit="1" customWidth="1"/>
    <col min="6144" max="6144" width="10" style="14" customWidth="1"/>
    <col min="6145" max="6145" width="9.42578125" style="14" customWidth="1"/>
    <col min="6146" max="6385" width="11.42578125" style="14"/>
    <col min="6386" max="6386" width="5.42578125" style="14" customWidth="1"/>
    <col min="6387" max="6393" width="11.42578125" style="14"/>
    <col min="6394" max="6394" width="16.42578125" style="14" customWidth="1"/>
    <col min="6395" max="6397" width="0" style="14" hidden="1" customWidth="1"/>
    <col min="6398" max="6398" width="4.42578125" style="14" customWidth="1"/>
    <col min="6399" max="6399" width="12.85546875" style="14" bestFit="1" customWidth="1"/>
    <col min="6400" max="6400" width="10" style="14" customWidth="1"/>
    <col min="6401" max="6401" width="9.42578125" style="14" customWidth="1"/>
    <col min="6402" max="6641" width="11.42578125" style="14"/>
    <col min="6642" max="6642" width="5.42578125" style="14" customWidth="1"/>
    <col min="6643" max="6649" width="11.42578125" style="14"/>
    <col min="6650" max="6650" width="16.42578125" style="14" customWidth="1"/>
    <col min="6651" max="6653" width="0" style="14" hidden="1" customWidth="1"/>
    <col min="6654" max="6654" width="4.42578125" style="14" customWidth="1"/>
    <col min="6655" max="6655" width="12.85546875" style="14" bestFit="1" customWidth="1"/>
    <col min="6656" max="6656" width="10" style="14" customWidth="1"/>
    <col min="6657" max="6657" width="9.42578125" style="14" customWidth="1"/>
    <col min="6658" max="6897" width="11.42578125" style="14"/>
    <col min="6898" max="6898" width="5.42578125" style="14" customWidth="1"/>
    <col min="6899" max="6905" width="11.42578125" style="14"/>
    <col min="6906" max="6906" width="16.42578125" style="14" customWidth="1"/>
    <col min="6907" max="6909" width="0" style="14" hidden="1" customWidth="1"/>
    <col min="6910" max="6910" width="4.42578125" style="14" customWidth="1"/>
    <col min="6911" max="6911" width="12.85546875" style="14" bestFit="1" customWidth="1"/>
    <col min="6912" max="6912" width="10" style="14" customWidth="1"/>
    <col min="6913" max="6913" width="9.42578125" style="14" customWidth="1"/>
    <col min="6914" max="7153" width="11.42578125" style="14"/>
    <col min="7154" max="7154" width="5.42578125" style="14" customWidth="1"/>
    <col min="7155" max="7161" width="11.42578125" style="14"/>
    <col min="7162" max="7162" width="16.42578125" style="14" customWidth="1"/>
    <col min="7163" max="7165" width="0" style="14" hidden="1" customWidth="1"/>
    <col min="7166" max="7166" width="4.42578125" style="14" customWidth="1"/>
    <col min="7167" max="7167" width="12.85546875" style="14" bestFit="1" customWidth="1"/>
    <col min="7168" max="7168" width="10" style="14" customWidth="1"/>
    <col min="7169" max="7169" width="9.42578125" style="14" customWidth="1"/>
    <col min="7170" max="7409" width="11.42578125" style="14"/>
    <col min="7410" max="7410" width="5.42578125" style="14" customWidth="1"/>
    <col min="7411" max="7417" width="11.42578125" style="14"/>
    <col min="7418" max="7418" width="16.42578125" style="14" customWidth="1"/>
    <col min="7419" max="7421" width="0" style="14" hidden="1" customWidth="1"/>
    <col min="7422" max="7422" width="4.42578125" style="14" customWidth="1"/>
    <col min="7423" max="7423" width="12.85546875" style="14" bestFit="1" customWidth="1"/>
    <col min="7424" max="7424" width="10" style="14" customWidth="1"/>
    <col min="7425" max="7425" width="9.42578125" style="14" customWidth="1"/>
    <col min="7426" max="7665" width="11.42578125" style="14"/>
    <col min="7666" max="7666" width="5.42578125" style="14" customWidth="1"/>
    <col min="7667" max="7673" width="11.42578125" style="14"/>
    <col min="7674" max="7674" width="16.42578125" style="14" customWidth="1"/>
    <col min="7675" max="7677" width="0" style="14" hidden="1" customWidth="1"/>
    <col min="7678" max="7678" width="4.42578125" style="14" customWidth="1"/>
    <col min="7679" max="7679" width="12.85546875" style="14" bestFit="1" customWidth="1"/>
    <col min="7680" max="7680" width="10" style="14" customWidth="1"/>
    <col min="7681" max="7681" width="9.42578125" style="14" customWidth="1"/>
    <col min="7682" max="7921" width="11.42578125" style="14"/>
    <col min="7922" max="7922" width="5.42578125" style="14" customWidth="1"/>
    <col min="7923" max="7929" width="11.42578125" style="14"/>
    <col min="7930" max="7930" width="16.42578125" style="14" customWidth="1"/>
    <col min="7931" max="7933" width="0" style="14" hidden="1" customWidth="1"/>
    <col min="7934" max="7934" width="4.42578125" style="14" customWidth="1"/>
    <col min="7935" max="7935" width="12.85546875" style="14" bestFit="1" customWidth="1"/>
    <col min="7936" max="7936" width="10" style="14" customWidth="1"/>
    <col min="7937" max="7937" width="9.42578125" style="14" customWidth="1"/>
    <col min="7938" max="8177" width="11.42578125" style="14"/>
    <col min="8178" max="8178" width="5.42578125" style="14" customWidth="1"/>
    <col min="8179" max="8185" width="11.42578125" style="14"/>
    <col min="8186" max="8186" width="16.42578125" style="14" customWidth="1"/>
    <col min="8187" max="8189" width="0" style="14" hidden="1" customWidth="1"/>
    <col min="8190" max="8190" width="4.42578125" style="14" customWidth="1"/>
    <col min="8191" max="8191" width="12.85546875" style="14" bestFit="1" customWidth="1"/>
    <col min="8192" max="8192" width="10" style="14" customWidth="1"/>
    <col min="8193" max="8193" width="9.42578125" style="14" customWidth="1"/>
    <col min="8194" max="8433" width="11.42578125" style="14"/>
    <col min="8434" max="8434" width="5.42578125" style="14" customWidth="1"/>
    <col min="8435" max="8441" width="11.42578125" style="14"/>
    <col min="8442" max="8442" width="16.42578125" style="14" customWidth="1"/>
    <col min="8443" max="8445" width="0" style="14" hidden="1" customWidth="1"/>
    <col min="8446" max="8446" width="4.42578125" style="14" customWidth="1"/>
    <col min="8447" max="8447" width="12.85546875" style="14" bestFit="1" customWidth="1"/>
    <col min="8448" max="8448" width="10" style="14" customWidth="1"/>
    <col min="8449" max="8449" width="9.42578125" style="14" customWidth="1"/>
    <col min="8450" max="8689" width="11.42578125" style="14"/>
    <col min="8690" max="8690" width="5.42578125" style="14" customWidth="1"/>
    <col min="8691" max="8697" width="11.42578125" style="14"/>
    <col min="8698" max="8698" width="16.42578125" style="14" customWidth="1"/>
    <col min="8699" max="8701" width="0" style="14" hidden="1" customWidth="1"/>
    <col min="8702" max="8702" width="4.42578125" style="14" customWidth="1"/>
    <col min="8703" max="8703" width="12.85546875" style="14" bestFit="1" customWidth="1"/>
    <col min="8704" max="8704" width="10" style="14" customWidth="1"/>
    <col min="8705" max="8705" width="9.42578125" style="14" customWidth="1"/>
    <col min="8706" max="8945" width="11.42578125" style="14"/>
    <col min="8946" max="8946" width="5.42578125" style="14" customWidth="1"/>
    <col min="8947" max="8953" width="11.42578125" style="14"/>
    <col min="8954" max="8954" width="16.42578125" style="14" customWidth="1"/>
    <col min="8955" max="8957" width="0" style="14" hidden="1" customWidth="1"/>
    <col min="8958" max="8958" width="4.42578125" style="14" customWidth="1"/>
    <col min="8959" max="8959" width="12.85546875" style="14" bestFit="1" customWidth="1"/>
    <col min="8960" max="8960" width="10" style="14" customWidth="1"/>
    <col min="8961" max="8961" width="9.42578125" style="14" customWidth="1"/>
    <col min="8962" max="9201" width="11.42578125" style="14"/>
    <col min="9202" max="9202" width="5.42578125" style="14" customWidth="1"/>
    <col min="9203" max="9209" width="11.42578125" style="14"/>
    <col min="9210" max="9210" width="16.42578125" style="14" customWidth="1"/>
    <col min="9211" max="9213" width="0" style="14" hidden="1" customWidth="1"/>
    <col min="9214" max="9214" width="4.42578125" style="14" customWidth="1"/>
    <col min="9215" max="9215" width="12.85546875" style="14" bestFit="1" customWidth="1"/>
    <col min="9216" max="9216" width="10" style="14" customWidth="1"/>
    <col min="9217" max="9217" width="9.42578125" style="14" customWidth="1"/>
    <col min="9218" max="9457" width="11.42578125" style="14"/>
    <col min="9458" max="9458" width="5.42578125" style="14" customWidth="1"/>
    <col min="9459" max="9465" width="11.42578125" style="14"/>
    <col min="9466" max="9466" width="16.42578125" style="14" customWidth="1"/>
    <col min="9467" max="9469" width="0" style="14" hidden="1" customWidth="1"/>
    <col min="9470" max="9470" width="4.42578125" style="14" customWidth="1"/>
    <col min="9471" max="9471" width="12.85546875" style="14" bestFit="1" customWidth="1"/>
    <col min="9472" max="9472" width="10" style="14" customWidth="1"/>
    <col min="9473" max="9473" width="9.42578125" style="14" customWidth="1"/>
    <col min="9474" max="9713" width="11.42578125" style="14"/>
    <col min="9714" max="9714" width="5.42578125" style="14" customWidth="1"/>
    <col min="9715" max="9721" width="11.42578125" style="14"/>
    <col min="9722" max="9722" width="16.42578125" style="14" customWidth="1"/>
    <col min="9723" max="9725" width="0" style="14" hidden="1" customWidth="1"/>
    <col min="9726" max="9726" width="4.42578125" style="14" customWidth="1"/>
    <col min="9727" max="9727" width="12.85546875" style="14" bestFit="1" customWidth="1"/>
    <col min="9728" max="9728" width="10" style="14" customWidth="1"/>
    <col min="9729" max="9729" width="9.42578125" style="14" customWidth="1"/>
    <col min="9730" max="9969" width="11.42578125" style="14"/>
    <col min="9970" max="9970" width="5.42578125" style="14" customWidth="1"/>
    <col min="9971" max="9977" width="11.42578125" style="14"/>
    <col min="9978" max="9978" width="16.42578125" style="14" customWidth="1"/>
    <col min="9979" max="9981" width="0" style="14" hidden="1" customWidth="1"/>
    <col min="9982" max="9982" width="4.42578125" style="14" customWidth="1"/>
    <col min="9983" max="9983" width="12.85546875" style="14" bestFit="1" customWidth="1"/>
    <col min="9984" max="9984" width="10" style="14" customWidth="1"/>
    <col min="9985" max="9985" width="9.42578125" style="14" customWidth="1"/>
    <col min="9986" max="10225" width="11.42578125" style="14"/>
    <col min="10226" max="10226" width="5.42578125" style="14" customWidth="1"/>
    <col min="10227" max="10233" width="11.42578125" style="14"/>
    <col min="10234" max="10234" width="16.42578125" style="14" customWidth="1"/>
    <col min="10235" max="10237" width="0" style="14" hidden="1" customWidth="1"/>
    <col min="10238" max="10238" width="4.42578125" style="14" customWidth="1"/>
    <col min="10239" max="10239" width="12.85546875" style="14" bestFit="1" customWidth="1"/>
    <col min="10240" max="10240" width="10" style="14" customWidth="1"/>
    <col min="10241" max="10241" width="9.42578125" style="14" customWidth="1"/>
    <col min="10242" max="10481" width="11.42578125" style="14"/>
    <col min="10482" max="10482" width="5.42578125" style="14" customWidth="1"/>
    <col min="10483" max="10489" width="11.42578125" style="14"/>
    <col min="10490" max="10490" width="16.42578125" style="14" customWidth="1"/>
    <col min="10491" max="10493" width="0" style="14" hidden="1" customWidth="1"/>
    <col min="10494" max="10494" width="4.42578125" style="14" customWidth="1"/>
    <col min="10495" max="10495" width="12.85546875" style="14" bestFit="1" customWidth="1"/>
    <col min="10496" max="10496" width="10" style="14" customWidth="1"/>
    <col min="10497" max="10497" width="9.42578125" style="14" customWidth="1"/>
    <col min="10498" max="10737" width="11.42578125" style="14"/>
    <col min="10738" max="10738" width="5.42578125" style="14" customWidth="1"/>
    <col min="10739" max="10745" width="11.42578125" style="14"/>
    <col min="10746" max="10746" width="16.42578125" style="14" customWidth="1"/>
    <col min="10747" max="10749" width="0" style="14" hidden="1" customWidth="1"/>
    <col min="10750" max="10750" width="4.42578125" style="14" customWidth="1"/>
    <col min="10751" max="10751" width="12.85546875" style="14" bestFit="1" customWidth="1"/>
    <col min="10752" max="10752" width="10" style="14" customWidth="1"/>
    <col min="10753" max="10753" width="9.42578125" style="14" customWidth="1"/>
    <col min="10754" max="10993" width="11.42578125" style="14"/>
    <col min="10994" max="10994" width="5.42578125" style="14" customWidth="1"/>
    <col min="10995" max="11001" width="11.42578125" style="14"/>
    <col min="11002" max="11002" width="16.42578125" style="14" customWidth="1"/>
    <col min="11003" max="11005" width="0" style="14" hidden="1" customWidth="1"/>
    <col min="11006" max="11006" width="4.42578125" style="14" customWidth="1"/>
    <col min="11007" max="11007" width="12.85546875" style="14" bestFit="1" customWidth="1"/>
    <col min="11008" max="11008" width="10" style="14" customWidth="1"/>
    <col min="11009" max="11009" width="9.42578125" style="14" customWidth="1"/>
    <col min="11010" max="11249" width="11.42578125" style="14"/>
    <col min="11250" max="11250" width="5.42578125" style="14" customWidth="1"/>
    <col min="11251" max="11257" width="11.42578125" style="14"/>
    <col min="11258" max="11258" width="16.42578125" style="14" customWidth="1"/>
    <col min="11259" max="11261" width="0" style="14" hidden="1" customWidth="1"/>
    <col min="11262" max="11262" width="4.42578125" style="14" customWidth="1"/>
    <col min="11263" max="11263" width="12.85546875" style="14" bestFit="1" customWidth="1"/>
    <col min="11264" max="11264" width="10" style="14" customWidth="1"/>
    <col min="11265" max="11265" width="9.42578125" style="14" customWidth="1"/>
    <col min="11266" max="11505" width="11.42578125" style="14"/>
    <col min="11506" max="11506" width="5.42578125" style="14" customWidth="1"/>
    <col min="11507" max="11513" width="11.42578125" style="14"/>
    <col min="11514" max="11514" width="16.42578125" style="14" customWidth="1"/>
    <col min="11515" max="11517" width="0" style="14" hidden="1" customWidth="1"/>
    <col min="11518" max="11518" width="4.42578125" style="14" customWidth="1"/>
    <col min="11519" max="11519" width="12.85546875" style="14" bestFit="1" customWidth="1"/>
    <col min="11520" max="11520" width="10" style="14" customWidth="1"/>
    <col min="11521" max="11521" width="9.42578125" style="14" customWidth="1"/>
    <col min="11522" max="11761" width="11.42578125" style="14"/>
    <col min="11762" max="11762" width="5.42578125" style="14" customWidth="1"/>
    <col min="11763" max="11769" width="11.42578125" style="14"/>
    <col min="11770" max="11770" width="16.42578125" style="14" customWidth="1"/>
    <col min="11771" max="11773" width="0" style="14" hidden="1" customWidth="1"/>
    <col min="11774" max="11774" width="4.42578125" style="14" customWidth="1"/>
    <col min="11775" max="11775" width="12.85546875" style="14" bestFit="1" customWidth="1"/>
    <col min="11776" max="11776" width="10" style="14" customWidth="1"/>
    <col min="11777" max="11777" width="9.42578125" style="14" customWidth="1"/>
    <col min="11778" max="12017" width="11.42578125" style="14"/>
    <col min="12018" max="12018" width="5.42578125" style="14" customWidth="1"/>
    <col min="12019" max="12025" width="11.42578125" style="14"/>
    <col min="12026" max="12026" width="16.42578125" style="14" customWidth="1"/>
    <col min="12027" max="12029" width="0" style="14" hidden="1" customWidth="1"/>
    <col min="12030" max="12030" width="4.42578125" style="14" customWidth="1"/>
    <col min="12031" max="12031" width="12.85546875" style="14" bestFit="1" customWidth="1"/>
    <col min="12032" max="12032" width="10" style="14" customWidth="1"/>
    <col min="12033" max="12033" width="9.42578125" style="14" customWidth="1"/>
    <col min="12034" max="12273" width="11.42578125" style="14"/>
    <col min="12274" max="12274" width="5.42578125" style="14" customWidth="1"/>
    <col min="12275" max="12281" width="11.42578125" style="14"/>
    <col min="12282" max="12282" width="16.42578125" style="14" customWidth="1"/>
    <col min="12283" max="12285" width="0" style="14" hidden="1" customWidth="1"/>
    <col min="12286" max="12286" width="4.42578125" style="14" customWidth="1"/>
    <col min="12287" max="12287" width="12.85546875" style="14" bestFit="1" customWidth="1"/>
    <col min="12288" max="12288" width="10" style="14" customWidth="1"/>
    <col min="12289" max="12289" width="9.42578125" style="14" customWidth="1"/>
    <col min="12290" max="12529" width="11.42578125" style="14"/>
    <col min="12530" max="12530" width="5.42578125" style="14" customWidth="1"/>
    <col min="12531" max="12537" width="11.42578125" style="14"/>
    <col min="12538" max="12538" width="16.42578125" style="14" customWidth="1"/>
    <col min="12539" max="12541" width="0" style="14" hidden="1" customWidth="1"/>
    <col min="12542" max="12542" width="4.42578125" style="14" customWidth="1"/>
    <col min="12543" max="12543" width="12.85546875" style="14" bestFit="1" customWidth="1"/>
    <col min="12544" max="12544" width="10" style="14" customWidth="1"/>
    <col min="12545" max="12545" width="9.42578125" style="14" customWidth="1"/>
    <col min="12546" max="12785" width="11.42578125" style="14"/>
    <col min="12786" max="12786" width="5.42578125" style="14" customWidth="1"/>
    <col min="12787" max="12793" width="11.42578125" style="14"/>
    <col min="12794" max="12794" width="16.42578125" style="14" customWidth="1"/>
    <col min="12795" max="12797" width="0" style="14" hidden="1" customWidth="1"/>
    <col min="12798" max="12798" width="4.42578125" style="14" customWidth="1"/>
    <col min="12799" max="12799" width="12.85546875" style="14" bestFit="1" customWidth="1"/>
    <col min="12800" max="12800" width="10" style="14" customWidth="1"/>
    <col min="12801" max="12801" width="9.42578125" style="14" customWidth="1"/>
    <col min="12802" max="13041" width="11.42578125" style="14"/>
    <col min="13042" max="13042" width="5.42578125" style="14" customWidth="1"/>
    <col min="13043" max="13049" width="11.42578125" style="14"/>
    <col min="13050" max="13050" width="16.42578125" style="14" customWidth="1"/>
    <col min="13051" max="13053" width="0" style="14" hidden="1" customWidth="1"/>
    <col min="13054" max="13054" width="4.42578125" style="14" customWidth="1"/>
    <col min="13055" max="13055" width="12.85546875" style="14" bestFit="1" customWidth="1"/>
    <col min="13056" max="13056" width="10" style="14" customWidth="1"/>
    <col min="13057" max="13057" width="9.42578125" style="14" customWidth="1"/>
    <col min="13058" max="13297" width="11.42578125" style="14"/>
    <col min="13298" max="13298" width="5.42578125" style="14" customWidth="1"/>
    <col min="13299" max="13305" width="11.42578125" style="14"/>
    <col min="13306" max="13306" width="16.42578125" style="14" customWidth="1"/>
    <col min="13307" max="13309" width="0" style="14" hidden="1" customWidth="1"/>
    <col min="13310" max="13310" width="4.42578125" style="14" customWidth="1"/>
    <col min="13311" max="13311" width="12.85546875" style="14" bestFit="1" customWidth="1"/>
    <col min="13312" max="13312" width="10" style="14" customWidth="1"/>
    <col min="13313" max="13313" width="9.42578125" style="14" customWidth="1"/>
    <col min="13314" max="13553" width="11.42578125" style="14"/>
    <col min="13554" max="13554" width="5.42578125" style="14" customWidth="1"/>
    <col min="13555" max="13561" width="11.42578125" style="14"/>
    <col min="13562" max="13562" width="16.42578125" style="14" customWidth="1"/>
    <col min="13563" max="13565" width="0" style="14" hidden="1" customWidth="1"/>
    <col min="13566" max="13566" width="4.42578125" style="14" customWidth="1"/>
    <col min="13567" max="13567" width="12.85546875" style="14" bestFit="1" customWidth="1"/>
    <col min="13568" max="13568" width="10" style="14" customWidth="1"/>
    <col min="13569" max="13569" width="9.42578125" style="14" customWidth="1"/>
    <col min="13570" max="13809" width="11.42578125" style="14"/>
    <col min="13810" max="13810" width="5.42578125" style="14" customWidth="1"/>
    <col min="13811" max="13817" width="11.42578125" style="14"/>
    <col min="13818" max="13818" width="16.42578125" style="14" customWidth="1"/>
    <col min="13819" max="13821" width="0" style="14" hidden="1" customWidth="1"/>
    <col min="13822" max="13822" width="4.42578125" style="14" customWidth="1"/>
    <col min="13823" max="13823" width="12.85546875" style="14" bestFit="1" customWidth="1"/>
    <col min="13824" max="13824" width="10" style="14" customWidth="1"/>
    <col min="13825" max="13825" width="9.42578125" style="14" customWidth="1"/>
    <col min="13826" max="14065" width="11.42578125" style="14"/>
    <col min="14066" max="14066" width="5.42578125" style="14" customWidth="1"/>
    <col min="14067" max="14073" width="11.42578125" style="14"/>
    <col min="14074" max="14074" width="16.42578125" style="14" customWidth="1"/>
    <col min="14075" max="14077" width="0" style="14" hidden="1" customWidth="1"/>
    <col min="14078" max="14078" width="4.42578125" style="14" customWidth="1"/>
    <col min="14079" max="14079" width="12.85546875" style="14" bestFit="1" customWidth="1"/>
    <col min="14080" max="14080" width="10" style="14" customWidth="1"/>
    <col min="14081" max="14081" width="9.42578125" style="14" customWidth="1"/>
    <col min="14082" max="14321" width="11.42578125" style="14"/>
    <col min="14322" max="14322" width="5.42578125" style="14" customWidth="1"/>
    <col min="14323" max="14329" width="11.42578125" style="14"/>
    <col min="14330" max="14330" width="16.42578125" style="14" customWidth="1"/>
    <col min="14331" max="14333" width="0" style="14" hidden="1" customWidth="1"/>
    <col min="14334" max="14334" width="4.42578125" style="14" customWidth="1"/>
    <col min="14335" max="14335" width="12.85546875" style="14" bestFit="1" customWidth="1"/>
    <col min="14336" max="14336" width="10" style="14" customWidth="1"/>
    <col min="14337" max="14337" width="9.42578125" style="14" customWidth="1"/>
    <col min="14338" max="14577" width="11.42578125" style="14"/>
    <col min="14578" max="14578" width="5.42578125" style="14" customWidth="1"/>
    <col min="14579" max="14585" width="11.42578125" style="14"/>
    <col min="14586" max="14586" width="16.42578125" style="14" customWidth="1"/>
    <col min="14587" max="14589" width="0" style="14" hidden="1" customWidth="1"/>
    <col min="14590" max="14590" width="4.42578125" style="14" customWidth="1"/>
    <col min="14591" max="14591" width="12.85546875" style="14" bestFit="1" customWidth="1"/>
    <col min="14592" max="14592" width="10" style="14" customWidth="1"/>
    <col min="14593" max="14593" width="9.42578125" style="14" customWidth="1"/>
    <col min="14594" max="14833" width="11.42578125" style="14"/>
    <col min="14834" max="14834" width="5.42578125" style="14" customWidth="1"/>
    <col min="14835" max="14841" width="11.42578125" style="14"/>
    <col min="14842" max="14842" width="16.42578125" style="14" customWidth="1"/>
    <col min="14843" max="14845" width="0" style="14" hidden="1" customWidth="1"/>
    <col min="14846" max="14846" width="4.42578125" style="14" customWidth="1"/>
    <col min="14847" max="14847" width="12.85546875" style="14" bestFit="1" customWidth="1"/>
    <col min="14848" max="14848" width="10" style="14" customWidth="1"/>
    <col min="14849" max="14849" width="9.42578125" style="14" customWidth="1"/>
    <col min="14850" max="15089" width="11.42578125" style="14"/>
    <col min="15090" max="15090" width="5.42578125" style="14" customWidth="1"/>
    <col min="15091" max="15097" width="11.42578125" style="14"/>
    <col min="15098" max="15098" width="16.42578125" style="14" customWidth="1"/>
    <col min="15099" max="15101" width="0" style="14" hidden="1" customWidth="1"/>
    <col min="15102" max="15102" width="4.42578125" style="14" customWidth="1"/>
    <col min="15103" max="15103" width="12.85546875" style="14" bestFit="1" customWidth="1"/>
    <col min="15104" max="15104" width="10" style="14" customWidth="1"/>
    <col min="15105" max="15105" width="9.42578125" style="14" customWidth="1"/>
    <col min="15106" max="15345" width="11.42578125" style="14"/>
    <col min="15346" max="15346" width="5.42578125" style="14" customWidth="1"/>
    <col min="15347" max="15353" width="11.42578125" style="14"/>
    <col min="15354" max="15354" width="16.42578125" style="14" customWidth="1"/>
    <col min="15355" max="15357" width="0" style="14" hidden="1" customWidth="1"/>
    <col min="15358" max="15358" width="4.42578125" style="14" customWidth="1"/>
    <col min="15359" max="15359" width="12.85546875" style="14" bestFit="1" customWidth="1"/>
    <col min="15360" max="15360" width="10" style="14" customWidth="1"/>
    <col min="15361" max="15361" width="9.42578125" style="14" customWidth="1"/>
    <col min="15362" max="15601" width="11.42578125" style="14"/>
    <col min="15602" max="15602" width="5.42578125" style="14" customWidth="1"/>
    <col min="15603" max="15609" width="11.42578125" style="14"/>
    <col min="15610" max="15610" width="16.42578125" style="14" customWidth="1"/>
    <col min="15611" max="15613" width="0" style="14" hidden="1" customWidth="1"/>
    <col min="15614" max="15614" width="4.42578125" style="14" customWidth="1"/>
    <col min="15615" max="15615" width="12.85546875" style="14" bestFit="1" customWidth="1"/>
    <col min="15616" max="15616" width="10" style="14" customWidth="1"/>
    <col min="15617" max="15617" width="9.42578125" style="14" customWidth="1"/>
    <col min="15618" max="15857" width="11.42578125" style="14"/>
    <col min="15858" max="15858" width="5.42578125" style="14" customWidth="1"/>
    <col min="15859" max="15865" width="11.42578125" style="14"/>
    <col min="15866" max="15866" width="16.42578125" style="14" customWidth="1"/>
    <col min="15867" max="15869" width="0" style="14" hidden="1" customWidth="1"/>
    <col min="15870" max="15870" width="4.42578125" style="14" customWidth="1"/>
    <col min="15871" max="15871" width="12.85546875" style="14" bestFit="1" customWidth="1"/>
    <col min="15872" max="15872" width="10" style="14" customWidth="1"/>
    <col min="15873" max="15873" width="9.42578125" style="14" customWidth="1"/>
    <col min="15874" max="16113" width="11.42578125" style="14"/>
    <col min="16114" max="16114" width="5.42578125" style="14" customWidth="1"/>
    <col min="16115" max="16121" width="11.42578125" style="14"/>
    <col min="16122" max="16122" width="16.42578125" style="14" customWidth="1"/>
    <col min="16123" max="16125" width="0" style="14" hidden="1" customWidth="1"/>
    <col min="16126" max="16126" width="4.42578125" style="14" customWidth="1"/>
    <col min="16127" max="16127" width="12.85546875" style="14" bestFit="1" customWidth="1"/>
    <col min="16128" max="16128" width="10" style="14" customWidth="1"/>
    <col min="16129" max="16129" width="9.42578125" style="14" customWidth="1"/>
    <col min="16130" max="16384" width="11.42578125" style="14"/>
  </cols>
  <sheetData>
    <row r="1" spans="1:5" ht="27" customHeight="1" x14ac:dyDescent="0.2">
      <c r="A1" s="225" t="s">
        <v>37</v>
      </c>
      <c r="B1" s="225"/>
      <c r="C1" s="225"/>
      <c r="D1" s="225"/>
    </row>
    <row r="2" spans="1:5" ht="82.5" customHeight="1" x14ac:dyDescent="0.2">
      <c r="A2" s="225" t="s">
        <v>217</v>
      </c>
      <c r="B2" s="225"/>
      <c r="C2" s="225"/>
      <c r="D2" s="225"/>
    </row>
    <row r="3" spans="1:5" x14ac:dyDescent="0.2">
      <c r="B3" s="16"/>
      <c r="C3" s="16"/>
      <c r="D3" s="16"/>
    </row>
    <row r="4" spans="1:5" ht="24.75" customHeight="1" x14ac:dyDescent="0.2">
      <c r="A4" s="16"/>
      <c r="B4" s="226" t="s">
        <v>38</v>
      </c>
      <c r="C4" s="226"/>
      <c r="D4" s="17" t="s">
        <v>39</v>
      </c>
    </row>
    <row r="5" spans="1:5" s="20" customFormat="1" ht="19.5" customHeight="1" x14ac:dyDescent="0.25">
      <c r="A5" s="18" t="s">
        <v>40</v>
      </c>
      <c r="B5" s="227" t="s">
        <v>41</v>
      </c>
      <c r="C5" s="228"/>
      <c r="D5" s="228"/>
      <c r="E5" s="19"/>
    </row>
    <row r="6" spans="1:5" ht="13.5" customHeight="1" x14ac:dyDescent="0.2">
      <c r="A6" s="21"/>
      <c r="B6" s="22"/>
      <c r="C6" s="23"/>
      <c r="D6" s="24"/>
    </row>
    <row r="7" spans="1:5" ht="14.25" customHeight="1" x14ac:dyDescent="0.2">
      <c r="A7" s="25" t="s">
        <v>42</v>
      </c>
      <c r="B7" s="220" t="s">
        <v>43</v>
      </c>
      <c r="C7" s="219"/>
      <c r="D7" s="26">
        <v>1</v>
      </c>
      <c r="E7" s="27"/>
    </row>
    <row r="8" spans="1:5" ht="14.25" customHeight="1" x14ac:dyDescent="0.2">
      <c r="A8" s="25" t="s">
        <v>44</v>
      </c>
      <c r="B8" s="220" t="s">
        <v>45</v>
      </c>
      <c r="C8" s="219"/>
      <c r="D8" s="26">
        <f>1/12</f>
        <v>8.3333333333333329E-2</v>
      </c>
      <c r="E8" s="14"/>
    </row>
    <row r="9" spans="1:5" ht="14.25" customHeight="1" x14ac:dyDescent="0.2">
      <c r="A9" s="25" t="s">
        <v>46</v>
      </c>
      <c r="B9" s="220" t="s">
        <v>47</v>
      </c>
      <c r="C9" s="219" t="s">
        <v>48</v>
      </c>
      <c r="D9" s="26">
        <f>1/12</f>
        <v>8.3333333333333329E-2</v>
      </c>
      <c r="E9" s="14"/>
    </row>
    <row r="10" spans="1:5" ht="14.25" customHeight="1" x14ac:dyDescent="0.2">
      <c r="A10" s="25" t="s">
        <v>49</v>
      </c>
      <c r="B10" s="220" t="s">
        <v>50</v>
      </c>
      <c r="C10" s="219" t="s">
        <v>48</v>
      </c>
      <c r="D10" s="26">
        <v>0.01</v>
      </c>
      <c r="E10" s="14"/>
    </row>
    <row r="11" spans="1:5" ht="14.25" customHeight="1" x14ac:dyDescent="0.2">
      <c r="A11" s="25" t="s">
        <v>51</v>
      </c>
      <c r="B11" s="220" t="s">
        <v>52</v>
      </c>
      <c r="C11" s="219"/>
      <c r="D11" s="26">
        <f>+D9/2</f>
        <v>4.1666666666666664E-2</v>
      </c>
      <c r="E11" s="14"/>
    </row>
    <row r="12" spans="1:5" ht="14.25" customHeight="1" x14ac:dyDescent="0.2">
      <c r="A12" s="25" t="s">
        <v>53</v>
      </c>
      <c r="B12" s="220" t="s">
        <v>54</v>
      </c>
      <c r="C12" s="219"/>
      <c r="D12" s="26">
        <v>0.20499999999999999</v>
      </c>
      <c r="E12" s="14"/>
    </row>
    <row r="13" spans="1:5" ht="14.25" customHeight="1" x14ac:dyDescent="0.2">
      <c r="A13" s="25" t="s">
        <v>55</v>
      </c>
      <c r="B13" s="220" t="s">
        <v>56</v>
      </c>
      <c r="C13" s="219"/>
      <c r="D13" s="26">
        <v>0.04</v>
      </c>
      <c r="E13" s="14"/>
    </row>
    <row r="14" spans="1:5" ht="14.25" customHeight="1" x14ac:dyDescent="0.2">
      <c r="A14" s="25" t="s">
        <v>57</v>
      </c>
      <c r="B14" s="220" t="s">
        <v>58</v>
      </c>
      <c r="C14" s="219"/>
      <c r="D14" s="28">
        <v>2.436E-2</v>
      </c>
      <c r="E14" s="14"/>
    </row>
    <row r="15" spans="1:5" ht="14.25" customHeight="1" x14ac:dyDescent="0.2">
      <c r="A15" s="25" t="s">
        <v>59</v>
      </c>
      <c r="B15" s="220" t="s">
        <v>60</v>
      </c>
      <c r="C15" s="219"/>
      <c r="D15" s="26">
        <v>0.02</v>
      </c>
      <c r="E15" s="14"/>
    </row>
    <row r="16" spans="1:5" ht="14.25" customHeight="1" x14ac:dyDescent="0.2">
      <c r="A16" s="25" t="s">
        <v>61</v>
      </c>
      <c r="B16" s="220" t="s">
        <v>62</v>
      </c>
      <c r="C16" s="219"/>
      <c r="D16" s="26">
        <v>0.03</v>
      </c>
      <c r="E16" s="27"/>
    </row>
    <row r="17" spans="1:5" ht="17.25" customHeight="1" x14ac:dyDescent="0.2">
      <c r="A17" s="25" t="s">
        <v>63</v>
      </c>
      <c r="B17" s="223" t="s">
        <v>64</v>
      </c>
      <c r="C17" s="224"/>
      <c r="D17" s="26">
        <v>0</v>
      </c>
      <c r="E17" s="27"/>
    </row>
    <row r="18" spans="1:5" ht="30" customHeight="1" x14ac:dyDescent="0.2">
      <c r="A18" s="25" t="s">
        <v>65</v>
      </c>
      <c r="B18" s="223" t="s">
        <v>66</v>
      </c>
      <c r="C18" s="224"/>
      <c r="D18" s="26">
        <v>0</v>
      </c>
      <c r="E18" s="27"/>
    </row>
    <row r="19" spans="1:5" x14ac:dyDescent="0.2">
      <c r="A19" s="21"/>
      <c r="B19" s="29"/>
      <c r="C19" s="30" t="s">
        <v>67</v>
      </c>
      <c r="D19" s="31">
        <f>SUM(D7:D18)</f>
        <v>1.5376933333333334</v>
      </c>
    </row>
    <row r="20" spans="1:5" x14ac:dyDescent="0.2">
      <c r="A20" s="32"/>
      <c r="B20" s="33"/>
      <c r="C20" s="23"/>
      <c r="D20" s="24"/>
    </row>
    <row r="21" spans="1:5" x14ac:dyDescent="0.2">
      <c r="A21" s="34" t="s">
        <v>68</v>
      </c>
      <c r="B21" s="218" t="s">
        <v>69</v>
      </c>
      <c r="C21" s="219"/>
      <c r="D21" s="219"/>
    </row>
    <row r="22" spans="1:5" x14ac:dyDescent="0.2">
      <c r="A22" s="21"/>
      <c r="B22" s="22"/>
      <c r="C22" s="35"/>
      <c r="D22" s="36"/>
    </row>
    <row r="23" spans="1:5" ht="13.5" customHeight="1" x14ac:dyDescent="0.2">
      <c r="A23" s="21" t="s">
        <v>27</v>
      </c>
      <c r="B23" s="37" t="s">
        <v>70</v>
      </c>
      <c r="C23" s="38"/>
      <c r="D23" s="36">
        <v>0.01</v>
      </c>
    </row>
    <row r="24" spans="1:5" ht="13.5" customHeight="1" x14ac:dyDescent="0.2">
      <c r="A24" s="21" t="s">
        <v>33</v>
      </c>
      <c r="B24" s="220" t="s">
        <v>71</v>
      </c>
      <c r="C24" s="220"/>
      <c r="D24" s="36">
        <v>0.01</v>
      </c>
    </row>
    <row r="25" spans="1:5" x14ac:dyDescent="0.2">
      <c r="A25" s="21"/>
      <c r="B25" s="29"/>
      <c r="C25" s="30" t="s">
        <v>67</v>
      </c>
      <c r="D25" s="39">
        <f>SUM(D23:D24)</f>
        <v>0.02</v>
      </c>
    </row>
    <row r="26" spans="1:5" x14ac:dyDescent="0.2">
      <c r="A26" s="32"/>
      <c r="B26" s="33"/>
      <c r="C26" s="23"/>
      <c r="D26" s="24"/>
    </row>
    <row r="27" spans="1:5" x14ac:dyDescent="0.2">
      <c r="A27" s="34" t="s">
        <v>72</v>
      </c>
      <c r="B27" s="218" t="s">
        <v>73</v>
      </c>
      <c r="C27" s="219"/>
      <c r="D27" s="219"/>
    </row>
    <row r="28" spans="1:5" x14ac:dyDescent="0.2">
      <c r="A28" s="40"/>
      <c r="B28" s="41"/>
      <c r="C28" s="42"/>
      <c r="D28" s="43"/>
    </row>
    <row r="29" spans="1:5" x14ac:dyDescent="0.2">
      <c r="A29" s="44" t="s">
        <v>74</v>
      </c>
      <c r="B29" s="37" t="s">
        <v>75</v>
      </c>
      <c r="C29" s="38"/>
      <c r="D29" s="36">
        <v>0.01</v>
      </c>
    </row>
    <row r="30" spans="1:5" x14ac:dyDescent="0.2">
      <c r="A30" s="44" t="s">
        <v>76</v>
      </c>
      <c r="B30" s="37" t="s">
        <v>77</v>
      </c>
      <c r="C30" s="38"/>
      <c r="D30" s="36">
        <v>0.01</v>
      </c>
    </row>
    <row r="31" spans="1:5" x14ac:dyDescent="0.2">
      <c r="A31" s="44" t="s">
        <v>78</v>
      </c>
      <c r="B31" s="37" t="s">
        <v>79</v>
      </c>
      <c r="C31" s="38"/>
      <c r="D31" s="36">
        <v>0.01</v>
      </c>
    </row>
    <row r="32" spans="1:5" x14ac:dyDescent="0.2">
      <c r="A32" s="44" t="s">
        <v>80</v>
      </c>
      <c r="B32" s="37" t="s">
        <v>81</v>
      </c>
      <c r="C32" s="38"/>
      <c r="D32" s="36">
        <v>0.01</v>
      </c>
    </row>
    <row r="33" spans="1:10" x14ac:dyDescent="0.2">
      <c r="A33" s="44" t="s">
        <v>82</v>
      </c>
      <c r="B33" s="37" t="s">
        <v>83</v>
      </c>
      <c r="C33" s="38"/>
      <c r="D33" s="36">
        <v>0.01</v>
      </c>
    </row>
    <row r="34" spans="1:10" x14ac:dyDescent="0.2">
      <c r="A34" s="44" t="s">
        <v>84</v>
      </c>
      <c r="B34" s="37" t="s">
        <v>85</v>
      </c>
      <c r="C34" s="38"/>
      <c r="D34" s="36">
        <v>0.01</v>
      </c>
    </row>
    <row r="35" spans="1:10" x14ac:dyDescent="0.2">
      <c r="A35" s="44" t="s">
        <v>86</v>
      </c>
      <c r="B35" s="37" t="s">
        <v>87</v>
      </c>
      <c r="C35" s="38"/>
      <c r="D35" s="36">
        <v>2.5000000000000001E-2</v>
      </c>
    </row>
    <row r="36" spans="1:10" x14ac:dyDescent="0.2">
      <c r="A36" s="44"/>
      <c r="B36" s="37"/>
      <c r="C36" s="38"/>
      <c r="D36" s="36"/>
    </row>
    <row r="37" spans="1:10" x14ac:dyDescent="0.2">
      <c r="A37" s="21"/>
      <c r="B37" s="29"/>
      <c r="C37" s="30" t="s">
        <v>67</v>
      </c>
      <c r="D37" s="39">
        <f>SUM(D29:D36)</f>
        <v>8.5000000000000006E-2</v>
      </c>
    </row>
    <row r="38" spans="1:10" x14ac:dyDescent="0.2">
      <c r="A38" s="32"/>
      <c r="B38" s="33"/>
      <c r="C38" s="23"/>
      <c r="D38" s="24"/>
    </row>
    <row r="39" spans="1:10" x14ac:dyDescent="0.2">
      <c r="A39" s="34" t="s">
        <v>88</v>
      </c>
      <c r="B39" s="218" t="s">
        <v>89</v>
      </c>
      <c r="C39" s="219"/>
      <c r="D39" s="219"/>
    </row>
    <row r="40" spans="1:10" x14ac:dyDescent="0.2">
      <c r="A40" s="32"/>
      <c r="B40" s="33"/>
      <c r="C40" s="23"/>
      <c r="D40" s="24"/>
    </row>
    <row r="41" spans="1:10" x14ac:dyDescent="0.2">
      <c r="A41" s="21" t="s">
        <v>90</v>
      </c>
      <c r="B41" s="220" t="s">
        <v>91</v>
      </c>
      <c r="C41" s="219"/>
      <c r="D41" s="36">
        <v>0.02</v>
      </c>
    </row>
    <row r="42" spans="1:10" x14ac:dyDescent="0.2">
      <c r="A42" s="21" t="s">
        <v>92</v>
      </c>
      <c r="B42" s="220" t="s">
        <v>93</v>
      </c>
      <c r="C42" s="219"/>
      <c r="D42" s="36">
        <v>0.02</v>
      </c>
    </row>
    <row r="43" spans="1:10" x14ac:dyDescent="0.2">
      <c r="A43" s="21" t="s">
        <v>94</v>
      </c>
      <c r="B43" s="220" t="s">
        <v>95</v>
      </c>
      <c r="C43" s="219"/>
      <c r="D43" s="36">
        <v>0.01</v>
      </c>
    </row>
    <row r="44" spans="1:10" x14ac:dyDescent="0.2">
      <c r="A44" s="21" t="s">
        <v>96</v>
      </c>
      <c r="B44" s="220" t="s">
        <v>97</v>
      </c>
      <c r="C44" s="219"/>
      <c r="D44" s="36">
        <v>0.01</v>
      </c>
      <c r="E44" s="14"/>
      <c r="H44" s="13"/>
      <c r="I44" s="13"/>
    </row>
    <row r="45" spans="1:10" x14ac:dyDescent="0.2">
      <c r="A45" s="21" t="s">
        <v>98</v>
      </c>
      <c r="B45" s="220" t="s">
        <v>99</v>
      </c>
      <c r="C45" s="219"/>
      <c r="D45" s="36">
        <v>0.11</v>
      </c>
      <c r="E45" s="14"/>
      <c r="G45" s="14" t="s">
        <v>100</v>
      </c>
      <c r="H45" s="45"/>
      <c r="I45" s="45"/>
      <c r="J45" s="45"/>
    </row>
    <row r="46" spans="1:10" x14ac:dyDescent="0.2">
      <c r="A46" s="21" t="s">
        <v>101</v>
      </c>
      <c r="B46" s="220" t="s">
        <v>102</v>
      </c>
      <c r="C46" s="219"/>
      <c r="D46" s="36">
        <v>6.8999999999999999E-3</v>
      </c>
      <c r="E46" s="15"/>
      <c r="G46" s="46"/>
      <c r="H46" s="47"/>
      <c r="I46" s="47"/>
      <c r="J46" s="48"/>
    </row>
    <row r="47" spans="1:10" x14ac:dyDescent="0.2">
      <c r="A47" s="21" t="s">
        <v>103</v>
      </c>
      <c r="B47" s="220" t="s">
        <v>104</v>
      </c>
      <c r="C47" s="219"/>
      <c r="D47" s="36">
        <v>5.0000000000000001E-3</v>
      </c>
      <c r="E47" s="15"/>
      <c r="G47" s="46"/>
      <c r="H47" s="47"/>
      <c r="I47" s="47"/>
      <c r="J47" s="48"/>
    </row>
    <row r="48" spans="1:10" x14ac:dyDescent="0.2">
      <c r="A48" s="14"/>
      <c r="B48" s="29"/>
      <c r="C48" s="30" t="s">
        <v>67</v>
      </c>
      <c r="D48" s="39">
        <f>SUM(D41:D47)</f>
        <v>0.18190000000000001</v>
      </c>
      <c r="E48" s="14"/>
      <c r="H48" s="47"/>
      <c r="I48" s="47"/>
    </row>
    <row r="49" spans="1:9" x14ac:dyDescent="0.2">
      <c r="A49" s="32"/>
      <c r="B49" s="33"/>
      <c r="C49" s="23"/>
      <c r="D49" s="24"/>
      <c r="E49" s="14"/>
      <c r="H49" s="13"/>
      <c r="I49" s="13"/>
    </row>
    <row r="50" spans="1:9" x14ac:dyDescent="0.2">
      <c r="A50" s="34" t="s">
        <v>105</v>
      </c>
      <c r="B50" s="49" t="s">
        <v>106</v>
      </c>
      <c r="C50" s="30" t="s">
        <v>67</v>
      </c>
      <c r="D50" s="39">
        <f>10*(+D19+D25+D37+D48)/100</f>
        <v>0.18245933333333333</v>
      </c>
      <c r="E50" s="14"/>
      <c r="H50" s="13"/>
      <c r="I50" s="13"/>
    </row>
    <row r="51" spans="1:9" x14ac:dyDescent="0.2">
      <c r="A51" s="32"/>
      <c r="B51" s="33"/>
      <c r="C51" s="23"/>
      <c r="D51" s="24"/>
      <c r="E51" s="14"/>
      <c r="H51" s="13"/>
      <c r="I51" s="13"/>
    </row>
    <row r="52" spans="1:9" x14ac:dyDescent="0.2">
      <c r="A52" s="222" t="s">
        <v>107</v>
      </c>
      <c r="B52" s="219"/>
      <c r="C52" s="219"/>
      <c r="D52" s="50">
        <f>SUM(D50,D48,D37,D25,D19)/100</f>
        <v>2.0070526666666665E-2</v>
      </c>
    </row>
    <row r="53" spans="1:9" x14ac:dyDescent="0.2">
      <c r="A53" s="51"/>
      <c r="B53" s="52"/>
      <c r="C53" s="53"/>
      <c r="D53" s="54">
        <v>2</v>
      </c>
    </row>
    <row r="54" spans="1:9" ht="24.75" customHeight="1" x14ac:dyDescent="0.2">
      <c r="A54" s="55"/>
      <c r="B54" s="56"/>
      <c r="C54" s="57"/>
      <c r="D54" s="58"/>
    </row>
    <row r="55" spans="1:9" x14ac:dyDescent="0.2">
      <c r="A55" s="55"/>
      <c r="B55" s="56"/>
      <c r="C55" s="57"/>
      <c r="D55" s="58"/>
    </row>
    <row r="56" spans="1:9" x14ac:dyDescent="0.2">
      <c r="A56" s="55"/>
      <c r="B56" s="56"/>
      <c r="C56" s="57"/>
      <c r="D56" s="58"/>
    </row>
    <row r="57" spans="1:9" x14ac:dyDescent="0.2">
      <c r="A57" s="55"/>
      <c r="B57" s="56"/>
      <c r="C57" s="57"/>
      <c r="D57" s="58"/>
    </row>
    <row r="58" spans="1:9" x14ac:dyDescent="0.2">
      <c r="A58" s="55"/>
      <c r="B58" s="56"/>
      <c r="C58" s="57"/>
      <c r="D58" s="58"/>
    </row>
    <row r="59" spans="1:9" ht="13.5" x14ac:dyDescent="0.25">
      <c r="A59" s="221" t="s">
        <v>108</v>
      </c>
      <c r="B59" s="221"/>
      <c r="C59" s="221"/>
      <c r="D59" s="221"/>
    </row>
    <row r="60" spans="1:9" ht="30.75" customHeight="1" x14ac:dyDescent="0.2">
      <c r="A60" s="215" t="s">
        <v>109</v>
      </c>
      <c r="B60" s="216"/>
      <c r="C60" s="216"/>
      <c r="D60" s="216"/>
      <c r="E60" s="216"/>
      <c r="F60" s="59"/>
    </row>
    <row r="61" spans="1:9" s="15" customFormat="1" ht="22.5" customHeight="1" x14ac:dyDescent="0.2">
      <c r="A61" s="217"/>
      <c r="B61" s="217"/>
      <c r="C61" s="217"/>
      <c r="D61" s="217"/>
      <c r="E61" s="217"/>
      <c r="G61" s="60"/>
    </row>
    <row r="62" spans="1:9" s="15" customFormat="1" x14ac:dyDescent="0.2">
      <c r="A62" s="61"/>
      <c r="B62" s="62"/>
      <c r="C62" s="63"/>
      <c r="D62" s="63"/>
      <c r="E62" s="63"/>
      <c r="G62" s="60"/>
    </row>
    <row r="63" spans="1:9" s="15" customFormat="1" ht="63.75" customHeight="1" x14ac:dyDescent="0.2">
      <c r="A63" s="210" t="s">
        <v>110</v>
      </c>
      <c r="B63" s="210"/>
      <c r="C63" s="210"/>
      <c r="D63" s="210"/>
      <c r="E63" s="210"/>
      <c r="G63" s="60"/>
    </row>
    <row r="64" spans="1:9" s="66" customFormat="1" x14ac:dyDescent="0.2">
      <c r="A64" s="64"/>
      <c r="B64" s="65"/>
      <c r="D64" s="64"/>
    </row>
    <row r="65" spans="1:18" s="66" customFormat="1" x14ac:dyDescent="0.2">
      <c r="A65" s="67"/>
      <c r="B65" s="20"/>
      <c r="C65" s="64"/>
      <c r="D65" s="64"/>
      <c r="E65" s="13"/>
      <c r="F65" s="14"/>
    </row>
    <row r="66" spans="1:18" x14ac:dyDescent="0.2">
      <c r="B66" s="68"/>
    </row>
    <row r="67" spans="1:18" x14ac:dyDescent="0.2">
      <c r="A67" s="211"/>
      <c r="B67" s="211"/>
      <c r="C67" s="211"/>
      <c r="D67" s="211"/>
    </row>
    <row r="68" spans="1:18" x14ac:dyDescent="0.2">
      <c r="A68" s="212"/>
      <c r="B68" s="212"/>
      <c r="C68" s="212"/>
      <c r="D68" s="212"/>
    </row>
    <row r="69" spans="1:18" x14ac:dyDescent="0.2">
      <c r="A69" s="213"/>
      <c r="B69" s="213"/>
      <c r="C69" s="213"/>
      <c r="D69" s="213"/>
    </row>
    <row r="71" spans="1:18" s="69" customFormat="1" ht="68.099999999999994" customHeight="1" x14ac:dyDescent="0.2">
      <c r="A71" s="214"/>
      <c r="B71" s="214"/>
      <c r="C71" s="214"/>
      <c r="D71" s="214"/>
      <c r="G71" s="70"/>
      <c r="H71" s="71"/>
      <c r="I71" s="71"/>
      <c r="J71" s="71"/>
      <c r="K71" s="71"/>
      <c r="L71" s="71"/>
      <c r="M71" s="71"/>
      <c r="N71" s="71"/>
      <c r="O71" s="71"/>
      <c r="P71" s="71"/>
      <c r="Q71" s="71"/>
      <c r="R71" s="72"/>
    </row>
  </sheetData>
  <mergeCells count="36">
    <mergeCell ref="B8:C8"/>
    <mergeCell ref="A1:D1"/>
    <mergeCell ref="A2:D2"/>
    <mergeCell ref="B4:C4"/>
    <mergeCell ref="B5:D5"/>
    <mergeCell ref="B7:C7"/>
    <mergeCell ref="B24:C24"/>
    <mergeCell ref="B9:C9"/>
    <mergeCell ref="B10:C10"/>
    <mergeCell ref="B11:C11"/>
    <mergeCell ref="B12:C12"/>
    <mergeCell ref="B13:C13"/>
    <mergeCell ref="B14:C14"/>
    <mergeCell ref="B15:C15"/>
    <mergeCell ref="B16:C16"/>
    <mergeCell ref="B17:C17"/>
    <mergeCell ref="B18:C18"/>
    <mergeCell ref="B21:D21"/>
    <mergeCell ref="A60:E60"/>
    <mergeCell ref="A61:E61"/>
    <mergeCell ref="B27:D27"/>
    <mergeCell ref="B39:D39"/>
    <mergeCell ref="B41:C41"/>
    <mergeCell ref="B42:C42"/>
    <mergeCell ref="B43:C43"/>
    <mergeCell ref="B44:C44"/>
    <mergeCell ref="A59:D59"/>
    <mergeCell ref="B45:C45"/>
    <mergeCell ref="B46:C46"/>
    <mergeCell ref="B47:C47"/>
    <mergeCell ref="A52:C52"/>
    <mergeCell ref="A63:E63"/>
    <mergeCell ref="A67:D67"/>
    <mergeCell ref="A68:D68"/>
    <mergeCell ref="A69:D69"/>
    <mergeCell ref="A71:D7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40DC8-A173-4714-A37A-6FD59EA1D8B5}">
  <dimension ref="A1:AA55"/>
  <sheetViews>
    <sheetView topLeftCell="A7" workbookViewId="0">
      <selection activeCell="R14" sqref="R14"/>
    </sheetView>
  </sheetViews>
  <sheetFormatPr baseColWidth="10" defaultColWidth="11.42578125" defaultRowHeight="15" x14ac:dyDescent="0.25"/>
  <cols>
    <col min="1" max="1" width="12.140625" customWidth="1"/>
    <col min="2" max="2" width="14.42578125" customWidth="1"/>
    <col min="3" max="3" width="11.5703125" customWidth="1"/>
    <col min="4" max="4" width="14.42578125" bestFit="1" customWidth="1"/>
    <col min="5" max="5" width="18.5703125" customWidth="1"/>
    <col min="6" max="6" width="2.5703125" customWidth="1"/>
    <col min="7" max="9" width="12.85546875" style="74" hidden="1" customWidth="1"/>
    <col min="10" max="10" width="13" style="74" hidden="1" customWidth="1"/>
    <col min="11" max="11" width="12.85546875" style="74" hidden="1" customWidth="1"/>
    <col min="12" max="13" width="12.85546875" hidden="1" customWidth="1"/>
    <col min="14" max="14" width="12.85546875" style="75" hidden="1" customWidth="1"/>
    <col min="15" max="15" width="13" style="75" hidden="1" customWidth="1"/>
    <col min="16" max="16" width="13.5703125" style="75" hidden="1" customWidth="1"/>
    <col min="17" max="17" width="13.5703125" style="75" customWidth="1"/>
    <col min="18" max="18" width="16" style="75" customWidth="1"/>
    <col min="19" max="19" width="15" style="75" customWidth="1"/>
    <col min="20" max="20" width="14.140625" style="75" customWidth="1"/>
    <col min="21" max="21" width="5" style="75" customWidth="1"/>
    <col min="22" max="22" width="15" style="75" customWidth="1"/>
    <col min="23" max="27" width="11.42578125" style="75"/>
  </cols>
  <sheetData>
    <row r="1" spans="1:27" ht="18.75" x14ac:dyDescent="0.3">
      <c r="A1" s="73" t="s">
        <v>111</v>
      </c>
    </row>
    <row r="2" spans="1:27" ht="18.75" x14ac:dyDescent="0.3">
      <c r="A2" s="73" t="s">
        <v>112</v>
      </c>
    </row>
    <row r="3" spans="1:27" ht="18.75" x14ac:dyDescent="0.3">
      <c r="A3" s="73" t="s">
        <v>113</v>
      </c>
    </row>
    <row r="4" spans="1:27" ht="20.25" customHeight="1" thickBot="1" x14ac:dyDescent="0.3"/>
    <row r="5" spans="1:27" ht="45.75" thickBot="1" x14ac:dyDescent="0.3">
      <c r="A5" s="229" t="s">
        <v>114</v>
      </c>
      <c r="B5" s="230"/>
      <c r="C5" s="230"/>
      <c r="D5" s="230"/>
      <c r="E5" s="231"/>
      <c r="V5" s="117" t="s">
        <v>115</v>
      </c>
    </row>
    <row r="6" spans="1:27" ht="9.1999999999999993" customHeight="1" x14ac:dyDescent="0.25">
      <c r="V6" s="118"/>
    </row>
    <row r="7" spans="1:27" s="79" customFormat="1" ht="24" x14ac:dyDescent="0.25">
      <c r="A7" s="232" t="s">
        <v>116</v>
      </c>
      <c r="B7" s="76" t="s">
        <v>117</v>
      </c>
      <c r="C7" s="77" t="s">
        <v>118</v>
      </c>
      <c r="D7" s="77" t="s">
        <v>119</v>
      </c>
      <c r="E7" s="78" t="s">
        <v>120</v>
      </c>
      <c r="G7" s="80" t="s">
        <v>121</v>
      </c>
      <c r="H7" s="80" t="s">
        <v>122</v>
      </c>
      <c r="I7" s="80" t="s">
        <v>123</v>
      </c>
      <c r="J7" s="80" t="s">
        <v>124</v>
      </c>
      <c r="K7" s="80" t="s">
        <v>125</v>
      </c>
      <c r="L7" s="80" t="s">
        <v>126</v>
      </c>
      <c r="M7" s="80" t="s">
        <v>127</v>
      </c>
      <c r="N7" s="80" t="s">
        <v>128</v>
      </c>
      <c r="O7" s="80" t="s">
        <v>129</v>
      </c>
      <c r="P7" s="80" t="s">
        <v>130</v>
      </c>
      <c r="Q7" s="80" t="s">
        <v>131</v>
      </c>
      <c r="R7" s="80" t="s">
        <v>132</v>
      </c>
      <c r="S7" s="80" t="s">
        <v>133</v>
      </c>
      <c r="T7" s="80" t="s">
        <v>134</v>
      </c>
      <c r="U7" s="81"/>
      <c r="V7" s="119" t="str">
        <f>R7</f>
        <v>AÑO 2025</v>
      </c>
      <c r="W7" s="81"/>
      <c r="X7" s="81"/>
      <c r="Y7" s="81"/>
      <c r="Z7" s="81"/>
      <c r="AA7" s="81"/>
    </row>
    <row r="8" spans="1:27" x14ac:dyDescent="0.25">
      <c r="A8" s="233"/>
      <c r="B8" s="76" t="s">
        <v>135</v>
      </c>
      <c r="C8" s="77" t="s">
        <v>136</v>
      </c>
      <c r="D8" s="77"/>
      <c r="E8" s="78"/>
      <c r="G8" s="82">
        <f>'IPC 2013 - 2024'!L8</f>
        <v>1.9400000000000001E-2</v>
      </c>
      <c r="H8" s="82">
        <f>'IPC 2013 - 2024'!M8</f>
        <v>3.6600000000000001E-2</v>
      </c>
      <c r="I8" s="82">
        <f>'IPC 2013 - 2024'!N8</f>
        <v>6.7699999999999996E-2</v>
      </c>
      <c r="J8" s="82">
        <f>'IPC 2013 - 2024'!O8</f>
        <v>5.7500000000000002E-2</v>
      </c>
      <c r="K8" s="82">
        <f>'IPC 2013 - 2024'!P8</f>
        <v>4.0899999999999999E-2</v>
      </c>
      <c r="L8" s="82">
        <f>'IPC 2013 - 2024'!Q8</f>
        <v>3.1800000000000002E-2</v>
      </c>
      <c r="M8" s="82">
        <f>'IPC 2013 - 2024'!R8</f>
        <v>3.7999999999999999E-2</v>
      </c>
      <c r="N8" s="82">
        <f>'IPC 2013 - 2024'!S8</f>
        <v>1.61E-2</v>
      </c>
      <c r="O8" s="82">
        <f>'IPC 2013 - 2024'!T8</f>
        <v>5.62E-2</v>
      </c>
      <c r="P8" s="82">
        <f>'IPC 2013 - 2024'!U8</f>
        <v>0.13119999999999998</v>
      </c>
      <c r="Q8" s="82">
        <f>'IPC 2013 - 2024'!V8</f>
        <v>9.2799999999999994E-2</v>
      </c>
      <c r="R8" s="82">
        <f>'IPC 2025 - 2026'!$C$25</f>
        <v>5.6000000000000001E-2</v>
      </c>
      <c r="S8" s="82">
        <f>'IPC 2025 - 2026'!$C$26</f>
        <v>3.7999999999999999E-2</v>
      </c>
      <c r="T8" s="82">
        <v>0.03</v>
      </c>
      <c r="V8" s="82">
        <f>'IPC 2025 - 2026'!$C$25</f>
        <v>5.6000000000000001E-2</v>
      </c>
    </row>
    <row r="9" spans="1:27" ht="15" customHeight="1" thickBot="1" x14ac:dyDescent="0.3">
      <c r="A9" s="234" t="s">
        <v>137</v>
      </c>
      <c r="B9" s="234"/>
      <c r="C9" s="238"/>
      <c r="D9" s="234"/>
      <c r="E9" s="234"/>
      <c r="G9" s="236" t="s">
        <v>137</v>
      </c>
      <c r="H9" s="237"/>
      <c r="I9" s="237"/>
      <c r="J9" s="237"/>
      <c r="K9" s="237"/>
      <c r="L9" s="237"/>
      <c r="M9" s="237"/>
      <c r="N9" s="237"/>
      <c r="O9" s="237"/>
      <c r="P9" s="237"/>
      <c r="Q9" s="237"/>
      <c r="R9" s="237"/>
      <c r="S9" s="237"/>
      <c r="T9" s="237"/>
      <c r="V9" s="118"/>
    </row>
    <row r="10" spans="1:27" ht="24" x14ac:dyDescent="0.25">
      <c r="A10" s="83">
        <v>1</v>
      </c>
      <c r="B10" s="162">
        <v>6484500</v>
      </c>
      <c r="C10" s="166" t="s">
        <v>138</v>
      </c>
      <c r="D10" s="164" t="s">
        <v>139</v>
      </c>
      <c r="E10" s="83" t="s">
        <v>140</v>
      </c>
      <c r="G10" s="85">
        <f>ROUND(B10+(B10*$G$8),0)</f>
        <v>6610299</v>
      </c>
      <c r="H10" s="85">
        <f>ROUND(+G10+(G10*$H$8),0)</f>
        <v>6852236</v>
      </c>
      <c r="I10" s="85">
        <f>ROUND(+H10+(H10*$I$8),0)</f>
        <v>7316132</v>
      </c>
      <c r="J10" s="85">
        <f>ROUND(+I10+(I10*$J$8),0)</f>
        <v>7736810</v>
      </c>
      <c r="K10" s="85">
        <f t="shared" ref="K10:K17" si="0">ROUND(J10+(J10*$K$8),0)</f>
        <v>8053246</v>
      </c>
      <c r="L10" s="85">
        <f t="shared" ref="L10:L17" si="1">ROUND(K10+(K10*$L$8),0)</f>
        <v>8309339</v>
      </c>
      <c r="M10" s="85">
        <f t="shared" ref="M10:M17" si="2">ROUND(L10+(L10*$M$8),0)</f>
        <v>8625094</v>
      </c>
      <c r="N10" s="85">
        <f>ROUND(M10+(M10*$N$8),0)</f>
        <v>8763958</v>
      </c>
      <c r="O10" s="85">
        <f>ROUND(N10+(N10*$O$8),0)</f>
        <v>9256492</v>
      </c>
      <c r="P10" s="85">
        <f>ROUND(O10+(O10*$P$8),0)</f>
        <v>10470944</v>
      </c>
      <c r="Q10" s="85">
        <f>ROUND(P10+(P10*$Q$8),0)</f>
        <v>11442648</v>
      </c>
      <c r="R10" s="85">
        <f>ROUND(Q10+(Q10*$R$8),0)</f>
        <v>12083436</v>
      </c>
      <c r="S10" s="85">
        <f>ROUND(R10+(R10*$S$8),0)</f>
        <v>12542607</v>
      </c>
      <c r="T10" s="85">
        <f>ROUND(S10+(S10*$T$8),0)</f>
        <v>12918885</v>
      </c>
      <c r="V10" s="121">
        <f>ROUND(Q10+(V8*$Q$10),0)</f>
        <v>12083436</v>
      </c>
    </row>
    <row r="11" spans="1:27" ht="24" x14ac:dyDescent="0.25">
      <c r="A11" s="83">
        <v>2</v>
      </c>
      <c r="B11" s="162">
        <v>5777100</v>
      </c>
      <c r="C11" s="167" t="s">
        <v>141</v>
      </c>
      <c r="D11" s="164" t="s">
        <v>142</v>
      </c>
      <c r="E11" s="83" t="s">
        <v>143</v>
      </c>
      <c r="G11" s="85">
        <f>ROUND(B11+(B11*$G$8),0)</f>
        <v>5889176</v>
      </c>
      <c r="H11" s="85">
        <f t="shared" ref="H11:H17" si="3">ROUND(+G11+(G11*$H$8),0)</f>
        <v>6104720</v>
      </c>
      <c r="I11" s="85">
        <f t="shared" ref="I11:I17" si="4">ROUND(+H11+(H11*$I$8),0)</f>
        <v>6518010</v>
      </c>
      <c r="J11" s="85">
        <f t="shared" ref="J11:J17" si="5">ROUND(+I11+(I11*$J$8),0)</f>
        <v>6892796</v>
      </c>
      <c r="K11" s="85">
        <f t="shared" si="0"/>
        <v>7174711</v>
      </c>
      <c r="L11" s="85">
        <f t="shared" si="1"/>
        <v>7402867</v>
      </c>
      <c r="M11" s="85">
        <f t="shared" si="2"/>
        <v>7684176</v>
      </c>
      <c r="N11" s="85">
        <f t="shared" ref="N11:N16" si="6">ROUND(M11+(M11*$N$8),0)</f>
        <v>7807891</v>
      </c>
      <c r="O11" s="85">
        <f t="shared" ref="O11:O16" si="7">ROUND(N11+(N11*$O$8),0)</f>
        <v>8246694</v>
      </c>
      <c r="P11" s="85">
        <f t="shared" ref="P11:P17" si="8">ROUND(O11+(O11*$P$8),0)</f>
        <v>9328660</v>
      </c>
      <c r="Q11" s="85">
        <f t="shared" ref="Q11:Q17" si="9">ROUND(P11+(P11*$Q$8),0)</f>
        <v>10194360</v>
      </c>
      <c r="R11" s="85">
        <f t="shared" ref="R11:R17" si="10">ROUND(Q11+(Q11*$R$8),0)</f>
        <v>10765244</v>
      </c>
      <c r="S11" s="85">
        <f t="shared" ref="S11:S17" si="11">ROUND(R11+(R11*$S$8),0)</f>
        <v>11174323</v>
      </c>
      <c r="T11" s="85">
        <f t="shared" ref="T11:T17" si="12">ROUND(S11+(S11*$T$8),0)</f>
        <v>11509553</v>
      </c>
      <c r="V11" s="121">
        <f>ROUND(Q11+(V8*$Q$11),0)</f>
        <v>10765244</v>
      </c>
    </row>
    <row r="12" spans="1:27" ht="24" x14ac:dyDescent="0.25">
      <c r="A12" s="83">
        <v>3</v>
      </c>
      <c r="B12" s="162">
        <v>5069700</v>
      </c>
      <c r="C12" s="167" t="s">
        <v>139</v>
      </c>
      <c r="D12" s="164" t="s">
        <v>144</v>
      </c>
      <c r="E12" s="83" t="s">
        <v>143</v>
      </c>
      <c r="G12" s="85">
        <f t="shared" ref="G12:G17" si="13">ROUND(B12+(B12*$G$8),0)</f>
        <v>5168052</v>
      </c>
      <c r="H12" s="85">
        <f t="shared" si="3"/>
        <v>5357203</v>
      </c>
      <c r="I12" s="85">
        <f t="shared" si="4"/>
        <v>5719886</v>
      </c>
      <c r="J12" s="85">
        <f t="shared" si="5"/>
        <v>6048779</v>
      </c>
      <c r="K12" s="85">
        <f t="shared" si="0"/>
        <v>6296174</v>
      </c>
      <c r="L12" s="85">
        <f t="shared" si="1"/>
        <v>6496392</v>
      </c>
      <c r="M12" s="85">
        <f t="shared" si="2"/>
        <v>6743255</v>
      </c>
      <c r="N12" s="85">
        <f t="shared" si="6"/>
        <v>6851821</v>
      </c>
      <c r="O12" s="85">
        <f t="shared" si="7"/>
        <v>7236893</v>
      </c>
      <c r="P12" s="85">
        <f t="shared" si="8"/>
        <v>8186373</v>
      </c>
      <c r="Q12" s="85">
        <f t="shared" si="9"/>
        <v>8946068</v>
      </c>
      <c r="R12" s="170">
        <f t="shared" si="10"/>
        <v>9447048</v>
      </c>
      <c r="S12" s="85">
        <f t="shared" si="11"/>
        <v>9806036</v>
      </c>
      <c r="T12" s="85">
        <f t="shared" si="12"/>
        <v>10100217</v>
      </c>
      <c r="V12" s="121">
        <f>ROUND(Q12+(V8*$Q$12),0)</f>
        <v>9447048</v>
      </c>
    </row>
    <row r="13" spans="1:27" s="75" customFormat="1" x14ac:dyDescent="0.25">
      <c r="A13" s="86">
        <v>4</v>
      </c>
      <c r="B13" s="163">
        <v>4362300</v>
      </c>
      <c r="C13" s="168" t="s">
        <v>142</v>
      </c>
      <c r="D13" s="165" t="s">
        <v>145</v>
      </c>
      <c r="E13" s="86" t="s">
        <v>146</v>
      </c>
      <c r="G13" s="88">
        <f t="shared" si="13"/>
        <v>4446929</v>
      </c>
      <c r="H13" s="88">
        <f t="shared" si="3"/>
        <v>4609687</v>
      </c>
      <c r="I13" s="88">
        <f t="shared" si="4"/>
        <v>4921763</v>
      </c>
      <c r="J13" s="88">
        <f t="shared" si="5"/>
        <v>5204764</v>
      </c>
      <c r="K13" s="88">
        <f t="shared" si="0"/>
        <v>5417639</v>
      </c>
      <c r="L13" s="88">
        <f t="shared" si="1"/>
        <v>5589920</v>
      </c>
      <c r="M13" s="85">
        <f t="shared" si="2"/>
        <v>5802337</v>
      </c>
      <c r="N13" s="85">
        <f t="shared" si="6"/>
        <v>5895755</v>
      </c>
      <c r="O13" s="85">
        <f t="shared" si="7"/>
        <v>6227096</v>
      </c>
      <c r="P13" s="85">
        <f t="shared" si="8"/>
        <v>7044091</v>
      </c>
      <c r="Q13" s="85">
        <f t="shared" si="9"/>
        <v>7697783</v>
      </c>
      <c r="R13" s="85">
        <f t="shared" si="10"/>
        <v>8128859</v>
      </c>
      <c r="S13" s="85">
        <f t="shared" si="11"/>
        <v>8437756</v>
      </c>
      <c r="T13" s="85">
        <f t="shared" si="12"/>
        <v>8690889</v>
      </c>
      <c r="V13" s="121">
        <f>ROUND(Q13+(V8*$Q$13),0)</f>
        <v>8128859</v>
      </c>
    </row>
    <row r="14" spans="1:27" s="75" customFormat="1" x14ac:dyDescent="0.25">
      <c r="A14" s="83">
        <v>5</v>
      </c>
      <c r="B14" s="162">
        <v>3713850</v>
      </c>
      <c r="C14" s="167" t="s">
        <v>144</v>
      </c>
      <c r="D14" s="164" t="s">
        <v>147</v>
      </c>
      <c r="E14" s="83" t="s">
        <v>146</v>
      </c>
      <c r="F14"/>
      <c r="G14" s="89">
        <f t="shared" si="13"/>
        <v>3785899</v>
      </c>
      <c r="H14" s="89">
        <f t="shared" si="3"/>
        <v>3924463</v>
      </c>
      <c r="I14" s="89">
        <f t="shared" si="4"/>
        <v>4190149</v>
      </c>
      <c r="J14" s="89">
        <f t="shared" si="5"/>
        <v>4431083</v>
      </c>
      <c r="K14" s="89">
        <f t="shared" si="0"/>
        <v>4612314</v>
      </c>
      <c r="L14" s="89">
        <f t="shared" si="1"/>
        <v>4758986</v>
      </c>
      <c r="M14" s="85">
        <f t="shared" si="2"/>
        <v>4939827</v>
      </c>
      <c r="N14" s="85">
        <f t="shared" si="6"/>
        <v>5019358</v>
      </c>
      <c r="O14" s="85">
        <f t="shared" si="7"/>
        <v>5301446</v>
      </c>
      <c r="P14" s="85">
        <f t="shared" si="8"/>
        <v>5996996</v>
      </c>
      <c r="Q14" s="85">
        <f t="shared" si="9"/>
        <v>6553517</v>
      </c>
      <c r="R14" s="85">
        <f t="shared" si="10"/>
        <v>6920514</v>
      </c>
      <c r="S14" s="85">
        <f t="shared" si="11"/>
        <v>7183494</v>
      </c>
      <c r="T14" s="85">
        <f t="shared" si="12"/>
        <v>7398999</v>
      </c>
      <c r="V14" s="121">
        <f>ROUND(Q14+(V8*$Q$14),0)</f>
        <v>6920514</v>
      </c>
    </row>
    <row r="15" spans="1:27" s="75" customFormat="1" x14ac:dyDescent="0.25">
      <c r="A15" s="83">
        <v>6</v>
      </c>
      <c r="B15" s="162">
        <v>3065400</v>
      </c>
      <c r="C15" s="167" t="s">
        <v>145</v>
      </c>
      <c r="D15" s="164" t="s">
        <v>148</v>
      </c>
      <c r="E15" s="83" t="s">
        <v>146</v>
      </c>
      <c r="F15"/>
      <c r="G15" s="89">
        <f t="shared" si="13"/>
        <v>3124869</v>
      </c>
      <c r="H15" s="89">
        <f t="shared" si="3"/>
        <v>3239239</v>
      </c>
      <c r="I15" s="89">
        <f t="shared" si="4"/>
        <v>3458535</v>
      </c>
      <c r="J15" s="89">
        <f t="shared" si="5"/>
        <v>3657401</v>
      </c>
      <c r="K15" s="89">
        <f t="shared" si="0"/>
        <v>3806989</v>
      </c>
      <c r="L15" s="89">
        <f t="shared" si="1"/>
        <v>3928051</v>
      </c>
      <c r="M15" s="85">
        <f t="shared" si="2"/>
        <v>4077317</v>
      </c>
      <c r="N15" s="85">
        <f t="shared" si="6"/>
        <v>4142962</v>
      </c>
      <c r="O15" s="85">
        <f t="shared" si="7"/>
        <v>4375796</v>
      </c>
      <c r="P15" s="85">
        <f t="shared" si="8"/>
        <v>4949900</v>
      </c>
      <c r="Q15" s="85">
        <f t="shared" si="9"/>
        <v>5409251</v>
      </c>
      <c r="R15" s="85">
        <f t="shared" si="10"/>
        <v>5712169</v>
      </c>
      <c r="S15" s="85">
        <f t="shared" si="11"/>
        <v>5929231</v>
      </c>
      <c r="T15" s="85">
        <f t="shared" si="12"/>
        <v>6107108</v>
      </c>
      <c r="V15" s="121">
        <f>ROUND(Q15+(V8*$Q$15),0)</f>
        <v>5712169</v>
      </c>
    </row>
    <row r="16" spans="1:27" s="75" customFormat="1" x14ac:dyDescent="0.25">
      <c r="A16" s="83">
        <v>7</v>
      </c>
      <c r="B16" s="162">
        <v>2416950</v>
      </c>
      <c r="C16" s="167" t="s">
        <v>148</v>
      </c>
      <c r="D16" s="164" t="s">
        <v>149</v>
      </c>
      <c r="E16" s="83" t="s">
        <v>150</v>
      </c>
      <c r="F16"/>
      <c r="G16" s="89">
        <f t="shared" si="13"/>
        <v>2463839</v>
      </c>
      <c r="H16" s="89">
        <f t="shared" si="3"/>
        <v>2554016</v>
      </c>
      <c r="I16" s="89">
        <f t="shared" si="4"/>
        <v>2726923</v>
      </c>
      <c r="J16" s="89">
        <f t="shared" si="5"/>
        <v>2883721</v>
      </c>
      <c r="K16" s="89">
        <f t="shared" si="0"/>
        <v>3001665</v>
      </c>
      <c r="L16" s="89">
        <f t="shared" si="1"/>
        <v>3097118</v>
      </c>
      <c r="M16" s="85">
        <f t="shared" si="2"/>
        <v>3214808</v>
      </c>
      <c r="N16" s="85">
        <f t="shared" si="6"/>
        <v>3266566</v>
      </c>
      <c r="O16" s="85">
        <f t="shared" si="7"/>
        <v>3450147</v>
      </c>
      <c r="P16" s="85">
        <f t="shared" si="8"/>
        <v>3902806</v>
      </c>
      <c r="Q16" s="85">
        <f t="shared" si="9"/>
        <v>4264986</v>
      </c>
      <c r="R16" s="85">
        <f t="shared" si="10"/>
        <v>4503825</v>
      </c>
      <c r="S16" s="85">
        <f t="shared" si="11"/>
        <v>4674970</v>
      </c>
      <c r="T16" s="85">
        <f t="shared" si="12"/>
        <v>4815219</v>
      </c>
      <c r="V16" s="121">
        <f>ROUND(Q16+(V8*$Q$16),0)</f>
        <v>4503825</v>
      </c>
    </row>
    <row r="17" spans="1:27" s="75" customFormat="1" ht="15.75" thickBot="1" x14ac:dyDescent="0.3">
      <c r="A17" s="86">
        <v>8</v>
      </c>
      <c r="B17" s="163">
        <v>1768500</v>
      </c>
      <c r="C17" s="169" t="s">
        <v>151</v>
      </c>
      <c r="D17" s="165" t="s">
        <v>152</v>
      </c>
      <c r="E17" s="86" t="s">
        <v>150</v>
      </c>
      <c r="G17" s="88">
        <f t="shared" si="13"/>
        <v>1802809</v>
      </c>
      <c r="H17" s="88">
        <f t="shared" si="3"/>
        <v>1868792</v>
      </c>
      <c r="I17" s="88">
        <f t="shared" si="4"/>
        <v>1995309</v>
      </c>
      <c r="J17" s="88">
        <f t="shared" si="5"/>
        <v>2110039</v>
      </c>
      <c r="K17" s="88">
        <f t="shared" si="0"/>
        <v>2196340</v>
      </c>
      <c r="L17" s="88">
        <f t="shared" si="1"/>
        <v>2266184</v>
      </c>
      <c r="M17" s="85">
        <f t="shared" si="2"/>
        <v>2352299</v>
      </c>
      <c r="N17" s="85">
        <f>ROUND(M17+(M17*$N$8),0)</f>
        <v>2390171</v>
      </c>
      <c r="O17" s="85">
        <f>ROUND(N17+(N17*$O$8),0)</f>
        <v>2524499</v>
      </c>
      <c r="P17" s="85">
        <f t="shared" si="8"/>
        <v>2855713</v>
      </c>
      <c r="Q17" s="85">
        <f t="shared" si="9"/>
        <v>3120723</v>
      </c>
      <c r="R17" s="85">
        <f t="shared" si="10"/>
        <v>3295483</v>
      </c>
      <c r="S17" s="85">
        <f t="shared" si="11"/>
        <v>3420711</v>
      </c>
      <c r="T17" s="85">
        <f t="shared" si="12"/>
        <v>3523332</v>
      </c>
      <c r="V17" s="121">
        <f>ROUND(Q17+(V8*$Q$17),0)</f>
        <v>3295483</v>
      </c>
    </row>
    <row r="18" spans="1:27" ht="15.75" thickBot="1" x14ac:dyDescent="0.3">
      <c r="N18" s="90"/>
      <c r="V18" s="118"/>
    </row>
    <row r="19" spans="1:27" ht="15.75" thickBot="1" x14ac:dyDescent="0.3">
      <c r="A19" s="229" t="s">
        <v>153</v>
      </c>
      <c r="B19" s="230"/>
      <c r="C19" s="230"/>
      <c r="D19" s="230"/>
      <c r="E19" s="231"/>
      <c r="V19" s="118"/>
    </row>
    <row r="20" spans="1:27" ht="9.1999999999999993" customHeight="1" x14ac:dyDescent="0.25">
      <c r="V20" s="118"/>
    </row>
    <row r="21" spans="1:27" s="79" customFormat="1" ht="24" x14ac:dyDescent="0.25">
      <c r="A21" s="232" t="s">
        <v>154</v>
      </c>
      <c r="B21" s="76" t="s">
        <v>117</v>
      </c>
      <c r="C21" s="77" t="s">
        <v>118</v>
      </c>
      <c r="D21" s="77" t="s">
        <v>119</v>
      </c>
      <c r="E21" s="78" t="s">
        <v>120</v>
      </c>
      <c r="G21" s="80" t="s">
        <v>121</v>
      </c>
      <c r="H21" s="80" t="s">
        <v>122</v>
      </c>
      <c r="I21" s="80" t="s">
        <v>123</v>
      </c>
      <c r="J21" s="80" t="s">
        <v>124</v>
      </c>
      <c r="K21" s="80" t="s">
        <v>125</v>
      </c>
      <c r="L21" s="80" t="s">
        <v>126</v>
      </c>
      <c r="M21" s="80" t="s">
        <v>127</v>
      </c>
      <c r="N21" s="80" t="s">
        <v>128</v>
      </c>
      <c r="O21" s="80" t="s">
        <v>129</v>
      </c>
      <c r="P21" s="80" t="s">
        <v>130</v>
      </c>
      <c r="Q21" s="80" t="s">
        <v>131</v>
      </c>
      <c r="R21" s="80" t="s">
        <v>132</v>
      </c>
      <c r="S21" s="80" t="s">
        <v>133</v>
      </c>
      <c r="T21" s="80" t="s">
        <v>134</v>
      </c>
      <c r="U21" s="81"/>
      <c r="V21" s="119" t="str">
        <f>R21</f>
        <v>AÑO 2025</v>
      </c>
      <c r="W21" s="81"/>
      <c r="X21" s="81"/>
      <c r="Y21" s="81"/>
      <c r="Z21" s="81"/>
      <c r="AA21" s="81"/>
    </row>
    <row r="22" spans="1:27" x14ac:dyDescent="0.25">
      <c r="A22" s="233"/>
      <c r="B22" s="76" t="s">
        <v>135</v>
      </c>
      <c r="C22" s="77" t="s">
        <v>136</v>
      </c>
      <c r="D22" s="77"/>
      <c r="E22" s="78"/>
      <c r="G22" s="82">
        <f t="shared" ref="G22:T22" si="14">G8</f>
        <v>1.9400000000000001E-2</v>
      </c>
      <c r="H22" s="82">
        <f t="shared" si="14"/>
        <v>3.6600000000000001E-2</v>
      </c>
      <c r="I22" s="82">
        <f t="shared" si="14"/>
        <v>6.7699999999999996E-2</v>
      </c>
      <c r="J22" s="82">
        <f t="shared" si="14"/>
        <v>5.7500000000000002E-2</v>
      </c>
      <c r="K22" s="82">
        <f t="shared" si="14"/>
        <v>4.0899999999999999E-2</v>
      </c>
      <c r="L22" s="82">
        <f t="shared" si="14"/>
        <v>3.1800000000000002E-2</v>
      </c>
      <c r="M22" s="82">
        <f t="shared" si="14"/>
        <v>3.7999999999999999E-2</v>
      </c>
      <c r="N22" s="82">
        <f t="shared" si="14"/>
        <v>1.61E-2</v>
      </c>
      <c r="O22" s="82">
        <f t="shared" si="14"/>
        <v>5.62E-2</v>
      </c>
      <c r="P22" s="82">
        <f t="shared" si="14"/>
        <v>0.13119999999999998</v>
      </c>
      <c r="Q22" s="82">
        <f t="shared" si="14"/>
        <v>9.2799999999999994E-2</v>
      </c>
      <c r="R22" s="82">
        <f t="shared" si="14"/>
        <v>5.6000000000000001E-2</v>
      </c>
      <c r="S22" s="82">
        <f t="shared" si="14"/>
        <v>3.7999999999999999E-2</v>
      </c>
      <c r="T22" s="82">
        <f t="shared" si="14"/>
        <v>0.03</v>
      </c>
      <c r="V22" s="120">
        <f>$V$8</f>
        <v>5.6000000000000001E-2</v>
      </c>
    </row>
    <row r="23" spans="1:27" ht="15" customHeight="1" x14ac:dyDescent="0.25">
      <c r="A23" s="234" t="s">
        <v>137</v>
      </c>
      <c r="B23" s="234"/>
      <c r="C23" s="234"/>
      <c r="D23" s="234"/>
      <c r="E23" s="234"/>
      <c r="G23" s="236" t="s">
        <v>137</v>
      </c>
      <c r="H23" s="237"/>
      <c r="I23" s="237"/>
      <c r="J23" s="237"/>
      <c r="K23" s="237"/>
      <c r="L23" s="237"/>
      <c r="M23" s="237"/>
      <c r="N23" s="237"/>
      <c r="O23" s="237"/>
      <c r="P23" s="237"/>
      <c r="Q23" s="237"/>
      <c r="R23" s="237"/>
      <c r="S23" s="237"/>
      <c r="T23" s="237"/>
      <c r="V23" s="118"/>
    </row>
    <row r="24" spans="1:27" x14ac:dyDescent="0.25">
      <c r="A24" s="83">
        <v>1</v>
      </c>
      <c r="B24" s="84">
        <v>2947500</v>
      </c>
      <c r="C24" s="84" t="s">
        <v>139</v>
      </c>
      <c r="D24" s="83" t="s">
        <v>144</v>
      </c>
      <c r="E24" s="83" t="s">
        <v>155</v>
      </c>
      <c r="G24" s="85">
        <f>ROUND(B24+(B24*$G$8),0)</f>
        <v>3004682</v>
      </c>
      <c r="H24" s="85">
        <f>ROUND(+G24+(G24*$H$8),0)</f>
        <v>3114653</v>
      </c>
      <c r="I24" s="85">
        <f>ROUND(+H24+(H24*$I$8),0)</f>
        <v>3325515</v>
      </c>
      <c r="J24" s="85">
        <f>ROUND(+I24+(I24*$J$8),0)</f>
        <v>3516732</v>
      </c>
      <c r="K24" s="85">
        <f>ROUND(J24+(J24*$K$8),0)</f>
        <v>3660566</v>
      </c>
      <c r="L24" s="85">
        <f>ROUND(K24+(K24*$L$22),0)</f>
        <v>3776972</v>
      </c>
      <c r="M24" s="85">
        <f>ROUND(L24+(L24*$M$22),0)</f>
        <v>3920497</v>
      </c>
      <c r="N24" s="85">
        <f>ROUND(M24+(M24*$N$22),0)</f>
        <v>3983617</v>
      </c>
      <c r="O24" s="85">
        <f>ROUND(N24+(N24*$O$22),0)</f>
        <v>4207496</v>
      </c>
      <c r="P24" s="85">
        <f>ROUND(O24+(O24*$P$22),0)</f>
        <v>4759519</v>
      </c>
      <c r="Q24" s="85">
        <f>ROUND(P24+(P24*$Q$22),0)</f>
        <v>5201202</v>
      </c>
      <c r="R24" s="85">
        <f>ROUND(Q24+(Q24*$R$22),0)</f>
        <v>5492469</v>
      </c>
      <c r="S24" s="85">
        <f>ROUND(R24+(R24*$S$22),0)</f>
        <v>5701183</v>
      </c>
      <c r="T24" s="85">
        <f>ROUND(S24+(S24*$T$22),0)</f>
        <v>5872218</v>
      </c>
      <c r="V24" s="122">
        <f>ROUND(Q24+(V22*$Q$24),0)</f>
        <v>5492469</v>
      </c>
    </row>
    <row r="25" spans="1:27" x14ac:dyDescent="0.25">
      <c r="A25" s="83">
        <v>2</v>
      </c>
      <c r="B25" s="84">
        <v>2358000</v>
      </c>
      <c r="C25" s="84" t="s">
        <v>144</v>
      </c>
      <c r="D25" s="83" t="s">
        <v>148</v>
      </c>
      <c r="E25" s="83" t="s">
        <v>155</v>
      </c>
      <c r="G25" s="85">
        <f>ROUND(B25+(B25*$G$8),0)</f>
        <v>2403745</v>
      </c>
      <c r="H25" s="85">
        <f>ROUND(+G25+(G25*$H$8),0)</f>
        <v>2491722</v>
      </c>
      <c r="I25" s="85">
        <f>ROUND(+H25+(H25*$I$8),0)</f>
        <v>2660412</v>
      </c>
      <c r="J25" s="85">
        <f>ROUND(+I25+(I25*$J$8),0)</f>
        <v>2813386</v>
      </c>
      <c r="K25" s="85">
        <f>ROUND(J25+(J25*$K$8),0)</f>
        <v>2928453</v>
      </c>
      <c r="L25" s="85">
        <f>ROUND(K25+(K25*$L$22),0)</f>
        <v>3021578</v>
      </c>
      <c r="M25" s="85">
        <f>ROUND(L25+(L25*$M$22),0)</f>
        <v>3136398</v>
      </c>
      <c r="N25" s="85">
        <f t="shared" ref="N25:N27" si="15">ROUND(M25+(M25*$N$22),0)</f>
        <v>3186894</v>
      </c>
      <c r="O25" s="85">
        <f t="shared" ref="O25:O27" si="16">ROUND(N25+(N25*$O$22),0)</f>
        <v>3365997</v>
      </c>
      <c r="P25" s="85">
        <f t="shared" ref="P25:P27" si="17">ROUND(O25+(O25*$P$22),0)</f>
        <v>3807616</v>
      </c>
      <c r="Q25" s="85">
        <f t="shared" ref="Q25:Q27" si="18">ROUND(P25+(P25*$Q$22),0)</f>
        <v>4160963</v>
      </c>
      <c r="R25" s="85">
        <f t="shared" ref="R25:R27" si="19">ROUND(Q25+(Q25*$R$22),0)</f>
        <v>4393977</v>
      </c>
      <c r="S25" s="85">
        <f t="shared" ref="S25:S27" si="20">ROUND(R25+(R25*$S$22),0)</f>
        <v>4560948</v>
      </c>
      <c r="T25" s="85">
        <f t="shared" ref="T25:T27" si="21">ROUND(S25+(S25*$T$22),0)</f>
        <v>4697776</v>
      </c>
      <c r="V25" s="122">
        <f>ROUND(Q25+(V22*$Q$25),0)</f>
        <v>4393977</v>
      </c>
    </row>
    <row r="26" spans="1:27" x14ac:dyDescent="0.25">
      <c r="A26" s="83">
        <v>3</v>
      </c>
      <c r="B26" s="84">
        <v>1768500</v>
      </c>
      <c r="C26" s="84" t="s">
        <v>148</v>
      </c>
      <c r="D26" s="83" t="s">
        <v>156</v>
      </c>
      <c r="E26" s="83" t="s">
        <v>155</v>
      </c>
      <c r="G26" s="85">
        <f>ROUND(B26+(B26*$G$8),0)</f>
        <v>1802809</v>
      </c>
      <c r="H26" s="85">
        <f>ROUND(+G26+(G26*$H$8),0)</f>
        <v>1868792</v>
      </c>
      <c r="I26" s="85">
        <f>ROUND(+H26+(H26*$I$8),0)</f>
        <v>1995309</v>
      </c>
      <c r="J26" s="85">
        <f>ROUND(+I26+(I26*$J$8),0)</f>
        <v>2110039</v>
      </c>
      <c r="K26" s="85">
        <f>ROUND(J26+(J26*$K$8),0)</f>
        <v>2196340</v>
      </c>
      <c r="L26" s="85">
        <f>ROUND(K26+(K26*$L$22),0)</f>
        <v>2266184</v>
      </c>
      <c r="M26" s="85">
        <f>ROUND(L26+(L26*$M$22),0)</f>
        <v>2352299</v>
      </c>
      <c r="N26" s="85">
        <f t="shared" si="15"/>
        <v>2390171</v>
      </c>
      <c r="O26" s="85">
        <f t="shared" si="16"/>
        <v>2524499</v>
      </c>
      <c r="P26" s="85">
        <f t="shared" si="17"/>
        <v>2855713</v>
      </c>
      <c r="Q26" s="85">
        <f t="shared" si="18"/>
        <v>3120723</v>
      </c>
      <c r="R26" s="85">
        <f t="shared" si="19"/>
        <v>3295483</v>
      </c>
      <c r="S26" s="85">
        <f t="shared" si="20"/>
        <v>3420711</v>
      </c>
      <c r="T26" s="85">
        <f t="shared" si="21"/>
        <v>3523332</v>
      </c>
      <c r="V26" s="122">
        <f>ROUND(Q26+(V22*$Q$26),0)</f>
        <v>3295483</v>
      </c>
    </row>
    <row r="27" spans="1:27" ht="15.75" thickBot="1" x14ac:dyDescent="0.3">
      <c r="B27" s="92">
        <f>+(B25+B26)/2</f>
        <v>2063250</v>
      </c>
      <c r="G27" s="85">
        <f>ROUND(B27+(B27*$G$8),0)</f>
        <v>2103277</v>
      </c>
      <c r="H27" s="85">
        <f>ROUND(+G27+(G27*$H$8),0)</f>
        <v>2180257</v>
      </c>
      <c r="I27" s="85">
        <f>ROUND(+H27+(H27*$I$8),0)</f>
        <v>2327860</v>
      </c>
      <c r="J27" s="85">
        <f>ROUND(+I27+(I27*$J$8),0)</f>
        <v>2461712</v>
      </c>
      <c r="K27" s="85">
        <f>ROUND(J27+(J27*$K$8),0)</f>
        <v>2562396</v>
      </c>
      <c r="L27" s="85">
        <f>ROUND(K27+(K27*$L$22),0)</f>
        <v>2643880</v>
      </c>
      <c r="M27" s="85">
        <f>ROUND(L27+(L27*$M$22),0)</f>
        <v>2744347</v>
      </c>
      <c r="N27" s="85">
        <f t="shared" si="15"/>
        <v>2788531</v>
      </c>
      <c r="O27" s="85">
        <f t="shared" si="16"/>
        <v>2945246</v>
      </c>
      <c r="P27" s="85">
        <f t="shared" si="17"/>
        <v>3331662</v>
      </c>
      <c r="Q27" s="85">
        <f t="shared" si="18"/>
        <v>3640840</v>
      </c>
      <c r="R27" s="85">
        <f t="shared" si="19"/>
        <v>3844727</v>
      </c>
      <c r="S27" s="85">
        <f t="shared" si="20"/>
        <v>3990827</v>
      </c>
      <c r="T27" s="85">
        <f t="shared" si="21"/>
        <v>4110552</v>
      </c>
      <c r="V27" s="122">
        <f>ROUND(Q27+(V22*$Q$27),0)</f>
        <v>3844727</v>
      </c>
    </row>
    <row r="28" spans="1:27" ht="15.75" thickBot="1" x14ac:dyDescent="0.3">
      <c r="A28" s="229" t="s">
        <v>157</v>
      </c>
      <c r="B28" s="230"/>
      <c r="C28" s="230"/>
      <c r="D28" s="230"/>
      <c r="E28" s="231"/>
      <c r="V28" s="118"/>
    </row>
    <row r="29" spans="1:27" ht="20.25" customHeight="1" x14ac:dyDescent="0.25">
      <c r="V29" s="118"/>
    </row>
    <row r="30" spans="1:27" s="79" customFormat="1" ht="24" x14ac:dyDescent="0.25">
      <c r="A30" s="232" t="s">
        <v>154</v>
      </c>
      <c r="B30" s="76" t="s">
        <v>117</v>
      </c>
      <c r="C30" s="77" t="s">
        <v>118</v>
      </c>
      <c r="D30" s="77" t="s">
        <v>119</v>
      </c>
      <c r="E30" s="78" t="s">
        <v>120</v>
      </c>
      <c r="G30" s="80" t="s">
        <v>121</v>
      </c>
      <c r="H30" s="80" t="s">
        <v>122</v>
      </c>
      <c r="I30" s="80" t="s">
        <v>123</v>
      </c>
      <c r="J30" s="80" t="s">
        <v>124</v>
      </c>
      <c r="K30" s="80" t="s">
        <v>125</v>
      </c>
      <c r="L30" s="80" t="s">
        <v>126</v>
      </c>
      <c r="M30" s="80" t="s">
        <v>127</v>
      </c>
      <c r="N30" s="80" t="s">
        <v>128</v>
      </c>
      <c r="O30" s="80" t="s">
        <v>129</v>
      </c>
      <c r="P30" s="80" t="s">
        <v>130</v>
      </c>
      <c r="Q30" s="80" t="s">
        <v>131</v>
      </c>
      <c r="R30" s="80" t="s">
        <v>132</v>
      </c>
      <c r="S30" s="80" t="s">
        <v>133</v>
      </c>
      <c r="T30" s="80" t="s">
        <v>134</v>
      </c>
      <c r="U30" s="81"/>
      <c r="V30" s="119" t="str">
        <f>R30</f>
        <v>AÑO 2025</v>
      </c>
      <c r="W30" s="81"/>
      <c r="X30" s="81"/>
      <c r="Y30" s="81"/>
      <c r="Z30" s="81"/>
      <c r="AA30" s="81"/>
    </row>
    <row r="31" spans="1:27" x14ac:dyDescent="0.25">
      <c r="A31" s="233"/>
      <c r="B31" s="76" t="s">
        <v>135</v>
      </c>
      <c r="C31" s="77" t="s">
        <v>136</v>
      </c>
      <c r="D31" s="77"/>
      <c r="E31" s="78"/>
      <c r="G31" s="91">
        <f t="shared" ref="G31:T31" si="22">G8</f>
        <v>1.9400000000000001E-2</v>
      </c>
      <c r="H31" s="91">
        <f t="shared" si="22"/>
        <v>3.6600000000000001E-2</v>
      </c>
      <c r="I31" s="91">
        <f t="shared" si="22"/>
        <v>6.7699999999999996E-2</v>
      </c>
      <c r="J31" s="91">
        <f t="shared" si="22"/>
        <v>5.7500000000000002E-2</v>
      </c>
      <c r="K31" s="91">
        <f t="shared" si="22"/>
        <v>4.0899999999999999E-2</v>
      </c>
      <c r="L31" s="91">
        <f t="shared" si="22"/>
        <v>3.1800000000000002E-2</v>
      </c>
      <c r="M31" s="91">
        <f t="shared" si="22"/>
        <v>3.7999999999999999E-2</v>
      </c>
      <c r="N31" s="82">
        <f t="shared" si="22"/>
        <v>1.61E-2</v>
      </c>
      <c r="O31" s="82">
        <f t="shared" si="22"/>
        <v>5.62E-2</v>
      </c>
      <c r="P31" s="82">
        <f t="shared" si="22"/>
        <v>0.13119999999999998</v>
      </c>
      <c r="Q31" s="82">
        <f t="shared" si="22"/>
        <v>9.2799999999999994E-2</v>
      </c>
      <c r="R31" s="82">
        <f t="shared" si="22"/>
        <v>5.6000000000000001E-2</v>
      </c>
      <c r="S31" s="82">
        <f t="shared" si="22"/>
        <v>3.7999999999999999E-2</v>
      </c>
      <c r="T31" s="82">
        <f t="shared" si="22"/>
        <v>0.03</v>
      </c>
      <c r="V31" s="120">
        <f>$V$8</f>
        <v>5.6000000000000001E-2</v>
      </c>
    </row>
    <row r="32" spans="1:27" ht="15" customHeight="1" x14ac:dyDescent="0.25">
      <c r="A32" s="234" t="s">
        <v>137</v>
      </c>
      <c r="B32" s="234"/>
      <c r="C32" s="234"/>
      <c r="D32" s="234"/>
      <c r="E32" s="234"/>
      <c r="G32" s="236" t="s">
        <v>137</v>
      </c>
      <c r="H32" s="237"/>
      <c r="I32" s="237"/>
      <c r="J32" s="237"/>
      <c r="K32" s="237"/>
      <c r="L32" s="237"/>
      <c r="M32" s="237"/>
      <c r="N32" s="237"/>
      <c r="O32" s="237"/>
      <c r="P32" s="237"/>
      <c r="Q32" s="237"/>
      <c r="R32" s="237"/>
      <c r="S32" s="237"/>
      <c r="T32" s="237"/>
      <c r="V32" s="118"/>
    </row>
    <row r="33" spans="1:27" x14ac:dyDescent="0.25">
      <c r="A33" s="83">
        <v>1</v>
      </c>
      <c r="B33" s="84">
        <v>1768500</v>
      </c>
      <c r="C33" s="84" t="s">
        <v>142</v>
      </c>
      <c r="D33" s="83" t="s">
        <v>145</v>
      </c>
      <c r="E33" s="83" t="s">
        <v>155</v>
      </c>
      <c r="G33" s="85">
        <f>ROUND(B33+(B33*$G$8),0)</f>
        <v>1802809</v>
      </c>
      <c r="H33" s="85">
        <f>ROUND(+G33+(G33*$H$8),0)</f>
        <v>1868792</v>
      </c>
      <c r="I33" s="85">
        <f>ROUND(+H33+(H33*$I$8),0)</f>
        <v>1995309</v>
      </c>
      <c r="J33" s="85">
        <f>ROUND(+I33+(I33*$J$8),0)</f>
        <v>2110039</v>
      </c>
      <c r="K33" s="85">
        <f>ROUND(J33+(J33*$K$8),0)</f>
        <v>2196340</v>
      </c>
      <c r="L33" s="85">
        <f>ROUND(K33+(K33*$L$31),0)</f>
        <v>2266184</v>
      </c>
      <c r="M33" s="85">
        <f>ROUND(L33+(L33*$M$31),0)</f>
        <v>2352299</v>
      </c>
      <c r="N33" s="85">
        <f>ROUND(M33+(M33*$N$31),0)</f>
        <v>2390171</v>
      </c>
      <c r="O33" s="85">
        <f>ROUND(N33+(N33*$O$31),0)</f>
        <v>2524499</v>
      </c>
      <c r="P33" s="85">
        <f>ROUND(O33+(O33*$P$31),0)</f>
        <v>2855713</v>
      </c>
      <c r="Q33" s="85">
        <f>ROUND(P33+(P33*$Q$31),0)</f>
        <v>3120723</v>
      </c>
      <c r="R33" s="85">
        <f>ROUND(Q33+(Q33*$R$31),0)</f>
        <v>3295483</v>
      </c>
      <c r="S33" s="85">
        <f>ROUND(R33+(R33*$S$31),0)</f>
        <v>3420711</v>
      </c>
      <c r="T33" s="85">
        <f>ROUND(S33+(S33*$T$31),0)</f>
        <v>3523332</v>
      </c>
      <c r="V33" s="123">
        <f>ROUND(Q33+(V31*$Q$33),0)</f>
        <v>3295483</v>
      </c>
    </row>
    <row r="34" spans="1:27" x14ac:dyDescent="0.25">
      <c r="A34" s="83">
        <v>2</v>
      </c>
      <c r="B34" s="87">
        <v>1473750</v>
      </c>
      <c r="C34" s="84" t="s">
        <v>158</v>
      </c>
      <c r="D34" s="83" t="s">
        <v>148</v>
      </c>
      <c r="E34" s="83" t="s">
        <v>155</v>
      </c>
      <c r="G34" s="85">
        <f>ROUND(B34+(B34*$G$8),0)</f>
        <v>1502341</v>
      </c>
      <c r="H34" s="85">
        <f>ROUND(+G34+(G34*$H$8),0)</f>
        <v>1557327</v>
      </c>
      <c r="I34" s="85">
        <f>ROUND(+H34+(H34*$I$8),0)</f>
        <v>1662758</v>
      </c>
      <c r="J34" s="85">
        <f>ROUND(+I34+(I34*$J$8),0)</f>
        <v>1758367</v>
      </c>
      <c r="K34" s="85">
        <f>ROUND(J34+(J34*$K$8),0)</f>
        <v>1830284</v>
      </c>
      <c r="L34" s="85">
        <f>ROUND(K34+(K34*$L$31),0)</f>
        <v>1888487</v>
      </c>
      <c r="M34" s="85">
        <f>ROUND(L34+(L34*$M$31),0)</f>
        <v>1960250</v>
      </c>
      <c r="N34" s="85">
        <f t="shared" ref="N34:N35" si="23">ROUND(M34+(M34*$N$31),0)</f>
        <v>1991810</v>
      </c>
      <c r="O34" s="85">
        <f t="shared" ref="O34:O35" si="24">ROUND(N34+(N34*$O$31),0)</f>
        <v>2103750</v>
      </c>
      <c r="P34" s="85">
        <f t="shared" ref="P34:P35" si="25">ROUND(O34+(O34*$P$31),0)</f>
        <v>2379762</v>
      </c>
      <c r="Q34" s="85">
        <f t="shared" ref="Q34:Q35" si="26">ROUND(P34+(P34*$Q$31),0)</f>
        <v>2600604</v>
      </c>
      <c r="R34" s="85">
        <f t="shared" ref="R34:R35" si="27">ROUND(Q34+(Q34*$R$31),0)</f>
        <v>2746238</v>
      </c>
      <c r="S34" s="85">
        <f t="shared" ref="S34:S35" si="28">ROUND(R34+(R34*$S$31),0)</f>
        <v>2850595</v>
      </c>
      <c r="T34" s="85">
        <f t="shared" ref="T34:T35" si="29">ROUND(S34+(S34*$T$31),0)</f>
        <v>2936113</v>
      </c>
      <c r="V34" s="123">
        <f>ROUND(Q34+(V31*$Q$34),0)</f>
        <v>2746238</v>
      </c>
    </row>
    <row r="35" spans="1:27" x14ac:dyDescent="0.25">
      <c r="A35" s="83">
        <v>3</v>
      </c>
      <c r="B35" s="84">
        <v>1179000</v>
      </c>
      <c r="C35" s="84" t="s">
        <v>148</v>
      </c>
      <c r="D35" s="83" t="s">
        <v>156</v>
      </c>
      <c r="E35" s="83" t="s">
        <v>155</v>
      </c>
      <c r="G35" s="85">
        <f>ROUND(B35+(B35*$G$8),0)</f>
        <v>1201873</v>
      </c>
      <c r="H35" s="85">
        <f>ROUND(+G35+(G35*$H$8),0)</f>
        <v>1245862</v>
      </c>
      <c r="I35" s="85">
        <f>ROUND(+H35+(H35*$I$8),0)</f>
        <v>1330207</v>
      </c>
      <c r="J35" s="85">
        <f>ROUND(+I35+(I35*$J$8),0)</f>
        <v>1406694</v>
      </c>
      <c r="K35" s="85">
        <f>ROUND(J35+(J35*$K$8),0)</f>
        <v>1464228</v>
      </c>
      <c r="L35" s="85">
        <f>ROUND(K35+(K35*$L$31),0)</f>
        <v>1510790</v>
      </c>
      <c r="M35" s="85">
        <f>ROUND(L35+(L35*$M$31),0)</f>
        <v>1568200</v>
      </c>
      <c r="N35" s="85">
        <f t="shared" si="23"/>
        <v>1593448</v>
      </c>
      <c r="O35" s="85">
        <f t="shared" si="24"/>
        <v>1683000</v>
      </c>
      <c r="P35" s="85">
        <f t="shared" si="25"/>
        <v>1903810</v>
      </c>
      <c r="Q35" s="85">
        <f t="shared" si="26"/>
        <v>2080484</v>
      </c>
      <c r="R35" s="85">
        <f t="shared" si="27"/>
        <v>2196991</v>
      </c>
      <c r="S35" s="85">
        <f t="shared" si="28"/>
        <v>2280477</v>
      </c>
      <c r="T35" s="85">
        <f t="shared" si="29"/>
        <v>2348891</v>
      </c>
      <c r="V35" s="123">
        <f>ROUND(Q35+(V31*$Q$35),0)</f>
        <v>2196991</v>
      </c>
    </row>
    <row r="36" spans="1:27" ht="15.75" thickBot="1" x14ac:dyDescent="0.3">
      <c r="B36" s="93"/>
      <c r="G36" s="94"/>
      <c r="H36" s="94"/>
      <c r="I36" s="94"/>
      <c r="J36" s="94"/>
      <c r="K36" s="94"/>
      <c r="L36" s="94"/>
      <c r="M36" s="94"/>
      <c r="V36" s="118"/>
    </row>
    <row r="37" spans="1:27" ht="15.75" thickBot="1" x14ac:dyDescent="0.3">
      <c r="A37" s="229" t="s">
        <v>159</v>
      </c>
      <c r="B37" s="230"/>
      <c r="C37" s="230"/>
      <c r="D37" s="230"/>
      <c r="E37" s="231"/>
      <c r="V37" s="118"/>
    </row>
    <row r="38" spans="1:27" ht="9.1999999999999993" customHeight="1" x14ac:dyDescent="0.25">
      <c r="V38" s="118"/>
    </row>
    <row r="39" spans="1:27" s="79" customFormat="1" ht="24" x14ac:dyDescent="0.25">
      <c r="A39" s="232" t="s">
        <v>154</v>
      </c>
      <c r="B39" s="76" t="s">
        <v>117</v>
      </c>
      <c r="C39" s="77" t="s">
        <v>118</v>
      </c>
      <c r="D39" s="77" t="s">
        <v>119</v>
      </c>
      <c r="E39" s="78" t="s">
        <v>160</v>
      </c>
      <c r="G39" s="80" t="s">
        <v>121</v>
      </c>
      <c r="H39" s="80" t="s">
        <v>122</v>
      </c>
      <c r="I39" s="80" t="s">
        <v>123</v>
      </c>
      <c r="J39" s="80" t="s">
        <v>124</v>
      </c>
      <c r="K39" s="80" t="s">
        <v>125</v>
      </c>
      <c r="L39" s="80" t="s">
        <v>126</v>
      </c>
      <c r="M39" s="80" t="s">
        <v>127</v>
      </c>
      <c r="N39" s="80" t="s">
        <v>128</v>
      </c>
      <c r="O39" s="80" t="s">
        <v>129</v>
      </c>
      <c r="P39" s="80" t="s">
        <v>130</v>
      </c>
      <c r="Q39" s="80" t="s">
        <v>131</v>
      </c>
      <c r="R39" s="80" t="s">
        <v>132</v>
      </c>
      <c r="S39" s="80" t="s">
        <v>133</v>
      </c>
      <c r="T39" s="80" t="s">
        <v>134</v>
      </c>
      <c r="U39" s="81"/>
      <c r="V39" s="119" t="str">
        <f>R39</f>
        <v>AÑO 2025</v>
      </c>
      <c r="W39" s="81"/>
      <c r="X39" s="81"/>
      <c r="Y39" s="81"/>
      <c r="Z39" s="81"/>
      <c r="AA39" s="81"/>
    </row>
    <row r="40" spans="1:27" x14ac:dyDescent="0.25">
      <c r="A40" s="233"/>
      <c r="B40" s="76" t="s">
        <v>135</v>
      </c>
      <c r="C40" s="77" t="s">
        <v>136</v>
      </c>
      <c r="D40" s="77"/>
      <c r="E40" s="78"/>
      <c r="G40" s="91">
        <f t="shared" ref="G40:T40" si="30">G8</f>
        <v>1.9400000000000001E-2</v>
      </c>
      <c r="H40" s="91">
        <f t="shared" si="30"/>
        <v>3.6600000000000001E-2</v>
      </c>
      <c r="I40" s="91">
        <f t="shared" si="30"/>
        <v>6.7699999999999996E-2</v>
      </c>
      <c r="J40" s="91">
        <f t="shared" si="30"/>
        <v>5.7500000000000002E-2</v>
      </c>
      <c r="K40" s="91">
        <f t="shared" si="30"/>
        <v>4.0899999999999999E-2</v>
      </c>
      <c r="L40" s="91">
        <f t="shared" si="30"/>
        <v>3.1800000000000002E-2</v>
      </c>
      <c r="M40" s="91">
        <f t="shared" si="30"/>
        <v>3.7999999999999999E-2</v>
      </c>
      <c r="N40" s="82">
        <f t="shared" si="30"/>
        <v>1.61E-2</v>
      </c>
      <c r="O40" s="82">
        <f t="shared" si="30"/>
        <v>5.62E-2</v>
      </c>
      <c r="P40" s="82">
        <f t="shared" si="30"/>
        <v>0.13119999999999998</v>
      </c>
      <c r="Q40" s="82">
        <f t="shared" si="30"/>
        <v>9.2799999999999994E-2</v>
      </c>
      <c r="R40" s="82">
        <f t="shared" si="30"/>
        <v>5.6000000000000001E-2</v>
      </c>
      <c r="S40" s="82">
        <f t="shared" si="30"/>
        <v>3.7999999999999999E-2</v>
      </c>
      <c r="T40" s="82">
        <f t="shared" si="30"/>
        <v>0.03</v>
      </c>
      <c r="V40" s="120">
        <f>$V$8</f>
        <v>5.6000000000000001E-2</v>
      </c>
    </row>
    <row r="41" spans="1:27" ht="15" customHeight="1" x14ac:dyDescent="0.25">
      <c r="A41" s="234" t="s">
        <v>137</v>
      </c>
      <c r="B41" s="234"/>
      <c r="C41" s="234"/>
      <c r="D41" s="234"/>
      <c r="E41" s="234"/>
      <c r="G41" s="235" t="s">
        <v>137</v>
      </c>
      <c r="H41" s="235"/>
      <c r="I41" s="235"/>
      <c r="J41" s="235"/>
      <c r="K41" s="235"/>
      <c r="L41" s="235"/>
      <c r="M41" s="235"/>
      <c r="N41" s="235"/>
      <c r="O41" s="235"/>
      <c r="P41" s="235"/>
      <c r="Q41" s="235"/>
      <c r="R41" s="235"/>
      <c r="S41" s="235"/>
      <c r="T41" s="235"/>
      <c r="V41" s="118"/>
    </row>
    <row r="42" spans="1:27" ht="24" x14ac:dyDescent="0.25">
      <c r="A42" s="83">
        <v>1</v>
      </c>
      <c r="B42" s="84">
        <v>1179000</v>
      </c>
      <c r="C42" s="84" t="s">
        <v>145</v>
      </c>
      <c r="D42" s="83" t="s">
        <v>148</v>
      </c>
      <c r="E42" s="83" t="s">
        <v>161</v>
      </c>
      <c r="G42" s="85">
        <f>ROUND(B42+(B42*$G$8),0)</f>
        <v>1201873</v>
      </c>
      <c r="H42" s="85">
        <f>ROUND(+G42+(G42*$H$8),0)</f>
        <v>1245862</v>
      </c>
      <c r="I42" s="85">
        <f>ROUND(+H42+(H42*$I$8),0)</f>
        <v>1330207</v>
      </c>
      <c r="J42" s="85">
        <f>ROUND(+I42+(I42*$J$8),0)</f>
        <v>1406694</v>
      </c>
      <c r="K42" s="85">
        <f>ROUND(J42+(J42*$K$8),0)</f>
        <v>1464228</v>
      </c>
      <c r="L42" s="85">
        <f>ROUND(K42+(K42*$L$40),0)</f>
        <v>1510790</v>
      </c>
      <c r="M42" s="85">
        <f>ROUND(L42+(L42*$M$40),0)</f>
        <v>1568200</v>
      </c>
      <c r="N42" s="85">
        <f>ROUND(M42+(M42*$N$40),0)</f>
        <v>1593448</v>
      </c>
      <c r="O42" s="85">
        <f>ROUND(N42+(N42*$O$40),0)</f>
        <v>1683000</v>
      </c>
      <c r="P42" s="85">
        <f>ROUND(O42+(O42*$P$40),0)</f>
        <v>1903810</v>
      </c>
      <c r="Q42" s="85">
        <f>ROUND(P42+(P42*$Q$40),0)</f>
        <v>2080484</v>
      </c>
      <c r="R42" s="85">
        <f>ROUND(Q42+(Q42*$R$40),0)</f>
        <v>2196991</v>
      </c>
      <c r="S42" s="85">
        <f>ROUND(R42+(R42*$S$40),0)</f>
        <v>2280477</v>
      </c>
      <c r="T42" s="85">
        <f>ROUND(S42+(S42*$T$40),0)</f>
        <v>2348891</v>
      </c>
      <c r="V42" s="122">
        <f>ROUND(Q42+(V40*$Q$42),0)</f>
        <v>2196991</v>
      </c>
    </row>
    <row r="43" spans="1:27" x14ac:dyDescent="0.25">
      <c r="A43" s="83">
        <v>2</v>
      </c>
      <c r="B43" s="84">
        <v>884250</v>
      </c>
      <c r="C43" s="84" t="s">
        <v>148</v>
      </c>
      <c r="D43" s="83" t="s">
        <v>149</v>
      </c>
      <c r="E43" s="83" t="s">
        <v>162</v>
      </c>
      <c r="G43" s="85">
        <f>ROUND(B43+(B43*$G$8),0)</f>
        <v>901404</v>
      </c>
      <c r="H43" s="85">
        <f>ROUND(+G43+(G43*$H$8),0)</f>
        <v>934395</v>
      </c>
      <c r="I43" s="85">
        <f>ROUND(+H43+(H43*$I$8),0)</f>
        <v>997654</v>
      </c>
      <c r="J43" s="85">
        <f>ROUND(+I43+(I43*$J$8),0)</f>
        <v>1055019</v>
      </c>
      <c r="K43" s="85">
        <f>ROUND(J43+(J43*$K$8),0)</f>
        <v>1098169</v>
      </c>
      <c r="L43" s="85">
        <f>ROUND(K43+(K43*$L$40),0)</f>
        <v>1133091</v>
      </c>
      <c r="M43" s="85">
        <f>ROUND(L43+(L43*$M$40),0)</f>
        <v>1176148</v>
      </c>
      <c r="N43" s="85">
        <f t="shared" ref="N43:N44" si="31">ROUND(M43+(M43*$N$40),0)</f>
        <v>1195084</v>
      </c>
      <c r="O43" s="85">
        <f t="shared" ref="O43:O44" si="32">ROUND(N43+(N43*$O$40),0)</f>
        <v>1262248</v>
      </c>
      <c r="P43" s="85">
        <f t="shared" ref="P43:P44" si="33">ROUND(O43+(O43*$P$40),0)</f>
        <v>1427855</v>
      </c>
      <c r="Q43" s="85">
        <f t="shared" ref="Q43:Q44" si="34">ROUND(P43+(P43*$Q$40),0)</f>
        <v>1560360</v>
      </c>
      <c r="R43" s="85">
        <f t="shared" ref="R43:R44" si="35">ROUND(Q43+(Q43*$R$40),0)</f>
        <v>1647740</v>
      </c>
      <c r="S43" s="85">
        <f t="shared" ref="S43:S44" si="36">ROUND(R43+(R43*$S$40),0)</f>
        <v>1710354</v>
      </c>
      <c r="T43" s="85">
        <f t="shared" ref="T43:T44" si="37">ROUND(S43+(S43*$T$40),0)</f>
        <v>1761665</v>
      </c>
      <c r="V43" s="122">
        <f>ROUND(Q43+(V40*$Q$43),0)</f>
        <v>1647740</v>
      </c>
    </row>
    <row r="44" spans="1:27" ht="15.75" thickBot="1" x14ac:dyDescent="0.3">
      <c r="A44" s="83">
        <v>3</v>
      </c>
      <c r="B44" s="84">
        <v>589500</v>
      </c>
      <c r="C44" s="84" t="s">
        <v>148</v>
      </c>
      <c r="D44" s="83" t="s">
        <v>156</v>
      </c>
      <c r="E44" s="83" t="s">
        <v>163</v>
      </c>
      <c r="G44" s="85">
        <f>ROUND(B44+(B44*$G$8),0)</f>
        <v>600936</v>
      </c>
      <c r="H44" s="85">
        <f>ROUND(+G44+(G44*$H$8),0)</f>
        <v>622930</v>
      </c>
      <c r="I44" s="85">
        <f>ROUND(+H44+(H44*$I$8),0)</f>
        <v>665102</v>
      </c>
      <c r="J44" s="85">
        <f>ROUND(+I44+(I44*$J$8),0)</f>
        <v>703345</v>
      </c>
      <c r="K44" s="85">
        <f>ROUND(J44+(J44*$K$8),0)</f>
        <v>732112</v>
      </c>
      <c r="L44" s="85">
        <f>ROUND(K44+(K44*$L$40),0)</f>
        <v>755393</v>
      </c>
      <c r="M44" s="85">
        <f>ROUND(L44+(L44*$M$40),0)</f>
        <v>784098</v>
      </c>
      <c r="N44" s="85">
        <f t="shared" si="31"/>
        <v>796722</v>
      </c>
      <c r="O44" s="85">
        <f t="shared" si="32"/>
        <v>841498</v>
      </c>
      <c r="P44" s="85">
        <f t="shared" si="33"/>
        <v>951903</v>
      </c>
      <c r="Q44" s="85">
        <f t="shared" si="34"/>
        <v>1040240</v>
      </c>
      <c r="R44" s="85">
        <f t="shared" si="35"/>
        <v>1098493</v>
      </c>
      <c r="S44" s="85">
        <f t="shared" si="36"/>
        <v>1140236</v>
      </c>
      <c r="T44" s="85">
        <f t="shared" si="37"/>
        <v>1174443</v>
      </c>
      <c r="V44" s="124">
        <f>ROUND(Q44+(V40*$Q$44),0)</f>
        <v>1098493</v>
      </c>
    </row>
    <row r="46" spans="1:27" x14ac:dyDescent="0.25">
      <c r="B46" s="93"/>
    </row>
    <row r="47" spans="1:27" x14ac:dyDescent="0.25">
      <c r="H47" s="95"/>
      <c r="I47" s="95"/>
      <c r="J47" s="95"/>
      <c r="K47" s="95"/>
    </row>
    <row r="48" spans="1:27" x14ac:dyDescent="0.25">
      <c r="H48" s="95"/>
      <c r="I48" s="95"/>
      <c r="J48" s="96"/>
      <c r="K48" s="96"/>
    </row>
    <row r="49" spans="8:11" x14ac:dyDescent="0.25">
      <c r="H49" s="95"/>
      <c r="I49" s="95"/>
      <c r="J49" s="97"/>
      <c r="K49" s="98"/>
    </row>
    <row r="50" spans="8:11" x14ac:dyDescent="0.25">
      <c r="H50" s="95"/>
      <c r="I50" s="95"/>
      <c r="J50" s="99"/>
      <c r="K50" s="98"/>
    </row>
    <row r="51" spans="8:11" x14ac:dyDescent="0.25">
      <c r="H51" s="95"/>
      <c r="I51" s="95"/>
      <c r="J51" s="95"/>
      <c r="K51" s="98"/>
    </row>
    <row r="52" spans="8:11" x14ac:dyDescent="0.25">
      <c r="H52" s="95"/>
      <c r="I52" s="95"/>
      <c r="J52" s="95"/>
      <c r="K52" s="98"/>
    </row>
    <row r="53" spans="8:11" x14ac:dyDescent="0.25">
      <c r="H53" s="95"/>
      <c r="I53" s="95"/>
      <c r="J53" s="95"/>
      <c r="K53" s="98"/>
    </row>
    <row r="54" spans="8:11" x14ac:dyDescent="0.25">
      <c r="H54" s="95"/>
      <c r="I54" s="95"/>
      <c r="J54" s="95"/>
      <c r="K54" s="98"/>
    </row>
    <row r="55" spans="8:11" x14ac:dyDescent="0.25">
      <c r="H55" s="95"/>
      <c r="I55" s="95"/>
      <c r="J55" s="95"/>
      <c r="K55" s="95"/>
    </row>
  </sheetData>
  <mergeCells count="16">
    <mergeCell ref="A21:A22"/>
    <mergeCell ref="A5:E5"/>
    <mergeCell ref="A7:A8"/>
    <mergeCell ref="A9:E9"/>
    <mergeCell ref="G9:T9"/>
    <mergeCell ref="A19:E19"/>
    <mergeCell ref="A37:E37"/>
    <mergeCell ref="A39:A40"/>
    <mergeCell ref="A41:E41"/>
    <mergeCell ref="G41:T41"/>
    <mergeCell ref="A23:E23"/>
    <mergeCell ref="G23:T23"/>
    <mergeCell ref="A28:E28"/>
    <mergeCell ref="A30:A31"/>
    <mergeCell ref="A32:E32"/>
    <mergeCell ref="G32:T3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79E7F-6FC9-42F8-B889-0CAFE7EBC136}">
  <dimension ref="A1:V170"/>
  <sheetViews>
    <sheetView topLeftCell="A29" workbookViewId="0">
      <selection activeCell="L8" sqref="L8"/>
    </sheetView>
  </sheetViews>
  <sheetFormatPr baseColWidth="10" defaultColWidth="11.42578125" defaultRowHeight="15" x14ac:dyDescent="0.25"/>
  <cols>
    <col min="6" max="6" width="2.85546875" customWidth="1"/>
    <col min="8" max="8" width="3.140625" customWidth="1"/>
    <col min="9" max="9" width="3.5703125" bestFit="1" customWidth="1"/>
    <col min="10" max="20" width="6.140625" bestFit="1" customWidth="1"/>
    <col min="21" max="21" width="7.140625" bestFit="1" customWidth="1"/>
    <col min="22" max="22" width="6.140625" bestFit="1" customWidth="1"/>
  </cols>
  <sheetData>
    <row r="1" spans="1:22" ht="15.75" customHeight="1" x14ac:dyDescent="0.25">
      <c r="A1" s="242" t="s">
        <v>164</v>
      </c>
      <c r="B1" s="242"/>
      <c r="C1" s="242"/>
      <c r="D1" s="242"/>
      <c r="E1" s="242"/>
      <c r="F1" s="242"/>
      <c r="G1" s="242"/>
    </row>
    <row r="2" spans="1:22" ht="15" customHeight="1" x14ac:dyDescent="0.25">
      <c r="A2" s="243" t="s">
        <v>165</v>
      </c>
      <c r="B2" s="243"/>
      <c r="C2" s="243"/>
      <c r="D2" s="243"/>
      <c r="E2" s="243"/>
      <c r="F2" s="243"/>
      <c r="G2" s="243"/>
    </row>
    <row r="4" spans="1:22" ht="15" customHeight="1" x14ac:dyDescent="0.25">
      <c r="A4" s="244" t="s">
        <v>166</v>
      </c>
      <c r="B4" s="244"/>
      <c r="C4" s="244"/>
      <c r="D4" s="244"/>
      <c r="E4" s="244"/>
      <c r="F4" s="244"/>
      <c r="G4" s="244"/>
    </row>
    <row r="5" spans="1:22" x14ac:dyDescent="0.25">
      <c r="A5" s="125" t="s">
        <v>167</v>
      </c>
    </row>
    <row r="6" spans="1:22" ht="29.25" customHeight="1" x14ac:dyDescent="0.25">
      <c r="A6" s="244" t="s">
        <v>168</v>
      </c>
      <c r="B6" s="244"/>
      <c r="C6" s="244"/>
      <c r="D6" s="244"/>
      <c r="E6" s="244"/>
      <c r="F6" s="244"/>
      <c r="G6" s="244"/>
    </row>
    <row r="7" spans="1:22" ht="24" x14ac:dyDescent="0.25">
      <c r="I7" s="126" t="s">
        <v>169</v>
      </c>
      <c r="J7" s="127">
        <v>2011</v>
      </c>
      <c r="K7" s="127">
        <v>2012</v>
      </c>
      <c r="L7" s="127">
        <v>2013</v>
      </c>
      <c r="M7" s="127">
        <v>2014</v>
      </c>
      <c r="N7" s="127">
        <v>2015</v>
      </c>
      <c r="O7" s="127">
        <v>2016</v>
      </c>
      <c r="P7" s="127">
        <v>2017</v>
      </c>
      <c r="Q7" s="127">
        <v>2018</v>
      </c>
      <c r="R7" s="127">
        <v>2019</v>
      </c>
      <c r="S7" s="127">
        <v>2020</v>
      </c>
      <c r="T7" s="127">
        <v>2021</v>
      </c>
      <c r="U7" s="127">
        <v>2022</v>
      </c>
      <c r="V7" s="127">
        <v>2023</v>
      </c>
    </row>
    <row r="8" spans="1:22" ht="26.25" customHeight="1" x14ac:dyDescent="0.25">
      <c r="A8" s="128" t="s">
        <v>170</v>
      </c>
      <c r="B8" s="129" t="s">
        <v>171</v>
      </c>
      <c r="C8" s="128" t="s">
        <v>172</v>
      </c>
      <c r="D8" s="128" t="s">
        <v>173</v>
      </c>
      <c r="E8" s="128" t="s">
        <v>174</v>
      </c>
      <c r="F8" s="130"/>
      <c r="G8" s="128" t="s">
        <v>169</v>
      </c>
      <c r="I8" s="131" t="s">
        <v>175</v>
      </c>
      <c r="J8" s="132">
        <f>$G$161</f>
        <v>3.73E-2</v>
      </c>
      <c r="K8" s="133">
        <f>$G$149</f>
        <v>2.4399999999999998E-2</v>
      </c>
      <c r="L8" s="133">
        <f>$G$137</f>
        <v>1.9400000000000001E-2</v>
      </c>
      <c r="M8" s="133">
        <f>$G$125</f>
        <v>3.6600000000000001E-2</v>
      </c>
      <c r="N8" s="132">
        <f>$G$113</f>
        <v>6.7699999999999996E-2</v>
      </c>
      <c r="O8" s="133">
        <f>$G$101</f>
        <v>5.7500000000000002E-2</v>
      </c>
      <c r="P8" s="133">
        <f>$G$89</f>
        <v>4.0899999999999999E-2</v>
      </c>
      <c r="Q8" s="133">
        <f>$G$77</f>
        <v>3.1800000000000002E-2</v>
      </c>
      <c r="R8" s="133">
        <f>$G$65</f>
        <v>3.7999999999999999E-2</v>
      </c>
      <c r="S8" s="133">
        <f>$G$53</f>
        <v>1.61E-2</v>
      </c>
      <c r="T8" s="133">
        <f>$G$41</f>
        <v>5.62E-2</v>
      </c>
      <c r="U8" s="133">
        <f>$G$29</f>
        <v>0.13119999999999998</v>
      </c>
      <c r="V8" s="133">
        <f>$G$17</f>
        <v>9.2799999999999994E-2</v>
      </c>
    </row>
    <row r="9" spans="1:22" ht="15" hidden="1" customHeight="1" x14ac:dyDescent="0.25">
      <c r="A9" s="134">
        <v>202408</v>
      </c>
      <c r="B9" s="135">
        <v>6.12</v>
      </c>
      <c r="C9" s="136">
        <v>4</v>
      </c>
      <c r="D9" s="135">
        <v>3</v>
      </c>
      <c r="E9" s="136">
        <v>2</v>
      </c>
      <c r="F9" s="130"/>
      <c r="G9" s="11"/>
    </row>
    <row r="10" spans="1:22" ht="15" hidden="1" customHeight="1" x14ac:dyDescent="0.25">
      <c r="A10" s="137">
        <v>202407</v>
      </c>
      <c r="B10" s="138">
        <v>6.86</v>
      </c>
      <c r="C10" s="139">
        <v>4</v>
      </c>
      <c r="D10" s="138">
        <v>3</v>
      </c>
      <c r="E10" s="139">
        <v>2</v>
      </c>
      <c r="F10" s="130"/>
      <c r="G10" s="11"/>
    </row>
    <row r="11" spans="1:22" ht="15" hidden="1" customHeight="1" x14ac:dyDescent="0.25">
      <c r="A11" s="134">
        <v>202406</v>
      </c>
      <c r="B11" s="135">
        <v>7.18</v>
      </c>
      <c r="C11" s="136">
        <v>4</v>
      </c>
      <c r="D11" s="135">
        <v>3</v>
      </c>
      <c r="E11" s="136">
        <v>2</v>
      </c>
      <c r="F11" s="130"/>
      <c r="G11" s="11"/>
    </row>
    <row r="12" spans="1:22" ht="15" hidden="1" customHeight="1" x14ac:dyDescent="0.25">
      <c r="A12" s="137">
        <v>202405</v>
      </c>
      <c r="B12" s="138">
        <v>7.16</v>
      </c>
      <c r="C12" s="139">
        <v>4</v>
      </c>
      <c r="D12" s="138">
        <v>3</v>
      </c>
      <c r="E12" s="139">
        <v>2</v>
      </c>
      <c r="F12" s="130"/>
      <c r="G12" s="11"/>
    </row>
    <row r="13" spans="1:22" ht="15" hidden="1" customHeight="1" x14ac:dyDescent="0.25">
      <c r="A13" s="134">
        <v>202404</v>
      </c>
      <c r="B13" s="135">
        <v>7.16</v>
      </c>
      <c r="C13" s="136">
        <v>4</v>
      </c>
      <c r="D13" s="135">
        <v>3</v>
      </c>
      <c r="E13" s="136">
        <v>2</v>
      </c>
      <c r="F13" s="130"/>
      <c r="G13" s="11"/>
    </row>
    <row r="14" spans="1:22" ht="15" hidden="1" customHeight="1" x14ac:dyDescent="0.25">
      <c r="A14" s="137">
        <v>202403</v>
      </c>
      <c r="B14" s="138">
        <v>7.36</v>
      </c>
      <c r="C14" s="139">
        <v>4</v>
      </c>
      <c r="D14" s="138">
        <v>3</v>
      </c>
      <c r="E14" s="139">
        <v>2</v>
      </c>
      <c r="F14" s="130"/>
      <c r="G14" s="11"/>
    </row>
    <row r="15" spans="1:22" ht="15" hidden="1" customHeight="1" x14ac:dyDescent="0.25">
      <c r="A15" s="134">
        <v>202402</v>
      </c>
      <c r="B15" s="135">
        <v>7.74</v>
      </c>
      <c r="C15" s="136">
        <v>4</v>
      </c>
      <c r="D15" s="135">
        <v>3</v>
      </c>
      <c r="E15" s="136">
        <v>2</v>
      </c>
      <c r="F15" s="130"/>
      <c r="G15" s="11"/>
    </row>
    <row r="16" spans="1:22" ht="15" hidden="1" customHeight="1" x14ac:dyDescent="0.25">
      <c r="A16" s="137">
        <v>202401</v>
      </c>
      <c r="B16" s="138">
        <v>8.35</v>
      </c>
      <c r="C16" s="139">
        <v>4</v>
      </c>
      <c r="D16" s="138">
        <v>3</v>
      </c>
      <c r="E16" s="139">
        <v>2</v>
      </c>
      <c r="F16" s="130"/>
      <c r="G16" s="11"/>
    </row>
    <row r="17" spans="1:7" ht="15" customHeight="1" x14ac:dyDescent="0.25">
      <c r="A17" s="134">
        <v>202312</v>
      </c>
      <c r="B17" s="135">
        <v>9.2799999999999994</v>
      </c>
      <c r="C17" s="136">
        <v>4</v>
      </c>
      <c r="D17" s="135">
        <v>3</v>
      </c>
      <c r="E17" s="136">
        <v>2</v>
      </c>
      <c r="F17" s="130"/>
      <c r="G17" s="140">
        <f>B17/100</f>
        <v>9.2799999999999994E-2</v>
      </c>
    </row>
    <row r="18" spans="1:7" ht="15" hidden="1" customHeight="1" x14ac:dyDescent="0.25">
      <c r="A18" s="137">
        <v>202311</v>
      </c>
      <c r="B18" s="138">
        <v>10.15</v>
      </c>
      <c r="C18" s="139">
        <v>4</v>
      </c>
      <c r="D18" s="138">
        <v>3</v>
      </c>
      <c r="E18" s="139">
        <v>2</v>
      </c>
      <c r="F18" s="130"/>
      <c r="G18" s="140">
        <f t="shared" ref="G18:G81" si="0">B18/100</f>
        <v>0.10150000000000001</v>
      </c>
    </row>
    <row r="19" spans="1:7" ht="15" hidden="1" customHeight="1" x14ac:dyDescent="0.25">
      <c r="A19" s="134">
        <v>202310</v>
      </c>
      <c r="B19" s="135">
        <v>10.48</v>
      </c>
      <c r="C19" s="136">
        <v>4</v>
      </c>
      <c r="D19" s="135">
        <v>3</v>
      </c>
      <c r="E19" s="136">
        <v>2</v>
      </c>
      <c r="F19" s="130"/>
      <c r="G19" s="140">
        <f t="shared" si="0"/>
        <v>0.1048</v>
      </c>
    </row>
    <row r="20" spans="1:7" ht="15" hidden="1" customHeight="1" x14ac:dyDescent="0.25">
      <c r="A20" s="137">
        <v>202309</v>
      </c>
      <c r="B20" s="138">
        <v>10.99</v>
      </c>
      <c r="C20" s="139">
        <v>4</v>
      </c>
      <c r="D20" s="138">
        <v>3</v>
      </c>
      <c r="E20" s="139">
        <v>2</v>
      </c>
      <c r="F20" s="130"/>
      <c r="G20" s="140">
        <f t="shared" si="0"/>
        <v>0.1099</v>
      </c>
    </row>
    <row r="21" spans="1:7" ht="15" hidden="1" customHeight="1" x14ac:dyDescent="0.25">
      <c r="A21" s="134">
        <v>202308</v>
      </c>
      <c r="B21" s="135">
        <v>11.43</v>
      </c>
      <c r="C21" s="136">
        <v>4</v>
      </c>
      <c r="D21" s="135">
        <v>3</v>
      </c>
      <c r="E21" s="136">
        <v>2</v>
      </c>
      <c r="F21" s="130"/>
      <c r="G21" s="140">
        <f t="shared" si="0"/>
        <v>0.1143</v>
      </c>
    </row>
    <row r="22" spans="1:7" ht="15" hidden="1" customHeight="1" x14ac:dyDescent="0.25">
      <c r="A22" s="137">
        <v>202307</v>
      </c>
      <c r="B22" s="138">
        <v>11.78</v>
      </c>
      <c r="C22" s="139">
        <v>4</v>
      </c>
      <c r="D22" s="138">
        <v>3</v>
      </c>
      <c r="E22" s="139">
        <v>2</v>
      </c>
      <c r="F22" s="130"/>
      <c r="G22" s="140">
        <f t="shared" si="0"/>
        <v>0.11779999999999999</v>
      </c>
    </row>
    <row r="23" spans="1:7" ht="15" hidden="1" customHeight="1" x14ac:dyDescent="0.25">
      <c r="A23" s="134">
        <v>202306</v>
      </c>
      <c r="B23" s="135">
        <v>12.13</v>
      </c>
      <c r="C23" s="136">
        <v>4</v>
      </c>
      <c r="D23" s="135">
        <v>3</v>
      </c>
      <c r="E23" s="136">
        <v>2</v>
      </c>
      <c r="F23" s="130"/>
      <c r="G23" s="140">
        <f t="shared" si="0"/>
        <v>0.12130000000000001</v>
      </c>
    </row>
    <row r="24" spans="1:7" ht="15" hidden="1" customHeight="1" x14ac:dyDescent="0.25">
      <c r="A24" s="137">
        <v>202305</v>
      </c>
      <c r="B24" s="138">
        <v>12.36</v>
      </c>
      <c r="C24" s="139">
        <v>4</v>
      </c>
      <c r="D24" s="138">
        <v>3</v>
      </c>
      <c r="E24" s="139">
        <v>2</v>
      </c>
      <c r="F24" s="130"/>
      <c r="G24" s="140">
        <f t="shared" si="0"/>
        <v>0.12359999999999999</v>
      </c>
    </row>
    <row r="25" spans="1:7" ht="15" hidden="1" customHeight="1" x14ac:dyDescent="0.25">
      <c r="A25" s="134">
        <v>202304</v>
      </c>
      <c r="B25" s="135">
        <v>12.82</v>
      </c>
      <c r="C25" s="136">
        <v>4</v>
      </c>
      <c r="D25" s="135">
        <v>3</v>
      </c>
      <c r="E25" s="136">
        <v>2</v>
      </c>
      <c r="F25" s="130"/>
      <c r="G25" s="140">
        <f t="shared" si="0"/>
        <v>0.12820000000000001</v>
      </c>
    </row>
    <row r="26" spans="1:7" ht="15" hidden="1" customHeight="1" x14ac:dyDescent="0.25">
      <c r="A26" s="137">
        <v>202303</v>
      </c>
      <c r="B26" s="138">
        <v>13.34</v>
      </c>
      <c r="C26" s="139">
        <v>4</v>
      </c>
      <c r="D26" s="138">
        <v>3</v>
      </c>
      <c r="E26" s="139">
        <v>2</v>
      </c>
      <c r="F26" s="130"/>
      <c r="G26" s="140">
        <f t="shared" si="0"/>
        <v>0.13339999999999999</v>
      </c>
    </row>
    <row r="27" spans="1:7" ht="15" hidden="1" customHeight="1" x14ac:dyDescent="0.25">
      <c r="A27" s="134">
        <v>202302</v>
      </c>
      <c r="B27" s="135">
        <v>13.28</v>
      </c>
      <c r="C27" s="136">
        <v>4</v>
      </c>
      <c r="D27" s="135">
        <v>3</v>
      </c>
      <c r="E27" s="136">
        <v>2</v>
      </c>
      <c r="F27" s="130"/>
      <c r="G27" s="140">
        <f t="shared" si="0"/>
        <v>0.1328</v>
      </c>
    </row>
    <row r="28" spans="1:7" ht="15" hidden="1" customHeight="1" x14ac:dyDescent="0.25">
      <c r="A28" s="137">
        <v>202301</v>
      </c>
      <c r="B28" s="138">
        <v>13.25</v>
      </c>
      <c r="C28" s="139">
        <v>4</v>
      </c>
      <c r="D28" s="138">
        <v>3</v>
      </c>
      <c r="E28" s="139">
        <v>2</v>
      </c>
      <c r="F28" s="130"/>
      <c r="G28" s="140">
        <f t="shared" si="0"/>
        <v>0.13250000000000001</v>
      </c>
    </row>
    <row r="29" spans="1:7" ht="15" customHeight="1" x14ac:dyDescent="0.25">
      <c r="A29" s="134">
        <v>202212</v>
      </c>
      <c r="B29" s="135">
        <v>13.12</v>
      </c>
      <c r="C29" s="136">
        <v>4</v>
      </c>
      <c r="D29" s="135">
        <v>3</v>
      </c>
      <c r="E29" s="136">
        <v>2</v>
      </c>
      <c r="F29" s="130"/>
      <c r="G29" s="140">
        <f t="shared" si="0"/>
        <v>0.13119999999999998</v>
      </c>
    </row>
    <row r="30" spans="1:7" ht="15" hidden="1" customHeight="1" x14ac:dyDescent="0.25">
      <c r="A30" s="137">
        <v>202211</v>
      </c>
      <c r="B30" s="138">
        <v>12.53</v>
      </c>
      <c r="C30" s="139">
        <v>4</v>
      </c>
      <c r="D30" s="138">
        <v>3</v>
      </c>
      <c r="E30" s="139">
        <v>2</v>
      </c>
      <c r="F30" s="130"/>
      <c r="G30" s="140">
        <f t="shared" si="0"/>
        <v>0.12529999999999999</v>
      </c>
    </row>
    <row r="31" spans="1:7" ht="15" hidden="1" customHeight="1" x14ac:dyDescent="0.25">
      <c r="A31" s="134">
        <v>202210</v>
      </c>
      <c r="B31" s="135">
        <v>12.22</v>
      </c>
      <c r="C31" s="136">
        <v>4</v>
      </c>
      <c r="D31" s="135">
        <v>3</v>
      </c>
      <c r="E31" s="136">
        <v>2</v>
      </c>
      <c r="F31" s="130"/>
      <c r="G31" s="140">
        <f t="shared" si="0"/>
        <v>0.1222</v>
      </c>
    </row>
    <row r="32" spans="1:7" ht="15" hidden="1" customHeight="1" x14ac:dyDescent="0.25">
      <c r="A32" s="137">
        <v>202209</v>
      </c>
      <c r="B32" s="138">
        <v>11.44</v>
      </c>
      <c r="C32" s="139">
        <v>4</v>
      </c>
      <c r="D32" s="138">
        <v>3</v>
      </c>
      <c r="E32" s="139">
        <v>2</v>
      </c>
      <c r="F32" s="130"/>
      <c r="G32" s="140">
        <f t="shared" si="0"/>
        <v>0.1144</v>
      </c>
    </row>
    <row r="33" spans="1:7" ht="15" hidden="1" customHeight="1" x14ac:dyDescent="0.25">
      <c r="A33" s="134">
        <v>202208</v>
      </c>
      <c r="B33" s="135">
        <v>10.84</v>
      </c>
      <c r="C33" s="136">
        <v>4</v>
      </c>
      <c r="D33" s="135">
        <v>3</v>
      </c>
      <c r="E33" s="136">
        <v>2</v>
      </c>
      <c r="F33" s="130"/>
      <c r="G33" s="140">
        <f t="shared" si="0"/>
        <v>0.1084</v>
      </c>
    </row>
    <row r="34" spans="1:7" ht="15" hidden="1" customHeight="1" x14ac:dyDescent="0.25">
      <c r="A34" s="137">
        <v>202207</v>
      </c>
      <c r="B34" s="138">
        <v>10.210000000000001</v>
      </c>
      <c r="C34" s="139">
        <v>4</v>
      </c>
      <c r="D34" s="138">
        <v>3</v>
      </c>
      <c r="E34" s="139">
        <v>2</v>
      </c>
      <c r="F34" s="130"/>
      <c r="G34" s="140">
        <f t="shared" si="0"/>
        <v>0.10210000000000001</v>
      </c>
    </row>
    <row r="35" spans="1:7" ht="15" hidden="1" customHeight="1" x14ac:dyDescent="0.25">
      <c r="A35" s="134">
        <v>202206</v>
      </c>
      <c r="B35" s="135">
        <v>9.67</v>
      </c>
      <c r="C35" s="136">
        <v>4</v>
      </c>
      <c r="D35" s="135">
        <v>3</v>
      </c>
      <c r="E35" s="136">
        <v>2</v>
      </c>
      <c r="F35" s="130"/>
      <c r="G35" s="140">
        <f t="shared" si="0"/>
        <v>9.6699999999999994E-2</v>
      </c>
    </row>
    <row r="36" spans="1:7" ht="15" hidden="1" customHeight="1" x14ac:dyDescent="0.25">
      <c r="A36" s="137">
        <v>202205</v>
      </c>
      <c r="B36" s="138">
        <v>9.07</v>
      </c>
      <c r="C36" s="139">
        <v>4</v>
      </c>
      <c r="D36" s="138">
        <v>3</v>
      </c>
      <c r="E36" s="139">
        <v>2</v>
      </c>
      <c r="F36" s="130"/>
      <c r="G36" s="140">
        <f t="shared" si="0"/>
        <v>9.0700000000000003E-2</v>
      </c>
    </row>
    <row r="37" spans="1:7" ht="15" hidden="1" customHeight="1" x14ac:dyDescent="0.25">
      <c r="A37" s="134">
        <v>202204</v>
      </c>
      <c r="B37" s="135">
        <v>9.23</v>
      </c>
      <c r="C37" s="136">
        <v>4</v>
      </c>
      <c r="D37" s="135">
        <v>3</v>
      </c>
      <c r="E37" s="136">
        <v>2</v>
      </c>
      <c r="F37" s="130"/>
      <c r="G37" s="140">
        <f t="shared" si="0"/>
        <v>9.2300000000000007E-2</v>
      </c>
    </row>
    <row r="38" spans="1:7" ht="15" hidden="1" customHeight="1" x14ac:dyDescent="0.25">
      <c r="A38" s="137">
        <v>202203</v>
      </c>
      <c r="B38" s="138">
        <v>8.5299999999999994</v>
      </c>
      <c r="C38" s="139">
        <v>4</v>
      </c>
      <c r="D38" s="138">
        <v>3</v>
      </c>
      <c r="E38" s="139">
        <v>2</v>
      </c>
      <c r="F38" s="130"/>
      <c r="G38" s="140">
        <f t="shared" si="0"/>
        <v>8.5299999999999987E-2</v>
      </c>
    </row>
    <row r="39" spans="1:7" ht="15" hidden="1" customHeight="1" x14ac:dyDescent="0.25">
      <c r="A39" s="134">
        <v>202202</v>
      </c>
      <c r="B39" s="135">
        <v>8.01</v>
      </c>
      <c r="C39" s="136">
        <v>4</v>
      </c>
      <c r="D39" s="135">
        <v>3</v>
      </c>
      <c r="E39" s="136">
        <v>2</v>
      </c>
      <c r="F39" s="130"/>
      <c r="G39" s="140">
        <f t="shared" si="0"/>
        <v>8.0100000000000005E-2</v>
      </c>
    </row>
    <row r="40" spans="1:7" ht="15" hidden="1" customHeight="1" x14ac:dyDescent="0.25">
      <c r="A40" s="137">
        <v>202201</v>
      </c>
      <c r="B40" s="138">
        <v>6.94</v>
      </c>
      <c r="C40" s="139">
        <v>4</v>
      </c>
      <c r="D40" s="138">
        <v>3</v>
      </c>
      <c r="E40" s="139">
        <v>2</v>
      </c>
      <c r="F40" s="130"/>
      <c r="G40" s="140">
        <f t="shared" si="0"/>
        <v>6.9400000000000003E-2</v>
      </c>
    </row>
    <row r="41" spans="1:7" ht="15" customHeight="1" x14ac:dyDescent="0.25">
      <c r="A41" s="134">
        <v>202112</v>
      </c>
      <c r="B41" s="135">
        <v>5.62</v>
      </c>
      <c r="C41" s="136">
        <v>4</v>
      </c>
      <c r="D41" s="135">
        <v>3</v>
      </c>
      <c r="E41" s="136">
        <v>2</v>
      </c>
      <c r="F41" s="130"/>
      <c r="G41" s="140">
        <f t="shared" si="0"/>
        <v>5.62E-2</v>
      </c>
    </row>
    <row r="42" spans="1:7" ht="15" hidden="1" customHeight="1" x14ac:dyDescent="0.25">
      <c r="A42" s="137">
        <v>202111</v>
      </c>
      <c r="B42" s="138">
        <v>5.26</v>
      </c>
      <c r="C42" s="139">
        <v>4</v>
      </c>
      <c r="D42" s="138">
        <v>3</v>
      </c>
      <c r="E42" s="139">
        <v>2</v>
      </c>
      <c r="F42" s="130"/>
      <c r="G42" s="140">
        <f t="shared" si="0"/>
        <v>5.2600000000000001E-2</v>
      </c>
    </row>
    <row r="43" spans="1:7" ht="15" hidden="1" customHeight="1" x14ac:dyDescent="0.25">
      <c r="A43" s="134">
        <v>202110</v>
      </c>
      <c r="B43" s="135">
        <v>4.58</v>
      </c>
      <c r="C43" s="136">
        <v>4</v>
      </c>
      <c r="D43" s="135">
        <v>3</v>
      </c>
      <c r="E43" s="136">
        <v>2</v>
      </c>
      <c r="F43" s="130"/>
      <c r="G43" s="140">
        <f t="shared" si="0"/>
        <v>4.58E-2</v>
      </c>
    </row>
    <row r="44" spans="1:7" ht="15" hidden="1" customHeight="1" x14ac:dyDescent="0.25">
      <c r="A44" s="137">
        <v>202109</v>
      </c>
      <c r="B44" s="138">
        <v>4.51</v>
      </c>
      <c r="C44" s="139">
        <v>4</v>
      </c>
      <c r="D44" s="138">
        <v>3</v>
      </c>
      <c r="E44" s="139">
        <v>2</v>
      </c>
      <c r="F44" s="130"/>
      <c r="G44" s="140">
        <f t="shared" si="0"/>
        <v>4.5100000000000001E-2</v>
      </c>
    </row>
    <row r="45" spans="1:7" ht="15" hidden="1" customHeight="1" x14ac:dyDescent="0.25">
      <c r="A45" s="134">
        <v>202108</v>
      </c>
      <c r="B45" s="135">
        <v>4.4400000000000004</v>
      </c>
      <c r="C45" s="136">
        <v>4</v>
      </c>
      <c r="D45" s="135">
        <v>3</v>
      </c>
      <c r="E45" s="136">
        <v>2</v>
      </c>
      <c r="F45" s="130"/>
      <c r="G45" s="140">
        <f t="shared" si="0"/>
        <v>4.4400000000000002E-2</v>
      </c>
    </row>
    <row r="46" spans="1:7" ht="15" hidden="1" customHeight="1" x14ac:dyDescent="0.25">
      <c r="A46" s="137">
        <v>202107</v>
      </c>
      <c r="B46" s="138">
        <v>3.97</v>
      </c>
      <c r="C46" s="139">
        <v>4</v>
      </c>
      <c r="D46" s="138">
        <v>3</v>
      </c>
      <c r="E46" s="139">
        <v>2</v>
      </c>
      <c r="F46" s="130"/>
      <c r="G46" s="140">
        <f t="shared" si="0"/>
        <v>3.9699999999999999E-2</v>
      </c>
    </row>
    <row r="47" spans="1:7" ht="15" hidden="1" customHeight="1" x14ac:dyDescent="0.25">
      <c r="A47" s="134">
        <v>202106</v>
      </c>
      <c r="B47" s="135">
        <v>3.63</v>
      </c>
      <c r="C47" s="136">
        <v>4</v>
      </c>
      <c r="D47" s="135">
        <v>3</v>
      </c>
      <c r="E47" s="136">
        <v>2</v>
      </c>
      <c r="F47" s="130"/>
      <c r="G47" s="140">
        <f t="shared" si="0"/>
        <v>3.6299999999999999E-2</v>
      </c>
    </row>
    <row r="48" spans="1:7" ht="15" hidden="1" customHeight="1" x14ac:dyDescent="0.25">
      <c r="A48" s="137">
        <v>202105</v>
      </c>
      <c r="B48" s="138">
        <v>3.3</v>
      </c>
      <c r="C48" s="139">
        <v>4</v>
      </c>
      <c r="D48" s="138">
        <v>3</v>
      </c>
      <c r="E48" s="139">
        <v>2</v>
      </c>
      <c r="F48" s="130"/>
      <c r="G48" s="140">
        <f t="shared" si="0"/>
        <v>3.3000000000000002E-2</v>
      </c>
    </row>
    <row r="49" spans="1:7" ht="15" hidden="1" customHeight="1" x14ac:dyDescent="0.25">
      <c r="A49" s="134">
        <v>202104</v>
      </c>
      <c r="B49" s="135">
        <v>1.95</v>
      </c>
      <c r="C49" s="136">
        <v>4</v>
      </c>
      <c r="D49" s="135">
        <v>3</v>
      </c>
      <c r="E49" s="136">
        <v>2</v>
      </c>
      <c r="F49" s="130"/>
      <c r="G49" s="140">
        <f t="shared" si="0"/>
        <v>1.95E-2</v>
      </c>
    </row>
    <row r="50" spans="1:7" ht="15" hidden="1" customHeight="1" x14ac:dyDescent="0.25">
      <c r="A50" s="137">
        <v>202103</v>
      </c>
      <c r="B50" s="138">
        <v>1.51</v>
      </c>
      <c r="C50" s="139">
        <v>4</v>
      </c>
      <c r="D50" s="138">
        <v>3</v>
      </c>
      <c r="E50" s="139">
        <v>2</v>
      </c>
      <c r="F50" s="130"/>
      <c r="G50" s="140">
        <f t="shared" si="0"/>
        <v>1.5100000000000001E-2</v>
      </c>
    </row>
    <row r="51" spans="1:7" ht="15" hidden="1" customHeight="1" x14ac:dyDescent="0.25">
      <c r="A51" s="134">
        <v>202102</v>
      </c>
      <c r="B51" s="135">
        <v>1.56</v>
      </c>
      <c r="C51" s="136">
        <v>4</v>
      </c>
      <c r="D51" s="135">
        <v>3</v>
      </c>
      <c r="E51" s="136">
        <v>2</v>
      </c>
      <c r="F51" s="130"/>
      <c r="G51" s="140">
        <f t="shared" si="0"/>
        <v>1.5600000000000001E-2</v>
      </c>
    </row>
    <row r="52" spans="1:7" ht="15" hidden="1" customHeight="1" x14ac:dyDescent="0.25">
      <c r="A52" s="137">
        <v>202101</v>
      </c>
      <c r="B52" s="138">
        <v>1.6</v>
      </c>
      <c r="C52" s="139">
        <v>4</v>
      </c>
      <c r="D52" s="138">
        <v>3</v>
      </c>
      <c r="E52" s="139">
        <v>2</v>
      </c>
      <c r="F52" s="130"/>
      <c r="G52" s="140">
        <f t="shared" si="0"/>
        <v>1.6E-2</v>
      </c>
    </row>
    <row r="53" spans="1:7" ht="15" customHeight="1" x14ac:dyDescent="0.25">
      <c r="A53" s="134">
        <v>202012</v>
      </c>
      <c r="B53" s="135">
        <v>1.61</v>
      </c>
      <c r="C53" s="136">
        <v>4</v>
      </c>
      <c r="D53" s="135">
        <v>3</v>
      </c>
      <c r="E53" s="136">
        <v>2</v>
      </c>
      <c r="F53" s="130"/>
      <c r="G53" s="140">
        <f t="shared" si="0"/>
        <v>1.61E-2</v>
      </c>
    </row>
    <row r="54" spans="1:7" ht="15" hidden="1" customHeight="1" x14ac:dyDescent="0.25">
      <c r="A54" s="137">
        <v>202011</v>
      </c>
      <c r="B54" s="138">
        <v>1.49</v>
      </c>
      <c r="C54" s="139">
        <v>4</v>
      </c>
      <c r="D54" s="138">
        <v>3</v>
      </c>
      <c r="E54" s="139">
        <v>2</v>
      </c>
      <c r="F54" s="130"/>
      <c r="G54" s="140">
        <f t="shared" si="0"/>
        <v>1.49E-2</v>
      </c>
    </row>
    <row r="55" spans="1:7" ht="15" hidden="1" customHeight="1" x14ac:dyDescent="0.25">
      <c r="A55" s="134">
        <v>202010</v>
      </c>
      <c r="B55" s="135">
        <v>1.75</v>
      </c>
      <c r="C55" s="136">
        <v>4</v>
      </c>
      <c r="D55" s="135">
        <v>3</v>
      </c>
      <c r="E55" s="136">
        <v>2</v>
      </c>
      <c r="F55" s="130"/>
      <c r="G55" s="140">
        <f t="shared" si="0"/>
        <v>1.7500000000000002E-2</v>
      </c>
    </row>
    <row r="56" spans="1:7" ht="15" hidden="1" customHeight="1" x14ac:dyDescent="0.25">
      <c r="A56" s="137">
        <v>202009</v>
      </c>
      <c r="B56" s="138">
        <v>1.97</v>
      </c>
      <c r="C56" s="139">
        <v>4</v>
      </c>
      <c r="D56" s="138">
        <v>3</v>
      </c>
      <c r="E56" s="139">
        <v>2</v>
      </c>
      <c r="F56" s="130"/>
      <c r="G56" s="140">
        <f t="shared" si="0"/>
        <v>1.9699999999999999E-2</v>
      </c>
    </row>
    <row r="57" spans="1:7" ht="15" hidden="1" customHeight="1" x14ac:dyDescent="0.25">
      <c r="A57" s="134">
        <v>202008</v>
      </c>
      <c r="B57" s="135">
        <v>1.88</v>
      </c>
      <c r="C57" s="136">
        <v>4</v>
      </c>
      <c r="D57" s="135">
        <v>3</v>
      </c>
      <c r="E57" s="136">
        <v>2</v>
      </c>
      <c r="F57" s="130"/>
      <c r="G57" s="140">
        <f t="shared" si="0"/>
        <v>1.8799999999999997E-2</v>
      </c>
    </row>
    <row r="58" spans="1:7" ht="15" hidden="1" customHeight="1" x14ac:dyDescent="0.25">
      <c r="A58" s="137">
        <v>202007</v>
      </c>
      <c r="B58" s="138">
        <v>1.97</v>
      </c>
      <c r="C58" s="139">
        <v>4</v>
      </c>
      <c r="D58" s="138">
        <v>3</v>
      </c>
      <c r="E58" s="139">
        <v>2</v>
      </c>
      <c r="F58" s="130"/>
      <c r="G58" s="140">
        <f t="shared" si="0"/>
        <v>1.9699999999999999E-2</v>
      </c>
    </row>
    <row r="59" spans="1:7" ht="15" hidden="1" customHeight="1" x14ac:dyDescent="0.25">
      <c r="A59" s="134">
        <v>202006</v>
      </c>
      <c r="B59" s="135">
        <v>2.19</v>
      </c>
      <c r="C59" s="136">
        <v>4</v>
      </c>
      <c r="D59" s="135">
        <v>3</v>
      </c>
      <c r="E59" s="136">
        <v>2</v>
      </c>
      <c r="F59" s="130"/>
      <c r="G59" s="140">
        <f t="shared" si="0"/>
        <v>2.1899999999999999E-2</v>
      </c>
    </row>
    <row r="60" spans="1:7" ht="15" hidden="1" customHeight="1" x14ac:dyDescent="0.25">
      <c r="A60" s="137">
        <v>202005</v>
      </c>
      <c r="B60" s="138">
        <v>2.85</v>
      </c>
      <c r="C60" s="139">
        <v>4</v>
      </c>
      <c r="D60" s="138">
        <v>3</v>
      </c>
      <c r="E60" s="139">
        <v>2</v>
      </c>
      <c r="F60" s="130"/>
      <c r="G60" s="140">
        <f t="shared" si="0"/>
        <v>2.8500000000000001E-2</v>
      </c>
    </row>
    <row r="61" spans="1:7" ht="15" hidden="1" customHeight="1" x14ac:dyDescent="0.25">
      <c r="A61" s="134">
        <v>202004</v>
      </c>
      <c r="B61" s="135">
        <v>3.51</v>
      </c>
      <c r="C61" s="136">
        <v>4</v>
      </c>
      <c r="D61" s="135">
        <v>3</v>
      </c>
      <c r="E61" s="136">
        <v>2</v>
      </c>
      <c r="F61" s="130"/>
      <c r="G61" s="140">
        <f t="shared" si="0"/>
        <v>3.5099999999999999E-2</v>
      </c>
    </row>
    <row r="62" spans="1:7" ht="15" hidden="1" customHeight="1" x14ac:dyDescent="0.25">
      <c r="A62" s="137">
        <v>202003</v>
      </c>
      <c r="B62" s="138">
        <v>3.86</v>
      </c>
      <c r="C62" s="139">
        <v>4</v>
      </c>
      <c r="D62" s="138">
        <v>3</v>
      </c>
      <c r="E62" s="139">
        <v>2</v>
      </c>
      <c r="F62" s="130"/>
      <c r="G62" s="140">
        <f t="shared" si="0"/>
        <v>3.8599999999999995E-2</v>
      </c>
    </row>
    <row r="63" spans="1:7" ht="15" hidden="1" customHeight="1" x14ac:dyDescent="0.25">
      <c r="A63" s="134">
        <v>202002</v>
      </c>
      <c r="B63" s="135">
        <v>3.72</v>
      </c>
      <c r="C63" s="136">
        <v>4</v>
      </c>
      <c r="D63" s="135">
        <v>3</v>
      </c>
      <c r="E63" s="136">
        <v>2</v>
      </c>
      <c r="F63" s="130"/>
      <c r="G63" s="140">
        <f t="shared" si="0"/>
        <v>3.7200000000000004E-2</v>
      </c>
    </row>
    <row r="64" spans="1:7" ht="15" hidden="1" customHeight="1" x14ac:dyDescent="0.25">
      <c r="A64" s="137">
        <v>202001</v>
      </c>
      <c r="B64" s="138">
        <v>3.62</v>
      </c>
      <c r="C64" s="139">
        <v>4</v>
      </c>
      <c r="D64" s="138">
        <v>3</v>
      </c>
      <c r="E64" s="139">
        <v>2</v>
      </c>
      <c r="F64" s="130"/>
      <c r="G64" s="140">
        <f t="shared" si="0"/>
        <v>3.6200000000000003E-2</v>
      </c>
    </row>
    <row r="65" spans="1:7" ht="15" customHeight="1" x14ac:dyDescent="0.25">
      <c r="A65" s="134">
        <v>201912</v>
      </c>
      <c r="B65" s="135">
        <v>3.8</v>
      </c>
      <c r="C65" s="136">
        <v>4</v>
      </c>
      <c r="D65" s="135">
        <v>3</v>
      </c>
      <c r="E65" s="136">
        <v>2</v>
      </c>
      <c r="F65" s="130"/>
      <c r="G65" s="140">
        <f t="shared" si="0"/>
        <v>3.7999999999999999E-2</v>
      </c>
    </row>
    <row r="66" spans="1:7" ht="15" hidden="1" customHeight="1" x14ac:dyDescent="0.25">
      <c r="A66" s="137">
        <v>201911</v>
      </c>
      <c r="B66" s="138">
        <v>3.84</v>
      </c>
      <c r="C66" s="139">
        <v>4</v>
      </c>
      <c r="D66" s="138">
        <v>3</v>
      </c>
      <c r="E66" s="139">
        <v>2</v>
      </c>
      <c r="F66" s="130"/>
      <c r="G66" s="140">
        <f t="shared" si="0"/>
        <v>3.8399999999999997E-2</v>
      </c>
    </row>
    <row r="67" spans="1:7" ht="15" hidden="1" customHeight="1" x14ac:dyDescent="0.25">
      <c r="A67" s="134">
        <v>201910</v>
      </c>
      <c r="B67" s="135">
        <v>3.86</v>
      </c>
      <c r="C67" s="136">
        <v>4</v>
      </c>
      <c r="D67" s="135">
        <v>3</v>
      </c>
      <c r="E67" s="136">
        <v>2</v>
      </c>
      <c r="F67" s="130"/>
      <c r="G67" s="140">
        <f t="shared" si="0"/>
        <v>3.8599999999999995E-2</v>
      </c>
    </row>
    <row r="68" spans="1:7" ht="15" hidden="1" customHeight="1" x14ac:dyDescent="0.25">
      <c r="A68" s="137">
        <v>201909</v>
      </c>
      <c r="B68" s="138">
        <v>3.82</v>
      </c>
      <c r="C68" s="139">
        <v>4</v>
      </c>
      <c r="D68" s="138">
        <v>3</v>
      </c>
      <c r="E68" s="139">
        <v>2</v>
      </c>
      <c r="F68" s="130"/>
      <c r="G68" s="140">
        <f t="shared" si="0"/>
        <v>3.8199999999999998E-2</v>
      </c>
    </row>
    <row r="69" spans="1:7" ht="15" hidden="1" customHeight="1" x14ac:dyDescent="0.25">
      <c r="A69" s="134">
        <v>201908</v>
      </c>
      <c r="B69" s="135">
        <v>3.75</v>
      </c>
      <c r="C69" s="136">
        <v>4</v>
      </c>
      <c r="D69" s="135">
        <v>3</v>
      </c>
      <c r="E69" s="136">
        <v>2</v>
      </c>
      <c r="F69" s="130"/>
      <c r="G69" s="140">
        <f t="shared" si="0"/>
        <v>3.7499999999999999E-2</v>
      </c>
    </row>
    <row r="70" spans="1:7" ht="15" hidden="1" customHeight="1" x14ac:dyDescent="0.25">
      <c r="A70" s="137">
        <v>201907</v>
      </c>
      <c r="B70" s="138">
        <v>3.79</v>
      </c>
      <c r="C70" s="139">
        <v>4</v>
      </c>
      <c r="D70" s="138">
        <v>3</v>
      </c>
      <c r="E70" s="139">
        <v>2</v>
      </c>
      <c r="F70" s="130"/>
      <c r="G70" s="140">
        <f t="shared" si="0"/>
        <v>3.7900000000000003E-2</v>
      </c>
    </row>
    <row r="71" spans="1:7" ht="15" hidden="1" customHeight="1" x14ac:dyDescent="0.25">
      <c r="A71" s="134">
        <v>201906</v>
      </c>
      <c r="B71" s="135">
        <v>3.43</v>
      </c>
      <c r="C71" s="136">
        <v>4</v>
      </c>
      <c r="D71" s="135">
        <v>3</v>
      </c>
      <c r="E71" s="136">
        <v>2</v>
      </c>
      <c r="F71" s="130"/>
      <c r="G71" s="140">
        <f t="shared" si="0"/>
        <v>3.4300000000000004E-2</v>
      </c>
    </row>
    <row r="72" spans="1:7" ht="15" hidden="1" customHeight="1" x14ac:dyDescent="0.25">
      <c r="A72" s="137">
        <v>201905</v>
      </c>
      <c r="B72" s="138">
        <v>3.31</v>
      </c>
      <c r="C72" s="139">
        <v>4</v>
      </c>
      <c r="D72" s="138">
        <v>3</v>
      </c>
      <c r="E72" s="139">
        <v>2</v>
      </c>
      <c r="F72" s="130"/>
      <c r="G72" s="140">
        <f t="shared" si="0"/>
        <v>3.3099999999999997E-2</v>
      </c>
    </row>
    <row r="73" spans="1:7" ht="15" hidden="1" customHeight="1" x14ac:dyDescent="0.25">
      <c r="A73" s="134">
        <v>201904</v>
      </c>
      <c r="B73" s="135">
        <v>3.25</v>
      </c>
      <c r="C73" s="136">
        <v>4</v>
      </c>
      <c r="D73" s="135">
        <v>3</v>
      </c>
      <c r="E73" s="136">
        <v>2</v>
      </c>
      <c r="F73" s="130"/>
      <c r="G73" s="140">
        <f t="shared" si="0"/>
        <v>3.2500000000000001E-2</v>
      </c>
    </row>
    <row r="74" spans="1:7" ht="15" hidden="1" customHeight="1" x14ac:dyDescent="0.25">
      <c r="A74" s="137">
        <v>201903</v>
      </c>
      <c r="B74" s="138">
        <v>3.21</v>
      </c>
      <c r="C74" s="139">
        <v>4</v>
      </c>
      <c r="D74" s="138">
        <v>3</v>
      </c>
      <c r="E74" s="139">
        <v>2</v>
      </c>
      <c r="F74" s="130"/>
      <c r="G74" s="140">
        <f t="shared" si="0"/>
        <v>3.2099999999999997E-2</v>
      </c>
    </row>
    <row r="75" spans="1:7" ht="15" hidden="1" customHeight="1" x14ac:dyDescent="0.25">
      <c r="A75" s="134">
        <v>201902</v>
      </c>
      <c r="B75" s="135">
        <v>3.01</v>
      </c>
      <c r="C75" s="136">
        <v>4</v>
      </c>
      <c r="D75" s="135">
        <v>3</v>
      </c>
      <c r="E75" s="136">
        <v>2</v>
      </c>
      <c r="F75" s="130"/>
      <c r="G75" s="140">
        <f t="shared" si="0"/>
        <v>3.0099999999999998E-2</v>
      </c>
    </row>
    <row r="76" spans="1:7" ht="15" hidden="1" customHeight="1" x14ac:dyDescent="0.25">
      <c r="A76" s="137">
        <v>201901</v>
      </c>
      <c r="B76" s="138">
        <v>3.15</v>
      </c>
      <c r="C76" s="139">
        <v>4</v>
      </c>
      <c r="D76" s="138">
        <v>3</v>
      </c>
      <c r="E76" s="139">
        <v>2</v>
      </c>
      <c r="F76" s="130"/>
      <c r="G76" s="140">
        <f t="shared" si="0"/>
        <v>3.15E-2</v>
      </c>
    </row>
    <row r="77" spans="1:7" ht="15" customHeight="1" x14ac:dyDescent="0.25">
      <c r="A77" s="134">
        <v>201812</v>
      </c>
      <c r="B77" s="135">
        <v>3.18</v>
      </c>
      <c r="C77" s="136">
        <v>4</v>
      </c>
      <c r="D77" s="135">
        <v>3</v>
      </c>
      <c r="E77" s="136">
        <v>2</v>
      </c>
      <c r="F77" s="130"/>
      <c r="G77" s="140">
        <f t="shared" si="0"/>
        <v>3.1800000000000002E-2</v>
      </c>
    </row>
    <row r="78" spans="1:7" ht="15" hidden="1" customHeight="1" x14ac:dyDescent="0.25">
      <c r="A78" s="137">
        <v>201811</v>
      </c>
      <c r="B78" s="138">
        <v>3.27</v>
      </c>
      <c r="C78" s="139">
        <v>4</v>
      </c>
      <c r="D78" s="138">
        <v>3</v>
      </c>
      <c r="E78" s="139">
        <v>2</v>
      </c>
      <c r="F78" s="130"/>
      <c r="G78" s="140">
        <f t="shared" si="0"/>
        <v>3.27E-2</v>
      </c>
    </row>
    <row r="79" spans="1:7" ht="15" hidden="1" customHeight="1" x14ac:dyDescent="0.25">
      <c r="A79" s="134">
        <v>201810</v>
      </c>
      <c r="B79" s="135">
        <v>3.33</v>
      </c>
      <c r="C79" s="136">
        <v>4</v>
      </c>
      <c r="D79" s="135">
        <v>3</v>
      </c>
      <c r="E79" s="136">
        <v>2</v>
      </c>
      <c r="F79" s="130"/>
      <c r="G79" s="140">
        <f t="shared" si="0"/>
        <v>3.3300000000000003E-2</v>
      </c>
    </row>
    <row r="80" spans="1:7" ht="15" hidden="1" customHeight="1" x14ac:dyDescent="0.25">
      <c r="A80" s="137">
        <v>201809</v>
      </c>
      <c r="B80" s="138">
        <v>3.23</v>
      </c>
      <c r="C80" s="139">
        <v>4</v>
      </c>
      <c r="D80" s="138">
        <v>3</v>
      </c>
      <c r="E80" s="139">
        <v>2</v>
      </c>
      <c r="F80" s="130"/>
      <c r="G80" s="140">
        <f t="shared" si="0"/>
        <v>3.2300000000000002E-2</v>
      </c>
    </row>
    <row r="81" spans="1:7" ht="15" hidden="1" customHeight="1" x14ac:dyDescent="0.25">
      <c r="A81" s="134">
        <v>201808</v>
      </c>
      <c r="B81" s="135">
        <v>3.1</v>
      </c>
      <c r="C81" s="136">
        <v>4</v>
      </c>
      <c r="D81" s="135">
        <v>3</v>
      </c>
      <c r="E81" s="136">
        <v>2</v>
      </c>
      <c r="F81" s="130"/>
      <c r="G81" s="140">
        <f t="shared" si="0"/>
        <v>3.1E-2</v>
      </c>
    </row>
    <row r="82" spans="1:7" ht="15" hidden="1" customHeight="1" x14ac:dyDescent="0.25">
      <c r="A82" s="137">
        <v>201807</v>
      </c>
      <c r="B82" s="138">
        <v>3.12</v>
      </c>
      <c r="C82" s="139">
        <v>4</v>
      </c>
      <c r="D82" s="138">
        <v>3</v>
      </c>
      <c r="E82" s="139">
        <v>2</v>
      </c>
      <c r="F82" s="130"/>
      <c r="G82" s="140">
        <f t="shared" ref="G82:G145" si="1">B82/100</f>
        <v>3.1200000000000002E-2</v>
      </c>
    </row>
    <row r="83" spans="1:7" ht="15" hidden="1" customHeight="1" x14ac:dyDescent="0.25">
      <c r="A83" s="134">
        <v>201806</v>
      </c>
      <c r="B83" s="135">
        <v>3.2</v>
      </c>
      <c r="C83" s="136">
        <v>4</v>
      </c>
      <c r="D83" s="135">
        <v>3</v>
      </c>
      <c r="E83" s="136">
        <v>2</v>
      </c>
      <c r="F83" s="130"/>
      <c r="G83" s="140">
        <f t="shared" si="1"/>
        <v>3.2000000000000001E-2</v>
      </c>
    </row>
    <row r="84" spans="1:7" ht="15" hidden="1" customHeight="1" x14ac:dyDescent="0.25">
      <c r="A84" s="137">
        <v>201805</v>
      </c>
      <c r="B84" s="138">
        <v>3.16</v>
      </c>
      <c r="C84" s="139">
        <v>4</v>
      </c>
      <c r="D84" s="138">
        <v>3</v>
      </c>
      <c r="E84" s="139">
        <v>2</v>
      </c>
      <c r="F84" s="130"/>
      <c r="G84" s="140">
        <f t="shared" si="1"/>
        <v>3.1600000000000003E-2</v>
      </c>
    </row>
    <row r="85" spans="1:7" ht="15" hidden="1" customHeight="1" x14ac:dyDescent="0.25">
      <c r="A85" s="134">
        <v>201804</v>
      </c>
      <c r="B85" s="135">
        <v>3.13</v>
      </c>
      <c r="C85" s="136">
        <v>4</v>
      </c>
      <c r="D85" s="135">
        <v>3</v>
      </c>
      <c r="E85" s="136">
        <v>2</v>
      </c>
      <c r="F85" s="130"/>
      <c r="G85" s="140">
        <f t="shared" si="1"/>
        <v>3.1300000000000001E-2</v>
      </c>
    </row>
    <row r="86" spans="1:7" ht="15" hidden="1" customHeight="1" x14ac:dyDescent="0.25">
      <c r="A86" s="137">
        <v>201803</v>
      </c>
      <c r="B86" s="138">
        <v>3.14</v>
      </c>
      <c r="C86" s="139">
        <v>4</v>
      </c>
      <c r="D86" s="138">
        <v>3</v>
      </c>
      <c r="E86" s="139">
        <v>2</v>
      </c>
      <c r="F86" s="130"/>
      <c r="G86" s="140">
        <f t="shared" si="1"/>
        <v>3.1400000000000004E-2</v>
      </c>
    </row>
    <row r="87" spans="1:7" ht="15" hidden="1" customHeight="1" x14ac:dyDescent="0.25">
      <c r="A87" s="134">
        <v>201802</v>
      </c>
      <c r="B87" s="135">
        <v>3.37</v>
      </c>
      <c r="C87" s="136">
        <v>4</v>
      </c>
      <c r="D87" s="135">
        <v>3</v>
      </c>
      <c r="E87" s="136">
        <v>2</v>
      </c>
      <c r="F87" s="130"/>
      <c r="G87" s="140">
        <f t="shared" si="1"/>
        <v>3.3700000000000001E-2</v>
      </c>
    </row>
    <row r="88" spans="1:7" ht="15" hidden="1" customHeight="1" x14ac:dyDescent="0.25">
      <c r="A88" s="137">
        <v>201801</v>
      </c>
      <c r="B88" s="138">
        <v>3.68</v>
      </c>
      <c r="C88" s="139">
        <v>4</v>
      </c>
      <c r="D88" s="138">
        <v>3</v>
      </c>
      <c r="E88" s="139">
        <v>2</v>
      </c>
      <c r="F88" s="130"/>
      <c r="G88" s="140">
        <f t="shared" si="1"/>
        <v>3.6799999999999999E-2</v>
      </c>
    </row>
    <row r="89" spans="1:7" ht="15" customHeight="1" x14ac:dyDescent="0.25">
      <c r="A89" s="134">
        <v>201712</v>
      </c>
      <c r="B89" s="135">
        <v>4.09</v>
      </c>
      <c r="C89" s="136">
        <v>4</v>
      </c>
      <c r="D89" s="135">
        <v>3</v>
      </c>
      <c r="E89" s="136">
        <v>2</v>
      </c>
      <c r="F89" s="130"/>
      <c r="G89" s="140">
        <f t="shared" si="1"/>
        <v>4.0899999999999999E-2</v>
      </c>
    </row>
    <row r="90" spans="1:7" ht="15" hidden="1" customHeight="1" x14ac:dyDescent="0.25">
      <c r="A90" s="137">
        <v>201711</v>
      </c>
      <c r="B90" s="138">
        <v>4.12</v>
      </c>
      <c r="C90" s="139">
        <v>4</v>
      </c>
      <c r="D90" s="138">
        <v>3</v>
      </c>
      <c r="E90" s="139">
        <v>2</v>
      </c>
      <c r="F90" s="130"/>
      <c r="G90" s="140">
        <f t="shared" si="1"/>
        <v>4.1200000000000001E-2</v>
      </c>
    </row>
    <row r="91" spans="1:7" ht="15" hidden="1" customHeight="1" x14ac:dyDescent="0.25">
      <c r="A91" s="134">
        <v>201710</v>
      </c>
      <c r="B91" s="135">
        <v>4.05</v>
      </c>
      <c r="C91" s="136">
        <v>4</v>
      </c>
      <c r="D91" s="135">
        <v>3</v>
      </c>
      <c r="E91" s="136">
        <v>2</v>
      </c>
      <c r="F91" s="130"/>
      <c r="G91" s="140">
        <f t="shared" si="1"/>
        <v>4.0500000000000001E-2</v>
      </c>
    </row>
    <row r="92" spans="1:7" ht="15" hidden="1" customHeight="1" x14ac:dyDescent="0.25">
      <c r="A92" s="137">
        <v>201709</v>
      </c>
      <c r="B92" s="138">
        <v>3.97</v>
      </c>
      <c r="C92" s="139">
        <v>4</v>
      </c>
      <c r="D92" s="138">
        <v>3</v>
      </c>
      <c r="E92" s="139">
        <v>2</v>
      </c>
      <c r="F92" s="130"/>
      <c r="G92" s="140">
        <f t="shared" si="1"/>
        <v>3.9699999999999999E-2</v>
      </c>
    </row>
    <row r="93" spans="1:7" ht="15" hidden="1" customHeight="1" x14ac:dyDescent="0.25">
      <c r="A93" s="134">
        <v>201708</v>
      </c>
      <c r="B93" s="135">
        <v>3.87</v>
      </c>
      <c r="C93" s="136">
        <v>4</v>
      </c>
      <c r="D93" s="135">
        <v>3</v>
      </c>
      <c r="E93" s="136">
        <v>2</v>
      </c>
      <c r="F93" s="130"/>
      <c r="G93" s="140">
        <f t="shared" si="1"/>
        <v>3.8699999999999998E-2</v>
      </c>
    </row>
    <row r="94" spans="1:7" ht="15" hidden="1" customHeight="1" x14ac:dyDescent="0.25">
      <c r="A94" s="137">
        <v>201707</v>
      </c>
      <c r="B94" s="138">
        <v>3.4</v>
      </c>
      <c r="C94" s="139">
        <v>4</v>
      </c>
      <c r="D94" s="138">
        <v>3</v>
      </c>
      <c r="E94" s="139">
        <v>2</v>
      </c>
      <c r="F94" s="130"/>
      <c r="G94" s="140">
        <f t="shared" si="1"/>
        <v>3.4000000000000002E-2</v>
      </c>
    </row>
    <row r="95" spans="1:7" ht="15" hidden="1" customHeight="1" x14ac:dyDescent="0.25">
      <c r="A95" s="134">
        <v>201706</v>
      </c>
      <c r="B95" s="135">
        <v>3.99</v>
      </c>
      <c r="C95" s="136">
        <v>4</v>
      </c>
      <c r="D95" s="135">
        <v>3</v>
      </c>
      <c r="E95" s="136">
        <v>2</v>
      </c>
      <c r="F95" s="130"/>
      <c r="G95" s="140">
        <f t="shared" si="1"/>
        <v>3.9900000000000005E-2</v>
      </c>
    </row>
    <row r="96" spans="1:7" ht="15" hidden="1" customHeight="1" x14ac:dyDescent="0.25">
      <c r="A96" s="137">
        <v>201705</v>
      </c>
      <c r="B96" s="138">
        <v>4.37</v>
      </c>
      <c r="C96" s="139">
        <v>4</v>
      </c>
      <c r="D96" s="138">
        <v>3</v>
      </c>
      <c r="E96" s="139">
        <v>2</v>
      </c>
      <c r="F96" s="130"/>
      <c r="G96" s="140">
        <f t="shared" si="1"/>
        <v>4.3700000000000003E-2</v>
      </c>
    </row>
    <row r="97" spans="1:7" ht="15" hidden="1" customHeight="1" x14ac:dyDescent="0.25">
      <c r="A97" s="134">
        <v>201704</v>
      </c>
      <c r="B97" s="135">
        <v>4.66</v>
      </c>
      <c r="C97" s="136">
        <v>4</v>
      </c>
      <c r="D97" s="135">
        <v>3</v>
      </c>
      <c r="E97" s="136">
        <v>2</v>
      </c>
      <c r="F97" s="130"/>
      <c r="G97" s="140">
        <f t="shared" si="1"/>
        <v>4.6600000000000003E-2</v>
      </c>
    </row>
    <row r="98" spans="1:7" ht="15" hidden="1" customHeight="1" x14ac:dyDescent="0.25">
      <c r="A98" s="137">
        <v>201703</v>
      </c>
      <c r="B98" s="138">
        <v>4.6900000000000004</v>
      </c>
      <c r="C98" s="139">
        <v>4</v>
      </c>
      <c r="D98" s="138">
        <v>3</v>
      </c>
      <c r="E98" s="139">
        <v>2</v>
      </c>
      <c r="F98" s="130"/>
      <c r="G98" s="140">
        <f t="shared" si="1"/>
        <v>4.6900000000000004E-2</v>
      </c>
    </row>
    <row r="99" spans="1:7" ht="15" hidden="1" customHeight="1" x14ac:dyDescent="0.25">
      <c r="A99" s="134">
        <v>201702</v>
      </c>
      <c r="B99" s="135">
        <v>5.18</v>
      </c>
      <c r="C99" s="136">
        <v>4</v>
      </c>
      <c r="D99" s="135">
        <v>3</v>
      </c>
      <c r="E99" s="136">
        <v>2</v>
      </c>
      <c r="F99" s="130"/>
      <c r="G99" s="140">
        <f t="shared" si="1"/>
        <v>5.1799999999999999E-2</v>
      </c>
    </row>
    <row r="100" spans="1:7" ht="15" hidden="1" customHeight="1" x14ac:dyDescent="0.25">
      <c r="A100" s="137">
        <v>201701</v>
      </c>
      <c r="B100" s="138">
        <v>5.47</v>
      </c>
      <c r="C100" s="139">
        <v>4</v>
      </c>
      <c r="D100" s="138">
        <v>3</v>
      </c>
      <c r="E100" s="139">
        <v>2</v>
      </c>
      <c r="F100" s="130"/>
      <c r="G100" s="140">
        <f t="shared" si="1"/>
        <v>5.4699999999999999E-2</v>
      </c>
    </row>
    <row r="101" spans="1:7" ht="15" customHeight="1" x14ac:dyDescent="0.25">
      <c r="A101" s="134">
        <v>201612</v>
      </c>
      <c r="B101" s="135">
        <v>5.75</v>
      </c>
      <c r="C101" s="136">
        <v>4</v>
      </c>
      <c r="D101" s="135">
        <v>3</v>
      </c>
      <c r="E101" s="136">
        <v>2</v>
      </c>
      <c r="F101" s="130"/>
      <c r="G101" s="140">
        <f t="shared" si="1"/>
        <v>5.7500000000000002E-2</v>
      </c>
    </row>
    <row r="102" spans="1:7" ht="15" hidden="1" customHeight="1" x14ac:dyDescent="0.25">
      <c r="A102" s="137">
        <v>201611</v>
      </c>
      <c r="B102" s="138">
        <v>5.96</v>
      </c>
      <c r="C102" s="139">
        <v>4</v>
      </c>
      <c r="D102" s="138">
        <v>3</v>
      </c>
      <c r="E102" s="139">
        <v>2</v>
      </c>
      <c r="F102" s="130"/>
      <c r="G102" s="140">
        <f t="shared" si="1"/>
        <v>5.96E-2</v>
      </c>
    </row>
    <row r="103" spans="1:7" ht="15" hidden="1" customHeight="1" x14ac:dyDescent="0.25">
      <c r="A103" s="134">
        <v>201610</v>
      </c>
      <c r="B103" s="135">
        <v>6.48</v>
      </c>
      <c r="C103" s="136">
        <v>4</v>
      </c>
      <c r="D103" s="135">
        <v>3</v>
      </c>
      <c r="E103" s="136">
        <v>2</v>
      </c>
      <c r="F103" s="130"/>
      <c r="G103" s="140">
        <f t="shared" si="1"/>
        <v>6.480000000000001E-2</v>
      </c>
    </row>
    <row r="104" spans="1:7" ht="15" hidden="1" customHeight="1" x14ac:dyDescent="0.25">
      <c r="A104" s="137">
        <v>201609</v>
      </c>
      <c r="B104" s="138">
        <v>7.27</v>
      </c>
      <c r="C104" s="139">
        <v>4</v>
      </c>
      <c r="D104" s="138">
        <v>3</v>
      </c>
      <c r="E104" s="139">
        <v>2</v>
      </c>
      <c r="F104" s="130"/>
      <c r="G104" s="140">
        <f t="shared" si="1"/>
        <v>7.2700000000000001E-2</v>
      </c>
    </row>
    <row r="105" spans="1:7" ht="15" hidden="1" customHeight="1" x14ac:dyDescent="0.25">
      <c r="A105" s="134">
        <v>201608</v>
      </c>
      <c r="B105" s="135">
        <v>8.1</v>
      </c>
      <c r="C105" s="136">
        <v>4</v>
      </c>
      <c r="D105" s="135">
        <v>3</v>
      </c>
      <c r="E105" s="136">
        <v>2</v>
      </c>
      <c r="F105" s="130"/>
      <c r="G105" s="140">
        <f t="shared" si="1"/>
        <v>8.1000000000000003E-2</v>
      </c>
    </row>
    <row r="106" spans="1:7" ht="15" hidden="1" customHeight="1" x14ac:dyDescent="0.25">
      <c r="A106" s="137">
        <v>201607</v>
      </c>
      <c r="B106" s="138">
        <v>8.9700000000000006</v>
      </c>
      <c r="C106" s="139">
        <v>4</v>
      </c>
      <c r="D106" s="138">
        <v>3</v>
      </c>
      <c r="E106" s="139">
        <v>2</v>
      </c>
      <c r="F106" s="130"/>
      <c r="G106" s="140">
        <f t="shared" si="1"/>
        <v>8.9700000000000002E-2</v>
      </c>
    </row>
    <row r="107" spans="1:7" ht="15" hidden="1" customHeight="1" x14ac:dyDescent="0.25">
      <c r="A107" s="134">
        <v>201606</v>
      </c>
      <c r="B107" s="135">
        <v>8.6</v>
      </c>
      <c r="C107" s="136">
        <v>4</v>
      </c>
      <c r="D107" s="135">
        <v>3</v>
      </c>
      <c r="E107" s="136">
        <v>2</v>
      </c>
      <c r="F107" s="130"/>
      <c r="G107" s="140">
        <f t="shared" si="1"/>
        <v>8.5999999999999993E-2</v>
      </c>
    </row>
    <row r="108" spans="1:7" ht="15" hidden="1" customHeight="1" x14ac:dyDescent="0.25">
      <c r="A108" s="137">
        <v>201605</v>
      </c>
      <c r="B108" s="138">
        <v>8.1999999999999993</v>
      </c>
      <c r="C108" s="139">
        <v>4</v>
      </c>
      <c r="D108" s="138">
        <v>3</v>
      </c>
      <c r="E108" s="139">
        <v>2</v>
      </c>
      <c r="F108" s="130"/>
      <c r="G108" s="140">
        <f t="shared" si="1"/>
        <v>8.199999999999999E-2</v>
      </c>
    </row>
    <row r="109" spans="1:7" ht="15" hidden="1" customHeight="1" x14ac:dyDescent="0.25">
      <c r="A109" s="134">
        <v>201604</v>
      </c>
      <c r="B109" s="135">
        <v>7.93</v>
      </c>
      <c r="C109" s="136">
        <v>4</v>
      </c>
      <c r="D109" s="135">
        <v>3</v>
      </c>
      <c r="E109" s="136">
        <v>2</v>
      </c>
      <c r="F109" s="130"/>
      <c r="G109" s="140">
        <f t="shared" si="1"/>
        <v>7.9299999999999995E-2</v>
      </c>
    </row>
    <row r="110" spans="1:7" ht="15" hidden="1" customHeight="1" x14ac:dyDescent="0.25">
      <c r="A110" s="137">
        <v>201603</v>
      </c>
      <c r="B110" s="138">
        <v>7.98</v>
      </c>
      <c r="C110" s="139">
        <v>4</v>
      </c>
      <c r="D110" s="138">
        <v>3</v>
      </c>
      <c r="E110" s="139">
        <v>2</v>
      </c>
      <c r="F110" s="130"/>
      <c r="G110" s="140">
        <f t="shared" si="1"/>
        <v>7.980000000000001E-2</v>
      </c>
    </row>
    <row r="111" spans="1:7" ht="15" hidden="1" customHeight="1" x14ac:dyDescent="0.25">
      <c r="A111" s="134">
        <v>201602</v>
      </c>
      <c r="B111" s="135">
        <v>7.59</v>
      </c>
      <c r="C111" s="136">
        <v>4</v>
      </c>
      <c r="D111" s="135">
        <v>3</v>
      </c>
      <c r="E111" s="136">
        <v>2</v>
      </c>
      <c r="F111" s="130"/>
      <c r="G111" s="140">
        <f t="shared" si="1"/>
        <v>7.5899999999999995E-2</v>
      </c>
    </row>
    <row r="112" spans="1:7" ht="15" hidden="1" customHeight="1" x14ac:dyDescent="0.25">
      <c r="A112" s="137">
        <v>201601</v>
      </c>
      <c r="B112" s="138">
        <v>7.45</v>
      </c>
      <c r="C112" s="139">
        <v>4</v>
      </c>
      <c r="D112" s="138">
        <v>3</v>
      </c>
      <c r="E112" s="139">
        <v>2</v>
      </c>
      <c r="F112" s="130"/>
      <c r="G112" s="140">
        <f t="shared" si="1"/>
        <v>7.4499999999999997E-2</v>
      </c>
    </row>
    <row r="113" spans="1:7" ht="15" customHeight="1" x14ac:dyDescent="0.25">
      <c r="A113" s="134">
        <v>201512</v>
      </c>
      <c r="B113" s="135">
        <v>6.77</v>
      </c>
      <c r="C113" s="136">
        <v>4</v>
      </c>
      <c r="D113" s="135">
        <v>3</v>
      </c>
      <c r="E113" s="136">
        <v>2</v>
      </c>
      <c r="F113" s="130"/>
      <c r="G113" s="140">
        <f t="shared" si="1"/>
        <v>6.7699999999999996E-2</v>
      </c>
    </row>
    <row r="114" spans="1:7" ht="15" hidden="1" customHeight="1" x14ac:dyDescent="0.25">
      <c r="A114" s="137">
        <v>201511</v>
      </c>
      <c r="B114" s="138">
        <v>6.39</v>
      </c>
      <c r="C114" s="139">
        <v>4</v>
      </c>
      <c r="D114" s="138">
        <v>3</v>
      </c>
      <c r="E114" s="139">
        <v>2</v>
      </c>
      <c r="F114" s="130"/>
      <c r="G114" s="140">
        <f t="shared" si="1"/>
        <v>6.3899999999999998E-2</v>
      </c>
    </row>
    <row r="115" spans="1:7" ht="15" hidden="1" customHeight="1" x14ac:dyDescent="0.25">
      <c r="A115" s="134">
        <v>201510</v>
      </c>
      <c r="B115" s="135">
        <v>5.89</v>
      </c>
      <c r="C115" s="136">
        <v>4</v>
      </c>
      <c r="D115" s="135">
        <v>3</v>
      </c>
      <c r="E115" s="136">
        <v>2</v>
      </c>
      <c r="F115" s="130"/>
      <c r="G115" s="140">
        <f t="shared" si="1"/>
        <v>5.8899999999999994E-2</v>
      </c>
    </row>
    <row r="116" spans="1:7" ht="15" hidden="1" customHeight="1" x14ac:dyDescent="0.25">
      <c r="A116" s="137">
        <v>201509</v>
      </c>
      <c r="B116" s="138">
        <v>5.35</v>
      </c>
      <c r="C116" s="139">
        <v>4</v>
      </c>
      <c r="D116" s="138">
        <v>3</v>
      </c>
      <c r="E116" s="139">
        <v>2</v>
      </c>
      <c r="F116" s="130"/>
      <c r="G116" s="140">
        <f t="shared" si="1"/>
        <v>5.3499999999999999E-2</v>
      </c>
    </row>
    <row r="117" spans="1:7" ht="15" hidden="1" customHeight="1" x14ac:dyDescent="0.25">
      <c r="A117" s="134">
        <v>201508</v>
      </c>
      <c r="B117" s="135">
        <v>4.74</v>
      </c>
      <c r="C117" s="136">
        <v>4</v>
      </c>
      <c r="D117" s="135">
        <v>3</v>
      </c>
      <c r="E117" s="136">
        <v>2</v>
      </c>
      <c r="F117" s="130"/>
      <c r="G117" s="140">
        <f t="shared" si="1"/>
        <v>4.7400000000000005E-2</v>
      </c>
    </row>
    <row r="118" spans="1:7" ht="15" hidden="1" customHeight="1" x14ac:dyDescent="0.25">
      <c r="A118" s="137">
        <v>201507</v>
      </c>
      <c r="B118" s="138">
        <v>4.46</v>
      </c>
      <c r="C118" s="139">
        <v>4</v>
      </c>
      <c r="D118" s="138">
        <v>3</v>
      </c>
      <c r="E118" s="139">
        <v>2</v>
      </c>
      <c r="F118" s="130"/>
      <c r="G118" s="140">
        <f t="shared" si="1"/>
        <v>4.4600000000000001E-2</v>
      </c>
    </row>
    <row r="119" spans="1:7" ht="15" hidden="1" customHeight="1" x14ac:dyDescent="0.25">
      <c r="A119" s="134">
        <v>201506</v>
      </c>
      <c r="B119" s="135">
        <v>4.42</v>
      </c>
      <c r="C119" s="136">
        <v>4</v>
      </c>
      <c r="D119" s="135">
        <v>3</v>
      </c>
      <c r="E119" s="136">
        <v>2</v>
      </c>
      <c r="F119" s="130"/>
      <c r="G119" s="140">
        <f t="shared" si="1"/>
        <v>4.4199999999999996E-2</v>
      </c>
    </row>
    <row r="120" spans="1:7" ht="15" hidden="1" customHeight="1" x14ac:dyDescent="0.25">
      <c r="A120" s="137">
        <v>201505</v>
      </c>
      <c r="B120" s="138">
        <v>4.41</v>
      </c>
      <c r="C120" s="139">
        <v>4</v>
      </c>
      <c r="D120" s="138">
        <v>3</v>
      </c>
      <c r="E120" s="139">
        <v>2</v>
      </c>
      <c r="F120" s="130"/>
      <c r="G120" s="140">
        <f t="shared" si="1"/>
        <v>4.41E-2</v>
      </c>
    </row>
    <row r="121" spans="1:7" ht="15" hidden="1" customHeight="1" x14ac:dyDescent="0.25">
      <c r="A121" s="134">
        <v>201504</v>
      </c>
      <c r="B121" s="135">
        <v>4.6399999999999997</v>
      </c>
      <c r="C121" s="136">
        <v>4</v>
      </c>
      <c r="D121" s="135">
        <v>3</v>
      </c>
      <c r="E121" s="136">
        <v>2</v>
      </c>
      <c r="F121" s="130"/>
      <c r="G121" s="140">
        <f t="shared" si="1"/>
        <v>4.6399999999999997E-2</v>
      </c>
    </row>
    <row r="122" spans="1:7" ht="15" hidden="1" customHeight="1" x14ac:dyDescent="0.25">
      <c r="A122" s="137">
        <v>201503</v>
      </c>
      <c r="B122" s="138">
        <v>4.5599999999999996</v>
      </c>
      <c r="C122" s="139">
        <v>4</v>
      </c>
      <c r="D122" s="138">
        <v>3</v>
      </c>
      <c r="E122" s="139">
        <v>2</v>
      </c>
      <c r="F122" s="130"/>
      <c r="G122" s="140">
        <f t="shared" si="1"/>
        <v>4.5599999999999995E-2</v>
      </c>
    </row>
    <row r="123" spans="1:7" ht="15" hidden="1" customHeight="1" x14ac:dyDescent="0.25">
      <c r="A123" s="134">
        <v>201502</v>
      </c>
      <c r="B123" s="135">
        <v>4.3600000000000003</v>
      </c>
      <c r="C123" s="136">
        <v>4</v>
      </c>
      <c r="D123" s="135">
        <v>3</v>
      </c>
      <c r="E123" s="136">
        <v>2</v>
      </c>
      <c r="F123" s="130"/>
      <c r="G123" s="140">
        <f t="shared" si="1"/>
        <v>4.36E-2</v>
      </c>
    </row>
    <row r="124" spans="1:7" ht="15" hidden="1" customHeight="1" x14ac:dyDescent="0.25">
      <c r="A124" s="137">
        <v>201501</v>
      </c>
      <c r="B124" s="138">
        <v>3.82</v>
      </c>
      <c r="C124" s="139">
        <v>4</v>
      </c>
      <c r="D124" s="138">
        <v>3</v>
      </c>
      <c r="E124" s="139">
        <v>2</v>
      </c>
      <c r="F124" s="130"/>
      <c r="G124" s="140">
        <f t="shared" si="1"/>
        <v>3.8199999999999998E-2</v>
      </c>
    </row>
    <row r="125" spans="1:7" ht="15" customHeight="1" x14ac:dyDescent="0.25">
      <c r="A125" s="134">
        <v>201412</v>
      </c>
      <c r="B125" s="135">
        <v>3.66</v>
      </c>
      <c r="C125" s="136">
        <v>4</v>
      </c>
      <c r="D125" s="135">
        <v>3</v>
      </c>
      <c r="E125" s="136">
        <v>2</v>
      </c>
      <c r="F125" s="130"/>
      <c r="G125" s="140">
        <f t="shared" si="1"/>
        <v>3.6600000000000001E-2</v>
      </c>
    </row>
    <row r="126" spans="1:7" ht="15" hidden="1" customHeight="1" x14ac:dyDescent="0.25">
      <c r="A126" s="137">
        <v>201411</v>
      </c>
      <c r="B126" s="138">
        <v>3.65</v>
      </c>
      <c r="C126" s="139">
        <v>4</v>
      </c>
      <c r="D126" s="138">
        <v>3</v>
      </c>
      <c r="E126" s="139">
        <v>2</v>
      </c>
      <c r="F126" s="130"/>
      <c r="G126" s="140">
        <f t="shared" si="1"/>
        <v>3.6499999999999998E-2</v>
      </c>
    </row>
    <row r="127" spans="1:7" ht="15" hidden="1" customHeight="1" x14ac:dyDescent="0.25">
      <c r="A127" s="134">
        <v>201410</v>
      </c>
      <c r="B127" s="135">
        <v>3.29</v>
      </c>
      <c r="C127" s="136">
        <v>4</v>
      </c>
      <c r="D127" s="135">
        <v>3</v>
      </c>
      <c r="E127" s="136">
        <v>2</v>
      </c>
      <c r="F127" s="130"/>
      <c r="G127" s="140">
        <f t="shared" si="1"/>
        <v>3.2899999999999999E-2</v>
      </c>
    </row>
    <row r="128" spans="1:7" ht="15" hidden="1" customHeight="1" x14ac:dyDescent="0.25">
      <c r="A128" s="137">
        <v>201409</v>
      </c>
      <c r="B128" s="138">
        <v>2.86</v>
      </c>
      <c r="C128" s="139">
        <v>4</v>
      </c>
      <c r="D128" s="138">
        <v>3</v>
      </c>
      <c r="E128" s="139">
        <v>2</v>
      </c>
      <c r="F128" s="130"/>
      <c r="G128" s="140">
        <f t="shared" si="1"/>
        <v>2.86E-2</v>
      </c>
    </row>
    <row r="129" spans="1:7" ht="15" hidden="1" customHeight="1" x14ac:dyDescent="0.25">
      <c r="A129" s="134">
        <v>201408</v>
      </c>
      <c r="B129" s="135">
        <v>3.02</v>
      </c>
      <c r="C129" s="136">
        <v>4</v>
      </c>
      <c r="D129" s="135">
        <v>3</v>
      </c>
      <c r="E129" s="136">
        <v>2</v>
      </c>
      <c r="F129" s="130"/>
      <c r="G129" s="140">
        <f t="shared" si="1"/>
        <v>3.0200000000000001E-2</v>
      </c>
    </row>
    <row r="130" spans="1:7" ht="15" hidden="1" customHeight="1" x14ac:dyDescent="0.25">
      <c r="A130" s="137">
        <v>201407</v>
      </c>
      <c r="B130" s="138">
        <v>2.89</v>
      </c>
      <c r="C130" s="139">
        <v>4</v>
      </c>
      <c r="D130" s="138">
        <v>3</v>
      </c>
      <c r="E130" s="139">
        <v>2</v>
      </c>
      <c r="F130" s="130"/>
      <c r="G130" s="140">
        <f t="shared" si="1"/>
        <v>2.8900000000000002E-2</v>
      </c>
    </row>
    <row r="131" spans="1:7" ht="15" hidden="1" customHeight="1" x14ac:dyDescent="0.25">
      <c r="A131" s="134">
        <v>201406</v>
      </c>
      <c r="B131" s="135">
        <v>2.79</v>
      </c>
      <c r="C131" s="136">
        <v>4</v>
      </c>
      <c r="D131" s="135">
        <v>3</v>
      </c>
      <c r="E131" s="136">
        <v>2</v>
      </c>
      <c r="F131" s="130"/>
      <c r="G131" s="140">
        <f t="shared" si="1"/>
        <v>2.7900000000000001E-2</v>
      </c>
    </row>
    <row r="132" spans="1:7" ht="15" hidden="1" customHeight="1" x14ac:dyDescent="0.25">
      <c r="A132" s="137">
        <v>201405</v>
      </c>
      <c r="B132" s="138">
        <v>2.93</v>
      </c>
      <c r="C132" s="139">
        <v>4</v>
      </c>
      <c r="D132" s="138">
        <v>3</v>
      </c>
      <c r="E132" s="139">
        <v>2</v>
      </c>
      <c r="F132" s="130"/>
      <c r="G132" s="140">
        <f t="shared" si="1"/>
        <v>2.9300000000000003E-2</v>
      </c>
    </row>
    <row r="133" spans="1:7" ht="15" hidden="1" customHeight="1" x14ac:dyDescent="0.25">
      <c r="A133" s="134">
        <v>201404</v>
      </c>
      <c r="B133" s="135">
        <v>2.72</v>
      </c>
      <c r="C133" s="136">
        <v>4</v>
      </c>
      <c r="D133" s="135">
        <v>3</v>
      </c>
      <c r="E133" s="136">
        <v>2</v>
      </c>
      <c r="F133" s="130"/>
      <c r="G133" s="140">
        <f t="shared" si="1"/>
        <v>2.7200000000000002E-2</v>
      </c>
    </row>
    <row r="134" spans="1:7" ht="15" hidden="1" customHeight="1" x14ac:dyDescent="0.25">
      <c r="A134" s="137">
        <v>201403</v>
      </c>
      <c r="B134" s="138">
        <v>2.5099999999999998</v>
      </c>
      <c r="C134" s="139">
        <v>4</v>
      </c>
      <c r="D134" s="138">
        <v>3</v>
      </c>
      <c r="E134" s="139">
        <v>2</v>
      </c>
      <c r="F134" s="130"/>
      <c r="G134" s="140">
        <f t="shared" si="1"/>
        <v>2.5099999999999997E-2</v>
      </c>
    </row>
    <row r="135" spans="1:7" ht="15" hidden="1" customHeight="1" x14ac:dyDescent="0.25">
      <c r="A135" s="134">
        <v>201402</v>
      </c>
      <c r="B135" s="135">
        <v>2.3199999999999998</v>
      </c>
      <c r="C135" s="136">
        <v>4</v>
      </c>
      <c r="D135" s="135">
        <v>3</v>
      </c>
      <c r="E135" s="136">
        <v>2</v>
      </c>
      <c r="F135" s="130"/>
      <c r="G135" s="140">
        <f t="shared" si="1"/>
        <v>2.3199999999999998E-2</v>
      </c>
    </row>
    <row r="136" spans="1:7" ht="15" hidden="1" customHeight="1" x14ac:dyDescent="0.25">
      <c r="A136" s="137">
        <v>201401</v>
      </c>
      <c r="B136" s="138">
        <v>2.13</v>
      </c>
      <c r="C136" s="139">
        <v>4</v>
      </c>
      <c r="D136" s="138">
        <v>3</v>
      </c>
      <c r="E136" s="139">
        <v>2</v>
      </c>
      <c r="F136" s="130"/>
      <c r="G136" s="140">
        <f t="shared" si="1"/>
        <v>2.1299999999999999E-2</v>
      </c>
    </row>
    <row r="137" spans="1:7" ht="15" customHeight="1" x14ac:dyDescent="0.25">
      <c r="A137" s="134">
        <v>201312</v>
      </c>
      <c r="B137" s="135">
        <v>1.94</v>
      </c>
      <c r="C137" s="136">
        <v>4</v>
      </c>
      <c r="D137" s="135">
        <v>3</v>
      </c>
      <c r="E137" s="136">
        <v>2</v>
      </c>
      <c r="F137" s="130"/>
      <c r="G137" s="140">
        <f t="shared" si="1"/>
        <v>1.9400000000000001E-2</v>
      </c>
    </row>
    <row r="138" spans="1:7" ht="15" hidden="1" customHeight="1" x14ac:dyDescent="0.25">
      <c r="A138" s="137">
        <v>201311</v>
      </c>
      <c r="B138" s="138">
        <v>1.76</v>
      </c>
      <c r="C138" s="139">
        <v>4</v>
      </c>
      <c r="D138" s="138">
        <v>3</v>
      </c>
      <c r="E138" s="139">
        <v>2</v>
      </c>
      <c r="F138" s="130"/>
      <c r="G138" s="140">
        <f t="shared" si="1"/>
        <v>1.7600000000000001E-2</v>
      </c>
    </row>
    <row r="139" spans="1:7" ht="15" hidden="1" customHeight="1" x14ac:dyDescent="0.25">
      <c r="A139" s="134">
        <v>201310</v>
      </c>
      <c r="B139" s="135">
        <v>1.84</v>
      </c>
      <c r="C139" s="136">
        <v>4</v>
      </c>
      <c r="D139" s="135">
        <v>3</v>
      </c>
      <c r="E139" s="136">
        <v>2</v>
      </c>
      <c r="F139" s="130"/>
      <c r="G139" s="140">
        <f t="shared" si="1"/>
        <v>1.84E-2</v>
      </c>
    </row>
    <row r="140" spans="1:7" ht="15" hidden="1" customHeight="1" x14ac:dyDescent="0.25">
      <c r="A140" s="137">
        <v>201309</v>
      </c>
      <c r="B140" s="138">
        <v>2.27</v>
      </c>
      <c r="C140" s="139">
        <v>4</v>
      </c>
      <c r="D140" s="138">
        <v>3</v>
      </c>
      <c r="E140" s="139">
        <v>2</v>
      </c>
      <c r="F140" s="130"/>
      <c r="G140" s="140">
        <f t="shared" si="1"/>
        <v>2.2700000000000001E-2</v>
      </c>
    </row>
    <row r="141" spans="1:7" ht="15" hidden="1" customHeight="1" x14ac:dyDescent="0.25">
      <c r="A141" s="134">
        <v>201308</v>
      </c>
      <c r="B141" s="135">
        <v>2.27</v>
      </c>
      <c r="C141" s="136">
        <v>4</v>
      </c>
      <c r="D141" s="135">
        <v>3</v>
      </c>
      <c r="E141" s="136">
        <v>2</v>
      </c>
      <c r="F141" s="130"/>
      <c r="G141" s="140">
        <f t="shared" si="1"/>
        <v>2.2700000000000001E-2</v>
      </c>
    </row>
    <row r="142" spans="1:7" ht="15" hidden="1" customHeight="1" x14ac:dyDescent="0.25">
      <c r="A142" s="137">
        <v>201307</v>
      </c>
      <c r="B142" s="138">
        <v>2.2200000000000002</v>
      </c>
      <c r="C142" s="139">
        <v>4</v>
      </c>
      <c r="D142" s="138">
        <v>3</v>
      </c>
      <c r="E142" s="139">
        <v>2</v>
      </c>
      <c r="F142" s="130"/>
      <c r="G142" s="140">
        <f t="shared" si="1"/>
        <v>2.2200000000000001E-2</v>
      </c>
    </row>
    <row r="143" spans="1:7" ht="15" hidden="1" customHeight="1" x14ac:dyDescent="0.25">
      <c r="A143" s="134">
        <v>201306</v>
      </c>
      <c r="B143" s="135">
        <v>2.16</v>
      </c>
      <c r="C143" s="136">
        <v>4</v>
      </c>
      <c r="D143" s="135">
        <v>3</v>
      </c>
      <c r="E143" s="136">
        <v>2</v>
      </c>
      <c r="F143" s="130"/>
      <c r="G143" s="140">
        <f t="shared" si="1"/>
        <v>2.1600000000000001E-2</v>
      </c>
    </row>
    <row r="144" spans="1:7" ht="15" hidden="1" customHeight="1" x14ac:dyDescent="0.25">
      <c r="A144" s="137">
        <v>201305</v>
      </c>
      <c r="B144" s="138">
        <v>2</v>
      </c>
      <c r="C144" s="139">
        <v>4</v>
      </c>
      <c r="D144" s="138">
        <v>3</v>
      </c>
      <c r="E144" s="139">
        <v>2</v>
      </c>
      <c r="F144" s="130"/>
      <c r="G144" s="140">
        <f t="shared" si="1"/>
        <v>0.02</v>
      </c>
    </row>
    <row r="145" spans="1:7" ht="15" hidden="1" customHeight="1" x14ac:dyDescent="0.25">
      <c r="A145" s="134">
        <v>201304</v>
      </c>
      <c r="B145" s="135">
        <v>2.02</v>
      </c>
      <c r="C145" s="136">
        <v>4</v>
      </c>
      <c r="D145" s="135">
        <v>3</v>
      </c>
      <c r="E145" s="136">
        <v>2</v>
      </c>
      <c r="F145" s="130"/>
      <c r="G145" s="140">
        <f t="shared" si="1"/>
        <v>2.0199999999999999E-2</v>
      </c>
    </row>
    <row r="146" spans="1:7" ht="15" hidden="1" customHeight="1" x14ac:dyDescent="0.25">
      <c r="A146" s="137">
        <v>201303</v>
      </c>
      <c r="B146" s="138">
        <v>1.91</v>
      </c>
      <c r="C146" s="139">
        <v>4</v>
      </c>
      <c r="D146" s="138">
        <v>3</v>
      </c>
      <c r="E146" s="139">
        <v>2</v>
      </c>
      <c r="F146" s="130"/>
      <c r="G146" s="140">
        <f t="shared" ref="G146:G161" si="2">B146/100</f>
        <v>1.9099999999999999E-2</v>
      </c>
    </row>
    <row r="147" spans="1:7" ht="15" hidden="1" customHeight="1" x14ac:dyDescent="0.25">
      <c r="A147" s="134">
        <v>201302</v>
      </c>
      <c r="B147" s="135">
        <v>1.83</v>
      </c>
      <c r="C147" s="136">
        <v>4</v>
      </c>
      <c r="D147" s="135">
        <v>3</v>
      </c>
      <c r="E147" s="136">
        <v>2</v>
      </c>
      <c r="F147" s="130"/>
      <c r="G147" s="140">
        <f t="shared" si="2"/>
        <v>1.83E-2</v>
      </c>
    </row>
    <row r="148" spans="1:7" ht="15" hidden="1" customHeight="1" x14ac:dyDescent="0.25">
      <c r="A148" s="137">
        <v>201301</v>
      </c>
      <c r="B148" s="138">
        <v>2</v>
      </c>
      <c r="C148" s="139">
        <v>4</v>
      </c>
      <c r="D148" s="138">
        <v>3</v>
      </c>
      <c r="E148" s="139">
        <v>2</v>
      </c>
      <c r="F148" s="130"/>
      <c r="G148" s="140">
        <f t="shared" si="2"/>
        <v>0.02</v>
      </c>
    </row>
    <row r="149" spans="1:7" ht="15" customHeight="1" x14ac:dyDescent="0.25">
      <c r="A149" s="134">
        <v>201212</v>
      </c>
      <c r="B149" s="135">
        <v>2.44</v>
      </c>
      <c r="C149" s="136">
        <v>4</v>
      </c>
      <c r="D149" s="135">
        <v>3</v>
      </c>
      <c r="E149" s="136">
        <v>2</v>
      </c>
      <c r="F149" s="130"/>
      <c r="G149" s="140">
        <f t="shared" si="2"/>
        <v>2.4399999999999998E-2</v>
      </c>
    </row>
    <row r="150" spans="1:7" ht="15" hidden="1" customHeight="1" x14ac:dyDescent="0.25">
      <c r="A150" s="137">
        <v>201211</v>
      </c>
      <c r="B150" s="138">
        <v>2.77</v>
      </c>
      <c r="C150" s="139">
        <v>4</v>
      </c>
      <c r="D150" s="138">
        <v>3</v>
      </c>
      <c r="E150" s="139">
        <v>2</v>
      </c>
      <c r="F150" s="130"/>
      <c r="G150" s="140">
        <f t="shared" si="2"/>
        <v>2.7699999999999999E-2</v>
      </c>
    </row>
    <row r="151" spans="1:7" ht="15" hidden="1" customHeight="1" x14ac:dyDescent="0.25">
      <c r="A151" s="134">
        <v>201210</v>
      </c>
      <c r="B151" s="135">
        <v>3.06</v>
      </c>
      <c r="C151" s="136">
        <v>4</v>
      </c>
      <c r="D151" s="135">
        <v>3</v>
      </c>
      <c r="E151" s="136">
        <v>2</v>
      </c>
      <c r="F151" s="130"/>
      <c r="G151" s="140">
        <f t="shared" si="2"/>
        <v>3.0600000000000002E-2</v>
      </c>
    </row>
    <row r="152" spans="1:7" ht="15" hidden="1" customHeight="1" x14ac:dyDescent="0.25">
      <c r="A152" s="137">
        <v>201209</v>
      </c>
      <c r="B152" s="138">
        <v>3.08</v>
      </c>
      <c r="C152" s="139">
        <v>4</v>
      </c>
      <c r="D152" s="138">
        <v>3</v>
      </c>
      <c r="E152" s="139">
        <v>2</v>
      </c>
      <c r="F152" s="130"/>
      <c r="G152" s="140">
        <f t="shared" si="2"/>
        <v>3.0800000000000001E-2</v>
      </c>
    </row>
    <row r="153" spans="1:7" ht="15" hidden="1" customHeight="1" x14ac:dyDescent="0.25">
      <c r="A153" s="134">
        <v>201208</v>
      </c>
      <c r="B153" s="135">
        <v>3.11</v>
      </c>
      <c r="C153" s="136">
        <v>4</v>
      </c>
      <c r="D153" s="135">
        <v>3</v>
      </c>
      <c r="E153" s="136">
        <v>2</v>
      </c>
      <c r="F153" s="130"/>
      <c r="G153" s="140">
        <f t="shared" si="2"/>
        <v>3.1099999999999999E-2</v>
      </c>
    </row>
    <row r="154" spans="1:7" ht="15" hidden="1" customHeight="1" x14ac:dyDescent="0.25">
      <c r="A154" s="137">
        <v>201207</v>
      </c>
      <c r="B154" s="138">
        <v>3.03</v>
      </c>
      <c r="C154" s="139">
        <v>4</v>
      </c>
      <c r="D154" s="138">
        <v>3</v>
      </c>
      <c r="E154" s="139">
        <v>2</v>
      </c>
      <c r="F154" s="130"/>
      <c r="G154" s="140">
        <f t="shared" si="2"/>
        <v>3.0299999999999997E-2</v>
      </c>
    </row>
    <row r="155" spans="1:7" ht="15" hidden="1" customHeight="1" x14ac:dyDescent="0.25">
      <c r="A155" s="134">
        <v>201206</v>
      </c>
      <c r="B155" s="135">
        <v>3.2</v>
      </c>
      <c r="C155" s="136">
        <v>4</v>
      </c>
      <c r="D155" s="135">
        <v>3</v>
      </c>
      <c r="E155" s="136">
        <v>2</v>
      </c>
      <c r="F155" s="130"/>
      <c r="G155" s="140">
        <f t="shared" si="2"/>
        <v>3.2000000000000001E-2</v>
      </c>
    </row>
    <row r="156" spans="1:7" ht="15" hidden="1" customHeight="1" x14ac:dyDescent="0.25">
      <c r="A156" s="137">
        <v>201205</v>
      </c>
      <c r="B156" s="138">
        <v>3.44</v>
      </c>
      <c r="C156" s="139">
        <v>4</v>
      </c>
      <c r="D156" s="138">
        <v>3</v>
      </c>
      <c r="E156" s="139">
        <v>2</v>
      </c>
      <c r="F156" s="130"/>
      <c r="G156" s="140">
        <f t="shared" si="2"/>
        <v>3.44E-2</v>
      </c>
    </row>
    <row r="157" spans="1:7" ht="15" hidden="1" customHeight="1" x14ac:dyDescent="0.25">
      <c r="A157" s="134">
        <v>201204</v>
      </c>
      <c r="B157" s="135">
        <v>3.43</v>
      </c>
      <c r="C157" s="136">
        <v>4</v>
      </c>
      <c r="D157" s="135">
        <v>3</v>
      </c>
      <c r="E157" s="136">
        <v>2</v>
      </c>
      <c r="F157" s="130"/>
      <c r="G157" s="140">
        <f t="shared" si="2"/>
        <v>3.4300000000000004E-2</v>
      </c>
    </row>
    <row r="158" spans="1:7" ht="15" hidden="1" customHeight="1" x14ac:dyDescent="0.25">
      <c r="A158" s="137">
        <v>201203</v>
      </c>
      <c r="B158" s="138">
        <v>3.4</v>
      </c>
      <c r="C158" s="139">
        <v>4</v>
      </c>
      <c r="D158" s="138">
        <v>3</v>
      </c>
      <c r="E158" s="139">
        <v>2</v>
      </c>
      <c r="F158" s="130"/>
      <c r="G158" s="140">
        <f t="shared" si="2"/>
        <v>3.4000000000000002E-2</v>
      </c>
    </row>
    <row r="159" spans="1:7" ht="15" hidden="1" customHeight="1" x14ac:dyDescent="0.25">
      <c r="A159" s="134">
        <v>201202</v>
      </c>
      <c r="B159" s="135">
        <v>3.55</v>
      </c>
      <c r="C159" s="136">
        <v>4</v>
      </c>
      <c r="D159" s="135">
        <v>3</v>
      </c>
      <c r="E159" s="136">
        <v>2</v>
      </c>
      <c r="F159" s="130"/>
      <c r="G159" s="140">
        <f t="shared" si="2"/>
        <v>3.5499999999999997E-2</v>
      </c>
    </row>
    <row r="160" spans="1:7" ht="15" hidden="1" customHeight="1" x14ac:dyDescent="0.25">
      <c r="A160" s="137">
        <v>201201</v>
      </c>
      <c r="B160" s="138">
        <v>3.54</v>
      </c>
      <c r="C160" s="139">
        <v>4</v>
      </c>
      <c r="D160" s="138">
        <v>3</v>
      </c>
      <c r="E160" s="139">
        <v>2</v>
      </c>
      <c r="F160" s="130"/>
      <c r="G160" s="140">
        <f t="shared" si="2"/>
        <v>3.5400000000000001E-2</v>
      </c>
    </row>
    <row r="161" spans="1:7" ht="15" customHeight="1" x14ac:dyDescent="0.25">
      <c r="A161" s="134">
        <v>201112</v>
      </c>
      <c r="B161" s="135">
        <v>3.73</v>
      </c>
      <c r="C161" s="136">
        <v>4</v>
      </c>
      <c r="D161" s="135">
        <v>3</v>
      </c>
      <c r="E161" s="136">
        <v>2</v>
      </c>
      <c r="F161" s="130"/>
      <c r="G161" s="140">
        <f t="shared" si="2"/>
        <v>3.73E-2</v>
      </c>
    </row>
    <row r="163" spans="1:7" ht="27" customHeight="1" x14ac:dyDescent="0.25">
      <c r="A163" s="239" t="s">
        <v>176</v>
      </c>
      <c r="B163" s="240"/>
      <c r="C163" s="240"/>
      <c r="D163" s="240"/>
      <c r="E163" s="240"/>
      <c r="F163" s="240"/>
      <c r="G163" s="240"/>
    </row>
    <row r="164" spans="1:7" x14ac:dyDescent="0.25">
      <c r="A164" s="141" t="s">
        <v>167</v>
      </c>
      <c r="B164" s="141"/>
      <c r="C164" s="141"/>
      <c r="D164" s="141"/>
      <c r="E164" s="141"/>
      <c r="F164" s="141"/>
    </row>
    <row r="165" spans="1:7" ht="25.5" customHeight="1" x14ac:dyDescent="0.25">
      <c r="A165" s="239" t="s">
        <v>177</v>
      </c>
      <c r="B165" s="240"/>
      <c r="C165" s="240"/>
      <c r="D165" s="240"/>
      <c r="E165" s="240"/>
      <c r="F165" s="240"/>
      <c r="G165" s="240"/>
    </row>
    <row r="166" spans="1:7" x14ac:dyDescent="0.25">
      <c r="A166" s="141" t="s">
        <v>167</v>
      </c>
      <c r="B166" s="141"/>
      <c r="C166" s="141"/>
      <c r="D166" s="141"/>
      <c r="E166" s="141"/>
      <c r="F166" s="141"/>
    </row>
    <row r="167" spans="1:7" ht="25.5" customHeight="1" x14ac:dyDescent="0.25">
      <c r="A167" s="239" t="s">
        <v>178</v>
      </c>
      <c r="B167" s="240"/>
      <c r="C167" s="240"/>
      <c r="D167" s="240"/>
      <c r="E167" s="240"/>
      <c r="F167" s="240"/>
      <c r="G167" s="240"/>
    </row>
    <row r="168" spans="1:7" x14ac:dyDescent="0.25">
      <c r="A168" s="141" t="s">
        <v>167</v>
      </c>
      <c r="B168" s="141"/>
      <c r="C168" s="141"/>
      <c r="D168" s="141"/>
      <c r="E168" s="141"/>
      <c r="F168" s="141"/>
    </row>
    <row r="169" spans="1:7" ht="33" customHeight="1" x14ac:dyDescent="0.25">
      <c r="A169" s="239" t="s">
        <v>168</v>
      </c>
      <c r="B169" s="240"/>
      <c r="C169" s="240"/>
      <c r="D169" s="240"/>
      <c r="E169" s="240"/>
      <c r="F169" s="240"/>
      <c r="G169" s="240"/>
    </row>
    <row r="170" spans="1:7" ht="29.25" customHeight="1" x14ac:dyDescent="0.25">
      <c r="A170" s="241" t="s">
        <v>179</v>
      </c>
      <c r="B170" s="241"/>
      <c r="C170" s="241"/>
      <c r="D170" s="241"/>
      <c r="E170" s="241"/>
      <c r="F170" s="241"/>
      <c r="G170" s="241"/>
    </row>
  </sheetData>
  <mergeCells count="9">
    <mergeCell ref="A167:G167"/>
    <mergeCell ref="A169:G169"/>
    <mergeCell ref="A170:G170"/>
    <mergeCell ref="A1:G1"/>
    <mergeCell ref="A2:G2"/>
    <mergeCell ref="A4:G4"/>
    <mergeCell ref="A6:G6"/>
    <mergeCell ref="A163:G163"/>
    <mergeCell ref="A165:G165"/>
  </mergeCells>
  <hyperlinks>
    <hyperlink ref="A165" r:id="rId1" xr:uid="{B418B5CC-22B9-4B34-9EE8-91AC18D677EA}"/>
    <hyperlink ref="A170" r:id="rId2" xr:uid="{894FDF98-0032-4133-A054-B37B32F4958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06674-CCFA-46A9-8522-2D96D0E80E06}">
  <dimension ref="B2:D26"/>
  <sheetViews>
    <sheetView topLeftCell="A14" workbookViewId="0">
      <selection activeCell="C26" sqref="C26"/>
    </sheetView>
  </sheetViews>
  <sheetFormatPr baseColWidth="10" defaultColWidth="11.42578125" defaultRowHeight="15" x14ac:dyDescent="0.25"/>
  <cols>
    <col min="2" max="2" width="56.42578125" customWidth="1"/>
  </cols>
  <sheetData>
    <row r="2" spans="2:4" ht="28.5" x14ac:dyDescent="0.25">
      <c r="B2" s="142"/>
      <c r="C2" s="143"/>
      <c r="D2" s="143"/>
    </row>
    <row r="3" spans="2:4" ht="28.5" x14ac:dyDescent="0.25">
      <c r="B3" s="142"/>
      <c r="C3" s="144"/>
      <c r="D3" s="144"/>
    </row>
    <row r="5" spans="2:4" x14ac:dyDescent="0.25">
      <c r="B5" s="145"/>
    </row>
    <row r="22" spans="2:3" x14ac:dyDescent="0.25">
      <c r="B22" t="s">
        <v>180</v>
      </c>
    </row>
    <row r="25" spans="2:3" ht="21" x14ac:dyDescent="0.35">
      <c r="B25" s="146" t="s">
        <v>181</v>
      </c>
      <c r="C25" s="147">
        <v>5.6000000000000001E-2</v>
      </c>
    </row>
    <row r="26" spans="2:3" ht="21" x14ac:dyDescent="0.35">
      <c r="B26" s="146" t="s">
        <v>182</v>
      </c>
      <c r="C26" s="147">
        <v>3.7999999999999999E-2</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F9329-A546-4C7B-B52F-EB773F986E23}">
  <dimension ref="B1:Y15"/>
  <sheetViews>
    <sheetView workbookViewId="0">
      <selection activeCell="B12" sqref="B12:C12"/>
    </sheetView>
  </sheetViews>
  <sheetFormatPr baseColWidth="10" defaultColWidth="11.42578125" defaultRowHeight="15" x14ac:dyDescent="0.25"/>
  <cols>
    <col min="1" max="1" width="3.85546875" customWidth="1"/>
    <col min="2" max="2" width="14.42578125" bestFit="1" customWidth="1"/>
    <col min="3" max="3" width="21.85546875" customWidth="1"/>
    <col min="4" max="4" width="2.7109375" customWidth="1"/>
    <col min="5" max="9" width="9.7109375" style="74" bestFit="1" customWidth="1"/>
    <col min="10" max="11" width="9.7109375" bestFit="1" customWidth="1"/>
    <col min="12" max="13" width="9.7109375" style="75" bestFit="1" customWidth="1"/>
    <col min="14" max="18" width="10.7109375" style="75" bestFit="1" customWidth="1"/>
    <col min="19" max="19" width="5" style="75" customWidth="1"/>
    <col min="20" max="20" width="15.5703125" style="75" bestFit="1" customWidth="1"/>
    <col min="21" max="21" width="4.5703125" style="75" customWidth="1"/>
    <col min="22" max="25" width="11.42578125" style="75"/>
    <col min="27" max="27" width="40.28515625" customWidth="1"/>
  </cols>
  <sheetData>
    <row r="1" spans="2:19" ht="18.75" x14ac:dyDescent="0.3">
      <c r="B1" s="73" t="s">
        <v>111</v>
      </c>
    </row>
    <row r="2" spans="2:19" ht="18.75" x14ac:dyDescent="0.3">
      <c r="B2" s="73" t="s">
        <v>112</v>
      </c>
    </row>
    <row r="3" spans="2:19" ht="18.75" x14ac:dyDescent="0.3">
      <c r="B3" s="73" t="s">
        <v>113</v>
      </c>
    </row>
    <row r="6" spans="2:19" x14ac:dyDescent="0.25">
      <c r="L6"/>
      <c r="M6"/>
      <c r="N6"/>
      <c r="O6"/>
      <c r="P6"/>
      <c r="Q6"/>
    </row>
    <row r="7" spans="2:19" ht="18.75" x14ac:dyDescent="0.3">
      <c r="B7" s="245" t="s">
        <v>184</v>
      </c>
      <c r="C7" s="246"/>
      <c r="D7" s="151"/>
      <c r="E7" s="151"/>
      <c r="F7" s="152"/>
      <c r="G7" s="152"/>
      <c r="H7" s="152"/>
      <c r="I7" s="152"/>
      <c r="J7" s="152"/>
      <c r="K7" s="152"/>
      <c r="L7" s="152"/>
      <c r="M7" s="152"/>
      <c r="N7" s="152"/>
      <c r="O7" s="152"/>
      <c r="P7" s="151"/>
      <c r="Q7" s="151"/>
      <c r="R7" s="151"/>
    </row>
    <row r="8" spans="2:19" x14ac:dyDescent="0.25">
      <c r="B8" s="247" t="s">
        <v>38</v>
      </c>
      <c r="C8" s="248"/>
      <c r="D8" s="153"/>
      <c r="E8" s="254" t="s">
        <v>185</v>
      </c>
      <c r="F8" s="254"/>
      <c r="G8" s="254"/>
      <c r="H8" s="254"/>
      <c r="I8" s="254"/>
      <c r="J8" s="254"/>
      <c r="K8" s="254"/>
      <c r="L8" s="254"/>
      <c r="M8" s="254"/>
      <c r="N8" s="254"/>
      <c r="O8" s="254"/>
      <c r="P8" s="254"/>
      <c r="Q8" s="254"/>
      <c r="R8" s="254"/>
      <c r="S8"/>
    </row>
    <row r="9" spans="2:19" s="75" customFormat="1" x14ac:dyDescent="0.25">
      <c r="B9" s="249"/>
      <c r="C9" s="250"/>
      <c r="D9" s="153"/>
      <c r="E9" s="255" t="s">
        <v>186</v>
      </c>
      <c r="F9" s="256" t="s">
        <v>187</v>
      </c>
      <c r="G9" s="154" t="s">
        <v>121</v>
      </c>
      <c r="H9" s="154" t="s">
        <v>122</v>
      </c>
      <c r="I9" s="154" t="s">
        <v>123</v>
      </c>
      <c r="J9" s="154" t="s">
        <v>124</v>
      </c>
      <c r="K9" s="154" t="s">
        <v>125</v>
      </c>
      <c r="L9" s="154" t="s">
        <v>126</v>
      </c>
      <c r="M9" s="154" t="s">
        <v>127</v>
      </c>
      <c r="N9" s="154" t="s">
        <v>128</v>
      </c>
      <c r="O9" s="154" t="s">
        <v>129</v>
      </c>
      <c r="P9" s="154" t="s">
        <v>130</v>
      </c>
      <c r="Q9" s="154" t="s">
        <v>131</v>
      </c>
      <c r="R9" s="154" t="s">
        <v>132</v>
      </c>
      <c r="S9"/>
    </row>
    <row r="10" spans="2:19" s="75" customFormat="1" x14ac:dyDescent="0.25">
      <c r="B10" s="251"/>
      <c r="C10" s="252"/>
      <c r="D10" s="153"/>
      <c r="E10" s="255"/>
      <c r="F10" s="256"/>
      <c r="G10" s="155">
        <v>1.9400000000000001E-2</v>
      </c>
      <c r="H10" s="155">
        <v>3.6600000000000001E-2</v>
      </c>
      <c r="I10" s="155">
        <v>6.7699999999999996E-2</v>
      </c>
      <c r="J10" s="155">
        <v>5.7500000000000002E-2</v>
      </c>
      <c r="K10" s="155">
        <v>4.0899999999999999E-2</v>
      </c>
      <c r="L10" s="155">
        <v>3.1800000000000002E-2</v>
      </c>
      <c r="M10" s="155">
        <v>3.7999999999999999E-2</v>
      </c>
      <c r="N10" s="155">
        <v>1.61E-2</v>
      </c>
      <c r="O10" s="155">
        <v>5.62E-2</v>
      </c>
      <c r="P10" s="155">
        <v>0.13120000000000001</v>
      </c>
      <c r="Q10" s="155">
        <v>9.2799999999999994E-2</v>
      </c>
      <c r="R10" s="155">
        <v>5.6000000000000001E-2</v>
      </c>
      <c r="S10"/>
    </row>
    <row r="11" spans="2:19" s="75" customFormat="1" ht="27" x14ac:dyDescent="0.25">
      <c r="B11" s="257" t="s">
        <v>188</v>
      </c>
      <c r="C11" s="258"/>
      <c r="D11" s="153"/>
      <c r="E11" s="156" t="s">
        <v>189</v>
      </c>
      <c r="F11" s="157">
        <v>4514200</v>
      </c>
      <c r="G11" s="157">
        <f t="shared" ref="G11:R12" si="0">ROUND(F11+(F11*G$10),0)</f>
        <v>4601775</v>
      </c>
      <c r="H11" s="157">
        <f t="shared" si="0"/>
        <v>4770200</v>
      </c>
      <c r="I11" s="157">
        <f t="shared" si="0"/>
        <v>5093143</v>
      </c>
      <c r="J11" s="157">
        <f t="shared" si="0"/>
        <v>5385999</v>
      </c>
      <c r="K11" s="157">
        <f t="shared" si="0"/>
        <v>5606286</v>
      </c>
      <c r="L11" s="157">
        <f t="shared" si="0"/>
        <v>5784566</v>
      </c>
      <c r="M11" s="157">
        <f t="shared" si="0"/>
        <v>6004380</v>
      </c>
      <c r="N11" s="157">
        <f t="shared" si="0"/>
        <v>6101051</v>
      </c>
      <c r="O11" s="157">
        <f t="shared" si="0"/>
        <v>6443930</v>
      </c>
      <c r="P11" s="157">
        <f t="shared" si="0"/>
        <v>7289374</v>
      </c>
      <c r="Q11" s="157">
        <f t="shared" si="0"/>
        <v>7965828</v>
      </c>
      <c r="R11" s="157">
        <f t="shared" si="0"/>
        <v>8411914</v>
      </c>
      <c r="S11"/>
    </row>
    <row r="12" spans="2:19" s="75" customFormat="1" ht="27" x14ac:dyDescent="0.25">
      <c r="B12" s="257" t="s">
        <v>190</v>
      </c>
      <c r="C12" s="258"/>
      <c r="D12" s="158"/>
      <c r="E12" s="156" t="s">
        <v>191</v>
      </c>
      <c r="F12" s="157">
        <v>6198800</v>
      </c>
      <c r="G12" s="157">
        <f t="shared" si="0"/>
        <v>6319057</v>
      </c>
      <c r="H12" s="157">
        <f t="shared" si="0"/>
        <v>6550334</v>
      </c>
      <c r="I12" s="157">
        <f t="shared" si="0"/>
        <v>6993792</v>
      </c>
      <c r="J12" s="157">
        <f t="shared" si="0"/>
        <v>7395935</v>
      </c>
      <c r="K12" s="157">
        <f t="shared" si="0"/>
        <v>7698429</v>
      </c>
      <c r="L12" s="157">
        <f t="shared" si="0"/>
        <v>7943239</v>
      </c>
      <c r="M12" s="157">
        <f t="shared" si="0"/>
        <v>8245082</v>
      </c>
      <c r="N12" s="157">
        <f t="shared" si="0"/>
        <v>8377828</v>
      </c>
      <c r="O12" s="157">
        <f t="shared" si="0"/>
        <v>8848662</v>
      </c>
      <c r="P12" s="157">
        <f t="shared" si="0"/>
        <v>10009606</v>
      </c>
      <c r="Q12" s="157">
        <f t="shared" si="0"/>
        <v>10938497</v>
      </c>
      <c r="R12" s="157">
        <f t="shared" si="0"/>
        <v>11551053</v>
      </c>
      <c r="S12"/>
    </row>
    <row r="13" spans="2:19" s="75" customFormat="1" x14ac:dyDescent="0.25">
      <c r="B13" s="253" t="s">
        <v>192</v>
      </c>
      <c r="C13" s="253"/>
      <c r="D13" s="253"/>
      <c r="E13" s="253"/>
      <c r="F13" s="253"/>
      <c r="G13" s="253"/>
      <c r="H13" s="253"/>
      <c r="I13" s="253"/>
      <c r="J13" s="253"/>
      <c r="K13" s="253"/>
      <c r="L13" s="253"/>
      <c r="M13" s="253"/>
      <c r="N13" s="253"/>
      <c r="O13" s="253"/>
      <c r="P13" s="253"/>
      <c r="Q13" s="253"/>
      <c r="R13" s="253"/>
    </row>
    <row r="14" spans="2:19" s="75" customFormat="1" x14ac:dyDescent="0.25">
      <c r="B14"/>
      <c r="C14"/>
      <c r="D14"/>
      <c r="E14" s="74"/>
      <c r="F14" s="95"/>
      <c r="G14" s="95"/>
      <c r="H14" s="95"/>
      <c r="I14" s="98"/>
      <c r="J14"/>
      <c r="K14"/>
      <c r="L14"/>
      <c r="M14"/>
      <c r="N14"/>
      <c r="O14"/>
      <c r="P14"/>
      <c r="Q14"/>
    </row>
    <row r="15" spans="2:19" s="75" customFormat="1" x14ac:dyDescent="0.25">
      <c r="B15"/>
      <c r="C15"/>
      <c r="D15"/>
      <c r="E15" s="74"/>
      <c r="F15" s="95"/>
      <c r="G15" s="95"/>
      <c r="H15" s="95"/>
      <c r="I15" s="95"/>
      <c r="J15"/>
      <c r="K15"/>
      <c r="L15"/>
      <c r="M15"/>
      <c r="N15"/>
      <c r="O15"/>
      <c r="P15"/>
      <c r="Q15"/>
    </row>
  </sheetData>
  <mergeCells count="8">
    <mergeCell ref="B7:C7"/>
    <mergeCell ref="B8:C10"/>
    <mergeCell ref="B13:R13"/>
    <mergeCell ref="E8:R8"/>
    <mergeCell ref="E9:E10"/>
    <mergeCell ref="F9:F10"/>
    <mergeCell ref="B11:C11"/>
    <mergeCell ref="B12:C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ESP TECNI</vt:lpstr>
      <vt:lpstr>ANEXO ECONOMICO</vt:lpstr>
      <vt:lpstr>PRESUPUESTO</vt:lpstr>
      <vt:lpstr>F.M.</vt:lpstr>
      <vt:lpstr>1 PERSONAL</vt:lpstr>
      <vt:lpstr>IPC 2013 - 2024</vt:lpstr>
      <vt:lpstr>IPC 2025 - 2026</vt:lpstr>
      <vt:lpstr>2 TRANSPORTE</vt:lpstr>
    </vt:vector>
  </TitlesOfParts>
  <Manager/>
  <Company>Toshiba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dc:creator>
  <cp:keywords/>
  <dc:description/>
  <cp:lastModifiedBy>Cristian Camilo Rodríguez Paez</cp:lastModifiedBy>
  <cp:revision/>
  <dcterms:created xsi:type="dcterms:W3CDTF">2018-02-07T13:28:29Z</dcterms:created>
  <dcterms:modified xsi:type="dcterms:W3CDTF">2024-11-25T09:28:29Z</dcterms:modified>
  <cp:category/>
  <cp:contentStatus/>
</cp:coreProperties>
</file>