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W:\PROYECTO\2024\Contratos 2024\Julio - Diciembre\Adiciones noviembre\OVSPO\Monitores\"/>
    </mc:Choice>
  </mc:AlternateContent>
  <xr:revisionPtr revIDLastSave="0" documentId="13_ncr:1_{259F719D-BDE3-4C6D-8FF7-0BB13A7223D3}" xr6:coauthVersionLast="47" xr6:coauthVersionMax="47" xr10:uidLastSave="{00000000-0000-0000-0000-000000000000}"/>
  <bookViews>
    <workbookView xWindow="19090" yWindow="-2720" windowWidth="38620" windowHeight="21100" tabRatio="714" xr2:uid="{5794FC5A-8958-49D6-A375-896F91C28806}"/>
  </bookViews>
  <sheets>
    <sheet name="Julieth " sheetId="1" r:id="rId1"/>
    <sheet name="1021-2024" sheetId="2" r:id="rId2"/>
    <sheet name="1022-2024 " sheetId="17" r:id="rId3"/>
    <sheet name="1020-2024  " sheetId="18" r:id="rId4"/>
    <sheet name="1008-2024" sheetId="20" r:id="rId5"/>
    <sheet name="1018-2024" sheetId="2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2" i="1"/>
  <c r="G2" i="1"/>
  <c r="H4" i="1"/>
  <c r="H3" i="1"/>
  <c r="J3" i="1"/>
  <c r="J4" i="1"/>
  <c r="J5" i="1"/>
  <c r="J6" i="1"/>
  <c r="J2" i="1"/>
  <c r="G3" i="1"/>
  <c r="G27" i="21"/>
  <c r="G25" i="21"/>
  <c r="G27" i="20"/>
  <c r="G25" i="20"/>
  <c r="L2" i="1"/>
  <c r="G27" i="18"/>
  <c r="G25" i="18"/>
  <c r="G27" i="17"/>
  <c r="G25" i="17"/>
  <c r="H6" i="1"/>
  <c r="K2" i="1"/>
  <c r="G4" i="1"/>
  <c r="G5" i="1"/>
  <c r="G6" i="1"/>
  <c r="G27" i="2"/>
  <c r="G28" i="2"/>
  <c r="G25" i="2"/>
  <c r="L5" i="1" l="1"/>
  <c r="M3" i="1"/>
  <c r="M4" i="1"/>
  <c r="M5" i="1"/>
  <c r="M6" i="1"/>
  <c r="M2" i="1"/>
  <c r="P2" i="1"/>
  <c r="N2" i="1"/>
  <c r="O2" i="1" s="1"/>
  <c r="P6" i="1"/>
  <c r="P3" i="1"/>
  <c r="P4" i="1"/>
  <c r="P5" i="1"/>
  <c r="N3" i="1"/>
  <c r="N4" i="1"/>
  <c r="N5" i="1"/>
  <c r="N6" i="1"/>
  <c r="L6" i="1"/>
  <c r="L4" i="1"/>
  <c r="L3" i="1"/>
  <c r="Q2" i="1" l="1"/>
  <c r="K6" i="1"/>
  <c r="K5" i="1"/>
  <c r="K4" i="1"/>
  <c r="K3" i="1"/>
  <c r="G21" i="21"/>
  <c r="G28" i="21" s="1"/>
  <c r="G10" i="21"/>
  <c r="G12" i="21" s="1"/>
  <c r="G7" i="21"/>
  <c r="G6" i="21"/>
  <c r="G5" i="21"/>
  <c r="A3" i="21"/>
  <c r="G21" i="20"/>
  <c r="G10" i="20"/>
  <c r="G12" i="20" s="1"/>
  <c r="G7" i="20"/>
  <c r="G6" i="20"/>
  <c r="G5" i="20"/>
  <c r="A3" i="20"/>
  <c r="G7" i="18"/>
  <c r="G6" i="18"/>
  <c r="G5" i="18"/>
  <c r="A3" i="18"/>
  <c r="G28" i="18"/>
  <c r="G21" i="18"/>
  <c r="G10" i="18"/>
  <c r="G12" i="18" s="1"/>
  <c r="G21" i="17"/>
  <c r="G10" i="17"/>
  <c r="G12" i="17" s="1"/>
  <c r="G7" i="17"/>
  <c r="G6" i="17"/>
  <c r="G5" i="17"/>
  <c r="A3" i="17"/>
  <c r="G28" i="17"/>
  <c r="I15" i="17"/>
  <c r="R2" i="1" l="1"/>
  <c r="G29" i="21"/>
  <c r="G28" i="20"/>
  <c r="G29" i="20" s="1"/>
  <c r="G29" i="18"/>
  <c r="G29" i="17"/>
  <c r="G21" i="2"/>
  <c r="I15" i="2"/>
  <c r="G10" i="2"/>
  <c r="G12" i="2" s="1"/>
  <c r="G7" i="2"/>
  <c r="G6" i="2"/>
  <c r="G5" i="2"/>
  <c r="A3" i="2"/>
  <c r="O6" i="1"/>
  <c r="Q6" i="1" s="1"/>
  <c r="O5" i="1"/>
  <c r="Q5" i="1" s="1"/>
  <c r="O4" i="1"/>
  <c r="Q4" i="1" s="1"/>
  <c r="O3" i="1"/>
  <c r="Q3" i="1" s="1"/>
  <c r="G29" i="2" l="1"/>
  <c r="R5" i="1"/>
  <c r="R4" i="1"/>
  <c r="R3" i="1" l="1"/>
  <c r="R6" i="1"/>
</calcChain>
</file>

<file path=xl/sharedStrings.xml><?xml version="1.0" encoding="utf-8"?>
<sst xmlns="http://schemas.openxmlformats.org/spreadsheetml/2006/main" count="158" uniqueCount="53">
  <si>
    <t>No. DE CONTRATO</t>
  </si>
  <si>
    <t xml:space="preserve">NOMBRE CONTRATISTA	</t>
  </si>
  <si>
    <t xml:space="preserve">VALOR MENSUAL  </t>
  </si>
  <si>
    <t xml:space="preserve">VALOR TOTAL CONTRATO INICIAL </t>
  </si>
  <si>
    <t>FECHA DE INICIO</t>
  </si>
  <si>
    <t> ADICION  </t>
  </si>
  <si>
    <t> VALOR TOTAL  </t>
  </si>
  <si>
    <t> VALOR PAGADO </t>
  </si>
  <si>
    <t> TOTAL A PAGAR  </t>
  </si>
  <si>
    <t> DIFERENCIA  </t>
  </si>
  <si>
    <t>FECHA DE TERMINACIÓN</t>
  </si>
  <si>
    <t xml:space="preserve"> VALOR PRORROGA PRÓRROGA Y ADICION </t>
  </si>
  <si>
    <t>FECHA DE PRÓRROGA</t>
  </si>
  <si>
    <t>ESTADO CONTABLE</t>
  </si>
  <si>
    <t xml:space="preserve">CONTRATO DE PRESTACION DE SERVICIO </t>
  </si>
  <si>
    <t xml:space="preserve">FECHA FINAL </t>
  </si>
  <si>
    <t>VALOR INICIAL :</t>
  </si>
  <si>
    <t xml:space="preserve">ADICION: </t>
  </si>
  <si>
    <t>VALOR TOTAL DEL CONTRATO</t>
  </si>
  <si>
    <t>Fecha de pago</t>
  </si>
  <si>
    <t>CDP</t>
  </si>
  <si>
    <t>Compromisos</t>
  </si>
  <si>
    <t>Cuentas por Pagar</t>
  </si>
  <si>
    <t>Obligaciones</t>
  </si>
  <si>
    <t>Ordenes de Pago</t>
  </si>
  <si>
    <t>Valor Pesos</t>
  </si>
  <si>
    <t>VALOR PAGADO A LA FECHA</t>
  </si>
  <si>
    <t xml:space="preserve">VALOR OBLIGADO NO PAGADO </t>
  </si>
  <si>
    <t xml:space="preserve">VALOR PENDIENTE DE PAGO </t>
  </si>
  <si>
    <t xml:space="preserve">VALOR EJECUTADO </t>
  </si>
  <si>
    <t xml:space="preserve">SALDO A LA FECHA </t>
  </si>
  <si>
    <t>Junio</t>
  </si>
  <si>
    <t>1021-2024</t>
  </si>
  <si>
    <t>1022-2024</t>
  </si>
  <si>
    <t>1020-2024</t>
  </si>
  <si>
    <t>1008-2024</t>
  </si>
  <si>
    <t>1018-2024</t>
  </si>
  <si>
    <t>John Sebastian Donato Caro</t>
  </si>
  <si>
    <t>Cristian Camilo Muñoz Astudillo</t>
  </si>
  <si>
    <t>Nathalia Cruz Penagos</t>
  </si>
  <si>
    <t>Anyi Paola Galindez</t>
  </si>
  <si>
    <t>Julio</t>
  </si>
  <si>
    <t>Agosto</t>
  </si>
  <si>
    <t>Septiembre</t>
  </si>
  <si>
    <t>Octubre</t>
  </si>
  <si>
    <t>Noviembre</t>
  </si>
  <si>
    <t>Diciembre</t>
  </si>
  <si>
    <t>Edinson Fabian Vasquez Gonzalez</t>
  </si>
  <si>
    <t>DICIEMBRE</t>
  </si>
  <si>
    <t>ENERO</t>
  </si>
  <si>
    <t>FEBRERO</t>
  </si>
  <si>
    <t>NOVIEMBRE</t>
  </si>
  <si>
    <t>MITAD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</si>
</sst>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_);_(* \(#,##0\);_(* &quot;-&quot;??_);_(@_)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sz val="11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medium">
        <color indexed="64"/>
      </right>
      <top/>
      <bottom style="thick">
        <color rgb="FF000000"/>
      </bottom>
      <diagonal/>
    </border>
    <border>
      <left style="medium">
        <color indexed="64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77">
    <xf numFmtId="0" fontId="0" fillId="0" borderId="0" xfId="0"/>
    <xf numFmtId="44" fontId="0" fillId="0" borderId="0" xfId="1" applyFont="1"/>
    <xf numFmtId="0" fontId="4" fillId="0" borderId="14" xfId="0" applyFont="1" applyBorder="1" applyAlignment="1">
      <alignment horizontal="right" vertical="center" wrapText="1"/>
    </xf>
    <xf numFmtId="14" fontId="4" fillId="0" borderId="7" xfId="0" applyNumberFormat="1" applyFont="1" applyBorder="1" applyAlignment="1">
      <alignment vertical="center" wrapText="1"/>
    </xf>
    <xf numFmtId="14" fontId="4" fillId="0" borderId="2" xfId="0" applyNumberFormat="1" applyFont="1" applyBorder="1" applyAlignment="1">
      <alignment vertical="center" wrapText="1"/>
    </xf>
    <xf numFmtId="44" fontId="4" fillId="0" borderId="14" xfId="0" applyNumberFormat="1" applyFont="1" applyBorder="1" applyAlignment="1">
      <alignment horizontal="right" vertical="center" wrapText="1"/>
    </xf>
    <xf numFmtId="8" fontId="4" fillId="0" borderId="14" xfId="0" applyNumberFormat="1" applyFont="1" applyBorder="1" applyAlignment="1">
      <alignment horizontal="right" vertical="center" wrapText="1"/>
    </xf>
    <xf numFmtId="0" fontId="4" fillId="0" borderId="19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5" fillId="0" borderId="24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4" fontId="4" fillId="0" borderId="1" xfId="2" applyFont="1" applyBorder="1" applyAlignment="1">
      <alignment horizontal="right" vertical="center" wrapText="1"/>
    </xf>
    <xf numFmtId="14" fontId="4" fillId="0" borderId="21" xfId="0" applyNumberFormat="1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44" fontId="4" fillId="0" borderId="14" xfId="2" applyFont="1" applyBorder="1" applyAlignment="1">
      <alignment vertical="center" wrapText="1"/>
    </xf>
    <xf numFmtId="44" fontId="4" fillId="0" borderId="29" xfId="2" applyFont="1" applyBorder="1" applyAlignment="1">
      <alignment vertical="center" wrapText="1"/>
    </xf>
    <xf numFmtId="44" fontId="4" fillId="0" borderId="1" xfId="1" applyFont="1" applyBorder="1" applyAlignment="1">
      <alignment horizontal="right" vertical="center" wrapText="1"/>
    </xf>
    <xf numFmtId="44" fontId="0" fillId="0" borderId="0" xfId="0" applyNumberFormat="1"/>
    <xf numFmtId="0" fontId="1" fillId="2" borderId="1" xfId="0" applyFont="1" applyFill="1" applyBorder="1" applyAlignment="1">
      <alignment horizontal="left" vertical="top" wrapText="1"/>
    </xf>
    <xf numFmtId="44" fontId="1" fillId="2" borderId="1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44" fontId="0" fillId="0" borderId="0" xfId="1" applyFont="1" applyAlignment="1">
      <alignment horizontal="left" vertical="top"/>
    </xf>
    <xf numFmtId="42" fontId="3" fillId="3" borderId="1" xfId="1" applyNumberFormat="1" applyFont="1" applyFill="1" applyBorder="1" applyAlignment="1">
      <alignment horizontal="left" vertical="top" wrapText="1"/>
    </xf>
    <xf numFmtId="42" fontId="0" fillId="0" borderId="0" xfId="1" applyNumberFormat="1" applyFont="1" applyAlignment="1">
      <alignment horizontal="left" vertical="top"/>
    </xf>
    <xf numFmtId="42" fontId="3" fillId="3" borderId="1" xfId="0" applyNumberFormat="1" applyFont="1" applyFill="1" applyBorder="1" applyAlignment="1">
      <alignment horizontal="left" vertical="top" wrapText="1"/>
    </xf>
    <xf numFmtId="42" fontId="0" fillId="0" borderId="0" xfId="0" applyNumberFormat="1" applyAlignment="1">
      <alignment horizontal="left" vertical="top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7" fontId="3" fillId="3" borderId="1" xfId="1" applyNumberFormat="1" applyFont="1" applyFill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vertical="center"/>
    </xf>
    <xf numFmtId="165" fontId="6" fillId="0" borderId="1" xfId="0" applyNumberFormat="1" applyFont="1" applyBorder="1" applyAlignment="1">
      <alignment vertical="center"/>
    </xf>
    <xf numFmtId="14" fontId="6" fillId="0" borderId="1" xfId="0" applyNumberFormat="1" applyFont="1" applyBorder="1" applyAlignment="1">
      <alignment vertical="center"/>
    </xf>
    <xf numFmtId="165" fontId="6" fillId="0" borderId="1" xfId="0" applyNumberFormat="1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right" vertical="top"/>
    </xf>
    <xf numFmtId="42" fontId="6" fillId="0" borderId="1" xfId="1" applyNumberFormat="1" applyFont="1" applyBorder="1" applyAlignment="1">
      <alignment horizontal="right" vertical="top"/>
    </xf>
    <xf numFmtId="42" fontId="6" fillId="0" borderId="1" xfId="0" applyNumberFormat="1" applyFont="1" applyBorder="1" applyAlignment="1">
      <alignment horizontal="right" vertical="top"/>
    </xf>
    <xf numFmtId="42" fontId="6" fillId="0" borderId="1" xfId="1" applyNumberFormat="1" applyFont="1" applyFill="1" applyBorder="1" applyAlignment="1">
      <alignment horizontal="right" vertical="top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17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3" fontId="4" fillId="0" borderId="8" xfId="0" applyNumberFormat="1" applyFont="1" applyBorder="1" applyAlignment="1">
      <alignment horizontal="center" vertical="center" wrapText="1"/>
    </xf>
    <xf numFmtId="3" fontId="4" fillId="0" borderId="9" xfId="0" applyNumberFormat="1" applyFont="1" applyBorder="1" applyAlignment="1">
      <alignment horizontal="center" vertical="center" wrapText="1"/>
    </xf>
    <xf numFmtId="3" fontId="4" fillId="0" borderId="10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</cellXfs>
  <cellStyles count="3">
    <cellStyle name="Moneda" xfId="1" builtinId="4"/>
    <cellStyle name="Moneda 2" xfId="2" xr:uid="{7D3C10ED-1D15-4F42-A859-BC1932CAEA9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8D689-C7C8-49B3-A1EB-1BCFBC926EBF}">
  <dimension ref="A1:R6"/>
  <sheetViews>
    <sheetView tabSelected="1" zoomScale="110" zoomScaleNormal="110" workbookViewId="0">
      <selection activeCell="H5" sqref="H5"/>
    </sheetView>
  </sheetViews>
  <sheetFormatPr baseColWidth="10" defaultColWidth="11.42578125" defaultRowHeight="15" x14ac:dyDescent="0.25"/>
  <cols>
    <col min="1" max="1" width="15.140625" style="26" customWidth="1"/>
    <col min="2" max="2" width="24.7109375" style="26" customWidth="1"/>
    <col min="3" max="3" width="17" style="27" bestFit="1" customWidth="1"/>
    <col min="4" max="4" width="22.140625" style="27" customWidth="1"/>
    <col min="5" max="5" width="14.42578125" style="26" bestFit="1" customWidth="1"/>
    <col min="6" max="7" width="17.7109375" style="26" customWidth="1"/>
    <col min="8" max="8" width="20.42578125" style="27" customWidth="1"/>
    <col min="9" max="9" width="18.85546875" style="26" customWidth="1"/>
    <col min="10" max="11" width="15.5703125" style="29" bestFit="1" customWidth="1"/>
    <col min="12" max="14" width="17.140625" style="31" customWidth="1"/>
    <col min="15" max="15" width="18" style="29" customWidth="1"/>
    <col min="16" max="16" width="19.42578125" style="31" customWidth="1"/>
    <col min="17" max="17" width="17" style="31" customWidth="1"/>
    <col min="18" max="18" width="20.28515625" style="31" customWidth="1"/>
    <col min="19" max="16384" width="11.42578125" style="26"/>
  </cols>
  <sheetData>
    <row r="1" spans="1:18" ht="45" x14ac:dyDescent="0.25">
      <c r="A1" s="24" t="s">
        <v>0</v>
      </c>
      <c r="B1" s="24" t="s">
        <v>1</v>
      </c>
      <c r="C1" s="25" t="s">
        <v>2</v>
      </c>
      <c r="D1" s="25" t="s">
        <v>3</v>
      </c>
      <c r="E1" s="24" t="s">
        <v>4</v>
      </c>
      <c r="F1" s="24" t="s">
        <v>10</v>
      </c>
      <c r="G1" s="24" t="s">
        <v>52</v>
      </c>
      <c r="H1" s="25" t="s">
        <v>11</v>
      </c>
      <c r="I1" s="24" t="s">
        <v>12</v>
      </c>
      <c r="J1" s="28" t="s">
        <v>5</v>
      </c>
      <c r="K1" s="28" t="s">
        <v>6</v>
      </c>
      <c r="L1" s="30" t="s">
        <v>7</v>
      </c>
      <c r="M1" s="30" t="s">
        <v>51</v>
      </c>
      <c r="N1" s="30" t="s">
        <v>48</v>
      </c>
      <c r="O1" s="35" t="s">
        <v>49</v>
      </c>
      <c r="P1" s="30" t="s">
        <v>50</v>
      </c>
      <c r="Q1" s="30" t="s">
        <v>8</v>
      </c>
      <c r="R1" s="30" t="s">
        <v>9</v>
      </c>
    </row>
    <row r="2" spans="1:18" ht="16.5" x14ac:dyDescent="0.25">
      <c r="A2" s="32" t="s">
        <v>32</v>
      </c>
      <c r="B2" s="34" t="s">
        <v>37</v>
      </c>
      <c r="C2" s="38">
        <v>4853520</v>
      </c>
      <c r="D2" s="39">
        <v>29121120</v>
      </c>
      <c r="E2" s="40">
        <v>45463</v>
      </c>
      <c r="F2" s="36">
        <v>45645</v>
      </c>
      <c r="G2" s="41">
        <f>D2/2</f>
        <v>14560560</v>
      </c>
      <c r="H2" s="41">
        <f>(C2/30*11)+(C2*2)</f>
        <v>11486664</v>
      </c>
      <c r="I2" s="37">
        <v>45716</v>
      </c>
      <c r="J2" s="42">
        <f>+H2</f>
        <v>11486664</v>
      </c>
      <c r="K2" s="42">
        <f>+D2+J2</f>
        <v>40607784</v>
      </c>
      <c r="L2" s="44">
        <f>'1021-2024'!G25</f>
        <v>21193704</v>
      </c>
      <c r="M2" s="44">
        <f>C2</f>
        <v>4853520</v>
      </c>
      <c r="N2" s="44">
        <f>C2</f>
        <v>4853520</v>
      </c>
      <c r="O2" s="45">
        <f>+N2</f>
        <v>4853520</v>
      </c>
      <c r="P2" s="44">
        <f>C2</f>
        <v>4853520</v>
      </c>
      <c r="Q2" s="44">
        <f>SUM(L2:P2)</f>
        <v>40607784</v>
      </c>
      <c r="R2" s="44">
        <f>+K2-Q2</f>
        <v>0</v>
      </c>
    </row>
    <row r="3" spans="1:18" ht="33" x14ac:dyDescent="0.25">
      <c r="A3" s="32" t="s">
        <v>33</v>
      </c>
      <c r="B3" s="75" t="s">
        <v>38</v>
      </c>
      <c r="C3" s="38">
        <v>4853520</v>
      </c>
      <c r="D3" s="39">
        <v>29121120</v>
      </c>
      <c r="E3" s="40">
        <v>45463</v>
      </c>
      <c r="F3" s="36">
        <v>45645</v>
      </c>
      <c r="G3" s="41">
        <f>D3/2</f>
        <v>14560560</v>
      </c>
      <c r="H3" s="41">
        <f>(C3/30*11)+(C3*2)</f>
        <v>11486664</v>
      </c>
      <c r="I3" s="37">
        <v>45716</v>
      </c>
      <c r="J3" s="42">
        <f t="shared" ref="J3:J6" si="0">+H3</f>
        <v>11486664</v>
      </c>
      <c r="K3" s="43">
        <f t="shared" ref="K3:K6" si="1">+D3+J3</f>
        <v>40607784</v>
      </c>
      <c r="L3" s="44">
        <f>'1022-2024 '!G25</f>
        <v>21193704</v>
      </c>
      <c r="M3" s="44">
        <f>C3</f>
        <v>4853520</v>
      </c>
      <c r="N3" s="44">
        <f>C3</f>
        <v>4853520</v>
      </c>
      <c r="O3" s="45">
        <f t="shared" ref="O3:O6" si="2">+N3</f>
        <v>4853520</v>
      </c>
      <c r="P3" s="44">
        <f>C3</f>
        <v>4853520</v>
      </c>
      <c r="Q3" s="44">
        <f>SUM(L3:P3)</f>
        <v>40607784</v>
      </c>
      <c r="R3" s="44">
        <f>+K3-Q3</f>
        <v>0</v>
      </c>
    </row>
    <row r="4" spans="1:18" ht="33" x14ac:dyDescent="0.25">
      <c r="A4" s="33" t="s">
        <v>34</v>
      </c>
      <c r="B4" s="34" t="s">
        <v>47</v>
      </c>
      <c r="C4" s="38">
        <v>4853520</v>
      </c>
      <c r="D4" s="39">
        <v>29121120</v>
      </c>
      <c r="E4" s="40">
        <v>45463</v>
      </c>
      <c r="F4" s="36">
        <v>45645</v>
      </c>
      <c r="G4" s="41">
        <f t="shared" ref="G4:G6" si="3">D4/2</f>
        <v>14560560</v>
      </c>
      <c r="H4" s="41">
        <f>(C4/30*11)+(C4*2)</f>
        <v>11486664</v>
      </c>
      <c r="I4" s="37">
        <v>45716</v>
      </c>
      <c r="J4" s="42">
        <f t="shared" si="0"/>
        <v>11486664</v>
      </c>
      <c r="K4" s="43">
        <f t="shared" si="1"/>
        <v>40607784</v>
      </c>
      <c r="L4" s="43">
        <f>'1020-2024  '!G25</f>
        <v>21193704</v>
      </c>
      <c r="M4" s="44">
        <f>C4</f>
        <v>4853520</v>
      </c>
      <c r="N4" s="44">
        <f>C4</f>
        <v>4853520</v>
      </c>
      <c r="O4" s="45">
        <f t="shared" si="2"/>
        <v>4853520</v>
      </c>
      <c r="P4" s="44">
        <f>C4</f>
        <v>4853520</v>
      </c>
      <c r="Q4" s="44">
        <f>SUM(L4:P4)</f>
        <v>40607784</v>
      </c>
      <c r="R4" s="44">
        <f>+K4-Q4</f>
        <v>0</v>
      </c>
    </row>
    <row r="5" spans="1:18" ht="16.5" x14ac:dyDescent="0.25">
      <c r="A5" s="33" t="s">
        <v>35</v>
      </c>
      <c r="B5" s="34" t="s">
        <v>39</v>
      </c>
      <c r="C5" s="38">
        <v>4853520</v>
      </c>
      <c r="D5" s="39">
        <v>29121120</v>
      </c>
      <c r="E5" s="40">
        <v>45462</v>
      </c>
      <c r="F5" s="36">
        <v>45644</v>
      </c>
      <c r="G5" s="41">
        <f t="shared" si="3"/>
        <v>14560560</v>
      </c>
      <c r="H5" s="41">
        <f>(C5/30*12)+(C5*2)</f>
        <v>11648448</v>
      </c>
      <c r="I5" s="37">
        <v>45716</v>
      </c>
      <c r="J5" s="42">
        <f t="shared" si="0"/>
        <v>11648448</v>
      </c>
      <c r="K5" s="43">
        <f t="shared" si="1"/>
        <v>40769568</v>
      </c>
      <c r="L5" s="43">
        <f>'1008-2024'!G25</f>
        <v>21355488</v>
      </c>
      <c r="M5" s="44">
        <f>C5</f>
        <v>4853520</v>
      </c>
      <c r="N5" s="44">
        <f>C5</f>
        <v>4853520</v>
      </c>
      <c r="O5" s="45">
        <f t="shared" si="2"/>
        <v>4853520</v>
      </c>
      <c r="P5" s="44">
        <f>C5</f>
        <v>4853520</v>
      </c>
      <c r="Q5" s="44">
        <f>SUM(L5:P5)</f>
        <v>40769568</v>
      </c>
      <c r="R5" s="44">
        <f>+K5-Q5</f>
        <v>0</v>
      </c>
    </row>
    <row r="6" spans="1:18" ht="34.5" customHeight="1" x14ac:dyDescent="0.25">
      <c r="A6" s="33" t="s">
        <v>36</v>
      </c>
      <c r="B6" s="76" t="s">
        <v>40</v>
      </c>
      <c r="C6" s="38">
        <v>4500000</v>
      </c>
      <c r="D6" s="39">
        <v>27000000</v>
      </c>
      <c r="E6" s="40">
        <v>45463</v>
      </c>
      <c r="F6" s="36">
        <v>45645</v>
      </c>
      <c r="G6" s="41">
        <f t="shared" si="3"/>
        <v>13500000</v>
      </c>
      <c r="H6" s="41">
        <f>(C6/30*11)+(C6*2)</f>
        <v>10650000</v>
      </c>
      <c r="I6" s="37">
        <v>45716</v>
      </c>
      <c r="J6" s="42">
        <f t="shared" si="0"/>
        <v>10650000</v>
      </c>
      <c r="K6" s="43">
        <f t="shared" si="1"/>
        <v>37650000</v>
      </c>
      <c r="L6" s="43">
        <f>'1018-2024'!G25</f>
        <v>19650000</v>
      </c>
      <c r="M6" s="44">
        <f>C6</f>
        <v>4500000</v>
      </c>
      <c r="N6" s="44">
        <f>C6</f>
        <v>4500000</v>
      </c>
      <c r="O6" s="45">
        <f t="shared" si="2"/>
        <v>4500000</v>
      </c>
      <c r="P6" s="44">
        <f>C6</f>
        <v>4500000</v>
      </c>
      <c r="Q6" s="44">
        <f>SUM(L6:P6)</f>
        <v>37650000</v>
      </c>
      <c r="R6" s="44">
        <f>+K6-Q6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F0D9-EC14-4448-B208-005D658483E7}">
  <dimension ref="A1:I29"/>
  <sheetViews>
    <sheetView workbookViewId="0">
      <selection activeCell="G28" sqref="G28"/>
    </sheetView>
  </sheetViews>
  <sheetFormatPr baseColWidth="10" defaultRowHeight="15" x14ac:dyDescent="0.25"/>
  <cols>
    <col min="7" max="7" width="20.85546875" customWidth="1"/>
    <col min="9" max="9" width="14.5703125" bestFit="1" customWidth="1"/>
  </cols>
  <sheetData>
    <row r="1" spans="1:9" ht="15.75" thickBot="1" x14ac:dyDescent="0.3"/>
    <row r="2" spans="1:9" x14ac:dyDescent="0.25">
      <c r="A2" s="63" t="s">
        <v>13</v>
      </c>
      <c r="B2" s="64"/>
      <c r="C2" s="64"/>
      <c r="D2" s="64"/>
      <c r="E2" s="64"/>
      <c r="F2" s="64"/>
      <c r="G2" s="65"/>
    </row>
    <row r="3" spans="1:9" x14ac:dyDescent="0.25">
      <c r="A3" s="66" t="str">
        <f>'Julieth '!B2</f>
        <v>John Sebastian Donato Caro</v>
      </c>
      <c r="B3" s="67"/>
      <c r="C3" s="67"/>
      <c r="D3" s="67"/>
      <c r="E3" s="67"/>
      <c r="F3" s="67"/>
      <c r="G3" s="68"/>
    </row>
    <row r="4" spans="1:9" ht="15.75" thickBot="1" x14ac:dyDescent="0.3">
      <c r="A4" s="72"/>
      <c r="B4" s="73"/>
      <c r="C4" s="73"/>
      <c r="D4" s="73"/>
      <c r="E4" s="73"/>
      <c r="F4" s="73"/>
      <c r="G4" s="74"/>
    </row>
    <row r="5" spans="1:9" ht="16.5" thickTop="1" thickBot="1" x14ac:dyDescent="0.3">
      <c r="A5" s="69" t="s">
        <v>14</v>
      </c>
      <c r="B5" s="70"/>
      <c r="C5" s="70"/>
      <c r="D5" s="70"/>
      <c r="E5" s="70"/>
      <c r="F5" s="71"/>
      <c r="G5" s="2" t="str">
        <f>'Julieth '!A2</f>
        <v>1021-2024</v>
      </c>
    </row>
    <row r="6" spans="1:9" ht="15.75" thickBot="1" x14ac:dyDescent="0.3">
      <c r="A6" s="49" t="s">
        <v>4</v>
      </c>
      <c r="B6" s="50"/>
      <c r="C6" s="50"/>
      <c r="D6" s="50"/>
      <c r="E6" s="50"/>
      <c r="F6" s="51"/>
      <c r="G6" s="3">
        <f>'Julieth '!E2</f>
        <v>45463</v>
      </c>
    </row>
    <row r="7" spans="1:9" ht="15.75" thickBot="1" x14ac:dyDescent="0.3">
      <c r="A7" s="52" t="s">
        <v>15</v>
      </c>
      <c r="B7" s="53"/>
      <c r="C7" s="53"/>
      <c r="D7" s="53"/>
      <c r="E7" s="53"/>
      <c r="F7" s="53"/>
      <c r="G7" s="4">
        <f>'Julieth '!F2</f>
        <v>45645</v>
      </c>
    </row>
    <row r="8" spans="1:9" ht="15.75" thickBot="1" x14ac:dyDescent="0.3">
      <c r="A8" s="49"/>
      <c r="B8" s="50"/>
      <c r="C8" s="50"/>
      <c r="D8" s="50"/>
      <c r="E8" s="50"/>
      <c r="F8" s="50"/>
      <c r="G8" s="61"/>
    </row>
    <row r="9" spans="1:9" ht="15.75" thickBot="1" x14ac:dyDescent="0.3">
      <c r="A9" s="52"/>
      <c r="B9" s="53"/>
      <c r="C9" s="53"/>
      <c r="D9" s="53"/>
      <c r="E9" s="53"/>
      <c r="F9" s="53"/>
      <c r="G9" s="62"/>
    </row>
    <row r="10" spans="1:9" ht="15.75" thickBot="1" x14ac:dyDescent="0.3">
      <c r="A10" s="49" t="s">
        <v>16</v>
      </c>
      <c r="B10" s="50"/>
      <c r="C10" s="50"/>
      <c r="D10" s="50"/>
      <c r="E10" s="50"/>
      <c r="F10" s="51"/>
      <c r="G10" s="6">
        <f>'Julieth '!D2</f>
        <v>29121120</v>
      </c>
    </row>
    <row r="11" spans="1:9" ht="15.75" thickBot="1" x14ac:dyDescent="0.3">
      <c r="A11" s="52" t="s">
        <v>17</v>
      </c>
      <c r="B11" s="53"/>
      <c r="C11" s="53"/>
      <c r="D11" s="53"/>
      <c r="E11" s="53"/>
      <c r="F11" s="54"/>
      <c r="G11" s="6"/>
    </row>
    <row r="12" spans="1:9" ht="15.75" thickBot="1" x14ac:dyDescent="0.3">
      <c r="A12" s="49" t="s">
        <v>18</v>
      </c>
      <c r="B12" s="50"/>
      <c r="C12" s="50"/>
      <c r="D12" s="50"/>
      <c r="E12" s="50"/>
      <c r="F12" s="51"/>
      <c r="G12" s="5">
        <f>+G10+G11</f>
        <v>29121120</v>
      </c>
    </row>
    <row r="13" spans="1:9" ht="15.75" thickBot="1" x14ac:dyDescent="0.3">
      <c r="A13" s="7"/>
      <c r="B13" s="8"/>
      <c r="C13" s="8"/>
      <c r="D13" s="8"/>
      <c r="E13" s="8"/>
      <c r="F13" s="8"/>
      <c r="G13" s="9"/>
    </row>
    <row r="14" spans="1:9" ht="27" thickTop="1" thickBot="1" x14ac:dyDescent="0.3">
      <c r="A14" s="10" t="s">
        <v>19</v>
      </c>
      <c r="B14" s="11" t="s">
        <v>20</v>
      </c>
      <c r="C14" s="12" t="s">
        <v>21</v>
      </c>
      <c r="D14" s="13" t="s">
        <v>22</v>
      </c>
      <c r="E14" s="13" t="s">
        <v>23</v>
      </c>
      <c r="F14" s="13" t="s">
        <v>24</v>
      </c>
      <c r="G14" s="14" t="s">
        <v>25</v>
      </c>
    </row>
    <row r="15" spans="1:9" ht="15.75" thickBot="1" x14ac:dyDescent="0.3">
      <c r="A15" s="10"/>
      <c r="B15" s="11"/>
      <c r="C15" s="15"/>
      <c r="D15" s="16"/>
      <c r="E15" s="16"/>
      <c r="F15" s="16" t="s">
        <v>31</v>
      </c>
      <c r="G15" s="22">
        <v>1779624</v>
      </c>
      <c r="I15" s="23">
        <f>G16/30*11</f>
        <v>1779624</v>
      </c>
    </row>
    <row r="16" spans="1:9" ht="15.75" thickBot="1" x14ac:dyDescent="0.3">
      <c r="A16" s="10"/>
      <c r="B16" s="11"/>
      <c r="C16" s="15"/>
      <c r="D16" s="16"/>
      <c r="E16" s="16"/>
      <c r="F16" s="16" t="s">
        <v>41</v>
      </c>
      <c r="G16" s="22">
        <v>4853520</v>
      </c>
    </row>
    <row r="17" spans="1:9" ht="15.75" thickBot="1" x14ac:dyDescent="0.3">
      <c r="A17" s="10"/>
      <c r="B17" s="11"/>
      <c r="C17" s="15"/>
      <c r="D17" s="16"/>
      <c r="E17" s="16"/>
      <c r="F17" s="16" t="s">
        <v>42</v>
      </c>
      <c r="G17" s="22">
        <v>4853520</v>
      </c>
    </row>
    <row r="18" spans="1:9" ht="26.25" thickBot="1" x14ac:dyDescent="0.3">
      <c r="A18" s="10"/>
      <c r="B18" s="11"/>
      <c r="C18" s="15"/>
      <c r="D18" s="16"/>
      <c r="E18" s="16"/>
      <c r="F18" s="16" t="s">
        <v>43</v>
      </c>
      <c r="G18" s="22">
        <v>4853520</v>
      </c>
      <c r="I18" s="1"/>
    </row>
    <row r="19" spans="1:9" ht="15.75" thickBot="1" x14ac:dyDescent="0.3">
      <c r="A19" s="10"/>
      <c r="B19" s="11"/>
      <c r="C19" s="15"/>
      <c r="D19" s="16"/>
      <c r="E19" s="16"/>
      <c r="F19" s="16" t="s">
        <v>44</v>
      </c>
      <c r="G19" s="22">
        <v>4853520</v>
      </c>
    </row>
    <row r="20" spans="1:9" ht="15.75" thickBot="1" x14ac:dyDescent="0.3">
      <c r="A20" s="10"/>
      <c r="B20" s="11"/>
      <c r="C20" s="15"/>
      <c r="D20" s="16" t="s">
        <v>45</v>
      </c>
      <c r="E20" s="16"/>
      <c r="F20" s="16"/>
      <c r="G20" s="22">
        <v>4853520</v>
      </c>
    </row>
    <row r="21" spans="1:9" ht="15.75" thickBot="1" x14ac:dyDescent="0.3">
      <c r="A21" s="10"/>
      <c r="B21" s="11"/>
      <c r="C21" s="15"/>
      <c r="D21" s="16" t="s">
        <v>46</v>
      </c>
      <c r="E21" s="16"/>
      <c r="F21" s="16"/>
      <c r="G21" s="17">
        <f>G16/30*19</f>
        <v>3073896</v>
      </c>
    </row>
    <row r="22" spans="1:9" ht="15.75" thickBot="1" x14ac:dyDescent="0.3">
      <c r="A22" s="10"/>
      <c r="B22" s="11"/>
      <c r="C22" s="15"/>
      <c r="D22" s="16"/>
      <c r="E22" s="16"/>
      <c r="F22" s="16"/>
      <c r="G22" s="17"/>
    </row>
    <row r="23" spans="1:9" ht="15.75" thickBot="1" x14ac:dyDescent="0.3">
      <c r="A23" s="18"/>
      <c r="B23" s="11"/>
      <c r="C23" s="19"/>
      <c r="D23" s="55"/>
      <c r="E23" s="56"/>
      <c r="F23" s="56"/>
      <c r="G23" s="17"/>
    </row>
    <row r="24" spans="1:9" ht="15.75" thickBot="1" x14ac:dyDescent="0.3">
      <c r="A24" s="57"/>
      <c r="B24" s="58"/>
      <c r="C24" s="58"/>
      <c r="D24" s="59"/>
      <c r="E24" s="59"/>
      <c r="F24" s="59"/>
      <c r="G24" s="60"/>
    </row>
    <row r="25" spans="1:9" ht="15.75" thickBot="1" x14ac:dyDescent="0.3">
      <c r="A25" s="49" t="s">
        <v>26</v>
      </c>
      <c r="B25" s="50"/>
      <c r="C25" s="50"/>
      <c r="D25" s="50"/>
      <c r="E25" s="50"/>
      <c r="F25" s="51"/>
      <c r="G25" s="20">
        <f>SUM(G15:G19)</f>
        <v>21193704</v>
      </c>
    </row>
    <row r="26" spans="1:9" ht="15.75" thickBot="1" x14ac:dyDescent="0.3">
      <c r="A26" s="49" t="s">
        <v>27</v>
      </c>
      <c r="B26" s="50"/>
      <c r="C26" s="50"/>
      <c r="D26" s="50"/>
      <c r="E26" s="50"/>
      <c r="F26" s="51"/>
      <c r="G26" s="20"/>
    </row>
    <row r="27" spans="1:9" ht="15.75" thickBot="1" x14ac:dyDescent="0.3">
      <c r="A27" s="52" t="s">
        <v>28</v>
      </c>
      <c r="B27" s="53"/>
      <c r="C27" s="53"/>
      <c r="D27" s="53"/>
      <c r="E27" s="53"/>
      <c r="F27" s="54"/>
      <c r="G27" s="20">
        <f>SUM(G20:G21)</f>
        <v>7927416</v>
      </c>
    </row>
    <row r="28" spans="1:9" ht="15.75" thickBot="1" x14ac:dyDescent="0.3">
      <c r="A28" s="52" t="s">
        <v>29</v>
      </c>
      <c r="B28" s="53"/>
      <c r="C28" s="53"/>
      <c r="D28" s="53"/>
      <c r="E28" s="53"/>
      <c r="F28" s="54"/>
      <c r="G28" s="20">
        <f>+G25+G26+G27</f>
        <v>29121120</v>
      </c>
    </row>
    <row r="29" spans="1:9" ht="15.75" thickBot="1" x14ac:dyDescent="0.3">
      <c r="A29" s="46" t="s">
        <v>30</v>
      </c>
      <c r="B29" s="47"/>
      <c r="C29" s="47"/>
      <c r="D29" s="47"/>
      <c r="E29" s="47"/>
      <c r="F29" s="48"/>
      <c r="G29" s="21">
        <f>+G12-G28</f>
        <v>0</v>
      </c>
    </row>
  </sheetData>
  <mergeCells count="18">
    <mergeCell ref="A7:F7"/>
    <mergeCell ref="A9:G9"/>
    <mergeCell ref="A12:F12"/>
    <mergeCell ref="A2:G2"/>
    <mergeCell ref="A3:G3"/>
    <mergeCell ref="A5:F5"/>
    <mergeCell ref="A6:F6"/>
    <mergeCell ref="A4:G4"/>
    <mergeCell ref="D23:F23"/>
    <mergeCell ref="A24:G24"/>
    <mergeCell ref="A8:G8"/>
    <mergeCell ref="A10:F10"/>
    <mergeCell ref="A11:F11"/>
    <mergeCell ref="A29:F29"/>
    <mergeCell ref="A25:F25"/>
    <mergeCell ref="A26:F26"/>
    <mergeCell ref="A27:F27"/>
    <mergeCell ref="A28:F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2A7D9-1FF2-476D-A79D-6C2CDE051B9A}">
  <dimension ref="A1:I29"/>
  <sheetViews>
    <sheetView workbookViewId="0">
      <selection activeCell="G28" sqref="G28"/>
    </sheetView>
  </sheetViews>
  <sheetFormatPr baseColWidth="10" defaultRowHeight="15" x14ac:dyDescent="0.25"/>
  <cols>
    <col min="7" max="7" width="20.85546875" customWidth="1"/>
    <col min="9" max="9" width="14.5703125" bestFit="1" customWidth="1"/>
  </cols>
  <sheetData>
    <row r="1" spans="1:9" ht="15.75" thickBot="1" x14ac:dyDescent="0.3"/>
    <row r="2" spans="1:9" x14ac:dyDescent="0.25">
      <c r="A2" s="63" t="s">
        <v>13</v>
      </c>
      <c r="B2" s="64"/>
      <c r="C2" s="64"/>
      <c r="D2" s="64"/>
      <c r="E2" s="64"/>
      <c r="F2" s="64"/>
      <c r="G2" s="65"/>
    </row>
    <row r="3" spans="1:9" x14ac:dyDescent="0.25">
      <c r="A3" s="66" t="str">
        <f>'Julieth '!B3</f>
        <v>Cristian Camilo Muñoz Astudillo</v>
      </c>
      <c r="B3" s="67"/>
      <c r="C3" s="67"/>
      <c r="D3" s="67"/>
      <c r="E3" s="67"/>
      <c r="F3" s="67"/>
      <c r="G3" s="68"/>
    </row>
    <row r="4" spans="1:9" ht="15.75" thickBot="1" x14ac:dyDescent="0.3">
      <c r="A4" s="72"/>
      <c r="B4" s="73"/>
      <c r="C4" s="73"/>
      <c r="D4" s="73"/>
      <c r="E4" s="73"/>
      <c r="F4" s="73"/>
      <c r="G4" s="74"/>
    </row>
    <row r="5" spans="1:9" ht="16.5" thickTop="1" thickBot="1" x14ac:dyDescent="0.3">
      <c r="A5" s="69" t="s">
        <v>14</v>
      </c>
      <c r="B5" s="70"/>
      <c r="C5" s="70"/>
      <c r="D5" s="70"/>
      <c r="E5" s="70"/>
      <c r="F5" s="71"/>
      <c r="G5" s="2" t="str">
        <f>'Julieth '!A3</f>
        <v>1022-2024</v>
      </c>
    </row>
    <row r="6" spans="1:9" ht="15.75" thickBot="1" x14ac:dyDescent="0.3">
      <c r="A6" s="49" t="s">
        <v>4</v>
      </c>
      <c r="B6" s="50"/>
      <c r="C6" s="50"/>
      <c r="D6" s="50"/>
      <c r="E6" s="50"/>
      <c r="F6" s="51"/>
      <c r="G6" s="3">
        <f>'Julieth '!E3</f>
        <v>45463</v>
      </c>
    </row>
    <row r="7" spans="1:9" ht="15.75" thickBot="1" x14ac:dyDescent="0.3">
      <c r="A7" s="52" t="s">
        <v>15</v>
      </c>
      <c r="B7" s="53"/>
      <c r="C7" s="53"/>
      <c r="D7" s="53"/>
      <c r="E7" s="53"/>
      <c r="F7" s="53"/>
      <c r="G7" s="4">
        <f>'Julieth '!F3</f>
        <v>45645</v>
      </c>
    </row>
    <row r="8" spans="1:9" ht="15.75" thickBot="1" x14ac:dyDescent="0.3">
      <c r="A8" s="49"/>
      <c r="B8" s="50"/>
      <c r="C8" s="50"/>
      <c r="D8" s="50"/>
      <c r="E8" s="50"/>
      <c r="F8" s="50"/>
      <c r="G8" s="61"/>
    </row>
    <row r="9" spans="1:9" ht="15.75" thickBot="1" x14ac:dyDescent="0.3">
      <c r="A9" s="52"/>
      <c r="B9" s="53"/>
      <c r="C9" s="53"/>
      <c r="D9" s="53"/>
      <c r="E9" s="53"/>
      <c r="F9" s="53"/>
      <c r="G9" s="62"/>
    </row>
    <row r="10" spans="1:9" ht="15.75" thickBot="1" x14ac:dyDescent="0.3">
      <c r="A10" s="49" t="s">
        <v>16</v>
      </c>
      <c r="B10" s="50"/>
      <c r="C10" s="50"/>
      <c r="D10" s="50"/>
      <c r="E10" s="50"/>
      <c r="F10" s="51"/>
      <c r="G10" s="6">
        <f>'Julieth '!D3</f>
        <v>29121120</v>
      </c>
    </row>
    <row r="11" spans="1:9" ht="15.75" thickBot="1" x14ac:dyDescent="0.3">
      <c r="A11" s="52" t="s">
        <v>17</v>
      </c>
      <c r="B11" s="53"/>
      <c r="C11" s="53"/>
      <c r="D11" s="53"/>
      <c r="E11" s="53"/>
      <c r="F11" s="54"/>
      <c r="G11" s="6"/>
    </row>
    <row r="12" spans="1:9" ht="15.75" thickBot="1" x14ac:dyDescent="0.3">
      <c r="A12" s="49" t="s">
        <v>18</v>
      </c>
      <c r="B12" s="50"/>
      <c r="C12" s="50"/>
      <c r="D12" s="50"/>
      <c r="E12" s="50"/>
      <c r="F12" s="51"/>
      <c r="G12" s="5">
        <f>+G10+G11</f>
        <v>29121120</v>
      </c>
    </row>
    <row r="13" spans="1:9" ht="15.75" thickBot="1" x14ac:dyDescent="0.3">
      <c r="A13" s="7"/>
      <c r="B13" s="8"/>
      <c r="C13" s="8"/>
      <c r="D13" s="8"/>
      <c r="E13" s="8"/>
      <c r="F13" s="8"/>
      <c r="G13" s="9"/>
    </row>
    <row r="14" spans="1:9" ht="27" thickTop="1" thickBot="1" x14ac:dyDescent="0.3">
      <c r="A14" s="10" t="s">
        <v>19</v>
      </c>
      <c r="B14" s="11" t="s">
        <v>20</v>
      </c>
      <c r="C14" s="12" t="s">
        <v>21</v>
      </c>
      <c r="D14" s="13" t="s">
        <v>22</v>
      </c>
      <c r="E14" s="13" t="s">
        <v>23</v>
      </c>
      <c r="F14" s="13" t="s">
        <v>24</v>
      </c>
      <c r="G14" s="14" t="s">
        <v>25</v>
      </c>
    </row>
    <row r="15" spans="1:9" ht="15.75" thickBot="1" x14ac:dyDescent="0.3">
      <c r="A15" s="10"/>
      <c r="B15" s="11"/>
      <c r="C15" s="15"/>
      <c r="D15" s="16"/>
      <c r="E15" s="16"/>
      <c r="F15" s="16" t="s">
        <v>31</v>
      </c>
      <c r="G15" s="22">
        <v>1779624</v>
      </c>
      <c r="I15" s="23">
        <f>G16/30*11</f>
        <v>1779624</v>
      </c>
    </row>
    <row r="16" spans="1:9" ht="15.75" thickBot="1" x14ac:dyDescent="0.3">
      <c r="A16" s="10"/>
      <c r="B16" s="11"/>
      <c r="C16" s="15"/>
      <c r="D16" s="16"/>
      <c r="E16" s="16"/>
      <c r="F16" s="16" t="s">
        <v>41</v>
      </c>
      <c r="G16" s="22">
        <v>4853520</v>
      </c>
    </row>
    <row r="17" spans="1:9" ht="15.75" thickBot="1" x14ac:dyDescent="0.3">
      <c r="A17" s="10"/>
      <c r="B17" s="11"/>
      <c r="C17" s="15"/>
      <c r="D17" s="16"/>
      <c r="E17" s="16"/>
      <c r="F17" s="16" t="s">
        <v>42</v>
      </c>
      <c r="G17" s="22">
        <v>4853520</v>
      </c>
    </row>
    <row r="18" spans="1:9" ht="26.25" thickBot="1" x14ac:dyDescent="0.3">
      <c r="A18" s="10"/>
      <c r="B18" s="11"/>
      <c r="C18" s="15"/>
      <c r="D18" s="16"/>
      <c r="E18" s="16"/>
      <c r="F18" s="16" t="s">
        <v>43</v>
      </c>
      <c r="G18" s="22">
        <v>4853520</v>
      </c>
      <c r="I18" s="1"/>
    </row>
    <row r="19" spans="1:9" ht="15.75" thickBot="1" x14ac:dyDescent="0.3">
      <c r="A19" s="10"/>
      <c r="B19" s="11"/>
      <c r="C19" s="15"/>
      <c r="D19" s="16"/>
      <c r="E19" s="16"/>
      <c r="F19" s="16" t="s">
        <v>44</v>
      </c>
      <c r="G19" s="22">
        <v>4853520</v>
      </c>
    </row>
    <row r="20" spans="1:9" ht="15.75" thickBot="1" x14ac:dyDescent="0.3">
      <c r="A20" s="10"/>
      <c r="B20" s="11"/>
      <c r="C20" s="15"/>
      <c r="D20" s="16" t="s">
        <v>45</v>
      </c>
      <c r="E20" s="16"/>
      <c r="F20" s="16"/>
      <c r="G20" s="22">
        <v>4853520</v>
      </c>
    </row>
    <row r="21" spans="1:9" ht="15.75" thickBot="1" x14ac:dyDescent="0.3">
      <c r="A21" s="10"/>
      <c r="B21" s="11"/>
      <c r="C21" s="15"/>
      <c r="D21" s="16" t="s">
        <v>46</v>
      </c>
      <c r="E21" s="16"/>
      <c r="F21" s="16"/>
      <c r="G21" s="17">
        <f>G16/30*19</f>
        <v>3073896</v>
      </c>
    </row>
    <row r="22" spans="1:9" ht="15.75" thickBot="1" x14ac:dyDescent="0.3">
      <c r="A22" s="10"/>
      <c r="B22" s="11"/>
      <c r="C22" s="15"/>
      <c r="D22" s="16"/>
      <c r="E22" s="16"/>
      <c r="F22" s="16"/>
      <c r="G22" s="17"/>
    </row>
    <row r="23" spans="1:9" ht="15.75" thickBot="1" x14ac:dyDescent="0.3">
      <c r="A23" s="18"/>
      <c r="B23" s="11"/>
      <c r="C23" s="19"/>
      <c r="D23" s="55"/>
      <c r="E23" s="56"/>
      <c r="F23" s="56"/>
      <c r="G23" s="17"/>
    </row>
    <row r="24" spans="1:9" ht="15.75" thickBot="1" x14ac:dyDescent="0.3">
      <c r="A24" s="57"/>
      <c r="B24" s="58"/>
      <c r="C24" s="58"/>
      <c r="D24" s="59"/>
      <c r="E24" s="59"/>
      <c r="F24" s="59"/>
      <c r="G24" s="60"/>
    </row>
    <row r="25" spans="1:9" ht="15.75" thickBot="1" x14ac:dyDescent="0.3">
      <c r="A25" s="49" t="s">
        <v>26</v>
      </c>
      <c r="B25" s="50"/>
      <c r="C25" s="50"/>
      <c r="D25" s="50"/>
      <c r="E25" s="50"/>
      <c r="F25" s="51"/>
      <c r="G25" s="20">
        <f>SUM(G15:G19)</f>
        <v>21193704</v>
      </c>
    </row>
    <row r="26" spans="1:9" ht="15.75" thickBot="1" x14ac:dyDescent="0.3">
      <c r="A26" s="49" t="s">
        <v>27</v>
      </c>
      <c r="B26" s="50"/>
      <c r="C26" s="50"/>
      <c r="D26" s="50"/>
      <c r="E26" s="50"/>
      <c r="F26" s="51"/>
      <c r="G26" s="20"/>
    </row>
    <row r="27" spans="1:9" ht="15.75" thickBot="1" x14ac:dyDescent="0.3">
      <c r="A27" s="52" t="s">
        <v>28</v>
      </c>
      <c r="B27" s="53"/>
      <c r="C27" s="53"/>
      <c r="D27" s="53"/>
      <c r="E27" s="53"/>
      <c r="F27" s="54"/>
      <c r="G27" s="20">
        <f>SUM(G20:G21)</f>
        <v>7927416</v>
      </c>
    </row>
    <row r="28" spans="1:9" ht="15.75" thickBot="1" x14ac:dyDescent="0.3">
      <c r="A28" s="52" t="s">
        <v>29</v>
      </c>
      <c r="B28" s="53"/>
      <c r="C28" s="53"/>
      <c r="D28" s="53"/>
      <c r="E28" s="53"/>
      <c r="F28" s="54"/>
      <c r="G28" s="20">
        <f>+G25+G26+G27</f>
        <v>29121120</v>
      </c>
    </row>
    <row r="29" spans="1:9" ht="15.75" thickBot="1" x14ac:dyDescent="0.3">
      <c r="A29" s="46" t="s">
        <v>30</v>
      </c>
      <c r="B29" s="47"/>
      <c r="C29" s="47"/>
      <c r="D29" s="47"/>
      <c r="E29" s="47"/>
      <c r="F29" s="48"/>
      <c r="G29" s="21">
        <f>+G12-G28</f>
        <v>0</v>
      </c>
    </row>
  </sheetData>
  <mergeCells count="18">
    <mergeCell ref="A29:F29"/>
    <mergeCell ref="A8:G8"/>
    <mergeCell ref="A9:G9"/>
    <mergeCell ref="A10:F10"/>
    <mergeCell ref="A11:F11"/>
    <mergeCell ref="A12:F12"/>
    <mergeCell ref="D23:F23"/>
    <mergeCell ref="A24:G24"/>
    <mergeCell ref="A25:F25"/>
    <mergeCell ref="A26:F26"/>
    <mergeCell ref="A27:F27"/>
    <mergeCell ref="A28:F28"/>
    <mergeCell ref="A7:F7"/>
    <mergeCell ref="A2:G2"/>
    <mergeCell ref="A3:G3"/>
    <mergeCell ref="A4:G4"/>
    <mergeCell ref="A5:F5"/>
    <mergeCell ref="A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A7CE7-33BB-4532-A661-837EC16F416C}">
  <dimension ref="A1:I29"/>
  <sheetViews>
    <sheetView workbookViewId="0">
      <selection activeCell="F19" sqref="F19"/>
    </sheetView>
  </sheetViews>
  <sheetFormatPr baseColWidth="10" defaultRowHeight="15" x14ac:dyDescent="0.25"/>
  <cols>
    <col min="7" max="7" width="20.85546875" customWidth="1"/>
    <col min="9" max="9" width="14.5703125" bestFit="1" customWidth="1"/>
  </cols>
  <sheetData>
    <row r="1" spans="1:9" ht="15.75" thickBot="1" x14ac:dyDescent="0.3"/>
    <row r="2" spans="1:9" x14ac:dyDescent="0.25">
      <c r="A2" s="63" t="s">
        <v>13</v>
      </c>
      <c r="B2" s="64"/>
      <c r="C2" s="64"/>
      <c r="D2" s="64"/>
      <c r="E2" s="64"/>
      <c r="F2" s="64"/>
      <c r="G2" s="65"/>
    </row>
    <row r="3" spans="1:9" x14ac:dyDescent="0.25">
      <c r="A3" s="66" t="str">
        <f>'Julieth '!B4</f>
        <v>Edinson Fabian Vasquez Gonzalez</v>
      </c>
      <c r="B3" s="67"/>
      <c r="C3" s="67"/>
      <c r="D3" s="67"/>
      <c r="E3" s="67"/>
      <c r="F3" s="67"/>
      <c r="G3" s="68"/>
    </row>
    <row r="4" spans="1:9" ht="15.75" thickBot="1" x14ac:dyDescent="0.3">
      <c r="A4" s="72"/>
      <c r="B4" s="73"/>
      <c r="C4" s="73"/>
      <c r="D4" s="73"/>
      <c r="E4" s="73"/>
      <c r="F4" s="73"/>
      <c r="G4" s="74"/>
    </row>
    <row r="5" spans="1:9" ht="16.5" thickTop="1" thickBot="1" x14ac:dyDescent="0.3">
      <c r="A5" s="69" t="s">
        <v>14</v>
      </c>
      <c r="B5" s="70"/>
      <c r="C5" s="70"/>
      <c r="D5" s="70"/>
      <c r="E5" s="70"/>
      <c r="F5" s="71"/>
      <c r="G5" s="2" t="str">
        <f>'Julieth '!A4</f>
        <v>1020-2024</v>
      </c>
    </row>
    <row r="6" spans="1:9" ht="15.75" thickBot="1" x14ac:dyDescent="0.3">
      <c r="A6" s="49" t="s">
        <v>4</v>
      </c>
      <c r="B6" s="50"/>
      <c r="C6" s="50"/>
      <c r="D6" s="50"/>
      <c r="E6" s="50"/>
      <c r="F6" s="51"/>
      <c r="G6" s="3">
        <f>'Julieth '!E4</f>
        <v>45463</v>
      </c>
    </row>
    <row r="7" spans="1:9" ht="15.75" thickBot="1" x14ac:dyDescent="0.3">
      <c r="A7" s="52" t="s">
        <v>15</v>
      </c>
      <c r="B7" s="53"/>
      <c r="C7" s="53"/>
      <c r="D7" s="53"/>
      <c r="E7" s="53"/>
      <c r="F7" s="53"/>
      <c r="G7" s="4">
        <f>'Julieth '!F4</f>
        <v>45645</v>
      </c>
    </row>
    <row r="8" spans="1:9" ht="15.75" thickBot="1" x14ac:dyDescent="0.3">
      <c r="A8" s="49"/>
      <c r="B8" s="50"/>
      <c r="C8" s="50"/>
      <c r="D8" s="50"/>
      <c r="E8" s="50"/>
      <c r="F8" s="50"/>
      <c r="G8" s="61"/>
    </row>
    <row r="9" spans="1:9" ht="15.75" thickBot="1" x14ac:dyDescent="0.3">
      <c r="A9" s="52"/>
      <c r="B9" s="53"/>
      <c r="C9" s="53"/>
      <c r="D9" s="53"/>
      <c r="E9" s="53"/>
      <c r="F9" s="53"/>
      <c r="G9" s="62"/>
    </row>
    <row r="10" spans="1:9" ht="15.75" thickBot="1" x14ac:dyDescent="0.3">
      <c r="A10" s="49" t="s">
        <v>16</v>
      </c>
      <c r="B10" s="50"/>
      <c r="C10" s="50"/>
      <c r="D10" s="50"/>
      <c r="E10" s="50"/>
      <c r="F10" s="51"/>
      <c r="G10" s="6">
        <f>'Julieth '!D3</f>
        <v>29121120</v>
      </c>
    </row>
    <row r="11" spans="1:9" ht="15.75" thickBot="1" x14ac:dyDescent="0.3">
      <c r="A11" s="52" t="s">
        <v>17</v>
      </c>
      <c r="B11" s="53"/>
      <c r="C11" s="53"/>
      <c r="D11" s="53"/>
      <c r="E11" s="53"/>
      <c r="F11" s="54"/>
      <c r="G11" s="6"/>
    </row>
    <row r="12" spans="1:9" ht="15.75" thickBot="1" x14ac:dyDescent="0.3">
      <c r="A12" s="49" t="s">
        <v>18</v>
      </c>
      <c r="B12" s="50"/>
      <c r="C12" s="50"/>
      <c r="D12" s="50"/>
      <c r="E12" s="50"/>
      <c r="F12" s="51"/>
      <c r="G12" s="5">
        <f>+G10+G11</f>
        <v>29121120</v>
      </c>
    </row>
    <row r="13" spans="1:9" ht="15.75" thickBot="1" x14ac:dyDescent="0.3">
      <c r="A13" s="7"/>
      <c r="B13" s="8"/>
      <c r="C13" s="8"/>
      <c r="D13" s="8"/>
      <c r="E13" s="8"/>
      <c r="F13" s="8"/>
      <c r="G13" s="9"/>
    </row>
    <row r="14" spans="1:9" ht="27" thickTop="1" thickBot="1" x14ac:dyDescent="0.3">
      <c r="A14" s="10" t="s">
        <v>19</v>
      </c>
      <c r="B14" s="11" t="s">
        <v>20</v>
      </c>
      <c r="C14" s="12" t="s">
        <v>21</v>
      </c>
      <c r="D14" s="13" t="s">
        <v>22</v>
      </c>
      <c r="E14" s="13" t="s">
        <v>23</v>
      </c>
      <c r="F14" s="13" t="s">
        <v>24</v>
      </c>
      <c r="G14" s="14" t="s">
        <v>25</v>
      </c>
    </row>
    <row r="15" spans="1:9" ht="15.75" thickBot="1" x14ac:dyDescent="0.3">
      <c r="A15" s="10"/>
      <c r="B15" s="11"/>
      <c r="C15" s="15"/>
      <c r="D15" s="16"/>
      <c r="E15" s="16"/>
      <c r="F15" s="16" t="s">
        <v>31</v>
      </c>
      <c r="G15" s="22">
        <v>1779624</v>
      </c>
      <c r="I15" s="23"/>
    </row>
    <row r="16" spans="1:9" ht="15.75" thickBot="1" x14ac:dyDescent="0.3">
      <c r="A16" s="10"/>
      <c r="B16" s="11"/>
      <c r="C16" s="15"/>
      <c r="D16" s="16"/>
      <c r="E16" s="16"/>
      <c r="F16" s="16" t="s">
        <v>41</v>
      </c>
      <c r="G16" s="22">
        <v>4853520</v>
      </c>
    </row>
    <row r="17" spans="1:9" ht="15.75" thickBot="1" x14ac:dyDescent="0.3">
      <c r="A17" s="10"/>
      <c r="B17" s="11"/>
      <c r="C17" s="15"/>
      <c r="D17" s="16"/>
      <c r="E17" s="16"/>
      <c r="F17" s="16" t="s">
        <v>42</v>
      </c>
      <c r="G17" s="22">
        <v>4853520</v>
      </c>
    </row>
    <row r="18" spans="1:9" ht="26.25" thickBot="1" x14ac:dyDescent="0.3">
      <c r="A18" s="10"/>
      <c r="B18" s="11"/>
      <c r="C18" s="15"/>
      <c r="D18" s="16"/>
      <c r="E18" s="16"/>
      <c r="F18" s="16" t="s">
        <v>43</v>
      </c>
      <c r="G18" s="22">
        <v>4853520</v>
      </c>
      <c r="I18" s="1"/>
    </row>
    <row r="19" spans="1:9" ht="15.75" thickBot="1" x14ac:dyDescent="0.3">
      <c r="A19" s="10"/>
      <c r="B19" s="11"/>
      <c r="C19" s="15"/>
      <c r="D19" s="16"/>
      <c r="E19" s="16"/>
      <c r="F19" s="16" t="s">
        <v>44</v>
      </c>
      <c r="G19" s="22">
        <v>4853520</v>
      </c>
    </row>
    <row r="20" spans="1:9" ht="15.75" thickBot="1" x14ac:dyDescent="0.3">
      <c r="A20" s="10"/>
      <c r="B20" s="11"/>
      <c r="C20" s="15"/>
      <c r="D20" s="16" t="s">
        <v>45</v>
      </c>
      <c r="E20" s="16"/>
      <c r="F20" s="16"/>
      <c r="G20" s="22">
        <v>4853520</v>
      </c>
    </row>
    <row r="21" spans="1:9" ht="15.75" thickBot="1" x14ac:dyDescent="0.3">
      <c r="A21" s="10"/>
      <c r="B21" s="11"/>
      <c r="C21" s="15"/>
      <c r="D21" s="16" t="s">
        <v>46</v>
      </c>
      <c r="E21" s="16"/>
      <c r="F21" s="16"/>
      <c r="G21" s="17">
        <f>G16/30*19</f>
        <v>3073896</v>
      </c>
    </row>
    <row r="22" spans="1:9" ht="15.75" thickBot="1" x14ac:dyDescent="0.3">
      <c r="A22" s="10"/>
      <c r="B22" s="11"/>
      <c r="C22" s="15"/>
      <c r="D22" s="16"/>
      <c r="E22" s="16"/>
      <c r="F22" s="16"/>
      <c r="G22" s="17"/>
    </row>
    <row r="23" spans="1:9" ht="15.75" thickBot="1" x14ac:dyDescent="0.3">
      <c r="A23" s="18"/>
      <c r="B23" s="11"/>
      <c r="C23" s="19"/>
      <c r="D23" s="55"/>
      <c r="E23" s="56"/>
      <c r="F23" s="56"/>
      <c r="G23" s="17"/>
    </row>
    <row r="24" spans="1:9" ht="15.75" thickBot="1" x14ac:dyDescent="0.3">
      <c r="A24" s="57"/>
      <c r="B24" s="58"/>
      <c r="C24" s="58"/>
      <c r="D24" s="59"/>
      <c r="E24" s="59"/>
      <c r="F24" s="59"/>
      <c r="G24" s="60"/>
    </row>
    <row r="25" spans="1:9" ht="15.75" thickBot="1" x14ac:dyDescent="0.3">
      <c r="A25" s="49" t="s">
        <v>26</v>
      </c>
      <c r="B25" s="50"/>
      <c r="C25" s="50"/>
      <c r="D25" s="50"/>
      <c r="E25" s="50"/>
      <c r="F25" s="51"/>
      <c r="G25" s="20">
        <f>SUM(G15:G19)</f>
        <v>21193704</v>
      </c>
    </row>
    <row r="26" spans="1:9" ht="15.75" thickBot="1" x14ac:dyDescent="0.3">
      <c r="A26" s="49" t="s">
        <v>27</v>
      </c>
      <c r="B26" s="50"/>
      <c r="C26" s="50"/>
      <c r="D26" s="50"/>
      <c r="E26" s="50"/>
      <c r="F26" s="51"/>
      <c r="G26" s="20"/>
    </row>
    <row r="27" spans="1:9" ht="15.75" thickBot="1" x14ac:dyDescent="0.3">
      <c r="A27" s="52" t="s">
        <v>28</v>
      </c>
      <c r="B27" s="53"/>
      <c r="C27" s="53"/>
      <c r="D27" s="53"/>
      <c r="E27" s="53"/>
      <c r="F27" s="54"/>
      <c r="G27" s="20">
        <f>SUM(G20:G21)</f>
        <v>7927416</v>
      </c>
    </row>
    <row r="28" spans="1:9" ht="15.75" thickBot="1" x14ac:dyDescent="0.3">
      <c r="A28" s="52" t="s">
        <v>29</v>
      </c>
      <c r="B28" s="53"/>
      <c r="C28" s="53"/>
      <c r="D28" s="53"/>
      <c r="E28" s="53"/>
      <c r="F28" s="54"/>
      <c r="G28" s="20">
        <f>+G25+G26+G27</f>
        <v>29121120</v>
      </c>
    </row>
    <row r="29" spans="1:9" ht="15.75" thickBot="1" x14ac:dyDescent="0.3">
      <c r="A29" s="46" t="s">
        <v>30</v>
      </c>
      <c r="B29" s="47"/>
      <c r="C29" s="47"/>
      <c r="D29" s="47"/>
      <c r="E29" s="47"/>
      <c r="F29" s="48"/>
      <c r="G29" s="21">
        <f>+G12-G28</f>
        <v>0</v>
      </c>
    </row>
  </sheetData>
  <mergeCells count="18">
    <mergeCell ref="A29:F29"/>
    <mergeCell ref="A8:G8"/>
    <mergeCell ref="A9:G9"/>
    <mergeCell ref="A10:F10"/>
    <mergeCell ref="A11:F11"/>
    <mergeCell ref="A12:F12"/>
    <mergeCell ref="D23:F23"/>
    <mergeCell ref="A24:G24"/>
    <mergeCell ref="A25:F25"/>
    <mergeCell ref="A26:F26"/>
    <mergeCell ref="A27:F27"/>
    <mergeCell ref="A28:F28"/>
    <mergeCell ref="A7:F7"/>
    <mergeCell ref="A2:G2"/>
    <mergeCell ref="A3:G3"/>
    <mergeCell ref="A4:G4"/>
    <mergeCell ref="A5:F5"/>
    <mergeCell ref="A6:F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95EB6-1BE8-4400-AFFA-806022866096}">
  <dimension ref="A1:I29"/>
  <sheetViews>
    <sheetView workbookViewId="0">
      <selection activeCell="I15" sqref="I15"/>
    </sheetView>
  </sheetViews>
  <sheetFormatPr baseColWidth="10" defaultRowHeight="15" x14ac:dyDescent="0.25"/>
  <cols>
    <col min="7" max="7" width="20.85546875" customWidth="1"/>
    <col min="9" max="9" width="14.5703125" bestFit="1" customWidth="1"/>
  </cols>
  <sheetData>
    <row r="1" spans="1:9" ht="15.75" thickBot="1" x14ac:dyDescent="0.3"/>
    <row r="2" spans="1:9" x14ac:dyDescent="0.25">
      <c r="A2" s="63" t="s">
        <v>13</v>
      </c>
      <c r="B2" s="64"/>
      <c r="C2" s="64"/>
      <c r="D2" s="64"/>
      <c r="E2" s="64"/>
      <c r="F2" s="64"/>
      <c r="G2" s="65"/>
    </row>
    <row r="3" spans="1:9" x14ac:dyDescent="0.25">
      <c r="A3" s="66" t="str">
        <f>'Julieth '!B5</f>
        <v>Nathalia Cruz Penagos</v>
      </c>
      <c r="B3" s="67"/>
      <c r="C3" s="67"/>
      <c r="D3" s="67"/>
      <c r="E3" s="67"/>
      <c r="F3" s="67"/>
      <c r="G3" s="68"/>
    </row>
    <row r="4" spans="1:9" ht="15.75" thickBot="1" x14ac:dyDescent="0.3">
      <c r="A4" s="72"/>
      <c r="B4" s="73"/>
      <c r="C4" s="73"/>
      <c r="D4" s="73"/>
      <c r="E4" s="73"/>
      <c r="F4" s="73"/>
      <c r="G4" s="74"/>
    </row>
    <row r="5" spans="1:9" ht="16.5" thickTop="1" thickBot="1" x14ac:dyDescent="0.3">
      <c r="A5" s="69" t="s">
        <v>14</v>
      </c>
      <c r="B5" s="70"/>
      <c r="C5" s="70"/>
      <c r="D5" s="70"/>
      <c r="E5" s="70"/>
      <c r="F5" s="71"/>
      <c r="G5" s="2" t="str">
        <f>'Julieth '!A5</f>
        <v>1008-2024</v>
      </c>
    </row>
    <row r="6" spans="1:9" ht="15.75" thickBot="1" x14ac:dyDescent="0.3">
      <c r="A6" s="49" t="s">
        <v>4</v>
      </c>
      <c r="B6" s="50"/>
      <c r="C6" s="50"/>
      <c r="D6" s="50"/>
      <c r="E6" s="50"/>
      <c r="F6" s="51"/>
      <c r="G6" s="3">
        <f>'Julieth '!E5</f>
        <v>45462</v>
      </c>
    </row>
    <row r="7" spans="1:9" ht="15.75" thickBot="1" x14ac:dyDescent="0.3">
      <c r="A7" s="52" t="s">
        <v>15</v>
      </c>
      <c r="B7" s="53"/>
      <c r="C7" s="53"/>
      <c r="D7" s="53"/>
      <c r="E7" s="53"/>
      <c r="F7" s="53"/>
      <c r="G7" s="4">
        <f>'Julieth '!F5</f>
        <v>45644</v>
      </c>
    </row>
    <row r="8" spans="1:9" ht="15.75" thickBot="1" x14ac:dyDescent="0.3">
      <c r="A8" s="49"/>
      <c r="B8" s="50"/>
      <c r="C8" s="50"/>
      <c r="D8" s="50"/>
      <c r="E8" s="50"/>
      <c r="F8" s="50"/>
      <c r="G8" s="61"/>
    </row>
    <row r="9" spans="1:9" ht="15.75" thickBot="1" x14ac:dyDescent="0.3">
      <c r="A9" s="52"/>
      <c r="B9" s="53"/>
      <c r="C9" s="53"/>
      <c r="D9" s="53"/>
      <c r="E9" s="53"/>
      <c r="F9" s="53"/>
      <c r="G9" s="62"/>
    </row>
    <row r="10" spans="1:9" ht="15.75" thickBot="1" x14ac:dyDescent="0.3">
      <c r="A10" s="49" t="s">
        <v>16</v>
      </c>
      <c r="B10" s="50"/>
      <c r="C10" s="50"/>
      <c r="D10" s="50"/>
      <c r="E10" s="50"/>
      <c r="F10" s="51"/>
      <c r="G10" s="6">
        <f>'Julieth '!D5</f>
        <v>29121120</v>
      </c>
    </row>
    <row r="11" spans="1:9" ht="15.75" thickBot="1" x14ac:dyDescent="0.3">
      <c r="A11" s="52" t="s">
        <v>17</v>
      </c>
      <c r="B11" s="53"/>
      <c r="C11" s="53"/>
      <c r="D11" s="53"/>
      <c r="E11" s="53"/>
      <c r="F11" s="54"/>
      <c r="G11" s="6"/>
    </row>
    <row r="12" spans="1:9" ht="15.75" thickBot="1" x14ac:dyDescent="0.3">
      <c r="A12" s="49" t="s">
        <v>18</v>
      </c>
      <c r="B12" s="50"/>
      <c r="C12" s="50"/>
      <c r="D12" s="50"/>
      <c r="E12" s="50"/>
      <c r="F12" s="51"/>
      <c r="G12" s="5">
        <f>+G10+G11</f>
        <v>29121120</v>
      </c>
    </row>
    <row r="13" spans="1:9" ht="15.75" thickBot="1" x14ac:dyDescent="0.3">
      <c r="A13" s="7"/>
      <c r="B13" s="8"/>
      <c r="C13" s="8"/>
      <c r="D13" s="8"/>
      <c r="E13" s="8"/>
      <c r="F13" s="8"/>
      <c r="G13" s="9"/>
    </row>
    <row r="14" spans="1:9" ht="27" thickTop="1" thickBot="1" x14ac:dyDescent="0.3">
      <c r="A14" s="10" t="s">
        <v>19</v>
      </c>
      <c r="B14" s="11" t="s">
        <v>20</v>
      </c>
      <c r="C14" s="12" t="s">
        <v>21</v>
      </c>
      <c r="D14" s="13" t="s">
        <v>22</v>
      </c>
      <c r="E14" s="13" t="s">
        <v>23</v>
      </c>
      <c r="F14" s="13" t="s">
        <v>24</v>
      </c>
      <c r="G14" s="14" t="s">
        <v>25</v>
      </c>
    </row>
    <row r="15" spans="1:9" ht="15.75" thickBot="1" x14ac:dyDescent="0.3">
      <c r="A15" s="10"/>
      <c r="B15" s="11"/>
      <c r="C15" s="15"/>
      <c r="D15" s="16"/>
      <c r="E15" s="16"/>
      <c r="F15" s="16" t="s">
        <v>31</v>
      </c>
      <c r="G15" s="22">
        <v>1941408</v>
      </c>
      <c r="I15" s="23"/>
    </row>
    <row r="16" spans="1:9" ht="15.75" thickBot="1" x14ac:dyDescent="0.3">
      <c r="A16" s="10"/>
      <c r="B16" s="11"/>
      <c r="C16" s="15"/>
      <c r="D16" s="16"/>
      <c r="E16" s="16"/>
      <c r="F16" s="16" t="s">
        <v>41</v>
      </c>
      <c r="G16" s="22">
        <v>4853520</v>
      </c>
    </row>
    <row r="17" spans="1:9" ht="15.75" thickBot="1" x14ac:dyDescent="0.3">
      <c r="A17" s="10"/>
      <c r="B17" s="11"/>
      <c r="C17" s="15"/>
      <c r="D17" s="16"/>
      <c r="E17" s="16"/>
      <c r="F17" s="16" t="s">
        <v>42</v>
      </c>
      <c r="G17" s="22">
        <v>4853520</v>
      </c>
    </row>
    <row r="18" spans="1:9" ht="26.25" thickBot="1" x14ac:dyDescent="0.3">
      <c r="A18" s="10"/>
      <c r="B18" s="11"/>
      <c r="C18" s="15"/>
      <c r="D18" s="16"/>
      <c r="E18" s="16"/>
      <c r="F18" s="16" t="s">
        <v>43</v>
      </c>
      <c r="G18" s="22">
        <v>4853520</v>
      </c>
      <c r="I18" s="1"/>
    </row>
    <row r="19" spans="1:9" ht="15.75" thickBot="1" x14ac:dyDescent="0.3">
      <c r="A19" s="10"/>
      <c r="B19" s="11"/>
      <c r="C19" s="15"/>
      <c r="D19" s="16"/>
      <c r="E19" s="16"/>
      <c r="F19" s="16" t="s">
        <v>44</v>
      </c>
      <c r="G19" s="22">
        <v>4853520</v>
      </c>
    </row>
    <row r="20" spans="1:9" ht="15.75" thickBot="1" x14ac:dyDescent="0.3">
      <c r="A20" s="10"/>
      <c r="B20" s="11"/>
      <c r="C20" s="15"/>
      <c r="D20" s="16" t="s">
        <v>45</v>
      </c>
      <c r="E20" s="16"/>
      <c r="F20" s="16"/>
      <c r="G20" s="22">
        <v>4853520</v>
      </c>
    </row>
    <row r="21" spans="1:9" ht="15.75" thickBot="1" x14ac:dyDescent="0.3">
      <c r="A21" s="10"/>
      <c r="B21" s="11"/>
      <c r="C21" s="15"/>
      <c r="D21" s="16" t="s">
        <v>46</v>
      </c>
      <c r="E21" s="16"/>
      <c r="F21" s="16"/>
      <c r="G21" s="17">
        <f>G16/30*18</f>
        <v>2912112</v>
      </c>
    </row>
    <row r="22" spans="1:9" ht="15.75" thickBot="1" x14ac:dyDescent="0.3">
      <c r="A22" s="10"/>
      <c r="B22" s="11"/>
      <c r="C22" s="15"/>
      <c r="D22" s="16"/>
      <c r="E22" s="16"/>
      <c r="F22" s="16"/>
      <c r="G22" s="17"/>
    </row>
    <row r="23" spans="1:9" ht="15.75" thickBot="1" x14ac:dyDescent="0.3">
      <c r="A23" s="18"/>
      <c r="B23" s="11"/>
      <c r="C23" s="19"/>
      <c r="D23" s="55"/>
      <c r="E23" s="56"/>
      <c r="F23" s="56"/>
      <c r="G23" s="17"/>
    </row>
    <row r="24" spans="1:9" ht="15.75" thickBot="1" x14ac:dyDescent="0.3">
      <c r="A24" s="57"/>
      <c r="B24" s="58"/>
      <c r="C24" s="58"/>
      <c r="D24" s="59"/>
      <c r="E24" s="59"/>
      <c r="F24" s="59"/>
      <c r="G24" s="60"/>
    </row>
    <row r="25" spans="1:9" ht="15.75" thickBot="1" x14ac:dyDescent="0.3">
      <c r="A25" s="49" t="s">
        <v>26</v>
      </c>
      <c r="B25" s="50"/>
      <c r="C25" s="50"/>
      <c r="D25" s="50"/>
      <c r="E25" s="50"/>
      <c r="F25" s="51"/>
      <c r="G25" s="20">
        <f>SUM(G15:G19)</f>
        <v>21355488</v>
      </c>
    </row>
    <row r="26" spans="1:9" ht="15.75" thickBot="1" x14ac:dyDescent="0.3">
      <c r="A26" s="49" t="s">
        <v>27</v>
      </c>
      <c r="B26" s="50"/>
      <c r="C26" s="50"/>
      <c r="D26" s="50"/>
      <c r="E26" s="50"/>
      <c r="F26" s="51"/>
      <c r="G26" s="20"/>
    </row>
    <row r="27" spans="1:9" ht="15.75" thickBot="1" x14ac:dyDescent="0.3">
      <c r="A27" s="52" t="s">
        <v>28</v>
      </c>
      <c r="B27" s="53"/>
      <c r="C27" s="53"/>
      <c r="D27" s="53"/>
      <c r="E27" s="53"/>
      <c r="F27" s="54"/>
      <c r="G27" s="20">
        <f>SUM(G20:G21)</f>
        <v>7765632</v>
      </c>
    </row>
    <row r="28" spans="1:9" ht="15.75" thickBot="1" x14ac:dyDescent="0.3">
      <c r="A28" s="52" t="s">
        <v>29</v>
      </c>
      <c r="B28" s="53"/>
      <c r="C28" s="53"/>
      <c r="D28" s="53"/>
      <c r="E28" s="53"/>
      <c r="F28" s="54"/>
      <c r="G28" s="20">
        <f>+G25+G26+G27</f>
        <v>29121120</v>
      </c>
    </row>
    <row r="29" spans="1:9" ht="15.75" thickBot="1" x14ac:dyDescent="0.3">
      <c r="A29" s="46" t="s">
        <v>30</v>
      </c>
      <c r="B29" s="47"/>
      <c r="C29" s="47"/>
      <c r="D29" s="47"/>
      <c r="E29" s="47"/>
      <c r="F29" s="48"/>
      <c r="G29" s="21">
        <f>+G12-G28</f>
        <v>0</v>
      </c>
    </row>
  </sheetData>
  <mergeCells count="18">
    <mergeCell ref="A29:F29"/>
    <mergeCell ref="A8:G8"/>
    <mergeCell ref="A9:G9"/>
    <mergeCell ref="A10:F10"/>
    <mergeCell ref="A11:F11"/>
    <mergeCell ref="A12:F12"/>
    <mergeCell ref="D23:F23"/>
    <mergeCell ref="A24:G24"/>
    <mergeCell ref="A25:F25"/>
    <mergeCell ref="A26:F26"/>
    <mergeCell ref="A27:F27"/>
    <mergeCell ref="A28:F28"/>
    <mergeCell ref="A7:F7"/>
    <mergeCell ref="A2:G2"/>
    <mergeCell ref="A3:G3"/>
    <mergeCell ref="A4:G4"/>
    <mergeCell ref="A5:F5"/>
    <mergeCell ref="A6:F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06C9C-F58A-439F-A55E-7DE53FE7BCA4}">
  <dimension ref="A1:I29"/>
  <sheetViews>
    <sheetView workbookViewId="0">
      <selection activeCell="G28" sqref="G28"/>
    </sheetView>
  </sheetViews>
  <sheetFormatPr baseColWidth="10" defaultRowHeight="15" x14ac:dyDescent="0.25"/>
  <cols>
    <col min="7" max="7" width="20.85546875" customWidth="1"/>
    <col min="9" max="9" width="14.5703125" bestFit="1" customWidth="1"/>
  </cols>
  <sheetData>
    <row r="1" spans="1:9" ht="15.75" thickBot="1" x14ac:dyDescent="0.3"/>
    <row r="2" spans="1:9" x14ac:dyDescent="0.25">
      <c r="A2" s="63" t="s">
        <v>13</v>
      </c>
      <c r="B2" s="64"/>
      <c r="C2" s="64"/>
      <c r="D2" s="64"/>
      <c r="E2" s="64"/>
      <c r="F2" s="64"/>
      <c r="G2" s="65"/>
    </row>
    <row r="3" spans="1:9" x14ac:dyDescent="0.25">
      <c r="A3" s="66" t="str">
        <f>'Julieth '!B6</f>
        <v>Anyi Paola Galindez</v>
      </c>
      <c r="B3" s="67"/>
      <c r="C3" s="67"/>
      <c r="D3" s="67"/>
      <c r="E3" s="67"/>
      <c r="F3" s="67"/>
      <c r="G3" s="68"/>
    </row>
    <row r="4" spans="1:9" ht="15.75" thickBot="1" x14ac:dyDescent="0.3">
      <c r="A4" s="72"/>
      <c r="B4" s="73"/>
      <c r="C4" s="73"/>
      <c r="D4" s="73"/>
      <c r="E4" s="73"/>
      <c r="F4" s="73"/>
      <c r="G4" s="74"/>
    </row>
    <row r="5" spans="1:9" ht="16.5" thickTop="1" thickBot="1" x14ac:dyDescent="0.3">
      <c r="A5" s="69" t="s">
        <v>14</v>
      </c>
      <c r="B5" s="70"/>
      <c r="C5" s="70"/>
      <c r="D5" s="70"/>
      <c r="E5" s="70"/>
      <c r="F5" s="71"/>
      <c r="G5" s="2" t="str">
        <f>'Julieth '!A6</f>
        <v>1018-2024</v>
      </c>
    </row>
    <row r="6" spans="1:9" ht="15.75" thickBot="1" x14ac:dyDescent="0.3">
      <c r="A6" s="49" t="s">
        <v>4</v>
      </c>
      <c r="B6" s="50"/>
      <c r="C6" s="50"/>
      <c r="D6" s="50"/>
      <c r="E6" s="50"/>
      <c r="F6" s="51"/>
      <c r="G6" s="3">
        <f>'Julieth '!E6</f>
        <v>45463</v>
      </c>
    </row>
    <row r="7" spans="1:9" ht="15.75" thickBot="1" x14ac:dyDescent="0.3">
      <c r="A7" s="52" t="s">
        <v>15</v>
      </c>
      <c r="B7" s="53"/>
      <c r="C7" s="53"/>
      <c r="D7" s="53"/>
      <c r="E7" s="53"/>
      <c r="F7" s="53"/>
      <c r="G7" s="4">
        <f>'Julieth '!F6</f>
        <v>45645</v>
      </c>
    </row>
    <row r="8" spans="1:9" ht="15.75" thickBot="1" x14ac:dyDescent="0.3">
      <c r="A8" s="49"/>
      <c r="B8" s="50"/>
      <c r="C8" s="50"/>
      <c r="D8" s="50"/>
      <c r="E8" s="50"/>
      <c r="F8" s="50"/>
      <c r="G8" s="61"/>
    </row>
    <row r="9" spans="1:9" ht="15.75" thickBot="1" x14ac:dyDescent="0.3">
      <c r="A9" s="52"/>
      <c r="B9" s="53"/>
      <c r="C9" s="53"/>
      <c r="D9" s="53"/>
      <c r="E9" s="53"/>
      <c r="F9" s="53"/>
      <c r="G9" s="62"/>
    </row>
    <row r="10" spans="1:9" ht="15.75" thickBot="1" x14ac:dyDescent="0.3">
      <c r="A10" s="49" t="s">
        <v>16</v>
      </c>
      <c r="B10" s="50"/>
      <c r="C10" s="50"/>
      <c r="D10" s="50"/>
      <c r="E10" s="50"/>
      <c r="F10" s="51"/>
      <c r="G10" s="6">
        <f>'Julieth '!D6</f>
        <v>27000000</v>
      </c>
    </row>
    <row r="11" spans="1:9" ht="15.75" thickBot="1" x14ac:dyDescent="0.3">
      <c r="A11" s="52" t="s">
        <v>17</v>
      </c>
      <c r="B11" s="53"/>
      <c r="C11" s="53"/>
      <c r="D11" s="53"/>
      <c r="E11" s="53"/>
      <c r="F11" s="54"/>
      <c r="G11" s="6"/>
    </row>
    <row r="12" spans="1:9" ht="15.75" thickBot="1" x14ac:dyDescent="0.3">
      <c r="A12" s="49" t="s">
        <v>18</v>
      </c>
      <c r="B12" s="50"/>
      <c r="C12" s="50"/>
      <c r="D12" s="50"/>
      <c r="E12" s="50"/>
      <c r="F12" s="51"/>
      <c r="G12" s="5">
        <f>+G10+G11</f>
        <v>27000000</v>
      </c>
    </row>
    <row r="13" spans="1:9" ht="15.75" thickBot="1" x14ac:dyDescent="0.3">
      <c r="A13" s="7"/>
      <c r="B13" s="8"/>
      <c r="C13" s="8"/>
      <c r="D13" s="8"/>
      <c r="E13" s="8"/>
      <c r="F13" s="8"/>
      <c r="G13" s="9"/>
    </row>
    <row r="14" spans="1:9" ht="27" thickTop="1" thickBot="1" x14ac:dyDescent="0.3">
      <c r="A14" s="10" t="s">
        <v>19</v>
      </c>
      <c r="B14" s="11" t="s">
        <v>20</v>
      </c>
      <c r="C14" s="12" t="s">
        <v>21</v>
      </c>
      <c r="D14" s="13" t="s">
        <v>22</v>
      </c>
      <c r="E14" s="13" t="s">
        <v>23</v>
      </c>
      <c r="F14" s="13" t="s">
        <v>24</v>
      </c>
      <c r="G14" s="14" t="s">
        <v>25</v>
      </c>
    </row>
    <row r="15" spans="1:9" ht="15.75" thickBot="1" x14ac:dyDescent="0.3">
      <c r="A15" s="10"/>
      <c r="B15" s="11"/>
      <c r="C15" s="15"/>
      <c r="D15" s="16"/>
      <c r="E15" s="16"/>
      <c r="F15" s="16" t="s">
        <v>31</v>
      </c>
      <c r="G15" s="22">
        <v>1650000</v>
      </c>
      <c r="I15" s="23"/>
    </row>
    <row r="16" spans="1:9" ht="15.75" thickBot="1" x14ac:dyDescent="0.3">
      <c r="A16" s="10"/>
      <c r="B16" s="11"/>
      <c r="C16" s="15"/>
      <c r="D16" s="16"/>
      <c r="E16" s="16"/>
      <c r="F16" s="16" t="s">
        <v>41</v>
      </c>
      <c r="G16" s="22">
        <v>4500000</v>
      </c>
    </row>
    <row r="17" spans="1:9" ht="15.75" thickBot="1" x14ac:dyDescent="0.3">
      <c r="A17" s="10"/>
      <c r="B17" s="11"/>
      <c r="C17" s="15"/>
      <c r="D17" s="16"/>
      <c r="E17" s="16"/>
      <c r="F17" s="16" t="s">
        <v>42</v>
      </c>
      <c r="G17" s="22">
        <v>4500000</v>
      </c>
    </row>
    <row r="18" spans="1:9" ht="26.25" thickBot="1" x14ac:dyDescent="0.3">
      <c r="A18" s="10"/>
      <c r="B18" s="11"/>
      <c r="C18" s="15"/>
      <c r="D18" s="16"/>
      <c r="E18" s="16"/>
      <c r="F18" s="16" t="s">
        <v>43</v>
      </c>
      <c r="G18" s="22">
        <v>4500000</v>
      </c>
      <c r="I18" s="1"/>
    </row>
    <row r="19" spans="1:9" ht="15.75" thickBot="1" x14ac:dyDescent="0.3">
      <c r="A19" s="10"/>
      <c r="B19" s="11"/>
      <c r="C19" s="15"/>
      <c r="D19" s="16"/>
      <c r="E19" s="16"/>
      <c r="F19" s="16" t="s">
        <v>44</v>
      </c>
      <c r="G19" s="22">
        <v>4500000</v>
      </c>
    </row>
    <row r="20" spans="1:9" ht="15.75" thickBot="1" x14ac:dyDescent="0.3">
      <c r="A20" s="10"/>
      <c r="B20" s="11"/>
      <c r="C20" s="15"/>
      <c r="D20" s="16" t="s">
        <v>45</v>
      </c>
      <c r="E20" s="16"/>
      <c r="F20" s="16"/>
      <c r="G20" s="22">
        <v>4500000</v>
      </c>
    </row>
    <row r="21" spans="1:9" ht="15.75" thickBot="1" x14ac:dyDescent="0.3">
      <c r="A21" s="10"/>
      <c r="B21" s="11"/>
      <c r="C21" s="15"/>
      <c r="D21" s="16" t="s">
        <v>46</v>
      </c>
      <c r="E21" s="16"/>
      <c r="F21" s="16"/>
      <c r="G21" s="17">
        <f>G16/30*19</f>
        <v>2850000</v>
      </c>
    </row>
    <row r="22" spans="1:9" ht="15.75" thickBot="1" x14ac:dyDescent="0.3">
      <c r="A22" s="10"/>
      <c r="B22" s="11"/>
      <c r="C22" s="15"/>
      <c r="D22" s="16"/>
      <c r="E22" s="16"/>
      <c r="F22" s="16"/>
      <c r="G22" s="17"/>
    </row>
    <row r="23" spans="1:9" ht="15.75" thickBot="1" x14ac:dyDescent="0.3">
      <c r="A23" s="18"/>
      <c r="B23" s="11"/>
      <c r="C23" s="19"/>
      <c r="D23" s="55"/>
      <c r="E23" s="56"/>
      <c r="F23" s="56"/>
      <c r="G23" s="17"/>
    </row>
    <row r="24" spans="1:9" ht="15.75" thickBot="1" x14ac:dyDescent="0.3">
      <c r="A24" s="57"/>
      <c r="B24" s="58"/>
      <c r="C24" s="58"/>
      <c r="D24" s="59"/>
      <c r="E24" s="59"/>
      <c r="F24" s="59"/>
      <c r="G24" s="60"/>
    </row>
    <row r="25" spans="1:9" ht="15.75" thickBot="1" x14ac:dyDescent="0.3">
      <c r="A25" s="49" t="s">
        <v>26</v>
      </c>
      <c r="B25" s="50"/>
      <c r="C25" s="50"/>
      <c r="D25" s="50"/>
      <c r="E25" s="50"/>
      <c r="F25" s="51"/>
      <c r="G25" s="20">
        <f>SUM(G15:G19)</f>
        <v>19650000</v>
      </c>
    </row>
    <row r="26" spans="1:9" ht="15.75" thickBot="1" x14ac:dyDescent="0.3">
      <c r="A26" s="49" t="s">
        <v>27</v>
      </c>
      <c r="B26" s="50"/>
      <c r="C26" s="50"/>
      <c r="D26" s="50"/>
      <c r="E26" s="50"/>
      <c r="F26" s="51"/>
      <c r="G26" s="20"/>
    </row>
    <row r="27" spans="1:9" ht="15.75" thickBot="1" x14ac:dyDescent="0.3">
      <c r="A27" s="52" t="s">
        <v>28</v>
      </c>
      <c r="B27" s="53"/>
      <c r="C27" s="53"/>
      <c r="D27" s="53"/>
      <c r="E27" s="53"/>
      <c r="F27" s="54"/>
      <c r="G27" s="20">
        <f>SUM(G20:G21)</f>
        <v>7350000</v>
      </c>
    </row>
    <row r="28" spans="1:9" ht="15.75" thickBot="1" x14ac:dyDescent="0.3">
      <c r="A28" s="52" t="s">
        <v>29</v>
      </c>
      <c r="B28" s="53"/>
      <c r="C28" s="53"/>
      <c r="D28" s="53"/>
      <c r="E28" s="53"/>
      <c r="F28" s="54"/>
      <c r="G28" s="20">
        <f>+G25+G26+G27</f>
        <v>27000000</v>
      </c>
    </row>
    <row r="29" spans="1:9" ht="15.75" thickBot="1" x14ac:dyDescent="0.3">
      <c r="A29" s="46" t="s">
        <v>30</v>
      </c>
      <c r="B29" s="47"/>
      <c r="C29" s="47"/>
      <c r="D29" s="47"/>
      <c r="E29" s="47"/>
      <c r="F29" s="48"/>
      <c r="G29" s="21">
        <f>+G12-G28</f>
        <v>0</v>
      </c>
    </row>
  </sheetData>
  <mergeCells count="18">
    <mergeCell ref="A29:F29"/>
    <mergeCell ref="A8:G8"/>
    <mergeCell ref="A9:G9"/>
    <mergeCell ref="A10:F10"/>
    <mergeCell ref="A11:F11"/>
    <mergeCell ref="A12:F12"/>
    <mergeCell ref="D23:F23"/>
    <mergeCell ref="A24:G24"/>
    <mergeCell ref="A25:F25"/>
    <mergeCell ref="A26:F26"/>
    <mergeCell ref="A27:F27"/>
    <mergeCell ref="A28:F28"/>
    <mergeCell ref="A7:F7"/>
    <mergeCell ref="A2:G2"/>
    <mergeCell ref="A3:G3"/>
    <mergeCell ref="A4:G4"/>
    <mergeCell ref="A5:F5"/>
    <mergeCell ref="A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Julieth </vt:lpstr>
      <vt:lpstr>1021-2024</vt:lpstr>
      <vt:lpstr>1022-2024 </vt:lpstr>
      <vt:lpstr>1020-2024  </vt:lpstr>
      <vt:lpstr>1008-2024</vt:lpstr>
      <vt:lpstr>1018-2024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Julieth Buitrago Bedoya</dc:creator>
  <cp:lastModifiedBy>Julieth Buitrago Bedoya</cp:lastModifiedBy>
  <dcterms:created xsi:type="dcterms:W3CDTF">2023-10-06T15:49:03Z</dcterms:created>
  <dcterms:modified xsi:type="dcterms:W3CDTF">2024-11-27T15:01:30Z</dcterms:modified>
</cp:coreProperties>
</file>