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0"/>
  <workbookPr filterPrivacy="1" codeName="ThisWorkbook" autoCompressPictures="0" defaultThemeVersion="124226"/>
  <xr:revisionPtr revIDLastSave="0" documentId="13_ncr:1_{12B377FF-5F57-4B0C-BB53-FDE59F582D10}" xr6:coauthVersionLast="47" xr6:coauthVersionMax="47" xr10:uidLastSave="{00000000-0000-0000-0000-000000000000}"/>
  <bookViews>
    <workbookView xWindow="-120" yWindow="-120" windowWidth="20730" windowHeight="11040" tabRatio="780" xr2:uid="{84954EE3-8723-4219-A0F6-BBE8A3EAC971}"/>
  </bookViews>
  <sheets>
    <sheet name="INFO GENERAL" sheetId="42" r:id="rId1"/>
    <sheet name="RECURSO HUMANO" sheetId="2" r:id="rId2"/>
    <sheet name="PLAN OPERATIVO" sheetId="40" r:id="rId3"/>
    <sheet name="FACTOR PRESTACIONAL" sheetId="50" r:id="rId4"/>
    <sheet name="DEDICACIÓN" sheetId="43" r:id="rId5"/>
    <sheet name="5. FP PRESTAC." sheetId="33" state="hidden" r:id="rId6"/>
    <sheet name="GAST OPERACIONALES" sheetId="17" r:id="rId7"/>
    <sheet name="CALIDAD" sheetId="35" r:id="rId8"/>
    <sheet name="IMP Y PÓLIZAS" sheetId="46" r:id="rId9"/>
    <sheet name="IMPREVISTOS" sheetId="47" r:id="rId10"/>
    <sheet name="UTILIDAD" sheetId="48" r:id="rId11"/>
    <sheet name="AIU" sheetId="37" r:id="rId12"/>
    <sheet name="ANÁLISIS VR DÍA-TRABAJADOR" sheetId="11" state="hidden" r:id="rId13"/>
  </sheets>
  <externalReferences>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s>
  <definedNames>
    <definedName name="\a" localSheetId="11">#REF!</definedName>
    <definedName name="\a" localSheetId="4">#REF!</definedName>
    <definedName name="\a" localSheetId="8">#REF!</definedName>
    <definedName name="\a" localSheetId="0">#REF!</definedName>
    <definedName name="\a">#REF!</definedName>
    <definedName name="\b" localSheetId="11">[1]INSUMOS!#REF!</definedName>
    <definedName name="\b" localSheetId="4">[2]INSUMOS!#REF!</definedName>
    <definedName name="\b" localSheetId="8">[2]INSUMOS!#REF!</definedName>
    <definedName name="\b" localSheetId="0">[1]INSUMOS!#REF!</definedName>
    <definedName name="\b">[3]INSUMOS!#REF!</definedName>
    <definedName name="\i" localSheetId="11">[1]INSUMOS!#REF!</definedName>
    <definedName name="\i" localSheetId="4">[2]INSUMOS!#REF!</definedName>
    <definedName name="\i" localSheetId="8">[2]INSUMOS!#REF!</definedName>
    <definedName name="\i" localSheetId="0">[1]INSUMOS!#REF!</definedName>
    <definedName name="\i">[3]INSUMOS!#REF!</definedName>
    <definedName name="\L" localSheetId="5">#REF!</definedName>
    <definedName name="\L" localSheetId="11">#REF!</definedName>
    <definedName name="\L" localSheetId="7">#REF!</definedName>
    <definedName name="\L" localSheetId="4">#REF!</definedName>
    <definedName name="\L" localSheetId="8">#REF!</definedName>
    <definedName name="\L" localSheetId="0">#REF!</definedName>
    <definedName name="\L">#REF!</definedName>
    <definedName name="\m" localSheetId="5">[3]INSUMOS!#REF!</definedName>
    <definedName name="\m" localSheetId="11">[1]INSUMOS!#REF!</definedName>
    <definedName name="\m" localSheetId="7">[3]INSUMOS!#REF!</definedName>
    <definedName name="\m" localSheetId="4">[2]INSUMOS!#REF!</definedName>
    <definedName name="\m" localSheetId="8">[2]INSUMOS!#REF!</definedName>
    <definedName name="\m" localSheetId="0">[1]INSUMOS!#REF!</definedName>
    <definedName name="\m">[3]INSUMOS!#REF!</definedName>
    <definedName name="\P" localSheetId="5">#REF!</definedName>
    <definedName name="\P" localSheetId="11">#REF!</definedName>
    <definedName name="\P" localSheetId="7">#REF!</definedName>
    <definedName name="\P" localSheetId="4">#REF!</definedName>
    <definedName name="\P" localSheetId="8">#REF!</definedName>
    <definedName name="\P" localSheetId="0">#REF!</definedName>
    <definedName name="\P">#REF!</definedName>
    <definedName name="\r" localSheetId="5">[3]INSUMOS!#REF!</definedName>
    <definedName name="\r" localSheetId="11">[1]INSUMOS!#REF!</definedName>
    <definedName name="\r" localSheetId="7">[3]INSUMOS!#REF!</definedName>
    <definedName name="\r" localSheetId="4">[2]INSUMOS!#REF!</definedName>
    <definedName name="\r" localSheetId="8">[2]INSUMOS!#REF!</definedName>
    <definedName name="\r" localSheetId="0">[1]INSUMOS!#REF!</definedName>
    <definedName name="\r">[3]INSUMOS!#REF!</definedName>
    <definedName name="\s" localSheetId="5">#REF!</definedName>
    <definedName name="\s" localSheetId="11">#REF!</definedName>
    <definedName name="\s" localSheetId="7">#REF!</definedName>
    <definedName name="\s" localSheetId="4">#REF!</definedName>
    <definedName name="\s" localSheetId="8">#REF!</definedName>
    <definedName name="\s" localSheetId="0">#REF!</definedName>
    <definedName name="\s">#REF!</definedName>
    <definedName name="\t" localSheetId="5">[3]INSUMOS!#REF!</definedName>
    <definedName name="\t" localSheetId="11">[1]INSUMOS!#REF!</definedName>
    <definedName name="\t" localSheetId="7">[3]INSUMOS!#REF!</definedName>
    <definedName name="\t" localSheetId="4">[2]INSUMOS!#REF!</definedName>
    <definedName name="\t" localSheetId="8">[2]INSUMOS!#REF!</definedName>
    <definedName name="\t" localSheetId="0">[1]INSUMOS!#REF!</definedName>
    <definedName name="\t">[3]INSUMOS!#REF!</definedName>
    <definedName name="\x" localSheetId="5">[3]INSUMOS!#REF!</definedName>
    <definedName name="\x" localSheetId="11">[1]INSUMOS!#REF!</definedName>
    <definedName name="\x" localSheetId="7">[3]INSUMOS!#REF!</definedName>
    <definedName name="\X" localSheetId="4">DEDICACIÓN!err</definedName>
    <definedName name="\x" localSheetId="8">[2]INSUMOS!#REF!</definedName>
    <definedName name="\x" localSheetId="0">[1]INSUMOS!#REF!</definedName>
    <definedName name="\x">[3]INSUMOS!#REF!</definedName>
    <definedName name="\Z" localSheetId="5">'5. FP PRESTAC.'!err</definedName>
    <definedName name="\Z" localSheetId="11">[0]!err</definedName>
    <definedName name="\Z" localSheetId="7">CALIDAD!err</definedName>
    <definedName name="\Z" localSheetId="4">DEDICACIÓN!err</definedName>
    <definedName name="\Z" localSheetId="8">'IMP Y PÓLIZAS'!err</definedName>
    <definedName name="\Z" localSheetId="0">[0]!err</definedName>
    <definedName name="\Z">[0]!err</definedName>
    <definedName name="__________________FS01" localSheetId="5">'5. FP PRESTAC.'!err</definedName>
    <definedName name="__________________FS01" localSheetId="11">[0]!err</definedName>
    <definedName name="__________________FS01" localSheetId="7">CALIDAD!err</definedName>
    <definedName name="__________________FS01" localSheetId="4">DEDICACIÓN!err</definedName>
    <definedName name="__________________FS01" localSheetId="8">'IMP Y PÓLIZAS'!err</definedName>
    <definedName name="__________________FS01" localSheetId="0">[0]!err</definedName>
    <definedName name="__________________FS01">[0]!err</definedName>
    <definedName name="_______________AFC1">[4]INV!$A$25:$D$28</definedName>
    <definedName name="_______________AFC3">[4]INV!$F$25:$I$28</definedName>
    <definedName name="_______________AFC5">[4]INV!$K$25:$N$28</definedName>
    <definedName name="_______________BGC1">[4]INV!$A$5:$D$8</definedName>
    <definedName name="_______________BGC3">[4]INV!$F$5:$I$8</definedName>
    <definedName name="_______________BGC5">[4]INV!$K$5:$N$8</definedName>
    <definedName name="_______________CAC1">[4]INV!$A$19:$D$22</definedName>
    <definedName name="_______________CAC3">[4]INV!$F$19:$I$22</definedName>
    <definedName name="_______________CAC5">[4]INV!$K$19:$N$22</definedName>
    <definedName name="_______________oa55" localSheetId="5">#REF!</definedName>
    <definedName name="_______________oa55" localSheetId="11">#REF!</definedName>
    <definedName name="_______________oa55" localSheetId="7">#REF!</definedName>
    <definedName name="_______________oa55" localSheetId="4">#REF!</definedName>
    <definedName name="_______________oa55" localSheetId="8">#REF!</definedName>
    <definedName name="_______________oa55" localSheetId="0">#REF!</definedName>
    <definedName name="_______________oa55">#REF!</definedName>
    <definedName name="_______________SBC1">[4]INV!$A$12:$D$15</definedName>
    <definedName name="_______________SBC3">[4]INV!$F$12:$I$15</definedName>
    <definedName name="_______________SBC5">[4]INV!$K$12:$N$15</definedName>
    <definedName name="______________AFC1">[4]INV!$A$25:$D$28</definedName>
    <definedName name="______________AFC3">[4]INV!$F$25:$I$28</definedName>
    <definedName name="______________AFC5">[4]INV!$K$25:$N$28</definedName>
    <definedName name="______________BGC1">[4]INV!$A$5:$D$8</definedName>
    <definedName name="______________BGC3">[4]INV!$F$5:$I$8</definedName>
    <definedName name="______________BGC5">[4]INV!$K$5:$N$8</definedName>
    <definedName name="______________CAC1">[4]INV!$A$19:$D$22</definedName>
    <definedName name="______________CAC3">[4]INV!$F$19:$I$22</definedName>
    <definedName name="______________CAC5">[4]INV!$K$19:$N$22</definedName>
    <definedName name="______________oa55" localSheetId="5">#REF!</definedName>
    <definedName name="______________oa55" localSheetId="11">#REF!</definedName>
    <definedName name="______________oa55" localSheetId="7">#REF!</definedName>
    <definedName name="______________oa55" localSheetId="4">#REF!</definedName>
    <definedName name="______________oa55" localSheetId="8">#REF!</definedName>
    <definedName name="______________oa55" localSheetId="0">#REF!</definedName>
    <definedName name="______________oa55">#REF!</definedName>
    <definedName name="______________SBC1">[4]INV!$A$12:$D$15</definedName>
    <definedName name="______________SBC3">[4]INV!$F$12:$I$15</definedName>
    <definedName name="______________SBC5">[4]INV!$K$12:$N$15</definedName>
    <definedName name="_____________AFC1">[4]INV!$A$25:$D$28</definedName>
    <definedName name="_____________AFC3">[4]INV!$F$25:$I$28</definedName>
    <definedName name="_____________AFC5">[4]INV!$K$25:$N$28</definedName>
    <definedName name="_____________BGC1">[4]INV!$A$5:$D$8</definedName>
    <definedName name="_____________BGC3">[4]INV!$F$5:$I$8</definedName>
    <definedName name="_____________BGC5">[4]INV!$K$5:$N$8</definedName>
    <definedName name="_____________CAC1">[4]INV!$A$19:$D$22</definedName>
    <definedName name="_____________CAC3">[4]INV!$F$19:$I$22</definedName>
    <definedName name="_____________CAC5">[4]INV!$K$19:$N$22</definedName>
    <definedName name="_____________oa55" localSheetId="5">#REF!</definedName>
    <definedName name="_____________oa55" localSheetId="11">#REF!</definedName>
    <definedName name="_____________oa55" localSheetId="7">#REF!</definedName>
    <definedName name="_____________oa55" localSheetId="4">#REF!</definedName>
    <definedName name="_____________oa55" localSheetId="8">#REF!</definedName>
    <definedName name="_____________oa55" localSheetId="0">#REF!</definedName>
    <definedName name="_____________oa55">#REF!</definedName>
    <definedName name="_____________SBC1">[4]INV!$A$12:$D$15</definedName>
    <definedName name="_____________SBC3">[4]INV!$F$12:$I$15</definedName>
    <definedName name="_____________SBC5">[4]INV!$K$12:$N$15</definedName>
    <definedName name="____________AFC1">[4]INV!$A$25:$D$28</definedName>
    <definedName name="____________AFC3">[4]INV!$F$25:$I$28</definedName>
    <definedName name="____________AFC5">[4]INV!$K$25:$N$28</definedName>
    <definedName name="____________BGC1">[4]INV!$A$5:$D$8</definedName>
    <definedName name="____________BGC3">[4]INV!$F$5:$I$8</definedName>
    <definedName name="____________BGC5">[4]INV!$K$5:$N$8</definedName>
    <definedName name="____________CAC1">[4]INV!$A$19:$D$22</definedName>
    <definedName name="____________CAC3">[4]INV!$F$19:$I$22</definedName>
    <definedName name="____________CAC5">[4]INV!$K$19:$N$22</definedName>
    <definedName name="____________oa55" localSheetId="5">#REF!</definedName>
    <definedName name="____________oa55" localSheetId="11">#REF!</definedName>
    <definedName name="____________oa55" localSheetId="7">#REF!</definedName>
    <definedName name="____________oa55" localSheetId="4">#REF!</definedName>
    <definedName name="____________oa55" localSheetId="8">#REF!</definedName>
    <definedName name="____________oa55" localSheetId="0">#REF!</definedName>
    <definedName name="____________oa55">#REF!</definedName>
    <definedName name="____________SBC1">[4]INV!$A$12:$D$15</definedName>
    <definedName name="____________SBC3">[4]INV!$F$12:$I$15</definedName>
    <definedName name="____________SBC5">[4]INV!$K$12:$N$15</definedName>
    <definedName name="___________AFC1">[4]INV!$A$25:$D$28</definedName>
    <definedName name="___________AFC3">[4]INV!$F$25:$I$28</definedName>
    <definedName name="___________AFC5">[4]INV!$K$25:$N$28</definedName>
    <definedName name="___________BGC1">[4]INV!$A$5:$D$8</definedName>
    <definedName name="___________BGC3">[4]INV!$F$5:$I$8</definedName>
    <definedName name="___________BGC5">[4]INV!$K$5:$N$8</definedName>
    <definedName name="___________CAC1">[4]INV!$A$19:$D$22</definedName>
    <definedName name="___________CAC3">[4]INV!$F$19:$I$22</definedName>
    <definedName name="___________CAC5">[4]INV!$K$19:$N$22</definedName>
    <definedName name="___________oa55" localSheetId="5">#REF!</definedName>
    <definedName name="___________oa55" localSheetId="11">#REF!</definedName>
    <definedName name="___________oa55" localSheetId="7">#REF!</definedName>
    <definedName name="___________oa55" localSheetId="4">#REF!</definedName>
    <definedName name="___________oa55" localSheetId="8">#REF!</definedName>
    <definedName name="___________oa55" localSheetId="0">#REF!</definedName>
    <definedName name="___________oa55">#REF!</definedName>
    <definedName name="___________SBC1">[4]INV!$A$12:$D$15</definedName>
    <definedName name="___________SBC3">[4]INV!$F$12:$I$15</definedName>
    <definedName name="___________SBC5">[4]INV!$K$12:$N$15</definedName>
    <definedName name="__________AFC1">[4]INV!$A$25:$D$28</definedName>
    <definedName name="__________AFC3">[4]INV!$F$25:$I$28</definedName>
    <definedName name="__________AFC5">[4]INV!$K$25:$N$28</definedName>
    <definedName name="__________BGC1">[4]INV!$A$5:$D$8</definedName>
    <definedName name="__________BGC3">[4]INV!$F$5:$I$8</definedName>
    <definedName name="__________BGC5">[4]INV!$K$5:$N$8</definedName>
    <definedName name="__________CAC1">[4]INV!$A$19:$D$22</definedName>
    <definedName name="__________CAC3">[4]INV!$F$19:$I$22</definedName>
    <definedName name="__________CAC5">[4]INV!$K$19:$N$22</definedName>
    <definedName name="__________oa55" localSheetId="5">#REF!</definedName>
    <definedName name="__________oa55" localSheetId="11">#REF!</definedName>
    <definedName name="__________oa55" localSheetId="7">#REF!</definedName>
    <definedName name="__________oa55" localSheetId="4">#REF!</definedName>
    <definedName name="__________oa55" localSheetId="8">#REF!</definedName>
    <definedName name="__________oa55" localSheetId="0">#REF!</definedName>
    <definedName name="__________oa55">#REF!</definedName>
    <definedName name="__________PJ50" localSheetId="11">#REF!</definedName>
    <definedName name="__________PJ50" localSheetId="0">#REF!</definedName>
    <definedName name="__________PJ50">#REF!</definedName>
    <definedName name="__________SBC1">[4]INV!$A$12:$D$15</definedName>
    <definedName name="__________SBC3">[4]INV!$F$12:$I$15</definedName>
    <definedName name="__________SBC5">[4]INV!$K$12:$N$15</definedName>
    <definedName name="_________AFC1">[4]INV!$A$25:$D$28</definedName>
    <definedName name="_________AFC3">[4]INV!$F$25:$I$28</definedName>
    <definedName name="_________AFC5">[4]INV!$K$25:$N$28</definedName>
    <definedName name="_________BGC1">[4]INV!$A$5:$D$8</definedName>
    <definedName name="_________BGC3">[4]INV!$F$5:$I$8</definedName>
    <definedName name="_________BGC5">[4]INV!$K$5:$N$8</definedName>
    <definedName name="_________CAC1">[4]INV!$A$19:$D$22</definedName>
    <definedName name="_________CAC3">[4]INV!$F$19:$I$22</definedName>
    <definedName name="_________CAC5">[4]INV!$K$19:$N$22</definedName>
    <definedName name="_________oa55" localSheetId="5">#REF!</definedName>
    <definedName name="_________oa55" localSheetId="11">#REF!</definedName>
    <definedName name="_________oa55" localSheetId="7">#REF!</definedName>
    <definedName name="_________oa55" localSheetId="4">#REF!</definedName>
    <definedName name="_________oa55" localSheetId="8">#REF!</definedName>
    <definedName name="_________oa55" localSheetId="0">#REF!</definedName>
    <definedName name="_________oa55">#REF!</definedName>
    <definedName name="_________PJ50" localSheetId="11">#REF!</definedName>
    <definedName name="_________PJ50" localSheetId="0">#REF!</definedName>
    <definedName name="_________PJ50">#REF!</definedName>
    <definedName name="_________SBC1">[4]INV!$A$12:$D$15</definedName>
    <definedName name="_________SBC3">[4]INV!$F$12:$I$15</definedName>
    <definedName name="_________SBC5">[4]INV!$K$12:$N$15</definedName>
    <definedName name="________AFC1">[4]INV!$A$25:$D$28</definedName>
    <definedName name="________AFC3">[4]INV!$F$25:$I$28</definedName>
    <definedName name="________AFC5">[4]INV!$K$25:$N$28</definedName>
    <definedName name="________BGC1">[4]INV!$A$5:$D$8</definedName>
    <definedName name="________BGC3">[4]INV!$F$5:$I$8</definedName>
    <definedName name="________BGC5">[4]INV!$K$5:$N$8</definedName>
    <definedName name="________CAC1">[4]INV!$A$19:$D$22</definedName>
    <definedName name="________CAC3">[4]INV!$F$19:$I$22</definedName>
    <definedName name="________CAC5">[4]INV!$K$19:$N$22</definedName>
    <definedName name="________MA2" localSheetId="5">#REF!</definedName>
    <definedName name="________MA2" localSheetId="11">#REF!</definedName>
    <definedName name="________MA2" localSheetId="7">#REF!</definedName>
    <definedName name="________MA2" localSheetId="4">#REF!</definedName>
    <definedName name="________MA2" localSheetId="8">#REF!</definedName>
    <definedName name="________MA2" localSheetId="0">#REF!</definedName>
    <definedName name="________MA2">#REF!</definedName>
    <definedName name="________oa55" localSheetId="11">#REF!</definedName>
    <definedName name="________oa55" localSheetId="0">#REF!</definedName>
    <definedName name="________oa55">#REF!</definedName>
    <definedName name="________PJ50" localSheetId="11">#REF!</definedName>
    <definedName name="________PJ50" localSheetId="0">#REF!</definedName>
    <definedName name="________PJ50">#REF!</definedName>
    <definedName name="________SBC1">[4]INV!$A$12:$D$15</definedName>
    <definedName name="________SBC3">[4]INV!$F$12:$I$15</definedName>
    <definedName name="________SBC5">[4]INV!$K$12:$N$15</definedName>
    <definedName name="_______AFC1">[4]INV!$A$25:$D$28</definedName>
    <definedName name="_______AFC3">[4]INV!$F$25:$I$28</definedName>
    <definedName name="_______AFC5">[4]INV!$K$25:$N$28</definedName>
    <definedName name="_______BGC1">[4]INV!$A$5:$D$8</definedName>
    <definedName name="_______BGC3">[4]INV!$F$5:$I$8</definedName>
    <definedName name="_______BGC5">[4]INV!$K$5:$N$8</definedName>
    <definedName name="_______CAC1">[4]INV!$A$19:$D$22</definedName>
    <definedName name="_______CAC3">[4]INV!$F$19:$I$22</definedName>
    <definedName name="_______CAC5">[4]INV!$K$19:$N$22</definedName>
    <definedName name="_______FS01">#NAME?</definedName>
    <definedName name="_______MA2" localSheetId="5">#REF!</definedName>
    <definedName name="_______MA2" localSheetId="11">#REF!</definedName>
    <definedName name="_______MA2" localSheetId="7">#REF!</definedName>
    <definedName name="_______MA2" localSheetId="4">#REF!</definedName>
    <definedName name="_______MA2" localSheetId="8">#REF!</definedName>
    <definedName name="_______MA2" localSheetId="0">#REF!</definedName>
    <definedName name="_______MA2">#REF!</definedName>
    <definedName name="_______oa55" localSheetId="11">#REF!</definedName>
    <definedName name="_______oa55" localSheetId="0">#REF!</definedName>
    <definedName name="_______oa55">#REF!</definedName>
    <definedName name="_______PJ50" localSheetId="11">#REF!</definedName>
    <definedName name="_______PJ50" localSheetId="0">#REF!</definedName>
    <definedName name="_______PJ50">#REF!</definedName>
    <definedName name="_______SBC1">[4]INV!$A$12:$D$15</definedName>
    <definedName name="_______SBC3">[4]INV!$F$12:$I$15</definedName>
    <definedName name="_______SBC5">[4]INV!$K$12:$N$15</definedName>
    <definedName name="______AFC1">[4]INV!$A$25:$D$28</definedName>
    <definedName name="______AFC3">[4]INV!$F$25:$I$28</definedName>
    <definedName name="______AFC5">[4]INV!$K$25:$N$28</definedName>
    <definedName name="______BGC1">[4]INV!$A$5:$D$8</definedName>
    <definedName name="______BGC3">[4]INV!$F$5:$I$8</definedName>
    <definedName name="______BGC5">[4]INV!$K$5:$N$8</definedName>
    <definedName name="______CAC1">[4]INV!$A$19:$D$22</definedName>
    <definedName name="______CAC3">[4]INV!$F$19:$I$22</definedName>
    <definedName name="______CAC5">[4]INV!$K$19:$N$22</definedName>
    <definedName name="______MA2" localSheetId="5">#REF!</definedName>
    <definedName name="______MA2" localSheetId="11">#REF!</definedName>
    <definedName name="______MA2" localSheetId="7">#REF!</definedName>
    <definedName name="______MA2" localSheetId="4">#REF!</definedName>
    <definedName name="______MA2" localSheetId="8">#REF!</definedName>
    <definedName name="______MA2" localSheetId="0">#REF!</definedName>
    <definedName name="______MA2">#REF!</definedName>
    <definedName name="______oa55" localSheetId="11">#REF!</definedName>
    <definedName name="______oa55" localSheetId="0">#REF!</definedName>
    <definedName name="______oa55">#REF!</definedName>
    <definedName name="______PJ50" localSheetId="11">#REF!</definedName>
    <definedName name="______PJ50" localSheetId="0">#REF!</definedName>
    <definedName name="______PJ50">#REF!</definedName>
    <definedName name="______SBC1">[4]INV!$A$12:$D$15</definedName>
    <definedName name="______SBC3">[4]INV!$F$12:$I$15</definedName>
    <definedName name="______SBC5">[4]INV!$K$12:$N$15</definedName>
    <definedName name="_____AFC1">[4]INV!$A$25:$D$28</definedName>
    <definedName name="_____AFC3">[4]INV!$F$25:$I$28</definedName>
    <definedName name="_____AFC5">[4]INV!$K$25:$N$28</definedName>
    <definedName name="_____BGC1">[4]INV!$A$5:$D$8</definedName>
    <definedName name="_____BGC3">[4]INV!$F$5:$I$8</definedName>
    <definedName name="_____BGC5">[4]INV!$K$5:$N$8</definedName>
    <definedName name="_____CAC1">[4]INV!$A$19:$D$22</definedName>
    <definedName name="_____CAC3">[4]INV!$F$19:$I$22</definedName>
    <definedName name="_____CAC5">[4]INV!$K$19:$N$22</definedName>
    <definedName name="_____FS01">#NAME?</definedName>
    <definedName name="_____MA2" localSheetId="5">#REF!</definedName>
    <definedName name="_____MA2" localSheetId="11">#REF!</definedName>
    <definedName name="_____MA2" localSheetId="7">#REF!</definedName>
    <definedName name="_____MA2" localSheetId="4">#REF!</definedName>
    <definedName name="_____MA2" localSheetId="8">#REF!</definedName>
    <definedName name="_____MA2" localSheetId="0">#REF!</definedName>
    <definedName name="_____MA2">#REF!</definedName>
    <definedName name="_____oa55" localSheetId="11">#REF!</definedName>
    <definedName name="_____oa55" localSheetId="0">#REF!</definedName>
    <definedName name="_____oa55">#REF!</definedName>
    <definedName name="_____PJ50" localSheetId="11">#REF!</definedName>
    <definedName name="_____PJ50" localSheetId="0">#REF!</definedName>
    <definedName name="_____PJ50">#REF!</definedName>
    <definedName name="_____SBC1">[4]INV!$A$12:$D$15</definedName>
    <definedName name="_____SBC3">[4]INV!$F$12:$I$15</definedName>
    <definedName name="_____SBC5">[4]INV!$K$12:$N$15</definedName>
    <definedName name="____AFC1">[4]INV!$A$25:$D$28</definedName>
    <definedName name="____AFC3">[4]INV!$F$25:$I$28</definedName>
    <definedName name="____AFC5">[4]INV!$K$25:$N$28</definedName>
    <definedName name="____BGC1">[4]INV!$A$5:$D$8</definedName>
    <definedName name="____BGC3">[4]INV!$F$5:$I$8</definedName>
    <definedName name="____BGC5">[4]INV!$K$5:$N$8</definedName>
    <definedName name="____CAC1">[4]INV!$A$19:$D$22</definedName>
    <definedName name="____CAC3">[4]INV!$F$19:$I$22</definedName>
    <definedName name="____CAC5">[4]INV!$K$19:$N$22</definedName>
    <definedName name="____FS01" localSheetId="5">'5. FP PRESTAC.'!err</definedName>
    <definedName name="____FS01" localSheetId="11">[0]!err</definedName>
    <definedName name="____FS01" localSheetId="7">CALIDAD!err</definedName>
    <definedName name="____FS01" localSheetId="4">DEDICACIÓN!err</definedName>
    <definedName name="____FS01" localSheetId="8">'IMP Y PÓLIZAS'!err</definedName>
    <definedName name="____FS01" localSheetId="0">[0]!err</definedName>
    <definedName name="____FS01">[0]!err</definedName>
    <definedName name="____MA2" localSheetId="5">#REF!</definedName>
    <definedName name="____MA2" localSheetId="11">#REF!</definedName>
    <definedName name="____MA2" localSheetId="7">#REF!</definedName>
    <definedName name="____MA2" localSheetId="4">#REF!</definedName>
    <definedName name="____MA2" localSheetId="8">#REF!</definedName>
    <definedName name="____MA2" localSheetId="0">#REF!</definedName>
    <definedName name="____MA2">#REF!</definedName>
    <definedName name="____oa55" localSheetId="11">#REF!</definedName>
    <definedName name="____oa55" localSheetId="0">#REF!</definedName>
    <definedName name="____oa55">#REF!</definedName>
    <definedName name="____PJ50" localSheetId="11">#REF!</definedName>
    <definedName name="____PJ50" localSheetId="0">#REF!</definedName>
    <definedName name="____PJ50">#REF!</definedName>
    <definedName name="____pj51">#REF!</definedName>
    <definedName name="____SBC1">[4]INV!$A$12:$D$15</definedName>
    <definedName name="____SBC3">[4]INV!$F$12:$I$15</definedName>
    <definedName name="____SBC5">[4]INV!$K$12:$N$15</definedName>
    <definedName name="____xz2" localSheetId="5">#REF!</definedName>
    <definedName name="____xz2" localSheetId="11">#REF!</definedName>
    <definedName name="____xz2" localSheetId="7">#REF!</definedName>
    <definedName name="____xz2" localSheetId="4">#REF!</definedName>
    <definedName name="____xz2" localSheetId="8">#REF!</definedName>
    <definedName name="____xz2" localSheetId="0">#REF!</definedName>
    <definedName name="____xz2">#REF!</definedName>
    <definedName name="___A1">#N/A</definedName>
    <definedName name="___A17000" localSheetId="5">#REF!</definedName>
    <definedName name="___A17000" localSheetId="11">#REF!</definedName>
    <definedName name="___A17000" localSheetId="7">#REF!</definedName>
    <definedName name="___A17000" localSheetId="4">#REF!</definedName>
    <definedName name="___A17000" localSheetId="8">#REF!</definedName>
    <definedName name="___A17000" localSheetId="0">#REF!</definedName>
    <definedName name="___A17000">#REF!</definedName>
    <definedName name="___A20000" localSheetId="11">#REF!</definedName>
    <definedName name="___A20000" localSheetId="0">#REF!</definedName>
    <definedName name="___A20000">#REF!</definedName>
    <definedName name="___A30000" localSheetId="11">#REF!</definedName>
    <definedName name="___A30000" localSheetId="0">#REF!</definedName>
    <definedName name="___A30000">#REF!</definedName>
    <definedName name="___AFC1">[4]INV!$A$25:$D$28</definedName>
    <definedName name="___AFC3">[4]INV!$F$25:$I$28</definedName>
    <definedName name="___AFC5">[4]INV!$K$25:$N$28</definedName>
    <definedName name="___BGC1">[4]INV!$A$5:$D$8</definedName>
    <definedName name="___BGC3">[4]INV!$F$5:$I$8</definedName>
    <definedName name="___BGC5">[4]INV!$K$5:$N$8</definedName>
    <definedName name="___CAC1">[4]INV!$A$19:$D$22</definedName>
    <definedName name="___CAC3">[4]INV!$F$19:$I$22</definedName>
    <definedName name="___CAC5">[4]INV!$K$19:$N$22</definedName>
    <definedName name="___FS01">#NAME?</definedName>
    <definedName name="___G1">#N/A</definedName>
    <definedName name="___IPC2002">#REF!</definedName>
    <definedName name="___MA2">#REF!</definedName>
    <definedName name="___oa55">#REF!</definedName>
    <definedName name="___PJ50">#REF!</definedName>
    <definedName name="___pj51">#REF!</definedName>
    <definedName name="___SBC1">[4]INV!$A$12:$D$15</definedName>
    <definedName name="___SBC3">[4]INV!$F$12:$I$15</definedName>
    <definedName name="___SBC5">[4]INV!$K$12:$N$15</definedName>
    <definedName name="___v1">#N/A</definedName>
    <definedName name="___v2">#N/A</definedName>
    <definedName name="___v4">#N/A</definedName>
    <definedName name="___v5">#N/A</definedName>
    <definedName name="___v6">#N/A</definedName>
    <definedName name="___v7" localSheetId="5">Scheduled_Payment+Extra_Payment</definedName>
    <definedName name="___v7" localSheetId="11">Scheduled_Payment+Extra_Payment</definedName>
    <definedName name="___v7" localSheetId="7">Scheduled_Payment+Extra_Payment</definedName>
    <definedName name="___v7" localSheetId="4">Scheduled_Payment+Extra_Payment</definedName>
    <definedName name="___v7" localSheetId="6">Scheduled_Payment+Extra_Payment</definedName>
    <definedName name="___v7" localSheetId="8">Scheduled_Payment+Extra_Payment</definedName>
    <definedName name="___v7" localSheetId="0">Scheduled_Payment+Extra_Payment</definedName>
    <definedName name="___v7">Scheduled_Payment+Extra_Payment</definedName>
    <definedName name="___v8">#N/A</definedName>
    <definedName name="___w1">#N/A</definedName>
    <definedName name="___w2">#N/A</definedName>
    <definedName name="___w3">#N/A</definedName>
    <definedName name="___w4">#N/A</definedName>
    <definedName name="___w5">#N/A</definedName>
    <definedName name="___w6" localSheetId="5">Scheduled_Payment+Extra_Payment</definedName>
    <definedName name="___w6" localSheetId="11">Scheduled_Payment+Extra_Payment</definedName>
    <definedName name="___w6" localSheetId="7">Scheduled_Payment+Extra_Payment</definedName>
    <definedName name="___w6" localSheetId="4">Scheduled_Payment+Extra_Payment</definedName>
    <definedName name="___w6" localSheetId="6">Scheduled_Payment+Extra_Payment</definedName>
    <definedName name="___w6" localSheetId="8">Scheduled_Payment+Extra_Payment</definedName>
    <definedName name="___w6" localSheetId="0">Scheduled_Payment+Extra_Payment</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 localSheetId="5">Scheduled_Payment+Extra_Payment</definedName>
    <definedName name="___X6" localSheetId="11">Scheduled_Payment+Extra_Payment</definedName>
    <definedName name="___X6" localSheetId="7">Scheduled_Payment+Extra_Payment</definedName>
    <definedName name="___X6" localSheetId="4">Scheduled_Payment+Extra_Payment</definedName>
    <definedName name="___X6" localSheetId="6">Scheduled_Payment+Extra_Payment</definedName>
    <definedName name="___X6" localSheetId="8">Scheduled_Payment+Extra_Payment</definedName>
    <definedName name="___X6" localSheetId="0">Scheduled_Payment+Extra_Payment</definedName>
    <definedName name="___X6">Scheduled_Payment+Extra_Payment</definedName>
    <definedName name="___X7">#N/A</definedName>
    <definedName name="___xz2" localSheetId="5">#REF!</definedName>
    <definedName name="___xz2" localSheetId="11">#REF!</definedName>
    <definedName name="___xz2" localSheetId="7">#REF!</definedName>
    <definedName name="___xz2" localSheetId="4">#REF!</definedName>
    <definedName name="___xz2" localSheetId="8">#REF!</definedName>
    <definedName name="___xz2" localSheetId="0">#REF!</definedName>
    <definedName name="___xz2">#REF!</definedName>
    <definedName name="___y1">#N/A</definedName>
    <definedName name="___y2">#N/A</definedName>
    <definedName name="___y3">#N/A</definedName>
    <definedName name="___y4">#N/A</definedName>
    <definedName name="___y5">#N/A</definedName>
    <definedName name="___y6" localSheetId="5">Scheduled_Payment+Extra_Payment</definedName>
    <definedName name="___y6" localSheetId="11">Scheduled_Payment+Extra_Payment</definedName>
    <definedName name="___y6" localSheetId="7">Scheduled_Payment+Extra_Payment</definedName>
    <definedName name="___y6" localSheetId="4">Scheduled_Payment+Extra_Payment</definedName>
    <definedName name="___y6" localSheetId="6">Scheduled_Payment+Extra_Payment</definedName>
    <definedName name="___y6" localSheetId="8">Scheduled_Payment+Extra_Payment</definedName>
    <definedName name="___y6" localSheetId="0">Scheduled_Payment+Extra_Payment</definedName>
    <definedName name="___y6">Scheduled_Payment+Extra_Payment</definedName>
    <definedName name="___y7">#N/A</definedName>
    <definedName name="___z1">#N/A</definedName>
    <definedName name="___z2">#N/A</definedName>
    <definedName name="___z4">#N/A</definedName>
    <definedName name="___z5">#N/A</definedName>
    <definedName name="___z6" localSheetId="5">Scheduled_Payment+Extra_Payment</definedName>
    <definedName name="___z6" localSheetId="11">Scheduled_Payment+Extra_Payment</definedName>
    <definedName name="___z6" localSheetId="7">Scheduled_Payment+Extra_Payment</definedName>
    <definedName name="___z6" localSheetId="4">Scheduled_Payment+Extra_Payment</definedName>
    <definedName name="___z6" localSheetId="6">Scheduled_Payment+Extra_Payment</definedName>
    <definedName name="___z6" localSheetId="8">Scheduled_Payment+Extra_Payment</definedName>
    <definedName name="___z6" localSheetId="0">Scheduled_Payment+Extra_Payment</definedName>
    <definedName name="___z6">Scheduled_Payment+Extra_Payment</definedName>
    <definedName name="___z7">#N/A</definedName>
    <definedName name="__123Graph_A" localSheetId="5" hidden="1">[5]G.G!#REF!</definedName>
    <definedName name="__123Graph_A" localSheetId="11" hidden="1">[5]G.G!#REF!</definedName>
    <definedName name="__123Graph_A" localSheetId="7" hidden="1">[5]G.G!#REF!</definedName>
    <definedName name="__123Graph_A" localSheetId="4" hidden="1">[5]G.G!#REF!</definedName>
    <definedName name="__123Graph_A" localSheetId="8" hidden="1">[5]G.G!#REF!</definedName>
    <definedName name="__123Graph_A" localSheetId="0" hidden="1">[5]G.G!#REF!</definedName>
    <definedName name="__123Graph_A" hidden="1">[5]G.G!#REF!</definedName>
    <definedName name="__123Graph_Acaja" hidden="1">[6]EVA!$D$39:$AD$39</definedName>
    <definedName name="__123Graph_ACart_AnticAdic" hidden="1">[6]EVA!$F$95:$I$95</definedName>
    <definedName name="__123Graph_AFACTURAC" hidden="1">[6]Program!$B$120:$Y$120</definedName>
    <definedName name="__123Graph_AGraph2" hidden="1">[5]G.G!#REF!</definedName>
    <definedName name="__123Graph_Bcaja" hidden="1">[6]EVA!$D$56:$AD$56</definedName>
    <definedName name="__123Graph_BCart_AnticAdic" hidden="1">[6]EVA!$F$96:$I$96</definedName>
    <definedName name="__123Graph_Ccaja" hidden="1">[6]EVA!$D$58:$AD$58</definedName>
    <definedName name="__123Graph_CCart_AnticAdic" hidden="1">[6]EVA!$F$97:$I$97</definedName>
    <definedName name="__123Graph_Dcaja" hidden="1">[6]EVA!$D$61:$AD$61</definedName>
    <definedName name="__123Graph_DCart_AnticAdic" hidden="1">[6]EVA!$F$99:$I$99</definedName>
    <definedName name="__123Graph_ECart_AnticAdic" hidden="1">[6]EVA!$F$99:$I$99</definedName>
    <definedName name="__123Graph_LBL_ACart_AnticAdic" hidden="1">[6]EVA!$J$95:$K$95</definedName>
    <definedName name="__123Graph_LBL_Ccaja" hidden="1">[6]EVA!$D$58:$AD$58</definedName>
    <definedName name="__123Graph_LBL_DCart_AnticAdic" hidden="1">[6]EVA!$F$98:$I$98</definedName>
    <definedName name="__123Graph_X" hidden="1">[5]G.G!#REF!</definedName>
    <definedName name="__123Graph_Xcaja" hidden="1">[6]EVA!$D$6:$AD$6</definedName>
    <definedName name="__A1">#N/A</definedName>
    <definedName name="__A17000">#REF!</definedName>
    <definedName name="__A20000">#REF!</definedName>
    <definedName name="__A30000">#REF!</definedName>
    <definedName name="__AFC1">[4]INV!$A$25:$D$28</definedName>
    <definedName name="__AFC3">[4]INV!$F$25:$I$28</definedName>
    <definedName name="__AFC5">[4]INV!$K$25:$N$28</definedName>
    <definedName name="__APU221" localSheetId="5">#REF!</definedName>
    <definedName name="__APU221" localSheetId="11">#REF!</definedName>
    <definedName name="__APU221" localSheetId="7">#REF!</definedName>
    <definedName name="__APU221" localSheetId="4">#REF!</definedName>
    <definedName name="__APU221" localSheetId="8">#REF!</definedName>
    <definedName name="__APU221" localSheetId="0">#REF!</definedName>
    <definedName name="__APU221">#REF!</definedName>
    <definedName name="__APU465" localSheetId="11">[7]!absc</definedName>
    <definedName name="__APU465" localSheetId="4">[8]!absc</definedName>
    <definedName name="__APU465" localSheetId="8">[8]!absc</definedName>
    <definedName name="__APU465" localSheetId="0">[7]!absc</definedName>
    <definedName name="__APU465">[9]!absc</definedName>
    <definedName name="__BGC1">[4]INV!$A$5:$D$8</definedName>
    <definedName name="__BGC3">[4]INV!$F$5:$I$8</definedName>
    <definedName name="__BGC5">[4]INV!$K$5:$N$8</definedName>
    <definedName name="__CAC1">[4]INV!$A$19:$D$22</definedName>
    <definedName name="__CAC3">[4]INV!$F$19:$I$22</definedName>
    <definedName name="__CAC5">[4]INV!$K$19:$N$22</definedName>
    <definedName name="__EST10" localSheetId="5">#REF!</definedName>
    <definedName name="__EST10" localSheetId="11">#REF!</definedName>
    <definedName name="__EST10" localSheetId="7">#REF!</definedName>
    <definedName name="__EST10" localSheetId="4">#REF!</definedName>
    <definedName name="__EST10" localSheetId="8">#REF!</definedName>
    <definedName name="__EST10" localSheetId="0">#REF!</definedName>
    <definedName name="__EST10">#REF!</definedName>
    <definedName name="__EST11" localSheetId="11">#REF!</definedName>
    <definedName name="__EST11" localSheetId="0">#REF!</definedName>
    <definedName name="__EST11">#REF!</definedName>
    <definedName name="__EST12" localSheetId="11">#REF!</definedName>
    <definedName name="__EST12" localSheetId="0">#REF!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S01" localSheetId="5">'5. FP PRESTAC.'!err</definedName>
    <definedName name="__FS01" localSheetId="11">[0]!err</definedName>
    <definedName name="__FS01" localSheetId="7">CALIDAD!err</definedName>
    <definedName name="__FS01" localSheetId="4">DEDICACIÓN!err</definedName>
    <definedName name="__FS01" localSheetId="8">'IMP Y PÓLIZAS'!err</definedName>
    <definedName name="__FS01" localSheetId="0">[0]!err</definedName>
    <definedName name="__FS01">[0]!err</definedName>
    <definedName name="__G1">#N/A</definedName>
    <definedName name="__IPC2002" localSheetId="5">#REF!</definedName>
    <definedName name="__IPC2002" localSheetId="11">#REF!</definedName>
    <definedName name="__IPC2002" localSheetId="7">#REF!</definedName>
    <definedName name="__IPC2002" localSheetId="4">#REF!</definedName>
    <definedName name="__IPC2002" localSheetId="8">#REF!</definedName>
    <definedName name="__IPC2002" localSheetId="0">#REF!</definedName>
    <definedName name="__IPC2002">#REF!</definedName>
    <definedName name="__MA2" localSheetId="11">#REF!</definedName>
    <definedName name="__MA2" localSheetId="0">#REF!</definedName>
    <definedName name="__MA2">#REF!</definedName>
    <definedName name="__mes1" localSheetId="11">#REF!</definedName>
    <definedName name="__mes1" localSheetId="0">#REF!</definedName>
    <definedName name="__mes1">#REF!</definedName>
    <definedName name="__Mes2">#REF!</definedName>
    <definedName name="__Mes3">#REF!</definedName>
    <definedName name="__oa55">#REF!</definedName>
    <definedName name="__PJ50">#REF!</definedName>
    <definedName name="__pj51">#REF!</definedName>
    <definedName name="__SBC1">[4]INV!$A$12:$D$15</definedName>
    <definedName name="__SBC3">[4]INV!$F$12:$I$15</definedName>
    <definedName name="__SBC5">[4]INV!$K$12:$N$15</definedName>
    <definedName name="__tab1" localSheetId="5">#REF!</definedName>
    <definedName name="__tab1" localSheetId="11">#REF!</definedName>
    <definedName name="__tab1" localSheetId="7">#REF!</definedName>
    <definedName name="__tab1" localSheetId="4">#REF!</definedName>
    <definedName name="__tab1" localSheetId="8">#REF!</definedName>
    <definedName name="__tab1" localSheetId="0">#REF!</definedName>
    <definedName name="__tab1">#REF!</definedName>
    <definedName name="__tab2" localSheetId="11">#REF!</definedName>
    <definedName name="__tab2" localSheetId="0">#REF!</definedName>
    <definedName name="__tab2">#REF!</definedName>
    <definedName name="__tab3" localSheetId="11">#REF!</definedName>
    <definedName name="__tab3" localSheetId="0">#REF!</definedName>
    <definedName name="__tab3">#REF!</definedName>
    <definedName name="__TAB4">#REF!</definedName>
    <definedName name="__v1">#N/A</definedName>
    <definedName name="__v2">#N/A</definedName>
    <definedName name="__v4">#N/A</definedName>
    <definedName name="__v5">#N/A</definedName>
    <definedName name="__v6">#N/A</definedName>
    <definedName name="__v7" localSheetId="5">Scheduled_Payment+Extra_Payment</definedName>
    <definedName name="__v7" localSheetId="11">Scheduled_Payment+Extra_Payment</definedName>
    <definedName name="__v7" localSheetId="7">Scheduled_Payment+Extra_Payment</definedName>
    <definedName name="__v7" localSheetId="4">Scheduled_Payment+Extra_Payment</definedName>
    <definedName name="__v7" localSheetId="6">Scheduled_Payment+Extra_Payment</definedName>
    <definedName name="__v7" localSheetId="8">Scheduled_Payment+Extra_Payment</definedName>
    <definedName name="__v7" localSheetId="0">Scheduled_Payment+Extra_Payment</definedName>
    <definedName name="__v7">Scheduled_Payment+Extra_Payment</definedName>
    <definedName name="__v8">#N/A</definedName>
    <definedName name="__w1">#N/A</definedName>
    <definedName name="__w2">#N/A</definedName>
    <definedName name="__w3">#N/A</definedName>
    <definedName name="__w4">#N/A</definedName>
    <definedName name="__w5">#N/A</definedName>
    <definedName name="__w6" localSheetId="5">Scheduled_Payment+Extra_Payment</definedName>
    <definedName name="__w6" localSheetId="11">Scheduled_Payment+Extra_Payment</definedName>
    <definedName name="__w6" localSheetId="7">Scheduled_Payment+Extra_Payment</definedName>
    <definedName name="__w6" localSheetId="4">Scheduled_Payment+Extra_Payment</definedName>
    <definedName name="__w6" localSheetId="6">Scheduled_Payment+Extra_Payment</definedName>
    <definedName name="__w6" localSheetId="8">Scheduled_Payment+Extra_Payment</definedName>
    <definedName name="__w6" localSheetId="0">Scheduled_Payment+Extra_Payment</definedName>
    <definedName name="__w6">Scheduled_Payment+Extra_Payment</definedName>
    <definedName name="__w7">#N/A</definedName>
    <definedName name="__X1">#N/A</definedName>
    <definedName name="__X2">#N/A</definedName>
    <definedName name="__X3">#N/A</definedName>
    <definedName name="__X4">#N/A</definedName>
    <definedName name="__X5">#N/A</definedName>
    <definedName name="__X6" localSheetId="5">Scheduled_Payment+Extra_Payment</definedName>
    <definedName name="__X6" localSheetId="11">Scheduled_Payment+Extra_Payment</definedName>
    <definedName name="__X6" localSheetId="7">Scheduled_Payment+Extra_Payment</definedName>
    <definedName name="__X6" localSheetId="4">Scheduled_Payment+Extra_Payment</definedName>
    <definedName name="__X6" localSheetId="6">Scheduled_Payment+Extra_Payment</definedName>
    <definedName name="__X6" localSheetId="8">Scheduled_Payment+Extra_Payment</definedName>
    <definedName name="__X6" localSheetId="0">Scheduled_Payment+Extra_Payment</definedName>
    <definedName name="__X6">Scheduled_Payment+Extra_Payment</definedName>
    <definedName name="__X7">#N/A</definedName>
    <definedName name="__xlfn.BAHTTEXT" hidden="1">#NAME?</definedName>
    <definedName name="__xz2" localSheetId="5">#REF!</definedName>
    <definedName name="__xz2" localSheetId="11">#REF!</definedName>
    <definedName name="__xz2" localSheetId="7">#REF!</definedName>
    <definedName name="__xz2" localSheetId="4">#REF!</definedName>
    <definedName name="__xz2" localSheetId="8">#REF!</definedName>
    <definedName name="__xz2" localSheetId="0">#REF!</definedName>
    <definedName name="__xz2">#REF!</definedName>
    <definedName name="__y1">#N/A</definedName>
    <definedName name="__y2">#N/A</definedName>
    <definedName name="__y3">#N/A</definedName>
    <definedName name="__y4">#N/A</definedName>
    <definedName name="__y5">#N/A</definedName>
    <definedName name="__y6" localSheetId="5">Scheduled_Payment+Extra_Payment</definedName>
    <definedName name="__y6" localSheetId="11">Scheduled_Payment+Extra_Payment</definedName>
    <definedName name="__y6" localSheetId="7">Scheduled_Payment+Extra_Payment</definedName>
    <definedName name="__y6" localSheetId="4">Scheduled_Payment+Extra_Payment</definedName>
    <definedName name="__y6" localSheetId="6">Scheduled_Payment+Extra_Payment</definedName>
    <definedName name="__y6" localSheetId="8">Scheduled_Payment+Extra_Payment</definedName>
    <definedName name="__y6" localSheetId="0">Scheduled_Payment+Extra_Payment</definedName>
    <definedName name="__y6">Scheduled_Payment+Extra_Payment</definedName>
    <definedName name="__y7">#N/A</definedName>
    <definedName name="__z1">#N/A</definedName>
    <definedName name="__z2">#N/A</definedName>
    <definedName name="__z3">#N/A</definedName>
    <definedName name="__z4">#N/A</definedName>
    <definedName name="__z5">#N/A</definedName>
    <definedName name="__z6" localSheetId="5">Scheduled_Payment+Extra_Payment</definedName>
    <definedName name="__z6" localSheetId="11">Scheduled_Payment+Extra_Payment</definedName>
    <definedName name="__z6" localSheetId="7">Scheduled_Payment+Extra_Payment</definedName>
    <definedName name="__z6" localSheetId="4">Scheduled_Payment+Extra_Payment</definedName>
    <definedName name="__z6" localSheetId="6">Scheduled_Payment+Extra_Payment</definedName>
    <definedName name="__z6" localSheetId="8">Scheduled_Payment+Extra_Payment</definedName>
    <definedName name="__z6" localSheetId="0">Scheduled_Payment+Extra_Payment</definedName>
    <definedName name="__z6">Scheduled_Payment+Extra_Payment</definedName>
    <definedName name="__z7">#N/A</definedName>
    <definedName name="_02_DER_K13_000_–_K13_650" localSheetId="5">[10]EST2!#REF!</definedName>
    <definedName name="_02_DER_K13_000_–_K13_650" localSheetId="11">[10]EST2!#REF!</definedName>
    <definedName name="_02_DER_K13_000_–_K13_650" localSheetId="7">[10]EST2!#REF!</definedName>
    <definedName name="_02_DER_K13_000_–_K13_650" localSheetId="4">[10]EST2!#REF!</definedName>
    <definedName name="_02_DER_K13_000_–_K13_650" localSheetId="8">[10]EST2!#REF!</definedName>
    <definedName name="_02_DER_K13_000_–_K13_650" localSheetId="0">[10]EST2!#REF!</definedName>
    <definedName name="_02_DER_K13_000_–_K13_650">[10]EST2!#REF!</definedName>
    <definedName name="_02_DER_K15_700_–_K16_100" localSheetId="11">[10]EST2!#REF!</definedName>
    <definedName name="_02_DER_K15_700_–_K16_100" localSheetId="4">[10]EST2!#REF!</definedName>
    <definedName name="_02_DER_K15_700_–_K16_100" localSheetId="8">[10]EST2!#REF!</definedName>
    <definedName name="_02_DER_K15_700_–_K16_100" localSheetId="0">[10]EST2!#REF!</definedName>
    <definedName name="_02_DER_K15_700_–_K16_100">[10]EST2!#REF!</definedName>
    <definedName name="_03_K15_140_–_K20_540" localSheetId="11">[10]EST2!#REF!</definedName>
    <definedName name="_03_K15_140_–_K20_540" localSheetId="0">[10]EST2!#REF!</definedName>
    <definedName name="_03_K15_140_–_K20_540">[10]EST2!#REF!</definedName>
    <definedName name="_04">[10]EST2!#REF!</definedName>
    <definedName name="_05_DER_K35_250_–_K35_605.41">[10]EST2!#REF!</definedName>
    <definedName name="_05_IZQ_K25_695_–_K35_327.62">[10]EST2!#REF!</definedName>
    <definedName name="_05_IZQ_K35_420_–_K36_462.29">[10]EST2!#REF!</definedName>
    <definedName name="_06_K41_785.67_–_K48_083.55">[10]EST2!#REF!</definedName>
    <definedName name="_07_DER_K48_000_–_K49_563.19">[10]EST2!#REF!</definedName>
    <definedName name="_07_IZQ_K49_320_–_K52_112.74">[10]EST2!#REF!</definedName>
    <definedName name="_08_DER_K57_040_–_K61_476.50">[10]EST2!#REF!</definedName>
    <definedName name="_08_IZQ_K52_300_–_K57_577.97">[10]EST2!#REF!</definedName>
    <definedName name="_08_K24_723__A_K55_717.28">[10]EST2!#REF!</definedName>
    <definedName name="_09_K61_520_A_K61_144">[10]EST2!#REF!</definedName>
    <definedName name="_1__123Graph_ACart_Utilidad" hidden="1">[6]EVA!$F$104:$I$104</definedName>
    <definedName name="_10_PR64_500_–_PR_69_541.49">[10]EST2!#REF!</definedName>
    <definedName name="_2__123Graph_BCart_Utilidad" hidden="1">[6]EVA!$F$105:$I$105</definedName>
    <definedName name="_3">'[11]FOR2-CONSOR'!#REF!</definedName>
    <definedName name="_3__123Graph_CCart_Utilidad" hidden="1">[6]EVA!$F$106:$I$106</definedName>
    <definedName name="_4">'[11]FOR2-CONSOR'!#REF!</definedName>
    <definedName name="_4__123Graph_LBL_ACart_Utilidad" hidden="1">[6]EVA!$F$109:$I$109</definedName>
    <definedName name="_5__123Graph_LBL_BCart_Utilidad" hidden="1">[6]EVA!$F$110:$I$110</definedName>
    <definedName name="_6__123Graph_LBL_CCart_Utilidad" hidden="1">[6]EVA!$F$111:$I$111</definedName>
    <definedName name="_7__123Graph_XCart_Utilidad" hidden="1">[6]EVA!$F$103:$I$103</definedName>
    <definedName name="_8Acti_osdeobra" localSheetId="5">#REF!</definedName>
    <definedName name="_8Acti_osdeobra" localSheetId="11">#REF!</definedName>
    <definedName name="_8Acti_osdeobra" localSheetId="7">#REF!</definedName>
    <definedName name="_8Acti_osdeobra" localSheetId="4">#REF!</definedName>
    <definedName name="_8Acti_osdeobra" localSheetId="8">#REF!</definedName>
    <definedName name="_8Acti_osdeobra" localSheetId="0">#REF!</definedName>
    <definedName name="_8Acti_osdeobra">#REF!</definedName>
    <definedName name="_a1" localSheetId="5" hidden="1">{"TAB1",#N/A,TRUE,"GENERAL";"TAB2",#N/A,TRUE,"GENERAL";"TAB3",#N/A,TRUE,"GENERAL";"TAB4",#N/A,TRUE,"GENERAL";"TAB5",#N/A,TRUE,"GENERAL"}</definedName>
    <definedName name="_a1" localSheetId="11" hidden="1">{"TAB1",#N/A,TRUE,"GENERAL";"TAB2",#N/A,TRUE,"GENERAL";"TAB3",#N/A,TRUE,"GENERAL";"TAB4",#N/A,TRUE,"GENERAL";"TAB5",#N/A,TRUE,"GENERAL"}</definedName>
    <definedName name="_a1" localSheetId="7" hidden="1">{"TAB1",#N/A,TRUE,"GENERAL";"TAB2",#N/A,TRUE,"GENERAL";"TAB3",#N/A,TRUE,"GENERAL";"TAB4",#N/A,TRUE,"GENERAL";"TAB5",#N/A,TRUE,"GENERAL"}</definedName>
    <definedName name="_a1" localSheetId="4" hidden="1">{"TAB1",#N/A,TRUE,"GENERAL";"TAB2",#N/A,TRUE,"GENERAL";"TAB3",#N/A,TRUE,"GENERAL";"TAB4",#N/A,TRUE,"GENERAL";"TAB5",#N/A,TRUE,"GENERAL"}</definedName>
    <definedName name="_a1" localSheetId="6" hidden="1">{"TAB1",#N/A,TRUE,"GENERAL";"TAB2",#N/A,TRUE,"GENERAL";"TAB3",#N/A,TRUE,"GENERAL";"TAB4",#N/A,TRUE,"GENERAL";"TAB5",#N/A,TRUE,"GENERAL"}</definedName>
    <definedName name="_a1" localSheetId="8"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2006" hidden="1">[5]G.G!#REF!</definedName>
    <definedName name="_a3" localSheetId="5" hidden="1">{"TAB1",#N/A,TRUE,"GENERAL";"TAB2",#N/A,TRUE,"GENERAL";"TAB3",#N/A,TRUE,"GENERAL";"TAB4",#N/A,TRUE,"GENERAL";"TAB5",#N/A,TRUE,"GENERAL"}</definedName>
    <definedName name="_a3" localSheetId="11" hidden="1">{"TAB1",#N/A,TRUE,"GENERAL";"TAB2",#N/A,TRUE,"GENERAL";"TAB3",#N/A,TRUE,"GENERAL";"TAB4",#N/A,TRUE,"GENERAL";"TAB5",#N/A,TRUE,"GENERAL"}</definedName>
    <definedName name="_a3" localSheetId="7" hidden="1">{"TAB1",#N/A,TRUE,"GENERAL";"TAB2",#N/A,TRUE,"GENERAL";"TAB3",#N/A,TRUE,"GENERAL";"TAB4",#N/A,TRUE,"GENERAL";"TAB5",#N/A,TRUE,"GENERAL"}</definedName>
    <definedName name="_a3" localSheetId="4" hidden="1">{"TAB1",#N/A,TRUE,"GENERAL";"TAB2",#N/A,TRUE,"GENERAL";"TAB3",#N/A,TRUE,"GENERAL";"TAB4",#N/A,TRUE,"GENERAL";"TAB5",#N/A,TRUE,"GENERAL"}</definedName>
    <definedName name="_a3" localSheetId="6" hidden="1">{"TAB1",#N/A,TRUE,"GENERAL";"TAB2",#N/A,TRUE,"GENERAL";"TAB3",#N/A,TRUE,"GENERAL";"TAB4",#N/A,TRUE,"GENERAL";"TAB5",#N/A,TRUE,"GENERAL"}</definedName>
    <definedName name="_a3" localSheetId="8"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5" hidden="1">{"via1",#N/A,TRUE,"general";"via2",#N/A,TRUE,"general";"via3",#N/A,TRUE,"general"}</definedName>
    <definedName name="_a4" localSheetId="11" hidden="1">{"via1",#N/A,TRUE,"general";"via2",#N/A,TRUE,"general";"via3",#N/A,TRUE,"general"}</definedName>
    <definedName name="_a4" localSheetId="7" hidden="1">{"via1",#N/A,TRUE,"general";"via2",#N/A,TRUE,"general";"via3",#N/A,TRUE,"general"}</definedName>
    <definedName name="_a4" localSheetId="4" hidden="1">{"via1",#N/A,TRUE,"general";"via2",#N/A,TRUE,"general";"via3",#N/A,TRUE,"general"}</definedName>
    <definedName name="_a4" localSheetId="6" hidden="1">{"via1",#N/A,TRUE,"general";"via2",#N/A,TRUE,"general";"via3",#N/A,TRUE,"general"}</definedName>
    <definedName name="_a4" localSheetId="8"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5" hidden="1">{"TAB1",#N/A,TRUE,"GENERAL";"TAB2",#N/A,TRUE,"GENERAL";"TAB3",#N/A,TRUE,"GENERAL";"TAB4",#N/A,TRUE,"GENERAL";"TAB5",#N/A,TRUE,"GENERAL"}</definedName>
    <definedName name="_a5" localSheetId="11" hidden="1">{"TAB1",#N/A,TRUE,"GENERAL";"TAB2",#N/A,TRUE,"GENERAL";"TAB3",#N/A,TRUE,"GENERAL";"TAB4",#N/A,TRUE,"GENERAL";"TAB5",#N/A,TRUE,"GENERAL"}</definedName>
    <definedName name="_a5" localSheetId="7" hidden="1">{"TAB1",#N/A,TRUE,"GENERAL";"TAB2",#N/A,TRUE,"GENERAL";"TAB3",#N/A,TRUE,"GENERAL";"TAB4",#N/A,TRUE,"GENERAL";"TAB5",#N/A,TRUE,"GENERAL"}</definedName>
    <definedName name="_a5" localSheetId="4" hidden="1">{"TAB1",#N/A,TRUE,"GENERAL";"TAB2",#N/A,TRUE,"GENERAL";"TAB3",#N/A,TRUE,"GENERAL";"TAB4",#N/A,TRUE,"GENERAL";"TAB5",#N/A,TRUE,"GENERAL"}</definedName>
    <definedName name="_a5" localSheetId="6" hidden="1">{"TAB1",#N/A,TRUE,"GENERAL";"TAB2",#N/A,TRUE,"GENERAL";"TAB3",#N/A,TRUE,"GENERAL";"TAB4",#N/A,TRUE,"GENERAL";"TAB5",#N/A,TRUE,"GENERAL"}</definedName>
    <definedName name="_a5" localSheetId="8"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5" hidden="1">{"TAB1",#N/A,TRUE,"GENERAL";"TAB2",#N/A,TRUE,"GENERAL";"TAB3",#N/A,TRUE,"GENERAL";"TAB4",#N/A,TRUE,"GENERAL";"TAB5",#N/A,TRUE,"GENERAL"}</definedName>
    <definedName name="_a6" localSheetId="11" hidden="1">{"TAB1",#N/A,TRUE,"GENERAL";"TAB2",#N/A,TRUE,"GENERAL";"TAB3",#N/A,TRUE,"GENERAL";"TAB4",#N/A,TRUE,"GENERAL";"TAB5",#N/A,TRUE,"GENERAL"}</definedName>
    <definedName name="_a6" localSheetId="7" hidden="1">{"TAB1",#N/A,TRUE,"GENERAL";"TAB2",#N/A,TRUE,"GENERAL";"TAB3",#N/A,TRUE,"GENERAL";"TAB4",#N/A,TRUE,"GENERAL";"TAB5",#N/A,TRUE,"GENERAL"}</definedName>
    <definedName name="_a6" localSheetId="4" hidden="1">{"TAB1",#N/A,TRUE,"GENERAL";"TAB2",#N/A,TRUE,"GENERAL";"TAB3",#N/A,TRUE,"GENERAL";"TAB4",#N/A,TRUE,"GENERAL";"TAB5",#N/A,TRUE,"GENERAL"}</definedName>
    <definedName name="_a6" localSheetId="6" hidden="1">{"TAB1",#N/A,TRUE,"GENERAL";"TAB2",#N/A,TRUE,"GENERAL";"TAB3",#N/A,TRUE,"GENERAL";"TAB4",#N/A,TRUE,"GENERAL";"TAB5",#N/A,TRUE,"GENERAL"}</definedName>
    <definedName name="_a6" localSheetId="8"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FC1">[4]INV!$A$25:$D$28</definedName>
    <definedName name="_AFC3">[4]INV!$F$25:$I$28</definedName>
    <definedName name="_AFC5">[4]INV!$K$25:$N$28</definedName>
    <definedName name="_APU221" localSheetId="5">#REF!</definedName>
    <definedName name="_APU221" localSheetId="11">#REF!</definedName>
    <definedName name="_APU221" localSheetId="7">#REF!</definedName>
    <definedName name="_APU221" localSheetId="4">#REF!</definedName>
    <definedName name="_APU221" localSheetId="8">#REF!</definedName>
    <definedName name="_APU221" localSheetId="0">#REF!</definedName>
    <definedName name="_APU221">#REF!</definedName>
    <definedName name="_APU465" localSheetId="11">[7]!absc</definedName>
    <definedName name="_APU465" localSheetId="4">[8]!absc</definedName>
    <definedName name="_APU465" localSheetId="8">[8]!absc</definedName>
    <definedName name="_APU465" localSheetId="0">[7]!absc</definedName>
    <definedName name="_APU465">[9]!absc</definedName>
    <definedName name="_b2" localSheetId="5" hidden="1">{"TAB1",#N/A,TRUE,"GENERAL";"TAB2",#N/A,TRUE,"GENERAL";"TAB3",#N/A,TRUE,"GENERAL";"TAB4",#N/A,TRUE,"GENERAL";"TAB5",#N/A,TRUE,"GENERAL"}</definedName>
    <definedName name="_b2" localSheetId="11" hidden="1">{"TAB1",#N/A,TRUE,"GENERAL";"TAB2",#N/A,TRUE,"GENERAL";"TAB3",#N/A,TRUE,"GENERAL";"TAB4",#N/A,TRUE,"GENERAL";"TAB5",#N/A,TRUE,"GENERAL"}</definedName>
    <definedName name="_b2" localSheetId="7" hidden="1">{"TAB1",#N/A,TRUE,"GENERAL";"TAB2",#N/A,TRUE,"GENERAL";"TAB3",#N/A,TRUE,"GENERAL";"TAB4",#N/A,TRUE,"GENERAL";"TAB5",#N/A,TRUE,"GENERAL"}</definedName>
    <definedName name="_b2" localSheetId="4" hidden="1">{"TAB1",#N/A,TRUE,"GENERAL";"TAB2",#N/A,TRUE,"GENERAL";"TAB3",#N/A,TRUE,"GENERAL";"TAB4",#N/A,TRUE,"GENERAL";"TAB5",#N/A,TRUE,"GENERAL"}</definedName>
    <definedName name="_b2" localSheetId="6" hidden="1">{"TAB1",#N/A,TRUE,"GENERAL";"TAB2",#N/A,TRUE,"GENERAL";"TAB3",#N/A,TRUE,"GENERAL";"TAB4",#N/A,TRUE,"GENERAL";"TAB5",#N/A,TRUE,"GENERAL"}</definedName>
    <definedName name="_b2" localSheetId="8"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5" hidden="1">{"TAB1",#N/A,TRUE,"GENERAL";"TAB2",#N/A,TRUE,"GENERAL";"TAB3",#N/A,TRUE,"GENERAL";"TAB4",#N/A,TRUE,"GENERAL";"TAB5",#N/A,TRUE,"GENERAL"}</definedName>
    <definedName name="_b3" localSheetId="11" hidden="1">{"TAB1",#N/A,TRUE,"GENERAL";"TAB2",#N/A,TRUE,"GENERAL";"TAB3",#N/A,TRUE,"GENERAL";"TAB4",#N/A,TRUE,"GENERAL";"TAB5",#N/A,TRUE,"GENERAL"}</definedName>
    <definedName name="_b3" localSheetId="7" hidden="1">{"TAB1",#N/A,TRUE,"GENERAL";"TAB2",#N/A,TRUE,"GENERAL";"TAB3",#N/A,TRUE,"GENERAL";"TAB4",#N/A,TRUE,"GENERAL";"TAB5",#N/A,TRUE,"GENERAL"}</definedName>
    <definedName name="_b3" localSheetId="4" hidden="1">{"TAB1",#N/A,TRUE,"GENERAL";"TAB2",#N/A,TRUE,"GENERAL";"TAB3",#N/A,TRUE,"GENERAL";"TAB4",#N/A,TRUE,"GENERAL";"TAB5",#N/A,TRUE,"GENERAL"}</definedName>
    <definedName name="_b3" localSheetId="6" hidden="1">{"TAB1",#N/A,TRUE,"GENERAL";"TAB2",#N/A,TRUE,"GENERAL";"TAB3",#N/A,TRUE,"GENERAL";"TAB4",#N/A,TRUE,"GENERAL";"TAB5",#N/A,TRUE,"GENERAL"}</definedName>
    <definedName name="_b3" localSheetId="8"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5" hidden="1">{"TAB1",#N/A,TRUE,"GENERAL";"TAB2",#N/A,TRUE,"GENERAL";"TAB3",#N/A,TRUE,"GENERAL";"TAB4",#N/A,TRUE,"GENERAL";"TAB5",#N/A,TRUE,"GENERAL"}</definedName>
    <definedName name="_b4" localSheetId="11" hidden="1">{"TAB1",#N/A,TRUE,"GENERAL";"TAB2",#N/A,TRUE,"GENERAL";"TAB3",#N/A,TRUE,"GENERAL";"TAB4",#N/A,TRUE,"GENERAL";"TAB5",#N/A,TRUE,"GENERAL"}</definedName>
    <definedName name="_b4" localSheetId="7" hidden="1">{"TAB1",#N/A,TRUE,"GENERAL";"TAB2",#N/A,TRUE,"GENERAL";"TAB3",#N/A,TRUE,"GENERAL";"TAB4",#N/A,TRUE,"GENERAL";"TAB5",#N/A,TRUE,"GENERAL"}</definedName>
    <definedName name="_b4" localSheetId="4" hidden="1">{"TAB1",#N/A,TRUE,"GENERAL";"TAB2",#N/A,TRUE,"GENERAL";"TAB3",#N/A,TRUE,"GENERAL";"TAB4",#N/A,TRUE,"GENERAL";"TAB5",#N/A,TRUE,"GENERAL"}</definedName>
    <definedName name="_b4" localSheetId="6" hidden="1">{"TAB1",#N/A,TRUE,"GENERAL";"TAB2",#N/A,TRUE,"GENERAL";"TAB3",#N/A,TRUE,"GENERAL";"TAB4",#N/A,TRUE,"GENERAL";"TAB5",#N/A,TRUE,"GENERAL"}</definedName>
    <definedName name="_b4" localSheetId="8"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5" hidden="1">{"TAB1",#N/A,TRUE,"GENERAL";"TAB2",#N/A,TRUE,"GENERAL";"TAB3",#N/A,TRUE,"GENERAL";"TAB4",#N/A,TRUE,"GENERAL";"TAB5",#N/A,TRUE,"GENERAL"}</definedName>
    <definedName name="_b5" localSheetId="11" hidden="1">{"TAB1",#N/A,TRUE,"GENERAL";"TAB2",#N/A,TRUE,"GENERAL";"TAB3",#N/A,TRUE,"GENERAL";"TAB4",#N/A,TRUE,"GENERAL";"TAB5",#N/A,TRUE,"GENERAL"}</definedName>
    <definedName name="_b5" localSheetId="7" hidden="1">{"TAB1",#N/A,TRUE,"GENERAL";"TAB2",#N/A,TRUE,"GENERAL";"TAB3",#N/A,TRUE,"GENERAL";"TAB4",#N/A,TRUE,"GENERAL";"TAB5",#N/A,TRUE,"GENERAL"}</definedName>
    <definedName name="_b5" localSheetId="4" hidden="1">{"TAB1",#N/A,TRUE,"GENERAL";"TAB2",#N/A,TRUE,"GENERAL";"TAB3",#N/A,TRUE,"GENERAL";"TAB4",#N/A,TRUE,"GENERAL";"TAB5",#N/A,TRUE,"GENERAL"}</definedName>
    <definedName name="_b5" localSheetId="6" hidden="1">{"TAB1",#N/A,TRUE,"GENERAL";"TAB2",#N/A,TRUE,"GENERAL";"TAB3",#N/A,TRUE,"GENERAL";"TAB4",#N/A,TRUE,"GENERAL";"TAB5",#N/A,TRUE,"GENERAL"}</definedName>
    <definedName name="_b5" localSheetId="8"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5" hidden="1">{"TAB1",#N/A,TRUE,"GENERAL";"TAB2",#N/A,TRUE,"GENERAL";"TAB3",#N/A,TRUE,"GENERAL";"TAB4",#N/A,TRUE,"GENERAL";"TAB5",#N/A,TRUE,"GENERAL"}</definedName>
    <definedName name="_b6" localSheetId="11" hidden="1">{"TAB1",#N/A,TRUE,"GENERAL";"TAB2",#N/A,TRUE,"GENERAL";"TAB3",#N/A,TRUE,"GENERAL";"TAB4",#N/A,TRUE,"GENERAL";"TAB5",#N/A,TRUE,"GENERAL"}</definedName>
    <definedName name="_b6" localSheetId="7" hidden="1">{"TAB1",#N/A,TRUE,"GENERAL";"TAB2",#N/A,TRUE,"GENERAL";"TAB3",#N/A,TRUE,"GENERAL";"TAB4",#N/A,TRUE,"GENERAL";"TAB5",#N/A,TRUE,"GENERAL"}</definedName>
    <definedName name="_b6" localSheetId="4" hidden="1">{"TAB1",#N/A,TRUE,"GENERAL";"TAB2",#N/A,TRUE,"GENERAL";"TAB3",#N/A,TRUE,"GENERAL";"TAB4",#N/A,TRUE,"GENERAL";"TAB5",#N/A,TRUE,"GENERAL"}</definedName>
    <definedName name="_b6" localSheetId="6" hidden="1">{"TAB1",#N/A,TRUE,"GENERAL";"TAB2",#N/A,TRUE,"GENERAL";"TAB3",#N/A,TRUE,"GENERAL";"TAB4",#N/A,TRUE,"GENERAL";"TAB5",#N/A,TRUE,"GENERAL"}</definedName>
    <definedName name="_b6" localSheetId="8"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5" hidden="1">{"via1",#N/A,TRUE,"general";"via2",#N/A,TRUE,"general";"via3",#N/A,TRUE,"general"}</definedName>
    <definedName name="_b7" localSheetId="11" hidden="1">{"via1",#N/A,TRUE,"general";"via2",#N/A,TRUE,"general";"via3",#N/A,TRUE,"general"}</definedName>
    <definedName name="_b7" localSheetId="7" hidden="1">{"via1",#N/A,TRUE,"general";"via2",#N/A,TRUE,"general";"via3",#N/A,TRUE,"general"}</definedName>
    <definedName name="_b7" localSheetId="4" hidden="1">{"via1",#N/A,TRUE,"general";"via2",#N/A,TRUE,"general";"via3",#N/A,TRUE,"general"}</definedName>
    <definedName name="_b7" localSheetId="6" hidden="1">{"via1",#N/A,TRUE,"general";"via2",#N/A,TRUE,"general";"via3",#N/A,TRUE,"general"}</definedName>
    <definedName name="_b7" localSheetId="8"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5" hidden="1">{"via1",#N/A,TRUE,"general";"via2",#N/A,TRUE,"general";"via3",#N/A,TRUE,"general"}</definedName>
    <definedName name="_b8" localSheetId="11" hidden="1">{"via1",#N/A,TRUE,"general";"via2",#N/A,TRUE,"general";"via3",#N/A,TRUE,"general"}</definedName>
    <definedName name="_b8" localSheetId="7" hidden="1">{"via1",#N/A,TRUE,"general";"via2",#N/A,TRUE,"general";"via3",#N/A,TRUE,"general"}</definedName>
    <definedName name="_b8" localSheetId="4" hidden="1">{"via1",#N/A,TRUE,"general";"via2",#N/A,TRUE,"general";"via3",#N/A,TRUE,"general"}</definedName>
    <definedName name="_b8" localSheetId="6" hidden="1">{"via1",#N/A,TRUE,"general";"via2",#N/A,TRUE,"general";"via3",#N/A,TRUE,"general"}</definedName>
    <definedName name="_b8" localSheetId="8"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5" hidden="1">{"TAB1",#N/A,TRUE,"GENERAL";"TAB2",#N/A,TRUE,"GENERAL";"TAB3",#N/A,TRUE,"GENERAL";"TAB4",#N/A,TRUE,"GENERAL";"TAB5",#N/A,TRUE,"GENERAL"}</definedName>
    <definedName name="_bb9" localSheetId="11" hidden="1">{"TAB1",#N/A,TRUE,"GENERAL";"TAB2",#N/A,TRUE,"GENERAL";"TAB3",#N/A,TRUE,"GENERAL";"TAB4",#N/A,TRUE,"GENERAL";"TAB5",#N/A,TRUE,"GENERAL"}</definedName>
    <definedName name="_bb9" localSheetId="7" hidden="1">{"TAB1",#N/A,TRUE,"GENERAL";"TAB2",#N/A,TRUE,"GENERAL";"TAB3",#N/A,TRUE,"GENERAL";"TAB4",#N/A,TRUE,"GENERAL";"TAB5",#N/A,TRUE,"GENERAL"}</definedName>
    <definedName name="_bb9" localSheetId="4" hidden="1">{"TAB1",#N/A,TRUE,"GENERAL";"TAB2",#N/A,TRUE,"GENERAL";"TAB3",#N/A,TRUE,"GENERAL";"TAB4",#N/A,TRUE,"GENERAL";"TAB5",#N/A,TRUE,"GENERAL"}</definedName>
    <definedName name="_bb9" localSheetId="6" hidden="1">{"TAB1",#N/A,TRUE,"GENERAL";"TAB2",#N/A,TRUE,"GENERAL";"TAB3",#N/A,TRUE,"GENERAL";"TAB4",#N/A,TRUE,"GENERAL";"TAB5",#N/A,TRUE,"GENERAL"}</definedName>
    <definedName name="_bb9" localSheetId="8"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5" hidden="1">{"TAB1",#N/A,TRUE,"GENERAL";"TAB2",#N/A,TRUE,"GENERAL";"TAB3",#N/A,TRUE,"GENERAL";"TAB4",#N/A,TRUE,"GENERAL";"TAB5",#N/A,TRUE,"GENERAL"}</definedName>
    <definedName name="_bgb5" localSheetId="11" hidden="1">{"TAB1",#N/A,TRUE,"GENERAL";"TAB2",#N/A,TRUE,"GENERAL";"TAB3",#N/A,TRUE,"GENERAL";"TAB4",#N/A,TRUE,"GENERAL";"TAB5",#N/A,TRUE,"GENERAL"}</definedName>
    <definedName name="_bgb5" localSheetId="7" hidden="1">{"TAB1",#N/A,TRUE,"GENERAL";"TAB2",#N/A,TRUE,"GENERAL";"TAB3",#N/A,TRUE,"GENERAL";"TAB4",#N/A,TRUE,"GENERAL";"TAB5",#N/A,TRUE,"GENERAL"}</definedName>
    <definedName name="_bgb5" localSheetId="4" hidden="1">{"TAB1",#N/A,TRUE,"GENERAL";"TAB2",#N/A,TRUE,"GENERAL";"TAB3",#N/A,TRUE,"GENERAL";"TAB4",#N/A,TRUE,"GENERAL";"TAB5",#N/A,TRUE,"GENERAL"}</definedName>
    <definedName name="_bgb5" localSheetId="6" hidden="1">{"TAB1",#N/A,TRUE,"GENERAL";"TAB2",#N/A,TRUE,"GENERAL";"TAB3",#N/A,TRUE,"GENERAL";"TAB4",#N/A,TRUE,"GENERAL";"TAB5",#N/A,TRUE,"GENERAL"}</definedName>
    <definedName name="_bgb5" localSheetId="8"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[4]INV!$A$5:$D$8</definedName>
    <definedName name="_BGC3">[4]INV!$F$5:$I$8</definedName>
    <definedName name="_BGC5">[4]INV!$K$5:$N$8</definedName>
    <definedName name="_CAC1">[4]INV!$A$19:$D$22</definedName>
    <definedName name="_CAC3">[4]INV!$F$19:$I$22</definedName>
    <definedName name="_CAC5">[4]INV!$K$19:$N$22</definedName>
    <definedName name="_EST1" localSheetId="5">#REF!</definedName>
    <definedName name="_EST1" localSheetId="11">#REF!</definedName>
    <definedName name="_EST1" localSheetId="7">#REF!</definedName>
    <definedName name="_EST1" localSheetId="4">#REF!</definedName>
    <definedName name="_EST1" localSheetId="8">#REF!</definedName>
    <definedName name="_EST1" localSheetId="0">#REF!</definedName>
    <definedName name="_EST1">#REF!</definedName>
    <definedName name="_EST10" localSheetId="11">#REF!</definedName>
    <definedName name="_EST10" localSheetId="0">#REF!</definedName>
    <definedName name="_EST10">#REF!</definedName>
    <definedName name="_EST11" localSheetId="11">#REF!</definedName>
    <definedName name="_EST11" localSheetId="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5">'5. FP PRESTAC.'!err</definedName>
    <definedName name="_F" localSheetId="11">[0]!err</definedName>
    <definedName name="_F" localSheetId="7">CALIDAD!err</definedName>
    <definedName name="_F" localSheetId="4">DEDICACIÓN!err</definedName>
    <definedName name="_F" localSheetId="8">'IMP Y PÓLIZAS'!err</definedName>
    <definedName name="_F" localSheetId="0">[0]!err</definedName>
    <definedName name="_F">[0]!err</definedName>
    <definedName name="_F4" localSheetId="5" hidden="1">{"SUMINISTRO E INSTALACIÓN CANALETAS L=7.50"}</definedName>
    <definedName name="_F4" localSheetId="11" hidden="1">{"SUMINISTRO E INSTALACIÓN CANALETAS L=7.50"}</definedName>
    <definedName name="_F4" localSheetId="7" hidden="1">{"SUMINISTRO E INSTALACIÓN CANALETAS L=7.50"}</definedName>
    <definedName name="_F4" localSheetId="4" hidden="1">{"SUMINISTRO E INSTALACIÓN CANALETAS L=7.50"}</definedName>
    <definedName name="_F4" localSheetId="8" hidden="1">{"SUMINISTRO E INSTALACIÓN CANALETAS L=7.50"}</definedName>
    <definedName name="_F4" localSheetId="0" hidden="1">{"SUMINISTRO E INSTALACIÓN CANALETAS L=7.50"}</definedName>
    <definedName name="_F4" hidden="1">{"SUMINISTRO E INSTALACIÓN CANALETAS L=7.50"}</definedName>
    <definedName name="_FC">#N/A</definedName>
    <definedName name="_FEC5">[12]datos!$N$2,[12]datos!$N$2:$N$500</definedName>
    <definedName name="_ff2005" localSheetId="5">'5. FP PRESTAC.'!err</definedName>
    <definedName name="_ff2005" localSheetId="11">[0]!err</definedName>
    <definedName name="_ff2005" localSheetId="7">CALIDAD!err</definedName>
    <definedName name="_ff2005" localSheetId="4">DEDICACIÓN!err</definedName>
    <definedName name="_ff2005" localSheetId="8">'IMP Y PÓLIZAS'!err</definedName>
    <definedName name="_ff2005" localSheetId="0">[0]!err</definedName>
    <definedName name="_ff2005">[0]!err</definedName>
    <definedName name="_Fill" localSheetId="5" hidden="1">#REF!</definedName>
    <definedName name="_Fill" localSheetId="11" hidden="1">#REF!</definedName>
    <definedName name="_Fill" localSheetId="7" hidden="1">#REF!</definedName>
    <definedName name="_Fill" localSheetId="4" hidden="1">#REF!</definedName>
    <definedName name="_Fill" localSheetId="8" hidden="1">#REF!</definedName>
    <definedName name="_Fill" localSheetId="0" hidden="1">#REF!</definedName>
    <definedName name="_Fill" hidden="1">#REF!</definedName>
    <definedName name="_xlnm._FilterDatabase" localSheetId="6" hidden="1">'GAST OPERACIONALES'!$C$9:$Y$12</definedName>
    <definedName name="_xlnm._FilterDatabase" localSheetId="2" hidden="1">'PLAN OPERATIVO'!$D$11:$D$79</definedName>
    <definedName name="_FS01" localSheetId="5">'5. FP PRESTAC.'!err</definedName>
    <definedName name="_FS01" localSheetId="11">[0]!err</definedName>
    <definedName name="_FS01" localSheetId="7">CALIDAD!err</definedName>
    <definedName name="_FS01" localSheetId="4">DEDICACIÓN!err</definedName>
    <definedName name="_FS01" localSheetId="8">'IMP Y PÓLIZAS'!err</definedName>
    <definedName name="_FS01" localSheetId="0">[0]!err</definedName>
    <definedName name="_FS01">[0]!err</definedName>
    <definedName name="_G1">#N/A</definedName>
    <definedName name="_g2" localSheetId="5" hidden="1">{"TAB1",#N/A,TRUE,"GENERAL";"TAB2",#N/A,TRUE,"GENERAL";"TAB3",#N/A,TRUE,"GENERAL";"TAB4",#N/A,TRUE,"GENERAL";"TAB5",#N/A,TRUE,"GENERAL"}</definedName>
    <definedName name="_g2" localSheetId="11" hidden="1">{"TAB1",#N/A,TRUE,"GENERAL";"TAB2",#N/A,TRUE,"GENERAL";"TAB3",#N/A,TRUE,"GENERAL";"TAB4",#N/A,TRUE,"GENERAL";"TAB5",#N/A,TRUE,"GENERAL"}</definedName>
    <definedName name="_g2" localSheetId="7" hidden="1">{"TAB1",#N/A,TRUE,"GENERAL";"TAB2",#N/A,TRUE,"GENERAL";"TAB3",#N/A,TRUE,"GENERAL";"TAB4",#N/A,TRUE,"GENERAL";"TAB5",#N/A,TRUE,"GENERAL"}</definedName>
    <definedName name="_g2" localSheetId="4" hidden="1">{"TAB1",#N/A,TRUE,"GENERAL";"TAB2",#N/A,TRUE,"GENERAL";"TAB3",#N/A,TRUE,"GENERAL";"TAB4",#N/A,TRUE,"GENERAL";"TAB5",#N/A,TRUE,"GENERAL"}</definedName>
    <definedName name="_g2" localSheetId="6" hidden="1">{"TAB1",#N/A,TRUE,"GENERAL";"TAB2",#N/A,TRUE,"GENERAL";"TAB3",#N/A,TRUE,"GENERAL";"TAB4",#N/A,TRUE,"GENERAL";"TAB5",#N/A,TRUE,"GENERAL"}</definedName>
    <definedName name="_g2" localSheetId="8"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5" hidden="1">{"via1",#N/A,TRUE,"general";"via2",#N/A,TRUE,"general";"via3",#N/A,TRUE,"general"}</definedName>
    <definedName name="_g3" localSheetId="11" hidden="1">{"via1",#N/A,TRUE,"general";"via2",#N/A,TRUE,"general";"via3",#N/A,TRUE,"general"}</definedName>
    <definedName name="_g3" localSheetId="7" hidden="1">{"via1",#N/A,TRUE,"general";"via2",#N/A,TRUE,"general";"via3",#N/A,TRUE,"general"}</definedName>
    <definedName name="_g3" localSheetId="4" hidden="1">{"via1",#N/A,TRUE,"general";"via2",#N/A,TRUE,"general";"via3",#N/A,TRUE,"general"}</definedName>
    <definedName name="_g3" localSheetId="6" hidden="1">{"via1",#N/A,TRUE,"general";"via2",#N/A,TRUE,"general";"via3",#N/A,TRUE,"general"}</definedName>
    <definedName name="_g3" localSheetId="8"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5" hidden="1">{"via1",#N/A,TRUE,"general";"via2",#N/A,TRUE,"general";"via3",#N/A,TRUE,"general"}</definedName>
    <definedName name="_g4" localSheetId="11" hidden="1">{"via1",#N/A,TRUE,"general";"via2",#N/A,TRUE,"general";"via3",#N/A,TRUE,"general"}</definedName>
    <definedName name="_g4" localSheetId="7" hidden="1">{"via1",#N/A,TRUE,"general";"via2",#N/A,TRUE,"general";"via3",#N/A,TRUE,"general"}</definedName>
    <definedName name="_g4" localSheetId="4" hidden="1">{"via1",#N/A,TRUE,"general";"via2",#N/A,TRUE,"general";"via3",#N/A,TRUE,"general"}</definedName>
    <definedName name="_g4" localSheetId="6" hidden="1">{"via1",#N/A,TRUE,"general";"via2",#N/A,TRUE,"general";"via3",#N/A,TRUE,"general"}</definedName>
    <definedName name="_g4" localSheetId="8"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5" hidden="1">{"via1",#N/A,TRUE,"general";"via2",#N/A,TRUE,"general";"via3",#N/A,TRUE,"general"}</definedName>
    <definedName name="_g5" localSheetId="11" hidden="1">{"via1",#N/A,TRUE,"general";"via2",#N/A,TRUE,"general";"via3",#N/A,TRUE,"general"}</definedName>
    <definedName name="_g5" localSheetId="7" hidden="1">{"via1",#N/A,TRUE,"general";"via2",#N/A,TRUE,"general";"via3",#N/A,TRUE,"general"}</definedName>
    <definedName name="_g5" localSheetId="4" hidden="1">{"via1",#N/A,TRUE,"general";"via2",#N/A,TRUE,"general";"via3",#N/A,TRUE,"general"}</definedName>
    <definedName name="_g5" localSheetId="6" hidden="1">{"via1",#N/A,TRUE,"general";"via2",#N/A,TRUE,"general";"via3",#N/A,TRUE,"general"}</definedName>
    <definedName name="_g5" localSheetId="8"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5" hidden="1">{"via1",#N/A,TRUE,"general";"via2",#N/A,TRUE,"general";"via3",#N/A,TRUE,"general"}</definedName>
    <definedName name="_g6" localSheetId="11" hidden="1">{"via1",#N/A,TRUE,"general";"via2",#N/A,TRUE,"general";"via3",#N/A,TRUE,"general"}</definedName>
    <definedName name="_g6" localSheetId="7" hidden="1">{"via1",#N/A,TRUE,"general";"via2",#N/A,TRUE,"general";"via3",#N/A,TRUE,"general"}</definedName>
    <definedName name="_g6" localSheetId="4" hidden="1">{"via1",#N/A,TRUE,"general";"via2",#N/A,TRUE,"general";"via3",#N/A,TRUE,"general"}</definedName>
    <definedName name="_g6" localSheetId="6" hidden="1">{"via1",#N/A,TRUE,"general";"via2",#N/A,TRUE,"general";"via3",#N/A,TRUE,"general"}</definedName>
    <definedName name="_g6" localSheetId="8"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5" hidden="1">{"TAB1",#N/A,TRUE,"GENERAL";"TAB2",#N/A,TRUE,"GENERAL";"TAB3",#N/A,TRUE,"GENERAL";"TAB4",#N/A,TRUE,"GENERAL";"TAB5",#N/A,TRUE,"GENERAL"}</definedName>
    <definedName name="_g7" localSheetId="11" hidden="1">{"TAB1",#N/A,TRUE,"GENERAL";"TAB2",#N/A,TRUE,"GENERAL";"TAB3",#N/A,TRUE,"GENERAL";"TAB4",#N/A,TRUE,"GENERAL";"TAB5",#N/A,TRUE,"GENERAL"}</definedName>
    <definedName name="_g7" localSheetId="7" hidden="1">{"TAB1",#N/A,TRUE,"GENERAL";"TAB2",#N/A,TRUE,"GENERAL";"TAB3",#N/A,TRUE,"GENERAL";"TAB4",#N/A,TRUE,"GENERAL";"TAB5",#N/A,TRUE,"GENERAL"}</definedName>
    <definedName name="_g7" localSheetId="4" hidden="1">{"TAB1",#N/A,TRUE,"GENERAL";"TAB2",#N/A,TRUE,"GENERAL";"TAB3",#N/A,TRUE,"GENERAL";"TAB4",#N/A,TRUE,"GENERAL";"TAB5",#N/A,TRUE,"GENERAL"}</definedName>
    <definedName name="_g7" localSheetId="6" hidden="1">{"TAB1",#N/A,TRUE,"GENERAL";"TAB2",#N/A,TRUE,"GENERAL";"TAB3",#N/A,TRUE,"GENERAL";"TAB4",#N/A,TRUE,"GENERAL";"TAB5",#N/A,TRUE,"GENERAL"}</definedName>
    <definedName name="_g7" localSheetId="8"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5" hidden="1">{"TAB1",#N/A,TRUE,"GENERAL";"TAB2",#N/A,TRUE,"GENERAL";"TAB3",#N/A,TRUE,"GENERAL";"TAB4",#N/A,TRUE,"GENERAL";"TAB5",#N/A,TRUE,"GENERAL"}</definedName>
    <definedName name="_GR1" localSheetId="11" hidden="1">{"TAB1",#N/A,TRUE,"GENERAL";"TAB2",#N/A,TRUE,"GENERAL";"TAB3",#N/A,TRUE,"GENERAL";"TAB4",#N/A,TRUE,"GENERAL";"TAB5",#N/A,TRUE,"GENERAL"}</definedName>
    <definedName name="_GR1" localSheetId="7" hidden="1">{"TAB1",#N/A,TRUE,"GENERAL";"TAB2",#N/A,TRUE,"GENERAL";"TAB3",#N/A,TRUE,"GENERAL";"TAB4",#N/A,TRUE,"GENERAL";"TAB5",#N/A,TRUE,"GENERAL"}</definedName>
    <definedName name="_GR1" localSheetId="4" hidden="1">{"TAB1",#N/A,TRUE,"GENERAL";"TAB2",#N/A,TRUE,"GENERAL";"TAB3",#N/A,TRUE,"GENERAL";"TAB4",#N/A,TRUE,"GENERAL";"TAB5",#N/A,TRUE,"GENERAL"}</definedName>
    <definedName name="_GR1" localSheetId="6" hidden="1">{"TAB1",#N/A,TRUE,"GENERAL";"TAB2",#N/A,TRUE,"GENERAL";"TAB3",#N/A,TRUE,"GENERAL";"TAB4",#N/A,TRUE,"GENERAL";"TAB5",#N/A,TRUE,"GENERAL"}</definedName>
    <definedName name="_GR1" localSheetId="8"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5" hidden="1">{"via1",#N/A,TRUE,"general";"via2",#N/A,TRUE,"general";"via3",#N/A,TRUE,"general"}</definedName>
    <definedName name="_gtr4" localSheetId="11" hidden="1">{"via1",#N/A,TRUE,"general";"via2",#N/A,TRUE,"general";"via3",#N/A,TRUE,"general"}</definedName>
    <definedName name="_gtr4" localSheetId="7" hidden="1">{"via1",#N/A,TRUE,"general";"via2",#N/A,TRUE,"general";"via3",#N/A,TRUE,"general"}</definedName>
    <definedName name="_gtr4" localSheetId="4" hidden="1">{"via1",#N/A,TRUE,"general";"via2",#N/A,TRUE,"general";"via3",#N/A,TRUE,"general"}</definedName>
    <definedName name="_gtr4" localSheetId="6" hidden="1">{"via1",#N/A,TRUE,"general";"via2",#N/A,TRUE,"general";"via3",#N/A,TRUE,"general"}</definedName>
    <definedName name="_gtr4" localSheetId="8"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5" hidden="1">{"via1",#N/A,TRUE,"general";"via2",#N/A,TRUE,"general";"via3",#N/A,TRUE,"general"}</definedName>
    <definedName name="_h2" localSheetId="11" hidden="1">{"via1",#N/A,TRUE,"general";"via2",#N/A,TRUE,"general";"via3",#N/A,TRUE,"general"}</definedName>
    <definedName name="_h2" localSheetId="7" hidden="1">{"via1",#N/A,TRUE,"general";"via2",#N/A,TRUE,"general";"via3",#N/A,TRUE,"general"}</definedName>
    <definedName name="_h2" localSheetId="4" hidden="1">{"via1",#N/A,TRUE,"general";"via2",#N/A,TRUE,"general";"via3",#N/A,TRUE,"general"}</definedName>
    <definedName name="_h2" localSheetId="6" hidden="1">{"via1",#N/A,TRUE,"general";"via2",#N/A,TRUE,"general";"via3",#N/A,TRUE,"general"}</definedName>
    <definedName name="_h2" localSheetId="8"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5" hidden="1">{"via1",#N/A,TRUE,"general";"via2",#N/A,TRUE,"general";"via3",#N/A,TRUE,"general"}</definedName>
    <definedName name="_h3" localSheetId="11" hidden="1">{"via1",#N/A,TRUE,"general";"via2",#N/A,TRUE,"general";"via3",#N/A,TRUE,"general"}</definedName>
    <definedName name="_h3" localSheetId="7" hidden="1">{"via1",#N/A,TRUE,"general";"via2",#N/A,TRUE,"general";"via3",#N/A,TRUE,"general"}</definedName>
    <definedName name="_h3" localSheetId="4" hidden="1">{"via1",#N/A,TRUE,"general";"via2",#N/A,TRUE,"general";"via3",#N/A,TRUE,"general"}</definedName>
    <definedName name="_h3" localSheetId="6" hidden="1">{"via1",#N/A,TRUE,"general";"via2",#N/A,TRUE,"general";"via3",#N/A,TRUE,"general"}</definedName>
    <definedName name="_h3" localSheetId="8"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5" hidden="1">{"TAB1",#N/A,TRUE,"GENERAL";"TAB2",#N/A,TRUE,"GENERAL";"TAB3",#N/A,TRUE,"GENERAL";"TAB4",#N/A,TRUE,"GENERAL";"TAB5",#N/A,TRUE,"GENERAL"}</definedName>
    <definedName name="_h4" localSheetId="11" hidden="1">{"TAB1",#N/A,TRUE,"GENERAL";"TAB2",#N/A,TRUE,"GENERAL";"TAB3",#N/A,TRUE,"GENERAL";"TAB4",#N/A,TRUE,"GENERAL";"TAB5",#N/A,TRUE,"GENERAL"}</definedName>
    <definedName name="_h4" localSheetId="7" hidden="1">{"TAB1",#N/A,TRUE,"GENERAL";"TAB2",#N/A,TRUE,"GENERAL";"TAB3",#N/A,TRUE,"GENERAL";"TAB4",#N/A,TRUE,"GENERAL";"TAB5",#N/A,TRUE,"GENERAL"}</definedName>
    <definedName name="_h4" localSheetId="4" hidden="1">{"TAB1",#N/A,TRUE,"GENERAL";"TAB2",#N/A,TRUE,"GENERAL";"TAB3",#N/A,TRUE,"GENERAL";"TAB4",#N/A,TRUE,"GENERAL";"TAB5",#N/A,TRUE,"GENERAL"}</definedName>
    <definedName name="_h4" localSheetId="6" hidden="1">{"TAB1",#N/A,TRUE,"GENERAL";"TAB2",#N/A,TRUE,"GENERAL";"TAB3",#N/A,TRUE,"GENERAL";"TAB4",#N/A,TRUE,"GENERAL";"TAB5",#N/A,TRUE,"GENERAL"}</definedName>
    <definedName name="_h4" localSheetId="8"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5" hidden="1">{"TAB1",#N/A,TRUE,"GENERAL";"TAB2",#N/A,TRUE,"GENERAL";"TAB3",#N/A,TRUE,"GENERAL";"TAB4",#N/A,TRUE,"GENERAL";"TAB5",#N/A,TRUE,"GENERAL"}</definedName>
    <definedName name="_h5" localSheetId="11" hidden="1">{"TAB1",#N/A,TRUE,"GENERAL";"TAB2",#N/A,TRUE,"GENERAL";"TAB3",#N/A,TRUE,"GENERAL";"TAB4",#N/A,TRUE,"GENERAL";"TAB5",#N/A,TRUE,"GENERAL"}</definedName>
    <definedName name="_h5" localSheetId="7" hidden="1">{"TAB1",#N/A,TRUE,"GENERAL";"TAB2",#N/A,TRUE,"GENERAL";"TAB3",#N/A,TRUE,"GENERAL";"TAB4",#N/A,TRUE,"GENERAL";"TAB5",#N/A,TRUE,"GENERAL"}</definedName>
    <definedName name="_h5" localSheetId="4" hidden="1">{"TAB1",#N/A,TRUE,"GENERAL";"TAB2",#N/A,TRUE,"GENERAL";"TAB3",#N/A,TRUE,"GENERAL";"TAB4",#N/A,TRUE,"GENERAL";"TAB5",#N/A,TRUE,"GENERAL"}</definedName>
    <definedName name="_h5" localSheetId="6" hidden="1">{"TAB1",#N/A,TRUE,"GENERAL";"TAB2",#N/A,TRUE,"GENERAL";"TAB3",#N/A,TRUE,"GENERAL";"TAB4",#N/A,TRUE,"GENERAL";"TAB5",#N/A,TRUE,"GENERAL"}</definedName>
    <definedName name="_h5" localSheetId="8"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5" hidden="1">{"via1",#N/A,TRUE,"general";"via2",#N/A,TRUE,"general";"via3",#N/A,TRUE,"general"}</definedName>
    <definedName name="_h6" localSheetId="11" hidden="1">{"via1",#N/A,TRUE,"general";"via2",#N/A,TRUE,"general";"via3",#N/A,TRUE,"general"}</definedName>
    <definedName name="_h6" localSheetId="7" hidden="1">{"via1",#N/A,TRUE,"general";"via2",#N/A,TRUE,"general";"via3",#N/A,TRUE,"general"}</definedName>
    <definedName name="_h6" localSheetId="4" hidden="1">{"via1",#N/A,TRUE,"general";"via2",#N/A,TRUE,"general";"via3",#N/A,TRUE,"general"}</definedName>
    <definedName name="_h6" localSheetId="6" hidden="1">{"via1",#N/A,TRUE,"general";"via2",#N/A,TRUE,"general";"via3",#N/A,TRUE,"general"}</definedName>
    <definedName name="_h6" localSheetId="8"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5" hidden="1">{"TAB1",#N/A,TRUE,"GENERAL";"TAB2",#N/A,TRUE,"GENERAL";"TAB3",#N/A,TRUE,"GENERAL";"TAB4",#N/A,TRUE,"GENERAL";"TAB5",#N/A,TRUE,"GENERAL"}</definedName>
    <definedName name="_h7" localSheetId="11" hidden="1">{"TAB1",#N/A,TRUE,"GENERAL";"TAB2",#N/A,TRUE,"GENERAL";"TAB3",#N/A,TRUE,"GENERAL";"TAB4",#N/A,TRUE,"GENERAL";"TAB5",#N/A,TRUE,"GENERAL"}</definedName>
    <definedName name="_h7" localSheetId="7" hidden="1">{"TAB1",#N/A,TRUE,"GENERAL";"TAB2",#N/A,TRUE,"GENERAL";"TAB3",#N/A,TRUE,"GENERAL";"TAB4",#N/A,TRUE,"GENERAL";"TAB5",#N/A,TRUE,"GENERAL"}</definedName>
    <definedName name="_h7" localSheetId="4" hidden="1">{"TAB1",#N/A,TRUE,"GENERAL";"TAB2",#N/A,TRUE,"GENERAL";"TAB3",#N/A,TRUE,"GENERAL";"TAB4",#N/A,TRUE,"GENERAL";"TAB5",#N/A,TRUE,"GENERAL"}</definedName>
    <definedName name="_h7" localSheetId="6" hidden="1">{"TAB1",#N/A,TRUE,"GENERAL";"TAB2",#N/A,TRUE,"GENERAL";"TAB3",#N/A,TRUE,"GENERAL";"TAB4",#N/A,TRUE,"GENERAL";"TAB5",#N/A,TRUE,"GENERAL"}</definedName>
    <definedName name="_h7" localSheetId="8"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5" hidden="1">{"via1",#N/A,TRUE,"general";"via2",#N/A,TRUE,"general";"via3",#N/A,TRUE,"general"}</definedName>
    <definedName name="_h8" localSheetId="11" hidden="1">{"via1",#N/A,TRUE,"general";"via2",#N/A,TRUE,"general";"via3",#N/A,TRUE,"general"}</definedName>
    <definedName name="_h8" localSheetId="7" hidden="1">{"via1",#N/A,TRUE,"general";"via2",#N/A,TRUE,"general";"via3",#N/A,TRUE,"general"}</definedName>
    <definedName name="_h8" localSheetId="4" hidden="1">{"via1",#N/A,TRUE,"general";"via2",#N/A,TRUE,"general";"via3",#N/A,TRUE,"general"}</definedName>
    <definedName name="_h8" localSheetId="6" hidden="1">{"via1",#N/A,TRUE,"general";"via2",#N/A,TRUE,"general";"via3",#N/A,TRUE,"general"}</definedName>
    <definedName name="_h8" localSheetId="8"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5" hidden="1">{"via1",#N/A,TRUE,"general";"via2",#N/A,TRUE,"general";"via3",#N/A,TRUE,"general"}</definedName>
    <definedName name="_hfh7" localSheetId="11" hidden="1">{"via1",#N/A,TRUE,"general";"via2",#N/A,TRUE,"general";"via3",#N/A,TRUE,"general"}</definedName>
    <definedName name="_hfh7" localSheetId="7" hidden="1">{"via1",#N/A,TRUE,"general";"via2",#N/A,TRUE,"general";"via3",#N/A,TRUE,"general"}</definedName>
    <definedName name="_hfh7" localSheetId="4" hidden="1">{"via1",#N/A,TRUE,"general";"via2",#N/A,TRUE,"general";"via3",#N/A,TRUE,"general"}</definedName>
    <definedName name="_hfh7" localSheetId="6" hidden="1">{"via1",#N/A,TRUE,"general";"via2",#N/A,TRUE,"general";"via3",#N/A,TRUE,"general"}</definedName>
    <definedName name="_hfh7" localSheetId="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UM1">[13]DATBAND!$I$3:$I$469</definedName>
    <definedName name="_HUM2">[13]DATBAND!$J$3:$J$453</definedName>
    <definedName name="_i4" localSheetId="5" hidden="1">{"via1",#N/A,TRUE,"general";"via2",#N/A,TRUE,"general";"via3",#N/A,TRUE,"general"}</definedName>
    <definedName name="_i4" localSheetId="11" hidden="1">{"via1",#N/A,TRUE,"general";"via2",#N/A,TRUE,"general";"via3",#N/A,TRUE,"general"}</definedName>
    <definedName name="_i4" localSheetId="7" hidden="1">{"via1",#N/A,TRUE,"general";"via2",#N/A,TRUE,"general";"via3",#N/A,TRUE,"general"}</definedName>
    <definedName name="_i4" localSheetId="4" hidden="1">{"via1",#N/A,TRUE,"general";"via2",#N/A,TRUE,"general";"via3",#N/A,TRUE,"general"}</definedName>
    <definedName name="_i4" localSheetId="6" hidden="1">{"via1",#N/A,TRUE,"general";"via2",#N/A,TRUE,"general";"via3",#N/A,TRUE,"general"}</definedName>
    <definedName name="_i4" localSheetId="8"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5" hidden="1">{"TAB1",#N/A,TRUE,"GENERAL";"TAB2",#N/A,TRUE,"GENERAL";"TAB3",#N/A,TRUE,"GENERAL";"TAB4",#N/A,TRUE,"GENERAL";"TAB5",#N/A,TRUE,"GENERAL"}</definedName>
    <definedName name="_i5" localSheetId="11" hidden="1">{"TAB1",#N/A,TRUE,"GENERAL";"TAB2",#N/A,TRUE,"GENERAL";"TAB3",#N/A,TRUE,"GENERAL";"TAB4",#N/A,TRUE,"GENERAL";"TAB5",#N/A,TRUE,"GENERAL"}</definedName>
    <definedName name="_i5" localSheetId="7" hidden="1">{"TAB1",#N/A,TRUE,"GENERAL";"TAB2",#N/A,TRUE,"GENERAL";"TAB3",#N/A,TRUE,"GENERAL";"TAB4",#N/A,TRUE,"GENERAL";"TAB5",#N/A,TRUE,"GENERAL"}</definedName>
    <definedName name="_i5" localSheetId="4" hidden="1">{"TAB1",#N/A,TRUE,"GENERAL";"TAB2",#N/A,TRUE,"GENERAL";"TAB3",#N/A,TRUE,"GENERAL";"TAB4",#N/A,TRUE,"GENERAL";"TAB5",#N/A,TRUE,"GENERAL"}</definedName>
    <definedName name="_i5" localSheetId="6" hidden="1">{"TAB1",#N/A,TRUE,"GENERAL";"TAB2",#N/A,TRUE,"GENERAL";"TAB3",#N/A,TRUE,"GENERAL";"TAB4",#N/A,TRUE,"GENERAL";"TAB5",#N/A,TRUE,"GENERAL"}</definedName>
    <definedName name="_i5" localSheetId="8"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5" hidden="1">{"TAB1",#N/A,TRUE,"GENERAL";"TAB2",#N/A,TRUE,"GENERAL";"TAB3",#N/A,TRUE,"GENERAL";"TAB4",#N/A,TRUE,"GENERAL";"TAB5",#N/A,TRUE,"GENERAL"}</definedName>
    <definedName name="_i6" localSheetId="11" hidden="1">{"TAB1",#N/A,TRUE,"GENERAL";"TAB2",#N/A,TRUE,"GENERAL";"TAB3",#N/A,TRUE,"GENERAL";"TAB4",#N/A,TRUE,"GENERAL";"TAB5",#N/A,TRUE,"GENERAL"}</definedName>
    <definedName name="_i6" localSheetId="7" hidden="1">{"TAB1",#N/A,TRUE,"GENERAL";"TAB2",#N/A,TRUE,"GENERAL";"TAB3",#N/A,TRUE,"GENERAL";"TAB4",#N/A,TRUE,"GENERAL";"TAB5",#N/A,TRUE,"GENERAL"}</definedName>
    <definedName name="_i6" localSheetId="4" hidden="1">{"TAB1",#N/A,TRUE,"GENERAL";"TAB2",#N/A,TRUE,"GENERAL";"TAB3",#N/A,TRUE,"GENERAL";"TAB4",#N/A,TRUE,"GENERAL";"TAB5",#N/A,TRUE,"GENERAL"}</definedName>
    <definedName name="_i6" localSheetId="6" hidden="1">{"TAB1",#N/A,TRUE,"GENERAL";"TAB2",#N/A,TRUE,"GENERAL";"TAB3",#N/A,TRUE,"GENERAL";"TAB4",#N/A,TRUE,"GENERAL";"TAB5",#N/A,TRUE,"GENERAL"}</definedName>
    <definedName name="_i6" localSheetId="8"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5" hidden="1">{"via1",#N/A,TRUE,"general";"via2",#N/A,TRUE,"general";"via3",#N/A,TRUE,"general"}</definedName>
    <definedName name="_i7" localSheetId="11" hidden="1">{"via1",#N/A,TRUE,"general";"via2",#N/A,TRUE,"general";"via3",#N/A,TRUE,"general"}</definedName>
    <definedName name="_i7" localSheetId="7" hidden="1">{"via1",#N/A,TRUE,"general";"via2",#N/A,TRUE,"general";"via3",#N/A,TRUE,"general"}</definedName>
    <definedName name="_i7" localSheetId="4" hidden="1">{"via1",#N/A,TRUE,"general";"via2",#N/A,TRUE,"general";"via3",#N/A,TRUE,"general"}</definedName>
    <definedName name="_i7" localSheetId="6" hidden="1">{"via1",#N/A,TRUE,"general";"via2",#N/A,TRUE,"general";"via3",#N/A,TRUE,"general"}</definedName>
    <definedName name="_i7" localSheetId="8"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5" hidden="1">{"TAB1",#N/A,TRUE,"GENERAL";"TAB2",#N/A,TRUE,"GENERAL";"TAB3",#N/A,TRUE,"GENERAL";"TAB4",#N/A,TRUE,"GENERAL";"TAB5",#N/A,TRUE,"GENERAL"}</definedName>
    <definedName name="_i77" localSheetId="11" hidden="1">{"TAB1",#N/A,TRUE,"GENERAL";"TAB2",#N/A,TRUE,"GENERAL";"TAB3",#N/A,TRUE,"GENERAL";"TAB4",#N/A,TRUE,"GENERAL";"TAB5",#N/A,TRUE,"GENERAL"}</definedName>
    <definedName name="_i77" localSheetId="7" hidden="1">{"TAB1",#N/A,TRUE,"GENERAL";"TAB2",#N/A,TRUE,"GENERAL";"TAB3",#N/A,TRUE,"GENERAL";"TAB4",#N/A,TRUE,"GENERAL";"TAB5",#N/A,TRUE,"GENERAL"}</definedName>
    <definedName name="_i77" localSheetId="4" hidden="1">{"TAB1",#N/A,TRUE,"GENERAL";"TAB2",#N/A,TRUE,"GENERAL";"TAB3",#N/A,TRUE,"GENERAL";"TAB4",#N/A,TRUE,"GENERAL";"TAB5",#N/A,TRUE,"GENERAL"}</definedName>
    <definedName name="_i77" localSheetId="6" hidden="1">{"TAB1",#N/A,TRUE,"GENERAL";"TAB2",#N/A,TRUE,"GENERAL";"TAB3",#N/A,TRUE,"GENERAL";"TAB4",#N/A,TRUE,"GENERAL";"TAB5",#N/A,TRUE,"GENERAL"}</definedName>
    <definedName name="_i77" localSheetId="8"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5" hidden="1">{"via1",#N/A,TRUE,"general";"via2",#N/A,TRUE,"general";"via3",#N/A,TRUE,"general"}</definedName>
    <definedName name="_i8" localSheetId="11" hidden="1">{"via1",#N/A,TRUE,"general";"via2",#N/A,TRUE,"general";"via3",#N/A,TRUE,"general"}</definedName>
    <definedName name="_i8" localSheetId="7" hidden="1">{"via1",#N/A,TRUE,"general";"via2",#N/A,TRUE,"general";"via3",#N/A,TRUE,"general"}</definedName>
    <definedName name="_i8" localSheetId="4" hidden="1">{"via1",#N/A,TRUE,"general";"via2",#N/A,TRUE,"general";"via3",#N/A,TRUE,"general"}</definedName>
    <definedName name="_i8" localSheetId="6" hidden="1">{"via1",#N/A,TRUE,"general";"via2",#N/A,TRUE,"general";"via3",#N/A,TRUE,"general"}</definedName>
    <definedName name="_i8" localSheetId="8"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5" hidden="1">{"TAB1",#N/A,TRUE,"GENERAL";"TAB2",#N/A,TRUE,"GENERAL";"TAB3",#N/A,TRUE,"GENERAL";"TAB4",#N/A,TRUE,"GENERAL";"TAB5",#N/A,TRUE,"GENERAL"}</definedName>
    <definedName name="_i9" localSheetId="11" hidden="1">{"TAB1",#N/A,TRUE,"GENERAL";"TAB2",#N/A,TRUE,"GENERAL";"TAB3",#N/A,TRUE,"GENERAL";"TAB4",#N/A,TRUE,"GENERAL";"TAB5",#N/A,TRUE,"GENERAL"}</definedName>
    <definedName name="_i9" localSheetId="7" hidden="1">{"TAB1",#N/A,TRUE,"GENERAL";"TAB2",#N/A,TRUE,"GENERAL";"TAB3",#N/A,TRUE,"GENERAL";"TAB4",#N/A,TRUE,"GENERAL";"TAB5",#N/A,TRUE,"GENERAL"}</definedName>
    <definedName name="_i9" localSheetId="4" hidden="1">{"TAB1",#N/A,TRUE,"GENERAL";"TAB2",#N/A,TRUE,"GENERAL";"TAB3",#N/A,TRUE,"GENERAL";"TAB4",#N/A,TRUE,"GENERAL";"TAB5",#N/A,TRUE,"GENERAL"}</definedName>
    <definedName name="_i9" localSheetId="6" hidden="1">{"TAB1",#N/A,TRUE,"GENERAL";"TAB2",#N/A,TRUE,"GENERAL";"TAB3",#N/A,TRUE,"GENERAL";"TAB4",#N/A,TRUE,"GENERAL";"TAB5",#N/A,TRUE,"GENERAL"}</definedName>
    <definedName name="_i9" localSheetId="8"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mp1">#REF!</definedName>
    <definedName name="_imp2">#REF!</definedName>
    <definedName name="_IPC2002">#REF!</definedName>
    <definedName name="_k3" localSheetId="5" hidden="1">{"TAB1",#N/A,TRUE,"GENERAL";"TAB2",#N/A,TRUE,"GENERAL";"TAB3",#N/A,TRUE,"GENERAL";"TAB4",#N/A,TRUE,"GENERAL";"TAB5",#N/A,TRUE,"GENERAL"}</definedName>
    <definedName name="_k3" localSheetId="11" hidden="1">{"TAB1",#N/A,TRUE,"GENERAL";"TAB2",#N/A,TRUE,"GENERAL";"TAB3",#N/A,TRUE,"GENERAL";"TAB4",#N/A,TRUE,"GENERAL";"TAB5",#N/A,TRUE,"GENERAL"}</definedName>
    <definedName name="_k3" localSheetId="7" hidden="1">{"TAB1",#N/A,TRUE,"GENERAL";"TAB2",#N/A,TRUE,"GENERAL";"TAB3",#N/A,TRUE,"GENERAL";"TAB4",#N/A,TRUE,"GENERAL";"TAB5",#N/A,TRUE,"GENERAL"}</definedName>
    <definedName name="_k3" localSheetId="4" hidden="1">{"TAB1",#N/A,TRUE,"GENERAL";"TAB2",#N/A,TRUE,"GENERAL";"TAB3",#N/A,TRUE,"GENERAL";"TAB4",#N/A,TRUE,"GENERAL";"TAB5",#N/A,TRUE,"GENERAL"}</definedName>
    <definedName name="_k3" localSheetId="6" hidden="1">{"TAB1",#N/A,TRUE,"GENERAL";"TAB2",#N/A,TRUE,"GENERAL";"TAB3",#N/A,TRUE,"GENERAL";"TAB4",#N/A,TRUE,"GENERAL";"TAB5",#N/A,TRUE,"GENERAL"}</definedName>
    <definedName name="_k3" localSheetId="8"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5" hidden="1">{"via1",#N/A,TRUE,"general";"via2",#N/A,TRUE,"general";"via3",#N/A,TRUE,"general"}</definedName>
    <definedName name="_k4" localSheetId="11" hidden="1">{"via1",#N/A,TRUE,"general";"via2",#N/A,TRUE,"general";"via3",#N/A,TRUE,"general"}</definedName>
    <definedName name="_k4" localSheetId="7" hidden="1">{"via1",#N/A,TRUE,"general";"via2",#N/A,TRUE,"general";"via3",#N/A,TRUE,"general"}</definedName>
    <definedName name="_k4" localSheetId="4" hidden="1">{"via1",#N/A,TRUE,"general";"via2",#N/A,TRUE,"general";"via3",#N/A,TRUE,"general"}</definedName>
    <definedName name="_k4" localSheetId="6" hidden="1">{"via1",#N/A,TRUE,"general";"via2",#N/A,TRUE,"general";"via3",#N/A,TRUE,"general"}</definedName>
    <definedName name="_k4" localSheetId="8"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5" hidden="1">{"via1",#N/A,TRUE,"general";"via2",#N/A,TRUE,"general";"via3",#N/A,TRUE,"general"}</definedName>
    <definedName name="_k5" localSheetId="11" hidden="1">{"via1",#N/A,TRUE,"general";"via2",#N/A,TRUE,"general";"via3",#N/A,TRUE,"general"}</definedName>
    <definedName name="_k5" localSheetId="7" hidden="1">{"via1",#N/A,TRUE,"general";"via2",#N/A,TRUE,"general";"via3",#N/A,TRUE,"general"}</definedName>
    <definedName name="_k5" localSheetId="4" hidden="1">{"via1",#N/A,TRUE,"general";"via2",#N/A,TRUE,"general";"via3",#N/A,TRUE,"general"}</definedName>
    <definedName name="_k5" localSheetId="6" hidden="1">{"via1",#N/A,TRUE,"general";"via2",#N/A,TRUE,"general";"via3",#N/A,TRUE,"general"}</definedName>
    <definedName name="_k5" localSheetId="8"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5" hidden="1">{"TAB1",#N/A,TRUE,"GENERAL";"TAB2",#N/A,TRUE,"GENERAL";"TAB3",#N/A,TRUE,"GENERAL";"TAB4",#N/A,TRUE,"GENERAL";"TAB5",#N/A,TRUE,"GENERAL"}</definedName>
    <definedName name="_k6" localSheetId="11" hidden="1">{"TAB1",#N/A,TRUE,"GENERAL";"TAB2",#N/A,TRUE,"GENERAL";"TAB3",#N/A,TRUE,"GENERAL";"TAB4",#N/A,TRUE,"GENERAL";"TAB5",#N/A,TRUE,"GENERAL"}</definedName>
    <definedName name="_k6" localSheetId="7" hidden="1">{"TAB1",#N/A,TRUE,"GENERAL";"TAB2",#N/A,TRUE,"GENERAL";"TAB3",#N/A,TRUE,"GENERAL";"TAB4",#N/A,TRUE,"GENERAL";"TAB5",#N/A,TRUE,"GENERAL"}</definedName>
    <definedName name="_k6" localSheetId="4" hidden="1">{"TAB1",#N/A,TRUE,"GENERAL";"TAB2",#N/A,TRUE,"GENERAL";"TAB3",#N/A,TRUE,"GENERAL";"TAB4",#N/A,TRUE,"GENERAL";"TAB5",#N/A,TRUE,"GENERAL"}</definedName>
    <definedName name="_k6" localSheetId="6" hidden="1">{"TAB1",#N/A,TRUE,"GENERAL";"TAB2",#N/A,TRUE,"GENERAL";"TAB3",#N/A,TRUE,"GENERAL";"TAB4",#N/A,TRUE,"GENERAL";"TAB5",#N/A,TRUE,"GENERAL"}</definedName>
    <definedName name="_k6" localSheetId="8"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5" hidden="1">{"via1",#N/A,TRUE,"general";"via2",#N/A,TRUE,"general";"via3",#N/A,TRUE,"general"}</definedName>
    <definedName name="_k7" localSheetId="11" hidden="1">{"via1",#N/A,TRUE,"general";"via2",#N/A,TRUE,"general";"via3",#N/A,TRUE,"general"}</definedName>
    <definedName name="_k7" localSheetId="7" hidden="1">{"via1",#N/A,TRUE,"general";"via2",#N/A,TRUE,"general";"via3",#N/A,TRUE,"general"}</definedName>
    <definedName name="_k7" localSheetId="4" hidden="1">{"via1",#N/A,TRUE,"general";"via2",#N/A,TRUE,"general";"via3",#N/A,TRUE,"general"}</definedName>
    <definedName name="_k7" localSheetId="6" hidden="1">{"via1",#N/A,TRUE,"general";"via2",#N/A,TRUE,"general";"via3",#N/A,TRUE,"general"}</definedName>
    <definedName name="_k7" localSheetId="8"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5" hidden="1">{"via1",#N/A,TRUE,"general";"via2",#N/A,TRUE,"general";"via3",#N/A,TRUE,"general"}</definedName>
    <definedName name="_k8" localSheetId="11" hidden="1">{"via1",#N/A,TRUE,"general";"via2",#N/A,TRUE,"general";"via3",#N/A,TRUE,"general"}</definedName>
    <definedName name="_k8" localSheetId="7" hidden="1">{"via1",#N/A,TRUE,"general";"via2",#N/A,TRUE,"general";"via3",#N/A,TRUE,"general"}</definedName>
    <definedName name="_k8" localSheetId="4" hidden="1">{"via1",#N/A,TRUE,"general";"via2",#N/A,TRUE,"general";"via3",#N/A,TRUE,"general"}</definedName>
    <definedName name="_k8" localSheetId="6" hidden="1">{"via1",#N/A,TRUE,"general";"via2",#N/A,TRUE,"general";"via3",#N/A,TRUE,"general"}</definedName>
    <definedName name="_k8" localSheetId="8"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5" hidden="1">{"TAB1",#N/A,TRUE,"GENERAL";"TAB2",#N/A,TRUE,"GENERAL";"TAB3",#N/A,TRUE,"GENERAL";"TAB4",#N/A,TRUE,"GENERAL";"TAB5",#N/A,TRUE,"GENERAL"}</definedName>
    <definedName name="_k9" localSheetId="11" hidden="1">{"TAB1",#N/A,TRUE,"GENERAL";"TAB2",#N/A,TRUE,"GENERAL";"TAB3",#N/A,TRUE,"GENERAL";"TAB4",#N/A,TRUE,"GENERAL";"TAB5",#N/A,TRUE,"GENERAL"}</definedName>
    <definedName name="_k9" localSheetId="7" hidden="1">{"TAB1",#N/A,TRUE,"GENERAL";"TAB2",#N/A,TRUE,"GENERAL";"TAB3",#N/A,TRUE,"GENERAL";"TAB4",#N/A,TRUE,"GENERAL";"TAB5",#N/A,TRUE,"GENERAL"}</definedName>
    <definedName name="_k9" localSheetId="4" hidden="1">{"TAB1",#N/A,TRUE,"GENERAL";"TAB2",#N/A,TRUE,"GENERAL";"TAB3",#N/A,TRUE,"GENERAL";"TAB4",#N/A,TRUE,"GENERAL";"TAB5",#N/A,TRUE,"GENERAL"}</definedName>
    <definedName name="_k9" localSheetId="6" hidden="1">{"TAB1",#N/A,TRUE,"GENERAL";"TAB2",#N/A,TRUE,"GENERAL";"TAB3",#N/A,TRUE,"GENERAL";"TAB4",#N/A,TRUE,"GENERAL";"TAB5",#N/A,TRUE,"GENERAL"}</definedName>
    <definedName name="_k9" localSheetId="8"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5" hidden="1">#REF!</definedName>
    <definedName name="_Key1" localSheetId="11" hidden="1">#REF!</definedName>
    <definedName name="_Key1" localSheetId="7" hidden="1">#REF!</definedName>
    <definedName name="_Key1" localSheetId="4" hidden="1">#REF!</definedName>
    <definedName name="_Key1" localSheetId="8" hidden="1">#REF!</definedName>
    <definedName name="_Key1" localSheetId="0" hidden="1">#REF!</definedName>
    <definedName name="_Key1" hidden="1">#REF!</definedName>
    <definedName name="_Key2" localSheetId="5" hidden="1">#REF!</definedName>
    <definedName name="_Key2" localSheetId="11" hidden="1">#REF!</definedName>
    <definedName name="_Key2" localSheetId="7" hidden="1">#REF!</definedName>
    <definedName name="_Key2" localSheetId="4" hidden="1">#REF!</definedName>
    <definedName name="_Key2" localSheetId="8" hidden="1">#REF!</definedName>
    <definedName name="_Key2" localSheetId="0" hidden="1">#REF!</definedName>
    <definedName name="_Key2" hidden="1">#REF!</definedName>
    <definedName name="_kjk6" localSheetId="5" hidden="1">{"TAB1",#N/A,TRUE,"GENERAL";"TAB2",#N/A,TRUE,"GENERAL";"TAB3",#N/A,TRUE,"GENERAL";"TAB4",#N/A,TRUE,"GENERAL";"TAB5",#N/A,TRUE,"GENERAL"}</definedName>
    <definedName name="_kjk6" localSheetId="11" hidden="1">{"TAB1",#N/A,TRUE,"GENERAL";"TAB2",#N/A,TRUE,"GENERAL";"TAB3",#N/A,TRUE,"GENERAL";"TAB4",#N/A,TRUE,"GENERAL";"TAB5",#N/A,TRUE,"GENERAL"}</definedName>
    <definedName name="_kjk6" localSheetId="7" hidden="1">{"TAB1",#N/A,TRUE,"GENERAL";"TAB2",#N/A,TRUE,"GENERAL";"TAB3",#N/A,TRUE,"GENERAL";"TAB4",#N/A,TRUE,"GENERAL";"TAB5",#N/A,TRUE,"GENERAL"}</definedName>
    <definedName name="_kjk6" localSheetId="4" hidden="1">{"TAB1",#N/A,TRUE,"GENERAL";"TAB2",#N/A,TRUE,"GENERAL";"TAB3",#N/A,TRUE,"GENERAL";"TAB4",#N/A,TRUE,"GENERAL";"TAB5",#N/A,TRUE,"GENERAL"}</definedName>
    <definedName name="_kjk6" localSheetId="6" hidden="1">{"TAB1",#N/A,TRUE,"GENERAL";"TAB2",#N/A,TRUE,"GENERAL";"TAB3",#N/A,TRUE,"GENERAL";"TAB4",#N/A,TRUE,"GENERAL";"TAB5",#N/A,TRUE,"GENERAL"}</definedName>
    <definedName name="_kjk6" localSheetId="8"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5" hidden="1">{"via1",#N/A,TRUE,"general";"via2",#N/A,TRUE,"general";"via3",#N/A,TRUE,"general"}</definedName>
    <definedName name="_m3" localSheetId="11" hidden="1">{"via1",#N/A,TRUE,"general";"via2",#N/A,TRUE,"general";"via3",#N/A,TRUE,"general"}</definedName>
    <definedName name="_m3" localSheetId="7" hidden="1">{"via1",#N/A,TRUE,"general";"via2",#N/A,TRUE,"general";"via3",#N/A,TRUE,"general"}</definedName>
    <definedName name="_m3" localSheetId="4" hidden="1">{"via1",#N/A,TRUE,"general";"via2",#N/A,TRUE,"general";"via3",#N/A,TRUE,"general"}</definedName>
    <definedName name="_m3" localSheetId="6" hidden="1">{"via1",#N/A,TRUE,"general";"via2",#N/A,TRUE,"general";"via3",#N/A,TRUE,"general"}</definedName>
    <definedName name="_m3" localSheetId="8"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5" hidden="1">{"TAB1",#N/A,TRUE,"GENERAL";"TAB2",#N/A,TRUE,"GENERAL";"TAB3",#N/A,TRUE,"GENERAL";"TAB4",#N/A,TRUE,"GENERAL";"TAB5",#N/A,TRUE,"GENERAL"}</definedName>
    <definedName name="_m4" localSheetId="11" hidden="1">{"TAB1",#N/A,TRUE,"GENERAL";"TAB2",#N/A,TRUE,"GENERAL";"TAB3",#N/A,TRUE,"GENERAL";"TAB4",#N/A,TRUE,"GENERAL";"TAB5",#N/A,TRUE,"GENERAL"}</definedName>
    <definedName name="_m4" localSheetId="7" hidden="1">{"TAB1",#N/A,TRUE,"GENERAL";"TAB2",#N/A,TRUE,"GENERAL";"TAB3",#N/A,TRUE,"GENERAL";"TAB4",#N/A,TRUE,"GENERAL";"TAB5",#N/A,TRUE,"GENERAL"}</definedName>
    <definedName name="_m4" localSheetId="4" hidden="1">{"TAB1",#N/A,TRUE,"GENERAL";"TAB2",#N/A,TRUE,"GENERAL";"TAB3",#N/A,TRUE,"GENERAL";"TAB4",#N/A,TRUE,"GENERAL";"TAB5",#N/A,TRUE,"GENERAL"}</definedName>
    <definedName name="_m4" localSheetId="6" hidden="1">{"TAB1",#N/A,TRUE,"GENERAL";"TAB2",#N/A,TRUE,"GENERAL";"TAB3",#N/A,TRUE,"GENERAL";"TAB4",#N/A,TRUE,"GENERAL";"TAB5",#N/A,TRUE,"GENERAL"}</definedName>
    <definedName name="_m4" localSheetId="8"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5" hidden="1">{"via1",#N/A,TRUE,"general";"via2",#N/A,TRUE,"general";"via3",#N/A,TRUE,"general"}</definedName>
    <definedName name="_m5" localSheetId="11" hidden="1">{"via1",#N/A,TRUE,"general";"via2",#N/A,TRUE,"general";"via3",#N/A,TRUE,"general"}</definedName>
    <definedName name="_m5" localSheetId="7" hidden="1">{"via1",#N/A,TRUE,"general";"via2",#N/A,TRUE,"general";"via3",#N/A,TRUE,"general"}</definedName>
    <definedName name="_m5" localSheetId="4" hidden="1">{"via1",#N/A,TRUE,"general";"via2",#N/A,TRUE,"general";"via3",#N/A,TRUE,"general"}</definedName>
    <definedName name="_m5" localSheetId="6" hidden="1">{"via1",#N/A,TRUE,"general";"via2",#N/A,TRUE,"general";"via3",#N/A,TRUE,"general"}</definedName>
    <definedName name="_m5" localSheetId="8"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5" hidden="1">{"TAB1",#N/A,TRUE,"GENERAL";"TAB2",#N/A,TRUE,"GENERAL";"TAB3",#N/A,TRUE,"GENERAL";"TAB4",#N/A,TRUE,"GENERAL";"TAB5",#N/A,TRUE,"GENERAL"}</definedName>
    <definedName name="_m6" localSheetId="11" hidden="1">{"TAB1",#N/A,TRUE,"GENERAL";"TAB2",#N/A,TRUE,"GENERAL";"TAB3",#N/A,TRUE,"GENERAL";"TAB4",#N/A,TRUE,"GENERAL";"TAB5",#N/A,TRUE,"GENERAL"}</definedName>
    <definedName name="_m6" localSheetId="7" hidden="1">{"TAB1",#N/A,TRUE,"GENERAL";"TAB2",#N/A,TRUE,"GENERAL";"TAB3",#N/A,TRUE,"GENERAL";"TAB4",#N/A,TRUE,"GENERAL";"TAB5",#N/A,TRUE,"GENERAL"}</definedName>
    <definedName name="_m6" localSheetId="4" hidden="1">{"TAB1",#N/A,TRUE,"GENERAL";"TAB2",#N/A,TRUE,"GENERAL";"TAB3",#N/A,TRUE,"GENERAL";"TAB4",#N/A,TRUE,"GENERAL";"TAB5",#N/A,TRUE,"GENERAL"}</definedName>
    <definedName name="_m6" localSheetId="6" hidden="1">{"TAB1",#N/A,TRUE,"GENERAL";"TAB2",#N/A,TRUE,"GENERAL";"TAB3",#N/A,TRUE,"GENERAL";"TAB4",#N/A,TRUE,"GENERAL";"TAB5",#N/A,TRUE,"GENERAL"}</definedName>
    <definedName name="_m6" localSheetId="8"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5" hidden="1">{"TAB1",#N/A,TRUE,"GENERAL";"TAB2",#N/A,TRUE,"GENERAL";"TAB3",#N/A,TRUE,"GENERAL";"TAB4",#N/A,TRUE,"GENERAL";"TAB5",#N/A,TRUE,"GENERAL"}</definedName>
    <definedName name="_m7" localSheetId="11" hidden="1">{"TAB1",#N/A,TRUE,"GENERAL";"TAB2",#N/A,TRUE,"GENERAL";"TAB3",#N/A,TRUE,"GENERAL";"TAB4",#N/A,TRUE,"GENERAL";"TAB5",#N/A,TRUE,"GENERAL"}</definedName>
    <definedName name="_m7" localSheetId="7" hidden="1">{"TAB1",#N/A,TRUE,"GENERAL";"TAB2",#N/A,TRUE,"GENERAL";"TAB3",#N/A,TRUE,"GENERAL";"TAB4",#N/A,TRUE,"GENERAL";"TAB5",#N/A,TRUE,"GENERAL"}</definedName>
    <definedName name="_m7" localSheetId="4" hidden="1">{"TAB1",#N/A,TRUE,"GENERAL";"TAB2",#N/A,TRUE,"GENERAL";"TAB3",#N/A,TRUE,"GENERAL";"TAB4",#N/A,TRUE,"GENERAL";"TAB5",#N/A,TRUE,"GENERAL"}</definedName>
    <definedName name="_m7" localSheetId="6" hidden="1">{"TAB1",#N/A,TRUE,"GENERAL";"TAB2",#N/A,TRUE,"GENERAL";"TAB3",#N/A,TRUE,"GENERAL";"TAB4",#N/A,TRUE,"GENERAL";"TAB5",#N/A,TRUE,"GENERAL"}</definedName>
    <definedName name="_m7" localSheetId="8"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5" hidden="1">{"via1",#N/A,TRUE,"general";"via2",#N/A,TRUE,"general";"via3",#N/A,TRUE,"general"}</definedName>
    <definedName name="_m8" localSheetId="11" hidden="1">{"via1",#N/A,TRUE,"general";"via2",#N/A,TRUE,"general";"via3",#N/A,TRUE,"general"}</definedName>
    <definedName name="_m8" localSheetId="7" hidden="1">{"via1",#N/A,TRUE,"general";"via2",#N/A,TRUE,"general";"via3",#N/A,TRUE,"general"}</definedName>
    <definedName name="_m8" localSheetId="4" hidden="1">{"via1",#N/A,TRUE,"general";"via2",#N/A,TRUE,"general";"via3",#N/A,TRUE,"general"}</definedName>
    <definedName name="_m8" localSheetId="6" hidden="1">{"via1",#N/A,TRUE,"general";"via2",#N/A,TRUE,"general";"via3",#N/A,TRUE,"general"}</definedName>
    <definedName name="_m8" localSheetId="8"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5" hidden="1">{"via1",#N/A,TRUE,"general";"via2",#N/A,TRUE,"general";"via3",#N/A,TRUE,"general"}</definedName>
    <definedName name="_m9" localSheetId="11" hidden="1">{"via1",#N/A,TRUE,"general";"via2",#N/A,TRUE,"general";"via3",#N/A,TRUE,"general"}</definedName>
    <definedName name="_m9" localSheetId="7" hidden="1">{"via1",#N/A,TRUE,"general";"via2",#N/A,TRUE,"general";"via3",#N/A,TRUE,"general"}</definedName>
    <definedName name="_m9" localSheetId="4" hidden="1">{"via1",#N/A,TRUE,"general";"via2",#N/A,TRUE,"general";"via3",#N/A,TRUE,"general"}</definedName>
    <definedName name="_m9" localSheetId="6" hidden="1">{"via1",#N/A,TRUE,"general";"via2",#N/A,TRUE,"general";"via3",#N/A,TRUE,"general"}</definedName>
    <definedName name="_m9" localSheetId="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#REF!</definedName>
    <definedName name="_mes1">#REF!</definedName>
    <definedName name="_Mes2">#REF!</definedName>
    <definedName name="_Mes3">#REF!</definedName>
    <definedName name="_n3" localSheetId="5" hidden="1">{"TAB1",#N/A,TRUE,"GENERAL";"TAB2",#N/A,TRUE,"GENERAL";"TAB3",#N/A,TRUE,"GENERAL";"TAB4",#N/A,TRUE,"GENERAL";"TAB5",#N/A,TRUE,"GENERAL"}</definedName>
    <definedName name="_n3" localSheetId="11" hidden="1">{"TAB1",#N/A,TRUE,"GENERAL";"TAB2",#N/A,TRUE,"GENERAL";"TAB3",#N/A,TRUE,"GENERAL";"TAB4",#N/A,TRUE,"GENERAL";"TAB5",#N/A,TRUE,"GENERAL"}</definedName>
    <definedName name="_n3" localSheetId="7" hidden="1">{"TAB1",#N/A,TRUE,"GENERAL";"TAB2",#N/A,TRUE,"GENERAL";"TAB3",#N/A,TRUE,"GENERAL";"TAB4",#N/A,TRUE,"GENERAL";"TAB5",#N/A,TRUE,"GENERAL"}</definedName>
    <definedName name="_n3" localSheetId="4" hidden="1">{"TAB1",#N/A,TRUE,"GENERAL";"TAB2",#N/A,TRUE,"GENERAL";"TAB3",#N/A,TRUE,"GENERAL";"TAB4",#N/A,TRUE,"GENERAL";"TAB5",#N/A,TRUE,"GENERAL"}</definedName>
    <definedName name="_n3" localSheetId="6" hidden="1">{"TAB1",#N/A,TRUE,"GENERAL";"TAB2",#N/A,TRUE,"GENERAL";"TAB3",#N/A,TRUE,"GENERAL";"TAB4",#N/A,TRUE,"GENERAL";"TAB5",#N/A,TRUE,"GENERAL"}</definedName>
    <definedName name="_n3" localSheetId="8"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5" hidden="1">{"via1",#N/A,TRUE,"general";"via2",#N/A,TRUE,"general";"via3",#N/A,TRUE,"general"}</definedName>
    <definedName name="_n4" localSheetId="11" hidden="1">{"via1",#N/A,TRUE,"general";"via2",#N/A,TRUE,"general";"via3",#N/A,TRUE,"general"}</definedName>
    <definedName name="_n4" localSheetId="7" hidden="1">{"via1",#N/A,TRUE,"general";"via2",#N/A,TRUE,"general";"via3",#N/A,TRUE,"general"}</definedName>
    <definedName name="_n4" localSheetId="4" hidden="1">{"via1",#N/A,TRUE,"general";"via2",#N/A,TRUE,"general";"via3",#N/A,TRUE,"general"}</definedName>
    <definedName name="_n4" localSheetId="6" hidden="1">{"via1",#N/A,TRUE,"general";"via2",#N/A,TRUE,"general";"via3",#N/A,TRUE,"general"}</definedName>
    <definedName name="_n4" localSheetId="8"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5" hidden="1">{"TAB1",#N/A,TRUE,"GENERAL";"TAB2",#N/A,TRUE,"GENERAL";"TAB3",#N/A,TRUE,"GENERAL";"TAB4",#N/A,TRUE,"GENERAL";"TAB5",#N/A,TRUE,"GENERAL"}</definedName>
    <definedName name="_n5" localSheetId="11" hidden="1">{"TAB1",#N/A,TRUE,"GENERAL";"TAB2",#N/A,TRUE,"GENERAL";"TAB3",#N/A,TRUE,"GENERAL";"TAB4",#N/A,TRUE,"GENERAL";"TAB5",#N/A,TRUE,"GENERAL"}</definedName>
    <definedName name="_n5" localSheetId="7" hidden="1">{"TAB1",#N/A,TRUE,"GENERAL";"TAB2",#N/A,TRUE,"GENERAL";"TAB3",#N/A,TRUE,"GENERAL";"TAB4",#N/A,TRUE,"GENERAL";"TAB5",#N/A,TRUE,"GENERAL"}</definedName>
    <definedName name="_n5" localSheetId="4" hidden="1">{"TAB1",#N/A,TRUE,"GENERAL";"TAB2",#N/A,TRUE,"GENERAL";"TAB3",#N/A,TRUE,"GENERAL";"TAB4",#N/A,TRUE,"GENERAL";"TAB5",#N/A,TRUE,"GENERAL"}</definedName>
    <definedName name="_n5" localSheetId="6" hidden="1">{"TAB1",#N/A,TRUE,"GENERAL";"TAB2",#N/A,TRUE,"GENERAL";"TAB3",#N/A,TRUE,"GENERAL";"TAB4",#N/A,TRUE,"GENERAL";"TAB5",#N/A,TRUE,"GENERAL"}</definedName>
    <definedName name="_n5" localSheetId="8"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5" hidden="1">{"via1",#N/A,TRUE,"general";"via2",#N/A,TRUE,"general";"via3",#N/A,TRUE,"general"}</definedName>
    <definedName name="_nyn7" localSheetId="11" hidden="1">{"via1",#N/A,TRUE,"general";"via2",#N/A,TRUE,"general";"via3",#N/A,TRUE,"general"}</definedName>
    <definedName name="_nyn7" localSheetId="7" hidden="1">{"via1",#N/A,TRUE,"general";"via2",#N/A,TRUE,"general";"via3",#N/A,TRUE,"general"}</definedName>
    <definedName name="_nyn7" localSheetId="4" hidden="1">{"via1",#N/A,TRUE,"general";"via2",#N/A,TRUE,"general";"via3",#N/A,TRUE,"general"}</definedName>
    <definedName name="_nyn7" localSheetId="6" hidden="1">{"via1",#N/A,TRUE,"general";"via2",#N/A,TRUE,"general";"via3",#N/A,TRUE,"general"}</definedName>
    <definedName name="_nyn7" localSheetId="8"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5" hidden="1">{"via1",#N/A,TRUE,"general";"via2",#N/A,TRUE,"general";"via3",#N/A,TRUE,"general"}</definedName>
    <definedName name="_o4" localSheetId="11" hidden="1">{"via1",#N/A,TRUE,"general";"via2",#N/A,TRUE,"general";"via3",#N/A,TRUE,"general"}</definedName>
    <definedName name="_o4" localSheetId="7" hidden="1">{"via1",#N/A,TRUE,"general";"via2",#N/A,TRUE,"general";"via3",#N/A,TRUE,"general"}</definedName>
    <definedName name="_o4" localSheetId="4" hidden="1">{"via1",#N/A,TRUE,"general";"via2",#N/A,TRUE,"general";"via3",#N/A,TRUE,"general"}</definedName>
    <definedName name="_o4" localSheetId="6" hidden="1">{"via1",#N/A,TRUE,"general";"via2",#N/A,TRUE,"general";"via3",#N/A,TRUE,"general"}</definedName>
    <definedName name="_o4" localSheetId="8"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5" hidden="1">{"TAB1",#N/A,TRUE,"GENERAL";"TAB2",#N/A,TRUE,"GENERAL";"TAB3",#N/A,TRUE,"GENERAL";"TAB4",#N/A,TRUE,"GENERAL";"TAB5",#N/A,TRUE,"GENERAL"}</definedName>
    <definedName name="_o5" localSheetId="11" hidden="1">{"TAB1",#N/A,TRUE,"GENERAL";"TAB2",#N/A,TRUE,"GENERAL";"TAB3",#N/A,TRUE,"GENERAL";"TAB4",#N/A,TRUE,"GENERAL";"TAB5",#N/A,TRUE,"GENERAL"}</definedName>
    <definedName name="_o5" localSheetId="7" hidden="1">{"TAB1",#N/A,TRUE,"GENERAL";"TAB2",#N/A,TRUE,"GENERAL";"TAB3",#N/A,TRUE,"GENERAL";"TAB4",#N/A,TRUE,"GENERAL";"TAB5",#N/A,TRUE,"GENERAL"}</definedName>
    <definedName name="_o5" localSheetId="4" hidden="1">{"TAB1",#N/A,TRUE,"GENERAL";"TAB2",#N/A,TRUE,"GENERAL";"TAB3",#N/A,TRUE,"GENERAL";"TAB4",#N/A,TRUE,"GENERAL";"TAB5",#N/A,TRUE,"GENERAL"}</definedName>
    <definedName name="_o5" localSheetId="6" hidden="1">{"TAB1",#N/A,TRUE,"GENERAL";"TAB2",#N/A,TRUE,"GENERAL";"TAB3",#N/A,TRUE,"GENERAL";"TAB4",#N/A,TRUE,"GENERAL";"TAB5",#N/A,TRUE,"GENERAL"}</definedName>
    <definedName name="_o5" localSheetId="8"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5" hidden="1">{"TAB1",#N/A,TRUE,"GENERAL";"TAB2",#N/A,TRUE,"GENERAL";"TAB3",#N/A,TRUE,"GENERAL";"TAB4",#N/A,TRUE,"GENERAL";"TAB5",#N/A,TRUE,"GENERAL"}</definedName>
    <definedName name="_o6" localSheetId="11" hidden="1">{"TAB1",#N/A,TRUE,"GENERAL";"TAB2",#N/A,TRUE,"GENERAL";"TAB3",#N/A,TRUE,"GENERAL";"TAB4",#N/A,TRUE,"GENERAL";"TAB5",#N/A,TRUE,"GENERAL"}</definedName>
    <definedName name="_o6" localSheetId="7" hidden="1">{"TAB1",#N/A,TRUE,"GENERAL";"TAB2",#N/A,TRUE,"GENERAL";"TAB3",#N/A,TRUE,"GENERAL";"TAB4",#N/A,TRUE,"GENERAL";"TAB5",#N/A,TRUE,"GENERAL"}</definedName>
    <definedName name="_o6" localSheetId="4" hidden="1">{"TAB1",#N/A,TRUE,"GENERAL";"TAB2",#N/A,TRUE,"GENERAL";"TAB3",#N/A,TRUE,"GENERAL";"TAB4",#N/A,TRUE,"GENERAL";"TAB5",#N/A,TRUE,"GENERAL"}</definedName>
    <definedName name="_o6" localSheetId="6" hidden="1">{"TAB1",#N/A,TRUE,"GENERAL";"TAB2",#N/A,TRUE,"GENERAL";"TAB3",#N/A,TRUE,"GENERAL";"TAB4",#N/A,TRUE,"GENERAL";"TAB5",#N/A,TRUE,"GENERAL"}</definedName>
    <definedName name="_o6" localSheetId="8"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5" hidden="1">{"TAB1",#N/A,TRUE,"GENERAL";"TAB2",#N/A,TRUE,"GENERAL";"TAB3",#N/A,TRUE,"GENERAL";"TAB4",#N/A,TRUE,"GENERAL";"TAB5",#N/A,TRUE,"GENERAL"}</definedName>
    <definedName name="_o7" localSheetId="11" hidden="1">{"TAB1",#N/A,TRUE,"GENERAL";"TAB2",#N/A,TRUE,"GENERAL";"TAB3",#N/A,TRUE,"GENERAL";"TAB4",#N/A,TRUE,"GENERAL";"TAB5",#N/A,TRUE,"GENERAL"}</definedName>
    <definedName name="_o7" localSheetId="7" hidden="1">{"TAB1",#N/A,TRUE,"GENERAL";"TAB2",#N/A,TRUE,"GENERAL";"TAB3",#N/A,TRUE,"GENERAL";"TAB4",#N/A,TRUE,"GENERAL";"TAB5",#N/A,TRUE,"GENERAL"}</definedName>
    <definedName name="_o7" localSheetId="4" hidden="1">{"TAB1",#N/A,TRUE,"GENERAL";"TAB2",#N/A,TRUE,"GENERAL";"TAB3",#N/A,TRUE,"GENERAL";"TAB4",#N/A,TRUE,"GENERAL";"TAB5",#N/A,TRUE,"GENERAL"}</definedName>
    <definedName name="_o7" localSheetId="6" hidden="1">{"TAB1",#N/A,TRUE,"GENERAL";"TAB2",#N/A,TRUE,"GENERAL";"TAB3",#N/A,TRUE,"GENERAL";"TAB4",#N/A,TRUE,"GENERAL";"TAB5",#N/A,TRUE,"GENERAL"}</definedName>
    <definedName name="_o7" localSheetId="8"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5" hidden="1">{"via1",#N/A,TRUE,"general";"via2",#N/A,TRUE,"general";"via3",#N/A,TRUE,"general"}</definedName>
    <definedName name="_o8" localSheetId="11" hidden="1">{"via1",#N/A,TRUE,"general";"via2",#N/A,TRUE,"general";"via3",#N/A,TRUE,"general"}</definedName>
    <definedName name="_o8" localSheetId="7" hidden="1">{"via1",#N/A,TRUE,"general";"via2",#N/A,TRUE,"general";"via3",#N/A,TRUE,"general"}</definedName>
    <definedName name="_o8" localSheetId="4" hidden="1">{"via1",#N/A,TRUE,"general";"via2",#N/A,TRUE,"general";"via3",#N/A,TRUE,"general"}</definedName>
    <definedName name="_o8" localSheetId="6" hidden="1">{"via1",#N/A,TRUE,"general";"via2",#N/A,TRUE,"general";"via3",#N/A,TRUE,"general"}</definedName>
    <definedName name="_o8" localSheetId="8"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5" hidden="1">{"TAB1",#N/A,TRUE,"GENERAL";"TAB2",#N/A,TRUE,"GENERAL";"TAB3",#N/A,TRUE,"GENERAL";"TAB4",#N/A,TRUE,"GENERAL";"TAB5",#N/A,TRUE,"GENERAL"}</definedName>
    <definedName name="_o9" localSheetId="11" hidden="1">{"TAB1",#N/A,TRUE,"GENERAL";"TAB2",#N/A,TRUE,"GENERAL";"TAB3",#N/A,TRUE,"GENERAL";"TAB4",#N/A,TRUE,"GENERAL";"TAB5",#N/A,TRUE,"GENERAL"}</definedName>
    <definedName name="_o9" localSheetId="7" hidden="1">{"TAB1",#N/A,TRUE,"GENERAL";"TAB2",#N/A,TRUE,"GENERAL";"TAB3",#N/A,TRUE,"GENERAL";"TAB4",#N/A,TRUE,"GENERAL";"TAB5",#N/A,TRUE,"GENERAL"}</definedName>
    <definedName name="_o9" localSheetId="4" hidden="1">{"TAB1",#N/A,TRUE,"GENERAL";"TAB2",#N/A,TRUE,"GENERAL";"TAB3",#N/A,TRUE,"GENERAL";"TAB4",#N/A,TRUE,"GENERAL";"TAB5",#N/A,TRUE,"GENERAL"}</definedName>
    <definedName name="_o9" localSheetId="6" hidden="1">{"TAB1",#N/A,TRUE,"GENERAL";"TAB2",#N/A,TRUE,"GENERAL";"TAB3",#N/A,TRUE,"GENERAL";"TAB4",#N/A,TRUE,"GENERAL";"TAB5",#N/A,TRUE,"GENERAL"}</definedName>
    <definedName name="_o9" localSheetId="8"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rder1" hidden="1">255</definedName>
    <definedName name="_Order2" hidden="1">0</definedName>
    <definedName name="_p6" localSheetId="5" hidden="1">{"via1",#N/A,TRUE,"general";"via2",#N/A,TRUE,"general";"via3",#N/A,TRUE,"general"}</definedName>
    <definedName name="_p6" localSheetId="11" hidden="1">{"via1",#N/A,TRUE,"general";"via2",#N/A,TRUE,"general";"via3",#N/A,TRUE,"general"}</definedName>
    <definedName name="_p6" localSheetId="7" hidden="1">{"via1",#N/A,TRUE,"general";"via2",#N/A,TRUE,"general";"via3",#N/A,TRUE,"general"}</definedName>
    <definedName name="_p6" localSheetId="4" hidden="1">{"via1",#N/A,TRUE,"general";"via2",#N/A,TRUE,"general";"via3",#N/A,TRUE,"general"}</definedName>
    <definedName name="_p6" localSheetId="6" hidden="1">{"via1",#N/A,TRUE,"general";"via2",#N/A,TRUE,"general";"via3",#N/A,TRUE,"general"}</definedName>
    <definedName name="_p6" localSheetId="8"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5" hidden="1">{"via1",#N/A,TRUE,"general";"via2",#N/A,TRUE,"general";"via3",#N/A,TRUE,"general"}</definedName>
    <definedName name="_p7" localSheetId="11" hidden="1">{"via1",#N/A,TRUE,"general";"via2",#N/A,TRUE,"general";"via3",#N/A,TRUE,"general"}</definedName>
    <definedName name="_p7" localSheetId="7" hidden="1">{"via1",#N/A,TRUE,"general";"via2",#N/A,TRUE,"general";"via3",#N/A,TRUE,"general"}</definedName>
    <definedName name="_p7" localSheetId="4" hidden="1">{"via1",#N/A,TRUE,"general";"via2",#N/A,TRUE,"general";"via3",#N/A,TRUE,"general"}</definedName>
    <definedName name="_p7" localSheetId="6" hidden="1">{"via1",#N/A,TRUE,"general";"via2",#N/A,TRUE,"general";"via3",#N/A,TRUE,"general"}</definedName>
    <definedName name="_p7" localSheetId="8"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5" hidden="1">{"TAB1",#N/A,TRUE,"GENERAL";"TAB2",#N/A,TRUE,"GENERAL";"TAB3",#N/A,TRUE,"GENERAL";"TAB4",#N/A,TRUE,"GENERAL";"TAB5",#N/A,TRUE,"GENERAL"}</definedName>
    <definedName name="_p8" localSheetId="11" hidden="1">{"TAB1",#N/A,TRUE,"GENERAL";"TAB2",#N/A,TRUE,"GENERAL";"TAB3",#N/A,TRUE,"GENERAL";"TAB4",#N/A,TRUE,"GENERAL";"TAB5",#N/A,TRUE,"GENERAL"}</definedName>
    <definedName name="_p8" localSheetId="7" hidden="1">{"TAB1",#N/A,TRUE,"GENERAL";"TAB2",#N/A,TRUE,"GENERAL";"TAB3",#N/A,TRUE,"GENERAL";"TAB4",#N/A,TRUE,"GENERAL";"TAB5",#N/A,TRUE,"GENERAL"}</definedName>
    <definedName name="_p8" localSheetId="4" hidden="1">{"TAB1",#N/A,TRUE,"GENERAL";"TAB2",#N/A,TRUE,"GENERAL";"TAB3",#N/A,TRUE,"GENERAL";"TAB4",#N/A,TRUE,"GENERAL";"TAB5",#N/A,TRUE,"GENERAL"}</definedName>
    <definedName name="_p8" localSheetId="6" hidden="1">{"TAB1",#N/A,TRUE,"GENERAL";"TAB2",#N/A,TRUE,"GENERAL";"TAB3",#N/A,TRUE,"GENERAL";"TAB4",#N/A,TRUE,"GENERAL";"TAB5",#N/A,TRUE,"GENERAL"}</definedName>
    <definedName name="_p8" localSheetId="8"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hidden="1">#REF!</definedName>
    <definedName name="_PJ50">#REF!</definedName>
    <definedName name="_pj51">#REF!</definedName>
    <definedName name="_PRE1">#REF!</definedName>
    <definedName name="_r" localSheetId="5" hidden="1">{"TAB1",#N/A,TRUE,"GENERAL";"TAB2",#N/A,TRUE,"GENERAL";"TAB3",#N/A,TRUE,"GENERAL";"TAB4",#N/A,TRUE,"GENERAL";"TAB5",#N/A,TRUE,"GENERAL"}</definedName>
    <definedName name="_r" localSheetId="11" hidden="1">{"TAB1",#N/A,TRUE,"GENERAL";"TAB2",#N/A,TRUE,"GENERAL";"TAB3",#N/A,TRUE,"GENERAL";"TAB4",#N/A,TRUE,"GENERAL";"TAB5",#N/A,TRUE,"GENERAL"}</definedName>
    <definedName name="_r" localSheetId="7" hidden="1">{"TAB1",#N/A,TRUE,"GENERAL";"TAB2",#N/A,TRUE,"GENERAL";"TAB3",#N/A,TRUE,"GENERAL";"TAB4",#N/A,TRUE,"GENERAL";"TAB5",#N/A,TRUE,"GENERAL"}</definedName>
    <definedName name="_r" localSheetId="4" hidden="1">{"TAB1",#N/A,TRUE,"GENERAL";"TAB2",#N/A,TRUE,"GENERAL";"TAB3",#N/A,TRUE,"GENERAL";"TAB4",#N/A,TRUE,"GENERAL";"TAB5",#N/A,TRUE,"GENERAL"}</definedName>
    <definedName name="_r" localSheetId="6" hidden="1">{"TAB1",#N/A,TRUE,"GENERAL";"TAB2",#N/A,TRUE,"GENERAL";"TAB3",#N/A,TRUE,"GENERAL";"TAB4",#N/A,TRUE,"GENERAL";"TAB5",#N/A,TRUE,"GENERAL"}</definedName>
    <definedName name="_r" localSheetId="8"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5" hidden="1">{"via1",#N/A,TRUE,"general";"via2",#N/A,TRUE,"general";"via3",#N/A,TRUE,"general"}</definedName>
    <definedName name="_r4r" localSheetId="11" hidden="1">{"via1",#N/A,TRUE,"general";"via2",#N/A,TRUE,"general";"via3",#N/A,TRUE,"general"}</definedName>
    <definedName name="_r4r" localSheetId="7" hidden="1">{"via1",#N/A,TRUE,"general";"via2",#N/A,TRUE,"general";"via3",#N/A,TRUE,"general"}</definedName>
    <definedName name="_r4r" localSheetId="4" hidden="1">{"via1",#N/A,TRUE,"general";"via2",#N/A,TRUE,"general";"via3",#N/A,TRUE,"general"}</definedName>
    <definedName name="_r4r" localSheetId="6" hidden="1">{"via1",#N/A,TRUE,"general";"via2",#N/A,TRUE,"general";"via3",#N/A,TRUE,"general"}</definedName>
    <definedName name="_r4r" localSheetId="8"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c">#REF!</definedName>
    <definedName name="_rtu6" localSheetId="5" hidden="1">{"via1",#N/A,TRUE,"general";"via2",#N/A,TRUE,"general";"via3",#N/A,TRUE,"general"}</definedName>
    <definedName name="_rtu6" localSheetId="11" hidden="1">{"via1",#N/A,TRUE,"general";"via2",#N/A,TRUE,"general";"via3",#N/A,TRUE,"general"}</definedName>
    <definedName name="_rtu6" localSheetId="7" hidden="1">{"via1",#N/A,TRUE,"general";"via2",#N/A,TRUE,"general";"via3",#N/A,TRUE,"general"}</definedName>
    <definedName name="_rtu6" localSheetId="4" hidden="1">{"via1",#N/A,TRUE,"general";"via2",#N/A,TRUE,"general";"via3",#N/A,TRUE,"general"}</definedName>
    <definedName name="_rtu6" localSheetId="6" hidden="1">{"via1",#N/A,TRUE,"general";"via2",#N/A,TRUE,"general";"via3",#N/A,TRUE,"general"}</definedName>
    <definedName name="_rtu6" localSheetId="8"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5" hidden="1">{"via1",#N/A,TRUE,"general";"via2",#N/A,TRUE,"general";"via3",#N/A,TRUE,"general"}</definedName>
    <definedName name="_s1" localSheetId="11" hidden="1">{"via1",#N/A,TRUE,"general";"via2",#N/A,TRUE,"general";"via3",#N/A,TRUE,"general"}</definedName>
    <definedName name="_s1" localSheetId="7" hidden="1">{"via1",#N/A,TRUE,"general";"via2",#N/A,TRUE,"general";"via3",#N/A,TRUE,"general"}</definedName>
    <definedName name="_s1" localSheetId="4" hidden="1">{"via1",#N/A,TRUE,"general";"via2",#N/A,TRUE,"general";"via3",#N/A,TRUE,"general"}</definedName>
    <definedName name="_s1" localSheetId="6" hidden="1">{"via1",#N/A,TRUE,"general";"via2",#N/A,TRUE,"general";"via3",#N/A,TRUE,"general"}</definedName>
    <definedName name="_s1" localSheetId="8"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5" hidden="1">{"TAB1",#N/A,TRUE,"GENERAL";"TAB2",#N/A,TRUE,"GENERAL";"TAB3",#N/A,TRUE,"GENERAL";"TAB4",#N/A,TRUE,"GENERAL";"TAB5",#N/A,TRUE,"GENERAL"}</definedName>
    <definedName name="_s2" localSheetId="11" hidden="1">{"TAB1",#N/A,TRUE,"GENERAL";"TAB2",#N/A,TRUE,"GENERAL";"TAB3",#N/A,TRUE,"GENERAL";"TAB4",#N/A,TRUE,"GENERAL";"TAB5",#N/A,TRUE,"GENERAL"}</definedName>
    <definedName name="_s2" localSheetId="7" hidden="1">{"TAB1",#N/A,TRUE,"GENERAL";"TAB2",#N/A,TRUE,"GENERAL";"TAB3",#N/A,TRUE,"GENERAL";"TAB4",#N/A,TRUE,"GENERAL";"TAB5",#N/A,TRUE,"GENERAL"}</definedName>
    <definedName name="_s2" localSheetId="4" hidden="1">{"TAB1",#N/A,TRUE,"GENERAL";"TAB2",#N/A,TRUE,"GENERAL";"TAB3",#N/A,TRUE,"GENERAL";"TAB4",#N/A,TRUE,"GENERAL";"TAB5",#N/A,TRUE,"GENERAL"}</definedName>
    <definedName name="_s2" localSheetId="6" hidden="1">{"TAB1",#N/A,TRUE,"GENERAL";"TAB2",#N/A,TRUE,"GENERAL";"TAB3",#N/A,TRUE,"GENERAL";"TAB4",#N/A,TRUE,"GENERAL";"TAB5",#N/A,TRUE,"GENERAL"}</definedName>
    <definedName name="_s2" localSheetId="8"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5" hidden="1">{"TAB1",#N/A,TRUE,"GENERAL";"TAB2",#N/A,TRUE,"GENERAL";"TAB3",#N/A,TRUE,"GENERAL";"TAB4",#N/A,TRUE,"GENERAL";"TAB5",#N/A,TRUE,"GENERAL"}</definedName>
    <definedName name="_s3" localSheetId="11" hidden="1">{"TAB1",#N/A,TRUE,"GENERAL";"TAB2",#N/A,TRUE,"GENERAL";"TAB3",#N/A,TRUE,"GENERAL";"TAB4",#N/A,TRUE,"GENERAL";"TAB5",#N/A,TRUE,"GENERAL"}</definedName>
    <definedName name="_s3" localSheetId="7" hidden="1">{"TAB1",#N/A,TRUE,"GENERAL";"TAB2",#N/A,TRUE,"GENERAL";"TAB3",#N/A,TRUE,"GENERAL";"TAB4",#N/A,TRUE,"GENERAL";"TAB5",#N/A,TRUE,"GENERAL"}</definedName>
    <definedName name="_s3" localSheetId="4" hidden="1">{"TAB1",#N/A,TRUE,"GENERAL";"TAB2",#N/A,TRUE,"GENERAL";"TAB3",#N/A,TRUE,"GENERAL";"TAB4",#N/A,TRUE,"GENERAL";"TAB5",#N/A,TRUE,"GENERAL"}</definedName>
    <definedName name="_s3" localSheetId="6" hidden="1">{"TAB1",#N/A,TRUE,"GENERAL";"TAB2",#N/A,TRUE,"GENERAL";"TAB3",#N/A,TRUE,"GENERAL";"TAB4",#N/A,TRUE,"GENERAL";"TAB5",#N/A,TRUE,"GENERAL"}</definedName>
    <definedName name="_s3" localSheetId="8"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5" hidden="1">{"via1",#N/A,TRUE,"general";"via2",#N/A,TRUE,"general";"via3",#N/A,TRUE,"general"}</definedName>
    <definedName name="_s4" localSheetId="11" hidden="1">{"via1",#N/A,TRUE,"general";"via2",#N/A,TRUE,"general";"via3",#N/A,TRUE,"general"}</definedName>
    <definedName name="_s4" localSheetId="7" hidden="1">{"via1",#N/A,TRUE,"general";"via2",#N/A,TRUE,"general";"via3",#N/A,TRUE,"general"}</definedName>
    <definedName name="_s4" localSheetId="4" hidden="1">{"via1",#N/A,TRUE,"general";"via2",#N/A,TRUE,"general";"via3",#N/A,TRUE,"general"}</definedName>
    <definedName name="_s4" localSheetId="6" hidden="1">{"via1",#N/A,TRUE,"general";"via2",#N/A,TRUE,"general";"via3",#N/A,TRUE,"general"}</definedName>
    <definedName name="_s4" localSheetId="8"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5" hidden="1">{"via1",#N/A,TRUE,"general";"via2",#N/A,TRUE,"general";"via3",#N/A,TRUE,"general"}</definedName>
    <definedName name="_s5" localSheetId="11" hidden="1">{"via1",#N/A,TRUE,"general";"via2",#N/A,TRUE,"general";"via3",#N/A,TRUE,"general"}</definedName>
    <definedName name="_s5" localSheetId="7" hidden="1">{"via1",#N/A,TRUE,"general";"via2",#N/A,TRUE,"general";"via3",#N/A,TRUE,"general"}</definedName>
    <definedName name="_s5" localSheetId="4" hidden="1">{"via1",#N/A,TRUE,"general";"via2",#N/A,TRUE,"general";"via3",#N/A,TRUE,"general"}</definedName>
    <definedName name="_s5" localSheetId="6" hidden="1">{"via1",#N/A,TRUE,"general";"via2",#N/A,TRUE,"general";"via3",#N/A,TRUE,"general"}</definedName>
    <definedName name="_s5" localSheetId="8"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5" hidden="1">{"TAB1",#N/A,TRUE,"GENERAL";"TAB2",#N/A,TRUE,"GENERAL";"TAB3",#N/A,TRUE,"GENERAL";"TAB4",#N/A,TRUE,"GENERAL";"TAB5",#N/A,TRUE,"GENERAL"}</definedName>
    <definedName name="_s6" localSheetId="11" hidden="1">{"TAB1",#N/A,TRUE,"GENERAL";"TAB2",#N/A,TRUE,"GENERAL";"TAB3",#N/A,TRUE,"GENERAL";"TAB4",#N/A,TRUE,"GENERAL";"TAB5",#N/A,TRUE,"GENERAL"}</definedName>
    <definedName name="_s6" localSheetId="7" hidden="1">{"TAB1",#N/A,TRUE,"GENERAL";"TAB2",#N/A,TRUE,"GENERAL";"TAB3",#N/A,TRUE,"GENERAL";"TAB4",#N/A,TRUE,"GENERAL";"TAB5",#N/A,TRUE,"GENERAL"}</definedName>
    <definedName name="_s6" localSheetId="4" hidden="1">{"TAB1",#N/A,TRUE,"GENERAL";"TAB2",#N/A,TRUE,"GENERAL";"TAB3",#N/A,TRUE,"GENERAL";"TAB4",#N/A,TRUE,"GENERAL";"TAB5",#N/A,TRUE,"GENERAL"}</definedName>
    <definedName name="_s6" localSheetId="6" hidden="1">{"TAB1",#N/A,TRUE,"GENERAL";"TAB2",#N/A,TRUE,"GENERAL";"TAB3",#N/A,TRUE,"GENERAL";"TAB4",#N/A,TRUE,"GENERAL";"TAB5",#N/A,TRUE,"GENERAL"}</definedName>
    <definedName name="_s6" localSheetId="8"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5" hidden="1">{"via1",#N/A,TRUE,"general";"via2",#N/A,TRUE,"general";"via3",#N/A,TRUE,"general"}</definedName>
    <definedName name="_s7" localSheetId="11" hidden="1">{"via1",#N/A,TRUE,"general";"via2",#N/A,TRUE,"general";"via3",#N/A,TRUE,"general"}</definedName>
    <definedName name="_s7" localSheetId="7" hidden="1">{"via1",#N/A,TRUE,"general";"via2",#N/A,TRUE,"general";"via3",#N/A,TRUE,"general"}</definedName>
    <definedName name="_s7" localSheetId="4" hidden="1">{"via1",#N/A,TRUE,"general";"via2",#N/A,TRUE,"general";"via3",#N/A,TRUE,"general"}</definedName>
    <definedName name="_s7" localSheetId="6" hidden="1">{"via1",#N/A,TRUE,"general";"via2",#N/A,TRUE,"general";"via3",#N/A,TRUE,"general"}</definedName>
    <definedName name="_s7" localSheetId="8"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BC1">[4]INV!$A$12:$D$15</definedName>
    <definedName name="_SBC3">[4]INV!$F$12:$I$15</definedName>
    <definedName name="_SBC5">[4]INV!$K$12:$N$15</definedName>
    <definedName name="_scenchg1" hidden="1">[14]inpermeabOTRO!#REF!</definedName>
    <definedName name="_Sort" localSheetId="5" hidden="1">#REF!</definedName>
    <definedName name="_Sort" localSheetId="11" hidden="1">#REF!</definedName>
    <definedName name="_Sort" localSheetId="7" hidden="1">#REF!</definedName>
    <definedName name="_Sort" localSheetId="4" hidden="1">#REF!</definedName>
    <definedName name="_Sort" localSheetId="8" hidden="1">#REF!</definedName>
    <definedName name="_Sort" localSheetId="0" hidden="1">#REF!</definedName>
    <definedName name="_Sort" hidden="1">#REF!</definedName>
    <definedName name="_t3" localSheetId="5" hidden="1">{"TAB1",#N/A,TRUE,"GENERAL";"TAB2",#N/A,TRUE,"GENERAL";"TAB3",#N/A,TRUE,"GENERAL";"TAB4",#N/A,TRUE,"GENERAL";"TAB5",#N/A,TRUE,"GENERAL"}</definedName>
    <definedName name="_t3" localSheetId="11" hidden="1">{"TAB1",#N/A,TRUE,"GENERAL";"TAB2",#N/A,TRUE,"GENERAL";"TAB3",#N/A,TRUE,"GENERAL";"TAB4",#N/A,TRUE,"GENERAL";"TAB5",#N/A,TRUE,"GENERAL"}</definedName>
    <definedName name="_t3" localSheetId="7" hidden="1">{"TAB1",#N/A,TRUE,"GENERAL";"TAB2",#N/A,TRUE,"GENERAL";"TAB3",#N/A,TRUE,"GENERAL";"TAB4",#N/A,TRUE,"GENERAL";"TAB5",#N/A,TRUE,"GENERAL"}</definedName>
    <definedName name="_t3" localSheetId="4" hidden="1">{"TAB1",#N/A,TRUE,"GENERAL";"TAB2",#N/A,TRUE,"GENERAL";"TAB3",#N/A,TRUE,"GENERAL";"TAB4",#N/A,TRUE,"GENERAL";"TAB5",#N/A,TRUE,"GENERAL"}</definedName>
    <definedName name="_t3" localSheetId="6" hidden="1">{"TAB1",#N/A,TRUE,"GENERAL";"TAB2",#N/A,TRUE,"GENERAL";"TAB3",#N/A,TRUE,"GENERAL";"TAB4",#N/A,TRUE,"GENERAL";"TAB5",#N/A,TRUE,"GENERAL"}</definedName>
    <definedName name="_t3" localSheetId="8"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5" hidden="1">{"via1",#N/A,TRUE,"general";"via2",#N/A,TRUE,"general";"via3",#N/A,TRUE,"general"}</definedName>
    <definedName name="_t4" localSheetId="11" hidden="1">{"via1",#N/A,TRUE,"general";"via2",#N/A,TRUE,"general";"via3",#N/A,TRUE,"general"}</definedName>
    <definedName name="_t4" localSheetId="7" hidden="1">{"via1",#N/A,TRUE,"general";"via2",#N/A,TRUE,"general";"via3",#N/A,TRUE,"general"}</definedName>
    <definedName name="_t4" localSheetId="4" hidden="1">{"via1",#N/A,TRUE,"general";"via2",#N/A,TRUE,"general";"via3",#N/A,TRUE,"general"}</definedName>
    <definedName name="_t4" localSheetId="6" hidden="1">{"via1",#N/A,TRUE,"general";"via2",#N/A,TRUE,"general";"via3",#N/A,TRUE,"general"}</definedName>
    <definedName name="_t4" localSheetId="8"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5" hidden="1">{"TAB1",#N/A,TRUE,"GENERAL";"TAB2",#N/A,TRUE,"GENERAL";"TAB3",#N/A,TRUE,"GENERAL";"TAB4",#N/A,TRUE,"GENERAL";"TAB5",#N/A,TRUE,"GENERAL"}</definedName>
    <definedName name="_t5" localSheetId="11" hidden="1">{"TAB1",#N/A,TRUE,"GENERAL";"TAB2",#N/A,TRUE,"GENERAL";"TAB3",#N/A,TRUE,"GENERAL";"TAB4",#N/A,TRUE,"GENERAL";"TAB5",#N/A,TRUE,"GENERAL"}</definedName>
    <definedName name="_t5" localSheetId="7" hidden="1">{"TAB1",#N/A,TRUE,"GENERAL";"TAB2",#N/A,TRUE,"GENERAL";"TAB3",#N/A,TRUE,"GENERAL";"TAB4",#N/A,TRUE,"GENERAL";"TAB5",#N/A,TRUE,"GENERAL"}</definedName>
    <definedName name="_t5" localSheetId="4" hidden="1">{"TAB1",#N/A,TRUE,"GENERAL";"TAB2",#N/A,TRUE,"GENERAL";"TAB3",#N/A,TRUE,"GENERAL";"TAB4",#N/A,TRUE,"GENERAL";"TAB5",#N/A,TRUE,"GENERAL"}</definedName>
    <definedName name="_t5" localSheetId="6" hidden="1">{"TAB1",#N/A,TRUE,"GENERAL";"TAB2",#N/A,TRUE,"GENERAL";"TAB3",#N/A,TRUE,"GENERAL";"TAB4",#N/A,TRUE,"GENERAL";"TAB5",#N/A,TRUE,"GENERAL"}</definedName>
    <definedName name="_t5" localSheetId="8"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5" hidden="1">{"via1",#N/A,TRUE,"general";"via2",#N/A,TRUE,"general";"via3",#N/A,TRUE,"general"}</definedName>
    <definedName name="_t6" localSheetId="11" hidden="1">{"via1",#N/A,TRUE,"general";"via2",#N/A,TRUE,"general";"via3",#N/A,TRUE,"general"}</definedName>
    <definedName name="_t6" localSheetId="7" hidden="1">{"via1",#N/A,TRUE,"general";"via2",#N/A,TRUE,"general";"via3",#N/A,TRUE,"general"}</definedName>
    <definedName name="_t6" localSheetId="4" hidden="1">{"via1",#N/A,TRUE,"general";"via2",#N/A,TRUE,"general";"via3",#N/A,TRUE,"general"}</definedName>
    <definedName name="_t6" localSheetId="6" hidden="1">{"via1",#N/A,TRUE,"general";"via2",#N/A,TRUE,"general";"via3",#N/A,TRUE,"general"}</definedName>
    <definedName name="_t6" localSheetId="8"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5" hidden="1">{"TAB1",#N/A,TRUE,"GENERAL";"TAB2",#N/A,TRUE,"GENERAL";"TAB3",#N/A,TRUE,"GENERAL";"TAB4",#N/A,TRUE,"GENERAL";"TAB5",#N/A,TRUE,"GENERAL"}</definedName>
    <definedName name="_t66" localSheetId="11" hidden="1">{"TAB1",#N/A,TRUE,"GENERAL";"TAB2",#N/A,TRUE,"GENERAL";"TAB3",#N/A,TRUE,"GENERAL";"TAB4",#N/A,TRUE,"GENERAL";"TAB5",#N/A,TRUE,"GENERAL"}</definedName>
    <definedName name="_t66" localSheetId="7" hidden="1">{"TAB1",#N/A,TRUE,"GENERAL";"TAB2",#N/A,TRUE,"GENERAL";"TAB3",#N/A,TRUE,"GENERAL";"TAB4",#N/A,TRUE,"GENERAL";"TAB5",#N/A,TRUE,"GENERAL"}</definedName>
    <definedName name="_t66" localSheetId="4" hidden="1">{"TAB1",#N/A,TRUE,"GENERAL";"TAB2",#N/A,TRUE,"GENERAL";"TAB3",#N/A,TRUE,"GENERAL";"TAB4",#N/A,TRUE,"GENERAL";"TAB5",#N/A,TRUE,"GENERAL"}</definedName>
    <definedName name="_t66" localSheetId="6" hidden="1">{"TAB1",#N/A,TRUE,"GENERAL";"TAB2",#N/A,TRUE,"GENERAL";"TAB3",#N/A,TRUE,"GENERAL";"TAB4",#N/A,TRUE,"GENERAL";"TAB5",#N/A,TRUE,"GENERAL"}</definedName>
    <definedName name="_t66" localSheetId="8"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5" hidden="1">{"via1",#N/A,TRUE,"general";"via2",#N/A,TRUE,"general";"via3",#N/A,TRUE,"general"}</definedName>
    <definedName name="_t7" localSheetId="11" hidden="1">{"via1",#N/A,TRUE,"general";"via2",#N/A,TRUE,"general";"via3",#N/A,TRUE,"general"}</definedName>
    <definedName name="_t7" localSheetId="7" hidden="1">{"via1",#N/A,TRUE,"general";"via2",#N/A,TRUE,"general";"via3",#N/A,TRUE,"general"}</definedName>
    <definedName name="_t7" localSheetId="4" hidden="1">{"via1",#N/A,TRUE,"general";"via2",#N/A,TRUE,"general";"via3",#N/A,TRUE,"general"}</definedName>
    <definedName name="_t7" localSheetId="6" hidden="1">{"via1",#N/A,TRUE,"general";"via2",#N/A,TRUE,"general";"via3",#N/A,TRUE,"general"}</definedName>
    <definedName name="_t7" localSheetId="8"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5" hidden="1">{"TAB1",#N/A,TRUE,"GENERAL";"TAB2",#N/A,TRUE,"GENERAL";"TAB3",#N/A,TRUE,"GENERAL";"TAB4",#N/A,TRUE,"GENERAL";"TAB5",#N/A,TRUE,"GENERAL"}</definedName>
    <definedName name="_t77" localSheetId="11" hidden="1">{"TAB1",#N/A,TRUE,"GENERAL";"TAB2",#N/A,TRUE,"GENERAL";"TAB3",#N/A,TRUE,"GENERAL";"TAB4",#N/A,TRUE,"GENERAL";"TAB5",#N/A,TRUE,"GENERAL"}</definedName>
    <definedName name="_t77" localSheetId="7" hidden="1">{"TAB1",#N/A,TRUE,"GENERAL";"TAB2",#N/A,TRUE,"GENERAL";"TAB3",#N/A,TRUE,"GENERAL";"TAB4",#N/A,TRUE,"GENERAL";"TAB5",#N/A,TRUE,"GENERAL"}</definedName>
    <definedName name="_t77" localSheetId="4" hidden="1">{"TAB1",#N/A,TRUE,"GENERAL";"TAB2",#N/A,TRUE,"GENERAL";"TAB3",#N/A,TRUE,"GENERAL";"TAB4",#N/A,TRUE,"GENERAL";"TAB5",#N/A,TRUE,"GENERAL"}</definedName>
    <definedName name="_t77" localSheetId="6" hidden="1">{"TAB1",#N/A,TRUE,"GENERAL";"TAB2",#N/A,TRUE,"GENERAL";"TAB3",#N/A,TRUE,"GENERAL";"TAB4",#N/A,TRUE,"GENERAL";"TAB5",#N/A,TRUE,"GENERAL"}</definedName>
    <definedName name="_t77" localSheetId="8"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5" hidden="1">{"TAB1",#N/A,TRUE,"GENERAL";"TAB2",#N/A,TRUE,"GENERAL";"TAB3",#N/A,TRUE,"GENERAL";"TAB4",#N/A,TRUE,"GENERAL";"TAB5",#N/A,TRUE,"GENERAL"}</definedName>
    <definedName name="_t8" localSheetId="11" hidden="1">{"TAB1",#N/A,TRUE,"GENERAL";"TAB2",#N/A,TRUE,"GENERAL";"TAB3",#N/A,TRUE,"GENERAL";"TAB4",#N/A,TRUE,"GENERAL";"TAB5",#N/A,TRUE,"GENERAL"}</definedName>
    <definedName name="_t8" localSheetId="7" hidden="1">{"TAB1",#N/A,TRUE,"GENERAL";"TAB2",#N/A,TRUE,"GENERAL";"TAB3",#N/A,TRUE,"GENERAL";"TAB4",#N/A,TRUE,"GENERAL";"TAB5",#N/A,TRUE,"GENERAL"}</definedName>
    <definedName name="_t8" localSheetId="4" hidden="1">{"TAB1",#N/A,TRUE,"GENERAL";"TAB2",#N/A,TRUE,"GENERAL";"TAB3",#N/A,TRUE,"GENERAL";"TAB4",#N/A,TRUE,"GENERAL";"TAB5",#N/A,TRUE,"GENERAL"}</definedName>
    <definedName name="_t8" localSheetId="6" hidden="1">{"TAB1",#N/A,TRUE,"GENERAL";"TAB2",#N/A,TRUE,"GENERAL";"TAB3",#N/A,TRUE,"GENERAL";"TAB4",#N/A,TRUE,"GENERAL";"TAB5",#N/A,TRUE,"GENERAL"}</definedName>
    <definedName name="_t8" localSheetId="8"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5" hidden="1">{"via1",#N/A,TRUE,"general";"via2",#N/A,TRUE,"general";"via3",#N/A,TRUE,"general"}</definedName>
    <definedName name="_t88" localSheetId="11" hidden="1">{"via1",#N/A,TRUE,"general";"via2",#N/A,TRUE,"general";"via3",#N/A,TRUE,"general"}</definedName>
    <definedName name="_t88" localSheetId="7" hidden="1">{"via1",#N/A,TRUE,"general";"via2",#N/A,TRUE,"general";"via3",#N/A,TRUE,"general"}</definedName>
    <definedName name="_t88" localSheetId="4" hidden="1">{"via1",#N/A,TRUE,"general";"via2",#N/A,TRUE,"general";"via3",#N/A,TRUE,"general"}</definedName>
    <definedName name="_t88" localSheetId="6" hidden="1">{"via1",#N/A,TRUE,"general";"via2",#N/A,TRUE,"general";"via3",#N/A,TRUE,"general"}</definedName>
    <definedName name="_t88" localSheetId="8"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5" hidden="1">{"TAB1",#N/A,TRUE,"GENERAL";"TAB2",#N/A,TRUE,"GENERAL";"TAB3",#N/A,TRUE,"GENERAL";"TAB4",#N/A,TRUE,"GENERAL";"TAB5",#N/A,TRUE,"GENERAL"}</definedName>
    <definedName name="_t9" localSheetId="11" hidden="1">{"TAB1",#N/A,TRUE,"GENERAL";"TAB2",#N/A,TRUE,"GENERAL";"TAB3",#N/A,TRUE,"GENERAL";"TAB4",#N/A,TRUE,"GENERAL";"TAB5",#N/A,TRUE,"GENERAL"}</definedName>
    <definedName name="_t9" localSheetId="7" hidden="1">{"TAB1",#N/A,TRUE,"GENERAL";"TAB2",#N/A,TRUE,"GENERAL";"TAB3",#N/A,TRUE,"GENERAL";"TAB4",#N/A,TRUE,"GENERAL";"TAB5",#N/A,TRUE,"GENERAL"}</definedName>
    <definedName name="_t9" localSheetId="4" hidden="1">{"TAB1",#N/A,TRUE,"GENERAL";"TAB2",#N/A,TRUE,"GENERAL";"TAB3",#N/A,TRUE,"GENERAL";"TAB4",#N/A,TRUE,"GENERAL";"TAB5",#N/A,TRUE,"GENERAL"}</definedName>
    <definedName name="_t9" localSheetId="6" hidden="1">{"TAB1",#N/A,TRUE,"GENERAL";"TAB2",#N/A,TRUE,"GENERAL";"TAB3",#N/A,TRUE,"GENERAL";"TAB4",#N/A,TRUE,"GENERAL";"TAB5",#N/A,TRUE,"GENERAL"}</definedName>
    <definedName name="_t9" localSheetId="8"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5" hidden="1">{"via1",#N/A,TRUE,"general";"via2",#N/A,TRUE,"general";"via3",#N/A,TRUE,"general"}</definedName>
    <definedName name="_t99" localSheetId="11" hidden="1">{"via1",#N/A,TRUE,"general";"via2",#N/A,TRUE,"general";"via3",#N/A,TRUE,"general"}</definedName>
    <definedName name="_t99" localSheetId="7" hidden="1">{"via1",#N/A,TRUE,"general";"via2",#N/A,TRUE,"general";"via3",#N/A,TRUE,"general"}</definedName>
    <definedName name="_t99" localSheetId="4" hidden="1">{"via1",#N/A,TRUE,"general";"via2",#N/A,TRUE,"general";"via3",#N/A,TRUE,"general"}</definedName>
    <definedName name="_t99" localSheetId="6" hidden="1">{"via1",#N/A,TRUE,"general";"via2",#N/A,TRUE,"general";"via3",#N/A,TRUE,"general"}</definedName>
    <definedName name="_t99" localSheetId="8"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TA1">[13]DATBAND!$L$3:$L$652</definedName>
    <definedName name="_TA2">[13]DATBAND!$M$3:$M$570</definedName>
    <definedName name="_TA3">[13]DATBAND!$N$3:$N$446</definedName>
    <definedName name="_TA4">[13]DATBAND!$O$3:$O$678</definedName>
    <definedName name="_TA5">[13]DATBAND!$P$3:$P$601</definedName>
    <definedName name="_TA6">[13]DATBAND!$Q$3:$Q$531</definedName>
    <definedName name="_TA7">[13]DATBAND!$R$3:$R$504</definedName>
    <definedName name="_TA8">[13]DATBAND!$S$3:$S$674</definedName>
    <definedName name="_TA9">[13]DATBAND!$T$3:$T$544</definedName>
    <definedName name="_tab1" localSheetId="5">#REF!</definedName>
    <definedName name="_tab1" localSheetId="11">#REF!</definedName>
    <definedName name="_tab1" localSheetId="7">#REF!</definedName>
    <definedName name="_tab1" localSheetId="4">#REF!</definedName>
    <definedName name="_tab1" localSheetId="8">#REF!</definedName>
    <definedName name="_tab1" localSheetId="0">#REF!</definedName>
    <definedName name="_tab1">#REF!</definedName>
    <definedName name="_tab2" localSheetId="11">#REF!</definedName>
    <definedName name="_tab2" localSheetId="0">#REF!</definedName>
    <definedName name="_tab2">#REF!</definedName>
    <definedName name="_tab3" localSheetId="11">#REF!</definedName>
    <definedName name="_tab3" localSheetId="0">#REF!</definedName>
    <definedName name="_tab3">#REF!</definedName>
    <definedName name="_TAB4">#REF!</definedName>
    <definedName name="_TD02" localSheetId="5">'5. FP PRESTAC.'!err</definedName>
    <definedName name="_TD02" localSheetId="11">[0]!err</definedName>
    <definedName name="_TD02" localSheetId="7">CALIDAD!err</definedName>
    <definedName name="_TD02" localSheetId="4">DEDICACIÓN!err</definedName>
    <definedName name="_TD02" localSheetId="8">'IMP Y PÓLIZAS'!err</definedName>
    <definedName name="_TD02" localSheetId="0">[0]!err</definedName>
    <definedName name="_TD02">[0]!err</definedName>
    <definedName name="_u4" localSheetId="5" hidden="1">{"TAB1",#N/A,TRUE,"GENERAL";"TAB2",#N/A,TRUE,"GENERAL";"TAB3",#N/A,TRUE,"GENERAL";"TAB4",#N/A,TRUE,"GENERAL";"TAB5",#N/A,TRUE,"GENERAL"}</definedName>
    <definedName name="_u4" localSheetId="11" hidden="1">{"TAB1",#N/A,TRUE,"GENERAL";"TAB2",#N/A,TRUE,"GENERAL";"TAB3",#N/A,TRUE,"GENERAL";"TAB4",#N/A,TRUE,"GENERAL";"TAB5",#N/A,TRUE,"GENERAL"}</definedName>
    <definedName name="_u4" localSheetId="7" hidden="1">{"TAB1",#N/A,TRUE,"GENERAL";"TAB2",#N/A,TRUE,"GENERAL";"TAB3",#N/A,TRUE,"GENERAL";"TAB4",#N/A,TRUE,"GENERAL";"TAB5",#N/A,TRUE,"GENERAL"}</definedName>
    <definedName name="_u4" localSheetId="4" hidden="1">{"TAB1",#N/A,TRUE,"GENERAL";"TAB2",#N/A,TRUE,"GENERAL";"TAB3",#N/A,TRUE,"GENERAL";"TAB4",#N/A,TRUE,"GENERAL";"TAB5",#N/A,TRUE,"GENERAL"}</definedName>
    <definedName name="_u4" localSheetId="6" hidden="1">{"TAB1",#N/A,TRUE,"GENERAL";"TAB2",#N/A,TRUE,"GENERAL";"TAB3",#N/A,TRUE,"GENERAL";"TAB4",#N/A,TRUE,"GENERAL";"TAB5",#N/A,TRUE,"GENERAL"}</definedName>
    <definedName name="_u4" localSheetId="8"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5" hidden="1">{"TAB1",#N/A,TRUE,"GENERAL";"TAB2",#N/A,TRUE,"GENERAL";"TAB3",#N/A,TRUE,"GENERAL";"TAB4",#N/A,TRUE,"GENERAL";"TAB5",#N/A,TRUE,"GENERAL"}</definedName>
    <definedName name="_u5" localSheetId="11" hidden="1">{"TAB1",#N/A,TRUE,"GENERAL";"TAB2",#N/A,TRUE,"GENERAL";"TAB3",#N/A,TRUE,"GENERAL";"TAB4",#N/A,TRUE,"GENERAL";"TAB5",#N/A,TRUE,"GENERAL"}</definedName>
    <definedName name="_u5" localSheetId="7" hidden="1">{"TAB1",#N/A,TRUE,"GENERAL";"TAB2",#N/A,TRUE,"GENERAL";"TAB3",#N/A,TRUE,"GENERAL";"TAB4",#N/A,TRUE,"GENERAL";"TAB5",#N/A,TRUE,"GENERAL"}</definedName>
    <definedName name="_u5" localSheetId="4" hidden="1">{"TAB1",#N/A,TRUE,"GENERAL";"TAB2",#N/A,TRUE,"GENERAL";"TAB3",#N/A,TRUE,"GENERAL";"TAB4",#N/A,TRUE,"GENERAL";"TAB5",#N/A,TRUE,"GENERAL"}</definedName>
    <definedName name="_u5" localSheetId="6" hidden="1">{"TAB1",#N/A,TRUE,"GENERAL";"TAB2",#N/A,TRUE,"GENERAL";"TAB3",#N/A,TRUE,"GENERAL";"TAB4",#N/A,TRUE,"GENERAL";"TAB5",#N/A,TRUE,"GENERAL"}</definedName>
    <definedName name="_u5" localSheetId="8"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5" hidden="1">{"TAB1",#N/A,TRUE,"GENERAL";"TAB2",#N/A,TRUE,"GENERAL";"TAB3",#N/A,TRUE,"GENERAL";"TAB4",#N/A,TRUE,"GENERAL";"TAB5",#N/A,TRUE,"GENERAL"}</definedName>
    <definedName name="_u6" localSheetId="11" hidden="1">{"TAB1",#N/A,TRUE,"GENERAL";"TAB2",#N/A,TRUE,"GENERAL";"TAB3",#N/A,TRUE,"GENERAL";"TAB4",#N/A,TRUE,"GENERAL";"TAB5",#N/A,TRUE,"GENERAL"}</definedName>
    <definedName name="_u6" localSheetId="7" hidden="1">{"TAB1",#N/A,TRUE,"GENERAL";"TAB2",#N/A,TRUE,"GENERAL";"TAB3",#N/A,TRUE,"GENERAL";"TAB4",#N/A,TRUE,"GENERAL";"TAB5",#N/A,TRUE,"GENERAL"}</definedName>
    <definedName name="_u6" localSheetId="4" hidden="1">{"TAB1",#N/A,TRUE,"GENERAL";"TAB2",#N/A,TRUE,"GENERAL";"TAB3",#N/A,TRUE,"GENERAL";"TAB4",#N/A,TRUE,"GENERAL";"TAB5",#N/A,TRUE,"GENERAL"}</definedName>
    <definedName name="_u6" localSheetId="6" hidden="1">{"TAB1",#N/A,TRUE,"GENERAL";"TAB2",#N/A,TRUE,"GENERAL";"TAB3",#N/A,TRUE,"GENERAL";"TAB4",#N/A,TRUE,"GENERAL";"TAB5",#N/A,TRUE,"GENERAL"}</definedName>
    <definedName name="_u6" localSheetId="8"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5" hidden="1">{"via1",#N/A,TRUE,"general";"via2",#N/A,TRUE,"general";"via3",#N/A,TRUE,"general"}</definedName>
    <definedName name="_u7" localSheetId="11" hidden="1">{"via1",#N/A,TRUE,"general";"via2",#N/A,TRUE,"general";"via3",#N/A,TRUE,"general"}</definedName>
    <definedName name="_u7" localSheetId="7" hidden="1">{"via1",#N/A,TRUE,"general";"via2",#N/A,TRUE,"general";"via3",#N/A,TRUE,"general"}</definedName>
    <definedName name="_u7" localSheetId="4" hidden="1">{"via1",#N/A,TRUE,"general";"via2",#N/A,TRUE,"general";"via3",#N/A,TRUE,"general"}</definedName>
    <definedName name="_u7" localSheetId="6" hidden="1">{"via1",#N/A,TRUE,"general";"via2",#N/A,TRUE,"general";"via3",#N/A,TRUE,"general"}</definedName>
    <definedName name="_u7" localSheetId="8"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5" hidden="1">{"TAB1",#N/A,TRUE,"GENERAL";"TAB2",#N/A,TRUE,"GENERAL";"TAB3",#N/A,TRUE,"GENERAL";"TAB4",#N/A,TRUE,"GENERAL";"TAB5",#N/A,TRUE,"GENERAL"}</definedName>
    <definedName name="_u8" localSheetId="11" hidden="1">{"TAB1",#N/A,TRUE,"GENERAL";"TAB2",#N/A,TRUE,"GENERAL";"TAB3",#N/A,TRUE,"GENERAL";"TAB4",#N/A,TRUE,"GENERAL";"TAB5",#N/A,TRUE,"GENERAL"}</definedName>
    <definedName name="_u8" localSheetId="7" hidden="1">{"TAB1",#N/A,TRUE,"GENERAL";"TAB2",#N/A,TRUE,"GENERAL";"TAB3",#N/A,TRUE,"GENERAL";"TAB4",#N/A,TRUE,"GENERAL";"TAB5",#N/A,TRUE,"GENERAL"}</definedName>
    <definedName name="_u8" localSheetId="4" hidden="1">{"TAB1",#N/A,TRUE,"GENERAL";"TAB2",#N/A,TRUE,"GENERAL";"TAB3",#N/A,TRUE,"GENERAL";"TAB4",#N/A,TRUE,"GENERAL";"TAB5",#N/A,TRUE,"GENERAL"}</definedName>
    <definedName name="_u8" localSheetId="6" hidden="1">{"TAB1",#N/A,TRUE,"GENERAL";"TAB2",#N/A,TRUE,"GENERAL";"TAB3",#N/A,TRUE,"GENERAL";"TAB4",#N/A,TRUE,"GENERAL";"TAB5",#N/A,TRUE,"GENERAL"}</definedName>
    <definedName name="_u8" localSheetId="8"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5" hidden="1">{"TAB1",#N/A,TRUE,"GENERAL";"TAB2",#N/A,TRUE,"GENERAL";"TAB3",#N/A,TRUE,"GENERAL";"TAB4",#N/A,TRUE,"GENERAL";"TAB5",#N/A,TRUE,"GENERAL"}</definedName>
    <definedName name="_u9" localSheetId="11" hidden="1">{"TAB1",#N/A,TRUE,"GENERAL";"TAB2",#N/A,TRUE,"GENERAL";"TAB3",#N/A,TRUE,"GENERAL";"TAB4",#N/A,TRUE,"GENERAL";"TAB5",#N/A,TRUE,"GENERAL"}</definedName>
    <definedName name="_u9" localSheetId="7" hidden="1">{"TAB1",#N/A,TRUE,"GENERAL";"TAB2",#N/A,TRUE,"GENERAL";"TAB3",#N/A,TRUE,"GENERAL";"TAB4",#N/A,TRUE,"GENERAL";"TAB5",#N/A,TRUE,"GENERAL"}</definedName>
    <definedName name="_u9" localSheetId="4" hidden="1">{"TAB1",#N/A,TRUE,"GENERAL";"TAB2",#N/A,TRUE,"GENERAL";"TAB3",#N/A,TRUE,"GENERAL";"TAB4",#N/A,TRUE,"GENERAL";"TAB5",#N/A,TRUE,"GENERAL"}</definedName>
    <definedName name="_u9" localSheetId="6" hidden="1">{"TAB1",#N/A,TRUE,"GENERAL";"TAB2",#N/A,TRUE,"GENERAL";"TAB3",#N/A,TRUE,"GENERAL";"TAB4",#N/A,TRUE,"GENERAL";"TAB5",#N/A,TRUE,"GENERAL"}</definedName>
    <definedName name="_u9" localSheetId="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5" hidden="1">{"TAB1",#N/A,TRUE,"GENERAL";"TAB2",#N/A,TRUE,"GENERAL";"TAB3",#N/A,TRUE,"GENERAL";"TAB4",#N/A,TRUE,"GENERAL";"TAB5",#N/A,TRUE,"GENERAL"}</definedName>
    <definedName name="_ur7" localSheetId="11" hidden="1">{"TAB1",#N/A,TRUE,"GENERAL";"TAB2",#N/A,TRUE,"GENERAL";"TAB3",#N/A,TRUE,"GENERAL";"TAB4",#N/A,TRUE,"GENERAL";"TAB5",#N/A,TRUE,"GENERAL"}</definedName>
    <definedName name="_ur7" localSheetId="7" hidden="1">{"TAB1",#N/A,TRUE,"GENERAL";"TAB2",#N/A,TRUE,"GENERAL";"TAB3",#N/A,TRUE,"GENERAL";"TAB4",#N/A,TRUE,"GENERAL";"TAB5",#N/A,TRUE,"GENERAL"}</definedName>
    <definedName name="_ur7" localSheetId="4" hidden="1">{"TAB1",#N/A,TRUE,"GENERAL";"TAB2",#N/A,TRUE,"GENERAL";"TAB3",#N/A,TRUE,"GENERAL";"TAB4",#N/A,TRUE,"GENERAL";"TAB5",#N/A,TRUE,"GENERAL"}</definedName>
    <definedName name="_ur7" localSheetId="6" hidden="1">{"TAB1",#N/A,TRUE,"GENERAL";"TAB2",#N/A,TRUE,"GENERAL";"TAB3",#N/A,TRUE,"GENERAL";"TAB4",#N/A,TRUE,"GENERAL";"TAB5",#N/A,TRUE,"GENERAL"}</definedName>
    <definedName name="_ur7" localSheetId="8"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5" hidden="1">{"via1",#N/A,TRUE,"general";"via2",#N/A,TRUE,"general";"via3",#N/A,TRUE,"general"}</definedName>
    <definedName name="_v2" localSheetId="11" hidden="1">{"via1",#N/A,TRUE,"general";"via2",#N/A,TRUE,"general";"via3",#N/A,TRUE,"general"}</definedName>
    <definedName name="_v2" localSheetId="7" hidden="1">{"via1",#N/A,TRUE,"general";"via2",#N/A,TRUE,"general";"via3",#N/A,TRUE,"general"}</definedName>
    <definedName name="_v2" localSheetId="4" hidden="1">{"via1",#N/A,TRUE,"general";"via2",#N/A,TRUE,"general";"via3",#N/A,TRUE,"general"}</definedName>
    <definedName name="_v2" localSheetId="6" hidden="1">{"via1",#N/A,TRUE,"general";"via2",#N/A,TRUE,"general";"via3",#N/A,TRUE,"general"}</definedName>
    <definedName name="_v2" localSheetId="8"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5" hidden="1">{"TAB1",#N/A,TRUE,"GENERAL";"TAB2",#N/A,TRUE,"GENERAL";"TAB3",#N/A,TRUE,"GENERAL";"TAB4",#N/A,TRUE,"GENERAL";"TAB5",#N/A,TRUE,"GENERAL"}</definedName>
    <definedName name="_v3" localSheetId="11" hidden="1">{"TAB1",#N/A,TRUE,"GENERAL";"TAB2",#N/A,TRUE,"GENERAL";"TAB3",#N/A,TRUE,"GENERAL";"TAB4",#N/A,TRUE,"GENERAL";"TAB5",#N/A,TRUE,"GENERAL"}</definedName>
    <definedName name="_v3" localSheetId="7" hidden="1">{"TAB1",#N/A,TRUE,"GENERAL";"TAB2",#N/A,TRUE,"GENERAL";"TAB3",#N/A,TRUE,"GENERAL";"TAB4",#N/A,TRUE,"GENERAL";"TAB5",#N/A,TRUE,"GENERAL"}</definedName>
    <definedName name="_v3" localSheetId="4" hidden="1">{"TAB1",#N/A,TRUE,"GENERAL";"TAB2",#N/A,TRUE,"GENERAL";"TAB3",#N/A,TRUE,"GENERAL";"TAB4",#N/A,TRUE,"GENERAL";"TAB5",#N/A,TRUE,"GENERAL"}</definedName>
    <definedName name="_v3" localSheetId="6" hidden="1">{"TAB1",#N/A,TRUE,"GENERAL";"TAB2",#N/A,TRUE,"GENERAL";"TAB3",#N/A,TRUE,"GENERAL";"TAB4",#N/A,TRUE,"GENERAL";"TAB5",#N/A,TRUE,"GENERAL"}</definedName>
    <definedName name="_v3" localSheetId="8"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5" hidden="1">{"TAB1",#N/A,TRUE,"GENERAL";"TAB2",#N/A,TRUE,"GENERAL";"TAB3",#N/A,TRUE,"GENERAL";"TAB4",#N/A,TRUE,"GENERAL";"TAB5",#N/A,TRUE,"GENERAL"}</definedName>
    <definedName name="_v4" localSheetId="11" hidden="1">{"TAB1",#N/A,TRUE,"GENERAL";"TAB2",#N/A,TRUE,"GENERAL";"TAB3",#N/A,TRUE,"GENERAL";"TAB4",#N/A,TRUE,"GENERAL";"TAB5",#N/A,TRUE,"GENERAL"}</definedName>
    <definedName name="_v4" localSheetId="7" hidden="1">{"TAB1",#N/A,TRUE,"GENERAL";"TAB2",#N/A,TRUE,"GENERAL";"TAB3",#N/A,TRUE,"GENERAL";"TAB4",#N/A,TRUE,"GENERAL";"TAB5",#N/A,TRUE,"GENERAL"}</definedName>
    <definedName name="_v4" localSheetId="4" hidden="1">{"TAB1",#N/A,TRUE,"GENERAL";"TAB2",#N/A,TRUE,"GENERAL";"TAB3",#N/A,TRUE,"GENERAL";"TAB4",#N/A,TRUE,"GENERAL";"TAB5",#N/A,TRUE,"GENERAL"}</definedName>
    <definedName name="_v4" localSheetId="6" hidden="1">{"TAB1",#N/A,TRUE,"GENERAL";"TAB2",#N/A,TRUE,"GENERAL";"TAB3",#N/A,TRUE,"GENERAL";"TAB4",#N/A,TRUE,"GENERAL";"TAB5",#N/A,TRUE,"GENERAL"}</definedName>
    <definedName name="_v4" localSheetId="8"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5" hidden="1">{"TAB1",#N/A,TRUE,"GENERAL";"TAB2",#N/A,TRUE,"GENERAL";"TAB3",#N/A,TRUE,"GENERAL";"TAB4",#N/A,TRUE,"GENERAL";"TAB5",#N/A,TRUE,"GENERAL"}</definedName>
    <definedName name="_v5" localSheetId="11" hidden="1">{"TAB1",#N/A,TRUE,"GENERAL";"TAB2",#N/A,TRUE,"GENERAL";"TAB3",#N/A,TRUE,"GENERAL";"TAB4",#N/A,TRUE,"GENERAL";"TAB5",#N/A,TRUE,"GENERAL"}</definedName>
    <definedName name="_v5" localSheetId="7" hidden="1">{"TAB1",#N/A,TRUE,"GENERAL";"TAB2",#N/A,TRUE,"GENERAL";"TAB3",#N/A,TRUE,"GENERAL";"TAB4",#N/A,TRUE,"GENERAL";"TAB5",#N/A,TRUE,"GENERAL"}</definedName>
    <definedName name="_v5" localSheetId="4" hidden="1">{"TAB1",#N/A,TRUE,"GENERAL";"TAB2",#N/A,TRUE,"GENERAL";"TAB3",#N/A,TRUE,"GENERAL";"TAB4",#N/A,TRUE,"GENERAL";"TAB5",#N/A,TRUE,"GENERAL"}</definedName>
    <definedName name="_v5" localSheetId="6" hidden="1">{"TAB1",#N/A,TRUE,"GENERAL";"TAB2",#N/A,TRUE,"GENERAL";"TAB3",#N/A,TRUE,"GENERAL";"TAB4",#N/A,TRUE,"GENERAL";"TAB5",#N/A,TRUE,"GENERAL"}</definedName>
    <definedName name="_v5" localSheetId="8"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5" hidden="1">{"TAB1",#N/A,TRUE,"GENERAL";"TAB2",#N/A,TRUE,"GENERAL";"TAB3",#N/A,TRUE,"GENERAL";"TAB4",#N/A,TRUE,"GENERAL";"TAB5",#N/A,TRUE,"GENERAL"}</definedName>
    <definedName name="_v6" localSheetId="11" hidden="1">{"TAB1",#N/A,TRUE,"GENERAL";"TAB2",#N/A,TRUE,"GENERAL";"TAB3",#N/A,TRUE,"GENERAL";"TAB4",#N/A,TRUE,"GENERAL";"TAB5",#N/A,TRUE,"GENERAL"}</definedName>
    <definedName name="_v6" localSheetId="7" hidden="1">{"TAB1",#N/A,TRUE,"GENERAL";"TAB2",#N/A,TRUE,"GENERAL";"TAB3",#N/A,TRUE,"GENERAL";"TAB4",#N/A,TRUE,"GENERAL";"TAB5",#N/A,TRUE,"GENERAL"}</definedName>
    <definedName name="_v6" localSheetId="4" hidden="1">{"TAB1",#N/A,TRUE,"GENERAL";"TAB2",#N/A,TRUE,"GENERAL";"TAB3",#N/A,TRUE,"GENERAL";"TAB4",#N/A,TRUE,"GENERAL";"TAB5",#N/A,TRUE,"GENERAL"}</definedName>
    <definedName name="_v6" localSheetId="6" hidden="1">{"TAB1",#N/A,TRUE,"GENERAL";"TAB2",#N/A,TRUE,"GENERAL";"TAB3",#N/A,TRUE,"GENERAL";"TAB4",#N/A,TRUE,"GENERAL";"TAB5",#N/A,TRUE,"GENERAL"}</definedName>
    <definedName name="_v6" localSheetId="8"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5" hidden="1">{"via1",#N/A,TRUE,"general";"via2",#N/A,TRUE,"general";"via3",#N/A,TRUE,"general"}</definedName>
    <definedName name="_v7" localSheetId="11" hidden="1">{"via1",#N/A,TRUE,"general";"via2",#N/A,TRUE,"general";"via3",#N/A,TRUE,"general"}</definedName>
    <definedName name="_v7" localSheetId="7" hidden="1">{"via1",#N/A,TRUE,"general";"via2",#N/A,TRUE,"general";"via3",#N/A,TRUE,"general"}</definedName>
    <definedName name="_v7" localSheetId="4" hidden="1">{"via1",#N/A,TRUE,"general";"via2",#N/A,TRUE,"general";"via3",#N/A,TRUE,"general"}</definedName>
    <definedName name="_v7" localSheetId="6" hidden="1">{"via1",#N/A,TRUE,"general";"via2",#N/A,TRUE,"general";"via3",#N/A,TRUE,"general"}</definedName>
    <definedName name="_v7" localSheetId="8"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5" hidden="1">{"TAB1",#N/A,TRUE,"GENERAL";"TAB2",#N/A,TRUE,"GENERAL";"TAB3",#N/A,TRUE,"GENERAL";"TAB4",#N/A,TRUE,"GENERAL";"TAB5",#N/A,TRUE,"GENERAL"}</definedName>
    <definedName name="_v8" localSheetId="11" hidden="1">{"TAB1",#N/A,TRUE,"GENERAL";"TAB2",#N/A,TRUE,"GENERAL";"TAB3",#N/A,TRUE,"GENERAL";"TAB4",#N/A,TRUE,"GENERAL";"TAB5",#N/A,TRUE,"GENERAL"}</definedName>
    <definedName name="_v8" localSheetId="7" hidden="1">{"TAB1",#N/A,TRUE,"GENERAL";"TAB2",#N/A,TRUE,"GENERAL";"TAB3",#N/A,TRUE,"GENERAL";"TAB4",#N/A,TRUE,"GENERAL";"TAB5",#N/A,TRUE,"GENERAL"}</definedName>
    <definedName name="_v8" localSheetId="4" hidden="1">{"TAB1",#N/A,TRUE,"GENERAL";"TAB2",#N/A,TRUE,"GENERAL";"TAB3",#N/A,TRUE,"GENERAL";"TAB4",#N/A,TRUE,"GENERAL";"TAB5",#N/A,TRUE,"GENERAL"}</definedName>
    <definedName name="_v8" localSheetId="6" hidden="1">{"TAB1",#N/A,TRUE,"GENERAL";"TAB2",#N/A,TRUE,"GENERAL";"TAB3",#N/A,TRUE,"GENERAL";"TAB4",#N/A,TRUE,"GENERAL";"TAB5",#N/A,TRUE,"GENERAL"}</definedName>
    <definedName name="_v8" localSheetId="8"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5" hidden="1">{"TAB1",#N/A,TRUE,"GENERAL";"TAB2",#N/A,TRUE,"GENERAL";"TAB3",#N/A,TRUE,"GENERAL";"TAB4",#N/A,TRUE,"GENERAL";"TAB5",#N/A,TRUE,"GENERAL"}</definedName>
    <definedName name="_v9" localSheetId="11" hidden="1">{"TAB1",#N/A,TRUE,"GENERAL";"TAB2",#N/A,TRUE,"GENERAL";"TAB3",#N/A,TRUE,"GENERAL";"TAB4",#N/A,TRUE,"GENERAL";"TAB5",#N/A,TRUE,"GENERAL"}</definedName>
    <definedName name="_v9" localSheetId="7" hidden="1">{"TAB1",#N/A,TRUE,"GENERAL";"TAB2",#N/A,TRUE,"GENERAL";"TAB3",#N/A,TRUE,"GENERAL";"TAB4",#N/A,TRUE,"GENERAL";"TAB5",#N/A,TRUE,"GENERAL"}</definedName>
    <definedName name="_v9" localSheetId="4" hidden="1">{"TAB1",#N/A,TRUE,"GENERAL";"TAB2",#N/A,TRUE,"GENERAL";"TAB3",#N/A,TRUE,"GENERAL";"TAB4",#N/A,TRUE,"GENERAL";"TAB5",#N/A,TRUE,"GENERAL"}</definedName>
    <definedName name="_v9" localSheetId="6" hidden="1">{"TAB1",#N/A,TRUE,"GENERAL";"TAB2",#N/A,TRUE,"GENERAL";"TAB3",#N/A,TRUE,"GENERAL";"TAB4",#N/A,TRUE,"GENERAL";"TAB5",#N/A,TRUE,"GENERAL"}</definedName>
    <definedName name="_v9" localSheetId="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5" hidden="1">{"via1",#N/A,TRUE,"general";"via2",#N/A,TRUE,"general";"via3",#N/A,TRUE,"general"}</definedName>
    <definedName name="_vfv4" localSheetId="11" hidden="1">{"via1",#N/A,TRUE,"general";"via2",#N/A,TRUE,"general";"via3",#N/A,TRUE,"general"}</definedName>
    <definedName name="_vfv4" localSheetId="7" hidden="1">{"via1",#N/A,TRUE,"general";"via2",#N/A,TRUE,"general";"via3",#N/A,TRUE,"general"}</definedName>
    <definedName name="_vfv4" localSheetId="4" hidden="1">{"via1",#N/A,TRUE,"general";"via2",#N/A,TRUE,"general";"via3",#N/A,TRUE,"general"}</definedName>
    <definedName name="_vfv4" localSheetId="6" hidden="1">{"via1",#N/A,TRUE,"general";"via2",#N/A,TRUE,"general";"via3",#N/A,TRUE,"general"}</definedName>
    <definedName name="_vfv4" localSheetId="8"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 localSheetId="5">Scheduled_Payment+Extra_Payment</definedName>
    <definedName name="_w6" localSheetId="11">Scheduled_Payment+Extra_Payment</definedName>
    <definedName name="_w6" localSheetId="7">Scheduled_Payment+Extra_Payment</definedName>
    <definedName name="_w6" localSheetId="4">Scheduled_Payment+Extra_Payment</definedName>
    <definedName name="_w6" localSheetId="6">Scheduled_Payment+Extra_Payment</definedName>
    <definedName name="_w6" localSheetId="8">Scheduled_Payment+Extra_Payment</definedName>
    <definedName name="_w6" localSheetId="0">Scheduled_Payment+Extra_Payment</definedName>
    <definedName name="_w6">Scheduled_Payment+Extra_Payment</definedName>
    <definedName name="_w7">#N/A</definedName>
    <definedName name="_X">NA()</definedName>
    <definedName name="_X_10">NA()</definedName>
    <definedName name="_X_3">NA()</definedName>
    <definedName name="_X_4">NA()</definedName>
    <definedName name="_X_5">NA()</definedName>
    <definedName name="_X_6">NA()</definedName>
    <definedName name="_X_7">NA()</definedName>
    <definedName name="_X_8">NA()</definedName>
    <definedName name="_X_9">NA()</definedName>
    <definedName name="_x1" localSheetId="5" hidden="1">{"TAB1",#N/A,TRUE,"GENERAL";"TAB2",#N/A,TRUE,"GENERAL";"TAB3",#N/A,TRUE,"GENERAL";"TAB4",#N/A,TRUE,"GENERAL";"TAB5",#N/A,TRUE,"GENERAL"}</definedName>
    <definedName name="_x1" localSheetId="11" hidden="1">{"TAB1",#N/A,TRUE,"GENERAL";"TAB2",#N/A,TRUE,"GENERAL";"TAB3",#N/A,TRUE,"GENERAL";"TAB4",#N/A,TRUE,"GENERAL";"TAB5",#N/A,TRUE,"GENERAL"}</definedName>
    <definedName name="_x1" localSheetId="7" hidden="1">{"TAB1",#N/A,TRUE,"GENERAL";"TAB2",#N/A,TRUE,"GENERAL";"TAB3",#N/A,TRUE,"GENERAL";"TAB4",#N/A,TRUE,"GENERAL";"TAB5",#N/A,TRUE,"GENERAL"}</definedName>
    <definedName name="_x1" localSheetId="4" hidden="1">{"TAB1",#N/A,TRUE,"GENERAL";"TAB2",#N/A,TRUE,"GENERAL";"TAB3",#N/A,TRUE,"GENERAL";"TAB4",#N/A,TRUE,"GENERAL";"TAB5",#N/A,TRUE,"GENERAL"}</definedName>
    <definedName name="_x1" localSheetId="6" hidden="1">{"TAB1",#N/A,TRUE,"GENERAL";"TAB2",#N/A,TRUE,"GENERAL";"TAB3",#N/A,TRUE,"GENERAL";"TAB4",#N/A,TRUE,"GENERAL";"TAB5",#N/A,TRUE,"GENERAL"}</definedName>
    <definedName name="_x1" localSheetId="8"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5" hidden="1">{"via1",#N/A,TRUE,"general";"via2",#N/A,TRUE,"general";"via3",#N/A,TRUE,"general"}</definedName>
    <definedName name="_x2" localSheetId="11" hidden="1">{"via1",#N/A,TRUE,"general";"via2",#N/A,TRUE,"general";"via3",#N/A,TRUE,"general"}</definedName>
    <definedName name="_x2" localSheetId="7" hidden="1">{"via1",#N/A,TRUE,"general";"via2",#N/A,TRUE,"general";"via3",#N/A,TRUE,"general"}</definedName>
    <definedName name="_x2" localSheetId="4" hidden="1">{"via1",#N/A,TRUE,"general";"via2",#N/A,TRUE,"general";"via3",#N/A,TRUE,"general"}</definedName>
    <definedName name="_x2" localSheetId="6" hidden="1">{"via1",#N/A,TRUE,"general";"via2",#N/A,TRUE,"general";"via3",#N/A,TRUE,"general"}</definedName>
    <definedName name="_x2" localSheetId="8"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5" hidden="1">{"via1",#N/A,TRUE,"general";"via2",#N/A,TRUE,"general";"via3",#N/A,TRUE,"general"}</definedName>
    <definedName name="_x3" localSheetId="11" hidden="1">{"via1",#N/A,TRUE,"general";"via2",#N/A,TRUE,"general";"via3",#N/A,TRUE,"general"}</definedName>
    <definedName name="_x3" localSheetId="7" hidden="1">{"via1",#N/A,TRUE,"general";"via2",#N/A,TRUE,"general";"via3",#N/A,TRUE,"general"}</definedName>
    <definedName name="_x3" localSheetId="4" hidden="1">{"via1",#N/A,TRUE,"general";"via2",#N/A,TRUE,"general";"via3",#N/A,TRUE,"general"}</definedName>
    <definedName name="_x3" localSheetId="6" hidden="1">{"via1",#N/A,TRUE,"general";"via2",#N/A,TRUE,"general";"via3",#N/A,TRUE,"general"}</definedName>
    <definedName name="_x3" localSheetId="8"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5" hidden="1">{"via1",#N/A,TRUE,"general";"via2",#N/A,TRUE,"general";"via3",#N/A,TRUE,"general"}</definedName>
    <definedName name="_x4" localSheetId="11" hidden="1">{"via1",#N/A,TRUE,"general";"via2",#N/A,TRUE,"general";"via3",#N/A,TRUE,"general"}</definedName>
    <definedName name="_x4" localSheetId="7" hidden="1">{"via1",#N/A,TRUE,"general";"via2",#N/A,TRUE,"general";"via3",#N/A,TRUE,"general"}</definedName>
    <definedName name="_x4" localSheetId="4" hidden="1">{"via1",#N/A,TRUE,"general";"via2",#N/A,TRUE,"general";"via3",#N/A,TRUE,"general"}</definedName>
    <definedName name="_x4" localSheetId="6" hidden="1">{"via1",#N/A,TRUE,"general";"via2",#N/A,TRUE,"general";"via3",#N/A,TRUE,"general"}</definedName>
    <definedName name="_x4" localSheetId="8"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5" hidden="1">{"TAB1",#N/A,TRUE,"GENERAL";"TAB2",#N/A,TRUE,"GENERAL";"TAB3",#N/A,TRUE,"GENERAL";"TAB4",#N/A,TRUE,"GENERAL";"TAB5",#N/A,TRUE,"GENERAL"}</definedName>
    <definedName name="_x5" localSheetId="11" hidden="1">{"TAB1",#N/A,TRUE,"GENERAL";"TAB2",#N/A,TRUE,"GENERAL";"TAB3",#N/A,TRUE,"GENERAL";"TAB4",#N/A,TRUE,"GENERAL";"TAB5",#N/A,TRUE,"GENERAL"}</definedName>
    <definedName name="_x5" localSheetId="7" hidden="1">{"TAB1",#N/A,TRUE,"GENERAL";"TAB2",#N/A,TRUE,"GENERAL";"TAB3",#N/A,TRUE,"GENERAL";"TAB4",#N/A,TRUE,"GENERAL";"TAB5",#N/A,TRUE,"GENERAL"}</definedName>
    <definedName name="_x5" localSheetId="4" hidden="1">{"TAB1",#N/A,TRUE,"GENERAL";"TAB2",#N/A,TRUE,"GENERAL";"TAB3",#N/A,TRUE,"GENERAL";"TAB4",#N/A,TRUE,"GENERAL";"TAB5",#N/A,TRUE,"GENERAL"}</definedName>
    <definedName name="_x5" localSheetId="6" hidden="1">{"TAB1",#N/A,TRUE,"GENERAL";"TAB2",#N/A,TRUE,"GENERAL";"TAB3",#N/A,TRUE,"GENERAL";"TAB4",#N/A,TRUE,"GENERAL";"TAB5",#N/A,TRUE,"GENERAL"}</definedName>
    <definedName name="_x5" localSheetId="8"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5" hidden="1">{"TAB1",#N/A,TRUE,"GENERAL";"TAB2",#N/A,TRUE,"GENERAL";"TAB3",#N/A,TRUE,"GENERAL";"TAB4",#N/A,TRUE,"GENERAL";"TAB5",#N/A,TRUE,"GENERAL"}</definedName>
    <definedName name="_x6" localSheetId="11" hidden="1">{"TAB1",#N/A,TRUE,"GENERAL";"TAB2",#N/A,TRUE,"GENERAL";"TAB3",#N/A,TRUE,"GENERAL";"TAB4",#N/A,TRUE,"GENERAL";"TAB5",#N/A,TRUE,"GENERAL"}</definedName>
    <definedName name="_x6" localSheetId="7" hidden="1">{"TAB1",#N/A,TRUE,"GENERAL";"TAB2",#N/A,TRUE,"GENERAL";"TAB3",#N/A,TRUE,"GENERAL";"TAB4",#N/A,TRUE,"GENERAL";"TAB5",#N/A,TRUE,"GENERAL"}</definedName>
    <definedName name="_x6" localSheetId="4" hidden="1">{"TAB1",#N/A,TRUE,"GENERAL";"TAB2",#N/A,TRUE,"GENERAL";"TAB3",#N/A,TRUE,"GENERAL";"TAB4",#N/A,TRUE,"GENERAL";"TAB5",#N/A,TRUE,"GENERAL"}</definedName>
    <definedName name="_x6" localSheetId="6" hidden="1">{"TAB1",#N/A,TRUE,"GENERAL";"TAB2",#N/A,TRUE,"GENERAL";"TAB3",#N/A,TRUE,"GENERAL";"TAB4",#N/A,TRUE,"GENERAL";"TAB5",#N/A,TRUE,"GENERAL"}</definedName>
    <definedName name="_x6" localSheetId="8"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5" hidden="1">{"TAB1",#N/A,TRUE,"GENERAL";"TAB2",#N/A,TRUE,"GENERAL";"TAB3",#N/A,TRUE,"GENERAL";"TAB4",#N/A,TRUE,"GENERAL";"TAB5",#N/A,TRUE,"GENERAL"}</definedName>
    <definedName name="_x7" localSheetId="11" hidden="1">{"TAB1",#N/A,TRUE,"GENERAL";"TAB2",#N/A,TRUE,"GENERAL";"TAB3",#N/A,TRUE,"GENERAL";"TAB4",#N/A,TRUE,"GENERAL";"TAB5",#N/A,TRUE,"GENERAL"}</definedName>
    <definedName name="_x7" localSheetId="7" hidden="1">{"TAB1",#N/A,TRUE,"GENERAL";"TAB2",#N/A,TRUE,"GENERAL";"TAB3",#N/A,TRUE,"GENERAL";"TAB4",#N/A,TRUE,"GENERAL";"TAB5",#N/A,TRUE,"GENERAL"}</definedName>
    <definedName name="_x7" localSheetId="4" hidden="1">{"TAB1",#N/A,TRUE,"GENERAL";"TAB2",#N/A,TRUE,"GENERAL";"TAB3",#N/A,TRUE,"GENERAL";"TAB4",#N/A,TRUE,"GENERAL";"TAB5",#N/A,TRUE,"GENERAL"}</definedName>
    <definedName name="_x7" localSheetId="6" hidden="1">{"TAB1",#N/A,TRUE,"GENERAL";"TAB2",#N/A,TRUE,"GENERAL";"TAB3",#N/A,TRUE,"GENERAL";"TAB4",#N/A,TRUE,"GENERAL";"TAB5",#N/A,TRUE,"GENERAL"}</definedName>
    <definedName name="_x7" localSheetId="8"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5" hidden="1">{"via1",#N/A,TRUE,"general";"via2",#N/A,TRUE,"general";"via3",#N/A,TRUE,"general"}</definedName>
    <definedName name="_x8" localSheetId="11" hidden="1">{"via1",#N/A,TRUE,"general";"via2",#N/A,TRUE,"general";"via3",#N/A,TRUE,"general"}</definedName>
    <definedName name="_x8" localSheetId="7" hidden="1">{"via1",#N/A,TRUE,"general";"via2",#N/A,TRUE,"general";"via3",#N/A,TRUE,"general"}</definedName>
    <definedName name="_x8" localSheetId="4" hidden="1">{"via1",#N/A,TRUE,"general";"via2",#N/A,TRUE,"general";"via3",#N/A,TRUE,"general"}</definedName>
    <definedName name="_x8" localSheetId="6" hidden="1">{"via1",#N/A,TRUE,"general";"via2",#N/A,TRUE,"general";"via3",#N/A,TRUE,"general"}</definedName>
    <definedName name="_x8" localSheetId="8"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5" hidden="1">{"TAB1",#N/A,TRUE,"GENERAL";"TAB2",#N/A,TRUE,"GENERAL";"TAB3",#N/A,TRUE,"GENERAL";"TAB4",#N/A,TRUE,"GENERAL";"TAB5",#N/A,TRUE,"GENERAL"}</definedName>
    <definedName name="_x9" localSheetId="11" hidden="1">{"TAB1",#N/A,TRUE,"GENERAL";"TAB2",#N/A,TRUE,"GENERAL";"TAB3",#N/A,TRUE,"GENERAL";"TAB4",#N/A,TRUE,"GENERAL";"TAB5",#N/A,TRUE,"GENERAL"}</definedName>
    <definedName name="_x9" localSheetId="7" hidden="1">{"TAB1",#N/A,TRUE,"GENERAL";"TAB2",#N/A,TRUE,"GENERAL";"TAB3",#N/A,TRUE,"GENERAL";"TAB4",#N/A,TRUE,"GENERAL";"TAB5",#N/A,TRUE,"GENERAL"}</definedName>
    <definedName name="_x9" localSheetId="4" hidden="1">{"TAB1",#N/A,TRUE,"GENERAL";"TAB2",#N/A,TRUE,"GENERAL";"TAB3",#N/A,TRUE,"GENERAL";"TAB4",#N/A,TRUE,"GENERAL";"TAB5",#N/A,TRUE,"GENERAL"}</definedName>
    <definedName name="_x9" localSheetId="6" hidden="1">{"TAB1",#N/A,TRUE,"GENERAL";"TAB2",#N/A,TRUE,"GENERAL";"TAB3",#N/A,TRUE,"GENERAL";"TAB4",#N/A,TRUE,"GENERAL";"TAB5",#N/A,TRUE,"GENERAL"}</definedName>
    <definedName name="_x9" localSheetId="8"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xz2">#REF!</definedName>
    <definedName name="_y1">#N/A</definedName>
    <definedName name="_y2" localSheetId="5" hidden="1">{"TAB1",#N/A,TRUE,"GENERAL";"TAB2",#N/A,TRUE,"GENERAL";"TAB3",#N/A,TRUE,"GENERAL";"TAB4",#N/A,TRUE,"GENERAL";"TAB5",#N/A,TRUE,"GENERAL"}</definedName>
    <definedName name="_y2" localSheetId="11" hidden="1">{"TAB1",#N/A,TRUE,"GENERAL";"TAB2",#N/A,TRUE,"GENERAL";"TAB3",#N/A,TRUE,"GENERAL";"TAB4",#N/A,TRUE,"GENERAL";"TAB5",#N/A,TRUE,"GENERAL"}</definedName>
    <definedName name="_y2" localSheetId="7" hidden="1">{"TAB1",#N/A,TRUE,"GENERAL";"TAB2",#N/A,TRUE,"GENERAL";"TAB3",#N/A,TRUE,"GENERAL";"TAB4",#N/A,TRUE,"GENERAL";"TAB5",#N/A,TRUE,"GENERAL"}</definedName>
    <definedName name="_y2" localSheetId="4" hidden="1">{"TAB1",#N/A,TRUE,"GENERAL";"TAB2",#N/A,TRUE,"GENERAL";"TAB3",#N/A,TRUE,"GENERAL";"TAB4",#N/A,TRUE,"GENERAL";"TAB5",#N/A,TRUE,"GENERAL"}</definedName>
    <definedName name="_y2" localSheetId="6" hidden="1">{"TAB1",#N/A,TRUE,"GENERAL";"TAB2",#N/A,TRUE,"GENERAL";"TAB3",#N/A,TRUE,"GENERAL";"TAB4",#N/A,TRUE,"GENERAL";"TAB5",#N/A,TRUE,"GENERAL"}</definedName>
    <definedName name="_y2" localSheetId="8"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5" hidden="1">{"via1",#N/A,TRUE,"general";"via2",#N/A,TRUE,"general";"via3",#N/A,TRUE,"general"}</definedName>
    <definedName name="_y3" localSheetId="11" hidden="1">{"via1",#N/A,TRUE,"general";"via2",#N/A,TRUE,"general";"via3",#N/A,TRUE,"general"}</definedName>
    <definedName name="_y3" localSheetId="7" hidden="1">{"via1",#N/A,TRUE,"general";"via2",#N/A,TRUE,"general";"via3",#N/A,TRUE,"general"}</definedName>
    <definedName name="_y3" localSheetId="4" hidden="1">{"via1",#N/A,TRUE,"general";"via2",#N/A,TRUE,"general";"via3",#N/A,TRUE,"general"}</definedName>
    <definedName name="_y3" localSheetId="6" hidden="1">{"via1",#N/A,TRUE,"general";"via2",#N/A,TRUE,"general";"via3",#N/A,TRUE,"general"}</definedName>
    <definedName name="_y3" localSheetId="8"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5" hidden="1">{"via1",#N/A,TRUE,"general";"via2",#N/A,TRUE,"general";"via3",#N/A,TRUE,"general"}</definedName>
    <definedName name="_y4" localSheetId="11" hidden="1">{"via1",#N/A,TRUE,"general";"via2",#N/A,TRUE,"general";"via3",#N/A,TRUE,"general"}</definedName>
    <definedName name="_y4" localSheetId="7" hidden="1">{"via1",#N/A,TRUE,"general";"via2",#N/A,TRUE,"general";"via3",#N/A,TRUE,"general"}</definedName>
    <definedName name="_y4" localSheetId="4" hidden="1">{"via1",#N/A,TRUE,"general";"via2",#N/A,TRUE,"general";"via3",#N/A,TRUE,"general"}</definedName>
    <definedName name="_y4" localSheetId="6" hidden="1">{"via1",#N/A,TRUE,"general";"via2",#N/A,TRUE,"general";"via3",#N/A,TRUE,"general"}</definedName>
    <definedName name="_y4" localSheetId="8"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5" hidden="1">{"TAB1",#N/A,TRUE,"GENERAL";"TAB2",#N/A,TRUE,"GENERAL";"TAB3",#N/A,TRUE,"GENERAL";"TAB4",#N/A,TRUE,"GENERAL";"TAB5",#N/A,TRUE,"GENERAL"}</definedName>
    <definedName name="_y5" localSheetId="11" hidden="1">{"TAB1",#N/A,TRUE,"GENERAL";"TAB2",#N/A,TRUE,"GENERAL";"TAB3",#N/A,TRUE,"GENERAL";"TAB4",#N/A,TRUE,"GENERAL";"TAB5",#N/A,TRUE,"GENERAL"}</definedName>
    <definedName name="_y5" localSheetId="7" hidden="1">{"TAB1",#N/A,TRUE,"GENERAL";"TAB2",#N/A,TRUE,"GENERAL";"TAB3",#N/A,TRUE,"GENERAL";"TAB4",#N/A,TRUE,"GENERAL";"TAB5",#N/A,TRUE,"GENERAL"}</definedName>
    <definedName name="_y5" localSheetId="4" hidden="1">{"TAB1",#N/A,TRUE,"GENERAL";"TAB2",#N/A,TRUE,"GENERAL";"TAB3",#N/A,TRUE,"GENERAL";"TAB4",#N/A,TRUE,"GENERAL";"TAB5",#N/A,TRUE,"GENERAL"}</definedName>
    <definedName name="_y5" localSheetId="6" hidden="1">{"TAB1",#N/A,TRUE,"GENERAL";"TAB2",#N/A,TRUE,"GENERAL";"TAB3",#N/A,TRUE,"GENERAL";"TAB4",#N/A,TRUE,"GENERAL";"TAB5",#N/A,TRUE,"GENERAL"}</definedName>
    <definedName name="_y5" localSheetId="8"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5" hidden="1">{"via1",#N/A,TRUE,"general";"via2",#N/A,TRUE,"general";"via3",#N/A,TRUE,"general"}</definedName>
    <definedName name="_y6" localSheetId="11" hidden="1">{"via1",#N/A,TRUE,"general";"via2",#N/A,TRUE,"general";"via3",#N/A,TRUE,"general"}</definedName>
    <definedName name="_y6" localSheetId="7" hidden="1">{"via1",#N/A,TRUE,"general";"via2",#N/A,TRUE,"general";"via3",#N/A,TRUE,"general"}</definedName>
    <definedName name="_y6" localSheetId="4" hidden="1">{"via1",#N/A,TRUE,"general";"via2",#N/A,TRUE,"general";"via3",#N/A,TRUE,"general"}</definedName>
    <definedName name="_y6" localSheetId="6" hidden="1">{"via1",#N/A,TRUE,"general";"via2",#N/A,TRUE,"general";"via3",#N/A,TRUE,"general"}</definedName>
    <definedName name="_y6" localSheetId="8"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5" hidden="1">{"via1",#N/A,TRUE,"general";"via2",#N/A,TRUE,"general";"via3",#N/A,TRUE,"general"}</definedName>
    <definedName name="_y7" localSheetId="11" hidden="1">{"via1",#N/A,TRUE,"general";"via2",#N/A,TRUE,"general";"via3",#N/A,TRUE,"general"}</definedName>
    <definedName name="_y7" localSheetId="7" hidden="1">{"via1",#N/A,TRUE,"general";"via2",#N/A,TRUE,"general";"via3",#N/A,TRUE,"general"}</definedName>
    <definedName name="_y7" localSheetId="4" hidden="1">{"via1",#N/A,TRUE,"general";"via2",#N/A,TRUE,"general";"via3",#N/A,TRUE,"general"}</definedName>
    <definedName name="_y7" localSheetId="6" hidden="1">{"via1",#N/A,TRUE,"general";"via2",#N/A,TRUE,"general";"via3",#N/A,TRUE,"general"}</definedName>
    <definedName name="_y7" localSheetId="8"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5" hidden="1">{"via1",#N/A,TRUE,"general";"via2",#N/A,TRUE,"general";"via3",#N/A,TRUE,"general"}</definedName>
    <definedName name="_y8" localSheetId="11" hidden="1">{"via1",#N/A,TRUE,"general";"via2",#N/A,TRUE,"general";"via3",#N/A,TRUE,"general"}</definedName>
    <definedName name="_y8" localSheetId="7" hidden="1">{"via1",#N/A,TRUE,"general";"via2",#N/A,TRUE,"general";"via3",#N/A,TRUE,"general"}</definedName>
    <definedName name="_y8" localSheetId="4" hidden="1">{"via1",#N/A,TRUE,"general";"via2",#N/A,TRUE,"general";"via3",#N/A,TRUE,"general"}</definedName>
    <definedName name="_y8" localSheetId="6" hidden="1">{"via1",#N/A,TRUE,"general";"via2",#N/A,TRUE,"general";"via3",#N/A,TRUE,"general"}</definedName>
    <definedName name="_y8" localSheetId="8"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5" hidden="1">{"TAB1",#N/A,TRUE,"GENERAL";"TAB2",#N/A,TRUE,"GENERAL";"TAB3",#N/A,TRUE,"GENERAL";"TAB4",#N/A,TRUE,"GENERAL";"TAB5",#N/A,TRUE,"GENERAL"}</definedName>
    <definedName name="_y9" localSheetId="11" hidden="1">{"TAB1",#N/A,TRUE,"GENERAL";"TAB2",#N/A,TRUE,"GENERAL";"TAB3",#N/A,TRUE,"GENERAL";"TAB4",#N/A,TRUE,"GENERAL";"TAB5",#N/A,TRUE,"GENERAL"}</definedName>
    <definedName name="_y9" localSheetId="7" hidden="1">{"TAB1",#N/A,TRUE,"GENERAL";"TAB2",#N/A,TRUE,"GENERAL";"TAB3",#N/A,TRUE,"GENERAL";"TAB4",#N/A,TRUE,"GENERAL";"TAB5",#N/A,TRUE,"GENERAL"}</definedName>
    <definedName name="_y9" localSheetId="4" hidden="1">{"TAB1",#N/A,TRUE,"GENERAL";"TAB2",#N/A,TRUE,"GENERAL";"TAB3",#N/A,TRUE,"GENERAL";"TAB4",#N/A,TRUE,"GENERAL";"TAB5",#N/A,TRUE,"GENERAL"}</definedName>
    <definedName name="_y9" localSheetId="6" hidden="1">{"TAB1",#N/A,TRUE,"GENERAL";"TAB2",#N/A,TRUE,"GENERAL";"TAB3",#N/A,TRUE,"GENERAL";"TAB4",#N/A,TRUE,"GENERAL";"TAB5",#N/A,TRUE,"GENERAL"}</definedName>
    <definedName name="_y9" localSheetId="8"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NA()</definedName>
    <definedName name="_Z_10">NA()</definedName>
    <definedName name="_Z_3">NA()</definedName>
    <definedName name="_Z_4">NA()</definedName>
    <definedName name="_Z_5">NA()</definedName>
    <definedName name="_Z_6">NA()</definedName>
    <definedName name="_Z_7">NA()</definedName>
    <definedName name="_Z_8">NA()</definedName>
    <definedName name="_Z_9">NA()</definedName>
    <definedName name="_z1" localSheetId="5" hidden="1">{"TAB1",#N/A,TRUE,"GENERAL";"TAB2",#N/A,TRUE,"GENERAL";"TAB3",#N/A,TRUE,"GENERAL";"TAB4",#N/A,TRUE,"GENERAL";"TAB5",#N/A,TRUE,"GENERAL"}</definedName>
    <definedName name="_z1" localSheetId="11" hidden="1">{"TAB1",#N/A,TRUE,"GENERAL";"TAB2",#N/A,TRUE,"GENERAL";"TAB3",#N/A,TRUE,"GENERAL";"TAB4",#N/A,TRUE,"GENERAL";"TAB5",#N/A,TRUE,"GENERAL"}</definedName>
    <definedName name="_z1" localSheetId="7" hidden="1">{"TAB1",#N/A,TRUE,"GENERAL";"TAB2",#N/A,TRUE,"GENERAL";"TAB3",#N/A,TRUE,"GENERAL";"TAB4",#N/A,TRUE,"GENERAL";"TAB5",#N/A,TRUE,"GENERAL"}</definedName>
    <definedName name="_z1" localSheetId="4" hidden="1">{"TAB1",#N/A,TRUE,"GENERAL";"TAB2",#N/A,TRUE,"GENERAL";"TAB3",#N/A,TRUE,"GENERAL";"TAB4",#N/A,TRUE,"GENERAL";"TAB5",#N/A,TRUE,"GENERAL"}</definedName>
    <definedName name="_z1" localSheetId="6" hidden="1">{"TAB1",#N/A,TRUE,"GENERAL";"TAB2",#N/A,TRUE,"GENERAL";"TAB3",#N/A,TRUE,"GENERAL";"TAB4",#N/A,TRUE,"GENERAL";"TAB5",#N/A,TRUE,"GENERAL"}</definedName>
    <definedName name="_z1" localSheetId="8"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5" hidden="1">{"via1",#N/A,TRUE,"general";"via2",#N/A,TRUE,"general";"via3",#N/A,TRUE,"general"}</definedName>
    <definedName name="_z2" localSheetId="11" hidden="1">{"via1",#N/A,TRUE,"general";"via2",#N/A,TRUE,"general";"via3",#N/A,TRUE,"general"}</definedName>
    <definedName name="_z2" localSheetId="7" hidden="1">{"via1",#N/A,TRUE,"general";"via2",#N/A,TRUE,"general";"via3",#N/A,TRUE,"general"}</definedName>
    <definedName name="_z2" localSheetId="4" hidden="1">{"via1",#N/A,TRUE,"general";"via2",#N/A,TRUE,"general";"via3",#N/A,TRUE,"general"}</definedName>
    <definedName name="_z2" localSheetId="6" hidden="1">{"via1",#N/A,TRUE,"general";"via2",#N/A,TRUE,"general";"via3",#N/A,TRUE,"general"}</definedName>
    <definedName name="_z2" localSheetId="8"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5" hidden="1">{"via1",#N/A,TRUE,"general";"via2",#N/A,TRUE,"general";"via3",#N/A,TRUE,"general"}</definedName>
    <definedName name="_z3" localSheetId="11" hidden="1">{"via1",#N/A,TRUE,"general";"via2",#N/A,TRUE,"general";"via3",#N/A,TRUE,"general"}</definedName>
    <definedName name="_z3" localSheetId="7" hidden="1">{"via1",#N/A,TRUE,"general";"via2",#N/A,TRUE,"general";"via3",#N/A,TRUE,"general"}</definedName>
    <definedName name="_z3" localSheetId="4" hidden="1">{"via1",#N/A,TRUE,"general";"via2",#N/A,TRUE,"general";"via3",#N/A,TRUE,"general"}</definedName>
    <definedName name="_z3" localSheetId="6" hidden="1">{"via1",#N/A,TRUE,"general";"via2",#N/A,TRUE,"general";"via3",#N/A,TRUE,"general"}</definedName>
    <definedName name="_z3" localSheetId="8"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5" hidden="1">{"TAB1",#N/A,TRUE,"GENERAL";"TAB2",#N/A,TRUE,"GENERAL";"TAB3",#N/A,TRUE,"GENERAL";"TAB4",#N/A,TRUE,"GENERAL";"TAB5",#N/A,TRUE,"GENERAL"}</definedName>
    <definedName name="_z4" localSheetId="11" hidden="1">{"TAB1",#N/A,TRUE,"GENERAL";"TAB2",#N/A,TRUE,"GENERAL";"TAB3",#N/A,TRUE,"GENERAL";"TAB4",#N/A,TRUE,"GENERAL";"TAB5",#N/A,TRUE,"GENERAL"}</definedName>
    <definedName name="_z4" localSheetId="7" hidden="1">{"TAB1",#N/A,TRUE,"GENERAL";"TAB2",#N/A,TRUE,"GENERAL";"TAB3",#N/A,TRUE,"GENERAL";"TAB4",#N/A,TRUE,"GENERAL";"TAB5",#N/A,TRUE,"GENERAL"}</definedName>
    <definedName name="_z4" localSheetId="4" hidden="1">{"TAB1",#N/A,TRUE,"GENERAL";"TAB2",#N/A,TRUE,"GENERAL";"TAB3",#N/A,TRUE,"GENERAL";"TAB4",#N/A,TRUE,"GENERAL";"TAB5",#N/A,TRUE,"GENERAL"}</definedName>
    <definedName name="_z4" localSheetId="6" hidden="1">{"TAB1",#N/A,TRUE,"GENERAL";"TAB2",#N/A,TRUE,"GENERAL";"TAB3",#N/A,TRUE,"GENERAL";"TAB4",#N/A,TRUE,"GENERAL";"TAB5",#N/A,TRUE,"GENERAL"}</definedName>
    <definedName name="_z4" localSheetId="8"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5" hidden="1">{"via1",#N/A,TRUE,"general";"via2",#N/A,TRUE,"general";"via3",#N/A,TRUE,"general"}</definedName>
    <definedName name="_z5" localSheetId="11" hidden="1">{"via1",#N/A,TRUE,"general";"via2",#N/A,TRUE,"general";"via3",#N/A,TRUE,"general"}</definedName>
    <definedName name="_z5" localSheetId="7" hidden="1">{"via1",#N/A,TRUE,"general";"via2",#N/A,TRUE,"general";"via3",#N/A,TRUE,"general"}</definedName>
    <definedName name="_z5" localSheetId="4" hidden="1">{"via1",#N/A,TRUE,"general";"via2",#N/A,TRUE,"general";"via3",#N/A,TRUE,"general"}</definedName>
    <definedName name="_z5" localSheetId="6" hidden="1">{"via1",#N/A,TRUE,"general";"via2",#N/A,TRUE,"general";"via3",#N/A,TRUE,"general"}</definedName>
    <definedName name="_z5" localSheetId="8"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5" hidden="1">{"TAB1",#N/A,TRUE,"GENERAL";"TAB2",#N/A,TRUE,"GENERAL";"TAB3",#N/A,TRUE,"GENERAL";"TAB4",#N/A,TRUE,"GENERAL";"TAB5",#N/A,TRUE,"GENERAL"}</definedName>
    <definedName name="_z6" localSheetId="11" hidden="1">{"TAB1",#N/A,TRUE,"GENERAL";"TAB2",#N/A,TRUE,"GENERAL";"TAB3",#N/A,TRUE,"GENERAL";"TAB4",#N/A,TRUE,"GENERAL";"TAB5",#N/A,TRUE,"GENERAL"}</definedName>
    <definedName name="_z6" localSheetId="7" hidden="1">{"TAB1",#N/A,TRUE,"GENERAL";"TAB2",#N/A,TRUE,"GENERAL";"TAB3",#N/A,TRUE,"GENERAL";"TAB4",#N/A,TRUE,"GENERAL";"TAB5",#N/A,TRUE,"GENERAL"}</definedName>
    <definedName name="_z6" localSheetId="4" hidden="1">{"TAB1",#N/A,TRUE,"GENERAL";"TAB2",#N/A,TRUE,"GENERAL";"TAB3",#N/A,TRUE,"GENERAL";"TAB4",#N/A,TRUE,"GENERAL";"TAB5",#N/A,TRUE,"GENERAL"}</definedName>
    <definedName name="_z6" localSheetId="6" hidden="1">{"TAB1",#N/A,TRUE,"GENERAL";"TAB2",#N/A,TRUE,"GENERAL";"TAB3",#N/A,TRUE,"GENERAL";"TAB4",#N/A,TRUE,"GENERAL";"TAB5",#N/A,TRUE,"GENERAL"}</definedName>
    <definedName name="_z6" localSheetId="8"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_z7">#N/A</definedName>
    <definedName name="A" localSheetId="5">#REF!</definedName>
    <definedName name="A" localSheetId="11">#REF!</definedName>
    <definedName name="A" localSheetId="7">#REF!</definedName>
    <definedName name="A" localSheetId="4">#REF!</definedName>
    <definedName name="A" localSheetId="8">#REF!</definedName>
    <definedName name="A" localSheetId="0">#REF!</definedName>
    <definedName name="A">#REF!</definedName>
    <definedName name="A.I.U" localSheetId="11">#REF!</definedName>
    <definedName name="A.I.U" localSheetId="7">#REF!</definedName>
    <definedName name="A.I.U" localSheetId="0">#REF!</definedName>
    <definedName name="A.I.U">#REF!</definedName>
    <definedName name="A_ARCINIEGAS">#REF!</definedName>
    <definedName name="A_impresión_IM" localSheetId="11">#REF!</definedName>
    <definedName name="A_impresión_IM" localSheetId="4">#REF!</definedName>
    <definedName name="A_impresión_IM" localSheetId="0">#REF!</definedName>
    <definedName name="A_impresión_IM">#REF!</definedName>
    <definedName name="A_IMPRESIÚN_IM">#REF!</definedName>
    <definedName name="a2a" localSheetId="5" hidden="1">{"TAB1",#N/A,TRUE,"GENERAL";"TAB2",#N/A,TRUE,"GENERAL";"TAB3",#N/A,TRUE,"GENERAL";"TAB4",#N/A,TRUE,"GENERAL";"TAB5",#N/A,TRUE,"GENERAL"}</definedName>
    <definedName name="a2a" localSheetId="11" hidden="1">{"TAB1",#N/A,TRUE,"GENERAL";"TAB2",#N/A,TRUE,"GENERAL";"TAB3",#N/A,TRUE,"GENERAL";"TAB4",#N/A,TRUE,"GENERAL";"TAB5",#N/A,TRUE,"GENERAL"}</definedName>
    <definedName name="a2a" localSheetId="7" hidden="1">{"TAB1",#N/A,TRUE,"GENERAL";"TAB2",#N/A,TRUE,"GENERAL";"TAB3",#N/A,TRUE,"GENERAL";"TAB4",#N/A,TRUE,"GENERAL";"TAB5",#N/A,TRUE,"GENERAL"}</definedName>
    <definedName name="a2a" localSheetId="4" hidden="1">{"TAB1",#N/A,TRUE,"GENERAL";"TAB2",#N/A,TRUE,"GENERAL";"TAB3",#N/A,TRUE,"GENERAL";"TAB4",#N/A,TRUE,"GENERAL";"TAB5",#N/A,TRUE,"GENERAL"}</definedName>
    <definedName name="a2a" localSheetId="6" hidden="1">{"TAB1",#N/A,TRUE,"GENERAL";"TAB2",#N/A,TRUE,"GENERAL";"TAB3",#N/A,TRUE,"GENERAL";"TAB4",#N/A,TRUE,"GENERAL";"TAB5",#N/A,TRUE,"GENERAL"}</definedName>
    <definedName name="a2a" localSheetId="8"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#REF!</definedName>
    <definedName name="AAA" localSheetId="5">#REF!</definedName>
    <definedName name="AAA" localSheetId="11">#REF!</definedName>
    <definedName name="AAA" localSheetId="4">DEDICACIÓN!err</definedName>
    <definedName name="AAA" localSheetId="8">#REF!</definedName>
    <definedName name="AAA" localSheetId="0">#REF!</definedName>
    <definedName name="AAA">#REF!</definedName>
    <definedName name="AAA_10">NA()</definedName>
    <definedName name="AAA_3">NA()</definedName>
    <definedName name="AAA_4">NA()</definedName>
    <definedName name="AAA_5">NA()</definedName>
    <definedName name="AAA_6">NA()</definedName>
    <definedName name="AAA_7">NA()</definedName>
    <definedName name="AAA_8">NA()</definedName>
    <definedName name="AAA_9">NA()</definedName>
    <definedName name="AAAAA" localSheetId="5">#REF!</definedName>
    <definedName name="AAAAA" localSheetId="11">#REF!</definedName>
    <definedName name="AAAAA" localSheetId="7">#REF!</definedName>
    <definedName name="AAAAA" localSheetId="4">#REF!</definedName>
    <definedName name="AAAAA" localSheetId="8">#REF!</definedName>
    <definedName name="AAAAA" localSheetId="0">#REF!</definedName>
    <definedName name="AAAAA">#REF!</definedName>
    <definedName name="aaaaas" localSheetId="5" hidden="1">{"TAB1",#N/A,TRUE,"GENERAL";"TAB2",#N/A,TRUE,"GENERAL";"TAB3",#N/A,TRUE,"GENERAL";"TAB4",#N/A,TRUE,"GENERAL";"TAB5",#N/A,TRUE,"GENERAL"}</definedName>
    <definedName name="aaaaas" localSheetId="11"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[4]AASHTO!$A$14:$F$17</definedName>
    <definedName name="aas" localSheetId="5" hidden="1">{"TAB1",#N/A,TRUE,"GENERAL";"TAB2",#N/A,TRUE,"GENERAL";"TAB3",#N/A,TRUE,"GENERAL";"TAB4",#N/A,TRUE,"GENERAL";"TAB5",#N/A,TRUE,"GENERAL"}</definedName>
    <definedName name="aas" localSheetId="11" hidden="1">{"TAB1",#N/A,TRUE,"GENERAL";"TAB2",#N/A,TRUE,"GENERAL";"TAB3",#N/A,TRUE,"GENERAL";"TAB4",#N/A,TRUE,"GENERAL";"TAB5",#N/A,TRUE,"GENERAL"}</definedName>
    <definedName name="aas" localSheetId="7" hidden="1">{"TAB1",#N/A,TRUE,"GENERAL";"TAB2",#N/A,TRUE,"GENERAL";"TAB3",#N/A,TRUE,"GENERAL";"TAB4",#N/A,TRUE,"GENERAL";"TAB5",#N/A,TRUE,"GENERAL"}</definedName>
    <definedName name="aas" localSheetId="4" hidden="1">{"TAB1",#N/A,TRUE,"GENERAL";"TAB2",#N/A,TRUE,"GENERAL";"TAB3",#N/A,TRUE,"GENERAL";"TAB4",#N/A,TRUE,"GENERAL";"TAB5",#N/A,TRUE,"GENERAL"}</definedName>
    <definedName name="aas" localSheetId="6" hidden="1">{"TAB1",#N/A,TRUE,"GENERAL";"TAB2",#N/A,TRUE,"GENERAL";"TAB3",#N/A,TRUE,"GENERAL";"TAB4",#N/A,TRUE,"GENERAL";"TAB5",#N/A,TRUE,"GENERAL"}</definedName>
    <definedName name="aas" localSheetId="8"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FIN">[13]DATBAND!$F$3:$F$742</definedName>
    <definedName name="ABG">[4]AASHTO!$A$2:$F$5</definedName>
    <definedName name="ABIN">[13]DATBAND!$E$3:$E$465</definedName>
    <definedName name="absc" localSheetId="11">[15]!absc</definedName>
    <definedName name="absc" localSheetId="8">[15]!absc</definedName>
    <definedName name="absc" localSheetId="0">[15]!absc</definedName>
    <definedName name="absc">[15]!absc</definedName>
    <definedName name="absc_" localSheetId="11">[7]!absc</definedName>
    <definedName name="absc_" localSheetId="4">[16]!absc</definedName>
    <definedName name="absc_" localSheetId="8">[16]!absc</definedName>
    <definedName name="absc_" localSheetId="0">[7]!absc</definedName>
    <definedName name="absc_">[9]!absc</definedName>
    <definedName name="absc_1" localSheetId="11">[7]!absc</definedName>
    <definedName name="absc_1" localSheetId="4">[16]!absc</definedName>
    <definedName name="absc_1" localSheetId="8">[16]!absc</definedName>
    <definedName name="absc_1" localSheetId="0">[7]!absc</definedName>
    <definedName name="absc_1">[9]!absc</definedName>
    <definedName name="absc1" localSheetId="11">[7]!absc</definedName>
    <definedName name="absc1" localSheetId="4">[17]!absc</definedName>
    <definedName name="absc1" localSheetId="8">[17]!absc</definedName>
    <definedName name="absc1" localSheetId="0">[7]!absc</definedName>
    <definedName name="absc1">[9]!absc</definedName>
    <definedName name="ABSCF">'[13]DAT NUC'!$K$2:$K$521</definedName>
    <definedName name="ABSCI">'[13]DAT NUC'!$J$2:$J$1084</definedName>
    <definedName name="AC" localSheetId="5">#REF!</definedName>
    <definedName name="AC" localSheetId="11">#REF!</definedName>
    <definedName name="AC" localSheetId="7">#REF!</definedName>
    <definedName name="AC" localSheetId="4">#REF!</definedName>
    <definedName name="AC" localSheetId="8">#REF!</definedName>
    <definedName name="AC" localSheetId="0">#REF!</definedName>
    <definedName name="AC">#REF!</definedName>
    <definedName name="ACA" localSheetId="11">#REF!</definedName>
    <definedName name="ACA" localSheetId="0">#REF!</definedName>
    <definedName name="ACA">#REF!</definedName>
    <definedName name="Accesorios_de_1_2" localSheetId="11">#REF!</definedName>
    <definedName name="Accesorios_de_1_2" localSheetId="0">#REF!</definedName>
    <definedName name="Accesorios_de_1_2">#REF!</definedName>
    <definedName name="Accesorios_de_3_4">#REF!</definedName>
    <definedName name="AccessDatabase" hidden="1">"C:\C-314\VOLUMENES\volfin4.mdb"</definedName>
    <definedName name="ACEITES">#REF!,#REF!,#REF!,#REF!,#REF!</definedName>
    <definedName name="Acero_de_Refuerzo_Figurado_de_60.000_P.S.I.">#REF!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ctas">[18]TRASMILENIO!$A$4:$F$18</definedName>
    <definedName name="actual" localSheetId="4">'[19]ESTADO RED'!#REF!</definedName>
    <definedName name="actual" localSheetId="8">'[19]ESTADO RED'!#REF!</definedName>
    <definedName name="actual">'[19]ESTADO RED'!#REF!</definedName>
    <definedName name="Acumulado" localSheetId="4">[20]Datos!$S$3:$S$1912</definedName>
    <definedName name="Acumulado" localSheetId="8">[20]Datos!$S$3:$S$1912</definedName>
    <definedName name="Acumulado">[21]Datos!$S$3:$S$1912</definedName>
    <definedName name="ad" localSheetId="5">#REF!</definedName>
    <definedName name="ad" localSheetId="11">#REF!</definedName>
    <definedName name="ad" localSheetId="7">#REF!</definedName>
    <definedName name="ad" localSheetId="4">#REF!</definedName>
    <definedName name="ad" localSheetId="8">#REF!</definedName>
    <definedName name="ad" localSheetId="0">#REF!</definedName>
    <definedName name="ad">#REF!</definedName>
    <definedName name="ADAS" localSheetId="5">'5. FP PRESTAC.'!err</definedName>
    <definedName name="ADAS" localSheetId="11">[0]!err</definedName>
    <definedName name="ADAS" localSheetId="7">CALIDAD!err</definedName>
    <definedName name="ADAS" localSheetId="4">DEDICACIÓN!err</definedName>
    <definedName name="ADAS" localSheetId="8">'IMP Y PÓLIZAS'!err</definedName>
    <definedName name="ADAS" localSheetId="0">[0]!err</definedName>
    <definedName name="ADAS">[0]!err</definedName>
    <definedName name="Adecueinstalacion" localSheetId="5">#REF!</definedName>
    <definedName name="Adecueinstalacion" localSheetId="11">#REF!</definedName>
    <definedName name="Adecueinstalacion" localSheetId="7">#REF!</definedName>
    <definedName name="Adecueinstalacion" localSheetId="4">#REF!</definedName>
    <definedName name="Adecueinstalacion" localSheetId="8">#REF!</definedName>
    <definedName name="Adecueinstalacion" localSheetId="0">#REF!</definedName>
    <definedName name="Adecueinstalacion">#REF!</definedName>
    <definedName name="ADFGSDB" localSheetId="5" hidden="1">{"via1",#N/A,TRUE,"general";"via2",#N/A,TRUE,"general";"via3",#N/A,TRUE,"general"}</definedName>
    <definedName name="ADFGSDB" localSheetId="11" hidden="1">{"via1",#N/A,TRUE,"general";"via2",#N/A,TRUE,"general";"via3",#N/A,TRUE,"general"}</definedName>
    <definedName name="ADFGSDB" localSheetId="7" hidden="1">{"via1",#N/A,TRUE,"general";"via2",#N/A,TRUE,"general";"via3",#N/A,TRUE,"general"}</definedName>
    <definedName name="ADFGSDB" localSheetId="4" hidden="1">{"via1",#N/A,TRUE,"general";"via2",#N/A,TRUE,"general";"via3",#N/A,TRUE,"general"}</definedName>
    <definedName name="ADFGSDB" localSheetId="6" hidden="1">{"via1",#N/A,TRUE,"general";"via2",#N/A,TRUE,"general";"via3",#N/A,TRUE,"general"}</definedName>
    <definedName name="ADFGSDB" localSheetId="8"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I">#REF!</definedName>
    <definedName name="ADMIN.TODO" localSheetId="5">[22]PERSONAL!$B$39:$H$42</definedName>
    <definedName name="ADMIN.TODO" localSheetId="11">[23]PERSONAL!$B$41:$H$45</definedName>
    <definedName name="ADMIN.TODO" localSheetId="7">#REF!</definedName>
    <definedName name="ADMIN.TODO" localSheetId="4">'[24]1. PERSONAL'!$B$35:$H$39</definedName>
    <definedName name="ADMIN.TODO" localSheetId="8">'[24]1. PERSONAL'!$B$35:$H$39</definedName>
    <definedName name="ADMIN.TODO" localSheetId="0">[23]PERSONAL!$B$41:$H$45</definedName>
    <definedName name="ADMIN.TODO">'RECURSO HUMANO'!#REF!</definedName>
    <definedName name="administrador">[25]Informacion!$B$15</definedName>
    <definedName name="ADMINISTRADOR_VIAL__ARMANDO_SANCHEZ_SANCHEZ">[26]INDICMICROEMP!$A$20</definedName>
    <definedName name="admon" localSheetId="11">[27]DATOS!$B$16</definedName>
    <definedName name="admon" localSheetId="4">[28]DATOS!$B$16</definedName>
    <definedName name="admon" localSheetId="8">[28]DATOS!$B$16</definedName>
    <definedName name="admon" localSheetId="0">[27]DATOS!$B$16</definedName>
    <definedName name="admon">[29]DATOS!$B$16</definedName>
    <definedName name="admon1" localSheetId="11">[27]DATOS!$B$16</definedName>
    <definedName name="admon1" localSheetId="4">[30]DATOS!$B$16</definedName>
    <definedName name="admon1" localSheetId="8">[30]DATOS!$B$16</definedName>
    <definedName name="admon1" localSheetId="0">[27]DATOS!$B$16</definedName>
    <definedName name="admon1">[29]DATOS!$B$16</definedName>
    <definedName name="adoc1" localSheetId="11">[7]!absc</definedName>
    <definedName name="adoc1" localSheetId="4">[17]!absc</definedName>
    <definedName name="adoc1" localSheetId="8">[17]!absc</definedName>
    <definedName name="adoc1" localSheetId="0">[7]!absc</definedName>
    <definedName name="adoc1">[9]!absc</definedName>
    <definedName name="adoq" localSheetId="11">[7]!absc</definedName>
    <definedName name="adoq" localSheetId="4">[31]!absc</definedName>
    <definedName name="adoq" localSheetId="8">[31]!absc</definedName>
    <definedName name="adoq" localSheetId="0">[7]!absc</definedName>
    <definedName name="adoq">[9]!absc</definedName>
    <definedName name="ads" localSheetId="5">#REF!</definedName>
    <definedName name="ads" localSheetId="11">#REF!</definedName>
    <definedName name="ads" localSheetId="7">#REF!</definedName>
    <definedName name="ads" localSheetId="4">#REF!</definedName>
    <definedName name="ads" localSheetId="8">#REF!</definedName>
    <definedName name="ads" localSheetId="0">#REF!</definedName>
    <definedName name="ads">#REF!</definedName>
    <definedName name="ADSAD" localSheetId="5" hidden="1">{"TAB1",#N/A,TRUE,"GENERAL";"TAB2",#N/A,TRUE,"GENERAL";"TAB3",#N/A,TRUE,"GENERAL";"TAB4",#N/A,TRUE,"GENERAL";"TAB5",#N/A,TRUE,"GENERAL"}</definedName>
    <definedName name="ADSAD" localSheetId="11" hidden="1">{"TAB1",#N/A,TRUE,"GENERAL";"TAB2",#N/A,TRUE,"GENERAL";"TAB3",#N/A,TRUE,"GENERAL";"TAB4",#N/A,TRUE,"GENERAL";"TAB5",#N/A,TRUE,"GENERAL"}</definedName>
    <definedName name="ADSAD" localSheetId="7" hidden="1">{"TAB1",#N/A,TRUE,"GENERAL";"TAB2",#N/A,TRUE,"GENERAL";"TAB3",#N/A,TRUE,"GENERAL";"TAB4",#N/A,TRUE,"GENERAL";"TAB5",#N/A,TRUE,"GENERAL"}</definedName>
    <definedName name="ADSAD" localSheetId="4" hidden="1">{"TAB1",#N/A,TRUE,"GENERAL";"TAB2",#N/A,TRUE,"GENERAL";"TAB3",#N/A,TRUE,"GENERAL";"TAB4",#N/A,TRUE,"GENERAL";"TAB5",#N/A,TRUE,"GENERAL"}</definedName>
    <definedName name="ADSAD" localSheetId="6" hidden="1">{"TAB1",#N/A,TRUE,"GENERAL";"TAB2",#N/A,TRUE,"GENERAL";"TAB3",#N/A,TRUE,"GENERAL";"TAB4",#N/A,TRUE,"GENERAL";"TAB5",#N/A,TRUE,"GENERAL"}</definedName>
    <definedName name="ADSAD" localSheetId="8"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5" hidden="1">{"via1",#N/A,TRUE,"general";"via2",#N/A,TRUE,"general";"via3",#N/A,TRUE,"general"}</definedName>
    <definedName name="aefa" localSheetId="11" hidden="1">{"via1",#N/A,TRUE,"general";"via2",#N/A,TRUE,"general";"via3",#N/A,TRUE,"general"}</definedName>
    <definedName name="aefa" localSheetId="7" hidden="1">{"via1",#N/A,TRUE,"general";"via2",#N/A,TRUE,"general";"via3",#N/A,TRUE,"general"}</definedName>
    <definedName name="aefa" localSheetId="4" hidden="1">{"via1",#N/A,TRUE,"general";"via2",#N/A,TRUE,"general";"via3",#N/A,TRUE,"general"}</definedName>
    <definedName name="aefa" localSheetId="6" hidden="1">{"via1",#N/A,TRUE,"general";"via2",#N/A,TRUE,"general";"via3",#N/A,TRUE,"general"}</definedName>
    <definedName name="aefa" localSheetId="8"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AF" localSheetId="5">'5. FP PRESTAC.'!err</definedName>
    <definedName name="AFAF" localSheetId="11">[0]!err</definedName>
    <definedName name="AFAF" localSheetId="7">CALIDAD!err</definedName>
    <definedName name="AFAF" localSheetId="4">DEDICACIÓN!err</definedName>
    <definedName name="AFAF" localSheetId="8">'IMP Y PÓLIZAS'!err</definedName>
    <definedName name="AFAF" localSheetId="0">[0]!err</definedName>
    <definedName name="AFAF">[0]!err</definedName>
    <definedName name="afdsw" localSheetId="5" hidden="1">{"TAB1",#N/A,TRUE,"GENERAL";"TAB2",#N/A,TRUE,"GENERAL";"TAB3",#N/A,TRUE,"GENERAL";"TAB4",#N/A,TRUE,"GENERAL";"TAB5",#N/A,TRUE,"GENERAL"}</definedName>
    <definedName name="afdsw" localSheetId="11" hidden="1">{"TAB1",#N/A,TRUE,"GENERAL";"TAB2",#N/A,TRUE,"GENERAL";"TAB3",#N/A,TRUE,"GENERAL";"TAB4",#N/A,TRUE,"GENERAL";"TAB5",#N/A,TRUE,"GENERAL"}</definedName>
    <definedName name="afdsw" localSheetId="7" hidden="1">{"TAB1",#N/A,TRUE,"GENERAL";"TAB2",#N/A,TRUE,"GENERAL";"TAB3",#N/A,TRUE,"GENERAL";"TAB4",#N/A,TRUE,"GENERAL";"TAB5",#N/A,TRUE,"GENERAL"}</definedName>
    <definedName name="afdsw" localSheetId="4" hidden="1">{"TAB1",#N/A,TRUE,"GENERAL";"TAB2",#N/A,TRUE,"GENERAL";"TAB3",#N/A,TRUE,"GENERAL";"TAB4",#N/A,TRUE,"GENERAL";"TAB5",#N/A,TRUE,"GENERAL"}</definedName>
    <definedName name="afdsw" localSheetId="6" hidden="1">{"TAB1",#N/A,TRUE,"GENERAL";"TAB2",#N/A,TRUE,"GENERAL";"TAB3",#N/A,TRUE,"GENERAL";"TAB4",#N/A,TRUE,"GENERAL";"TAB5",#N/A,TRUE,"GENERAL"}</definedName>
    <definedName name="afdsw" localSheetId="8"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FSAF" localSheetId="5">'5. FP PRESTAC.'!err</definedName>
    <definedName name="AFSAF" localSheetId="11">[0]!err</definedName>
    <definedName name="AFSAF" localSheetId="7">CALIDAD!err</definedName>
    <definedName name="AFSAF" localSheetId="4">DEDICACIÓN!err</definedName>
    <definedName name="AFSAF" localSheetId="8">'IMP Y PÓLIZAS'!err</definedName>
    <definedName name="AFSAF" localSheetId="0">[0]!err</definedName>
    <definedName name="AFSAF">[0]!err</definedName>
    <definedName name="agdsgg" localSheetId="5" hidden="1">{"via1",#N/A,TRUE,"general";"via2",#N/A,TRUE,"general";"via3",#N/A,TRUE,"general"}</definedName>
    <definedName name="agdsgg" localSheetId="11" hidden="1">{"via1",#N/A,TRUE,"general";"via2",#N/A,TRUE,"general";"via3",#N/A,TRUE,"general"}</definedName>
    <definedName name="agdsgg" localSheetId="7" hidden="1">{"via1",#N/A,TRUE,"general";"via2",#N/A,TRUE,"general";"via3",#N/A,TRUE,"general"}</definedName>
    <definedName name="agdsgg" localSheetId="4" hidden="1">{"via1",#N/A,TRUE,"general";"via2",#N/A,TRUE,"general";"via3",#N/A,TRUE,"general"}</definedName>
    <definedName name="agdsgg" localSheetId="6" hidden="1">{"via1",#N/A,TRUE,"general";"via2",#N/A,TRUE,"general";"via3",#N/A,TRUE,"general"}</definedName>
    <definedName name="agdsgg" localSheetId="8"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gua" localSheetId="6">#REF!</definedName>
    <definedName name="AGUA">'[13]DAT NUC'!$R$2:$R$485</definedName>
    <definedName name="ah" localSheetId="5">#REF!</definedName>
    <definedName name="ah" localSheetId="11">#REF!</definedName>
    <definedName name="ah" localSheetId="7">#REF!</definedName>
    <definedName name="ah" localSheetId="4">#REF!</definedName>
    <definedName name="ah" localSheetId="8">#REF!</definedName>
    <definedName name="ah" localSheetId="0">#REF!</definedName>
    <definedName name="ah">#REF!</definedName>
    <definedName name="ahe" localSheetId="11">#REF!</definedName>
    <definedName name="ahe" localSheetId="0">#REF!</definedName>
    <definedName name="ahe">#REF!</definedName>
    <definedName name="AHER">[32]HER!$A:$C</definedName>
    <definedName name="AIRE">'[13]DAT NUC'!$P$2:$P$401</definedName>
    <definedName name="AIU" localSheetId="11">#REF!</definedName>
    <definedName name="AIU" localSheetId="7">#REF!</definedName>
    <definedName name="AIU" localSheetId="4">#REF!</definedName>
    <definedName name="AIU" localSheetId="0">#REF!</definedName>
    <definedName name="AIU">#REF!</definedName>
    <definedName name="aj" localSheetId="11">#REF!</definedName>
    <definedName name="aj" localSheetId="0">#REF!</definedName>
    <definedName name="aj">#REF!</definedName>
    <definedName name="AjustDelAIU" localSheetId="11">#REF!</definedName>
    <definedName name="AjustDelAIU" localSheetId="0">#REF!</definedName>
    <definedName name="AjustDelAIU">#REF!</definedName>
    <definedName name="ajuste">#REF!</definedName>
    <definedName name="AJUSTES4B" hidden="1">[5]G.G!#REF!</definedName>
    <definedName name="Alambre_Negro_No.18" localSheetId="5">#REF!</definedName>
    <definedName name="Alambre_Negro_No.18" localSheetId="11">#REF!</definedName>
    <definedName name="Alambre_Negro_No.18" localSheetId="7">#REF!</definedName>
    <definedName name="Alambre_Negro_No.18" localSheetId="4">#REF!</definedName>
    <definedName name="Alambre_Negro_No.18" localSheetId="8">#REF!</definedName>
    <definedName name="Alambre_Negro_No.18" localSheetId="0">#REF!</definedName>
    <definedName name="Alambre_Negro_No.18">#REF!</definedName>
    <definedName name="alc" localSheetId="11">[33]!absc</definedName>
    <definedName name="alc" localSheetId="8">[33]!absc</definedName>
    <definedName name="alc" localSheetId="0">[33]!absc</definedName>
    <definedName name="alc">[33]!absc</definedName>
    <definedName name="Alcaparro_2.00_m" localSheetId="5">#REF!</definedName>
    <definedName name="Alcaparro_2.00_m" localSheetId="11">#REF!</definedName>
    <definedName name="Alcaparro_2.00_m" localSheetId="7">#REF!</definedName>
    <definedName name="Alcaparro_2.00_m" localSheetId="4">#REF!</definedName>
    <definedName name="Alcaparro_2.00_m" localSheetId="8">#REF!</definedName>
    <definedName name="Alcaparro_2.00_m" localSheetId="0">#REF!</definedName>
    <definedName name="Alcaparro_2.00_m">#REF!</definedName>
    <definedName name="Almacenista" localSheetId="11">#REF!</definedName>
    <definedName name="Almacenista" localSheetId="0">#REF!</definedName>
    <definedName name="Almacenista">#REF!</definedName>
    <definedName name="alquiler" localSheetId="11">#REF!</definedName>
    <definedName name="alquiler" localSheetId="0">#REF!</definedName>
    <definedName name="alquiler">#REF!</definedName>
    <definedName name="AMAT">[32]MAT!$A:$C</definedName>
    <definedName name="ANAL" localSheetId="5">'5. FP PRESTAC.'!err</definedName>
    <definedName name="ANAL" localSheetId="11">[0]!err</definedName>
    <definedName name="ANAL" localSheetId="7">CALIDAD!err</definedName>
    <definedName name="ANAL" localSheetId="4">DEDICACIÓN!err</definedName>
    <definedName name="ANAL" localSheetId="8">'IMP Y PÓLIZAS'!err</definedName>
    <definedName name="ANAL" localSheetId="0">[0]!err</definedName>
    <definedName name="ANAL">[0]!err</definedName>
    <definedName name="analequipo" localSheetId="5">#REF!</definedName>
    <definedName name="analequipo" localSheetId="11">#REF!</definedName>
    <definedName name="analequipo" localSheetId="7">#REF!</definedName>
    <definedName name="analequipo" localSheetId="4">#REF!</definedName>
    <definedName name="analequipo" localSheetId="8">#REF!</definedName>
    <definedName name="analequipo" localSheetId="0">#REF!</definedName>
    <definedName name="analequipo">#REF!</definedName>
    <definedName name="ANALI" localSheetId="5">'5. FP PRESTAC.'!err</definedName>
    <definedName name="ANALI" localSheetId="11">[0]!err</definedName>
    <definedName name="ANALI" localSheetId="7">CALIDAD!err</definedName>
    <definedName name="ANALI" localSheetId="4">DEDICACIÓN!err</definedName>
    <definedName name="ANALI" localSheetId="8">'IMP Y PÓLIZAS'!err</definedName>
    <definedName name="ANALI" localSheetId="0">[0]!err</definedName>
    <definedName name="ANALI">[0]!err</definedName>
    <definedName name="ANALIS" localSheetId="5">'5. FP PRESTAC.'!err</definedName>
    <definedName name="ANALIS" localSheetId="11">[0]!err</definedName>
    <definedName name="ANALIS" localSheetId="7">CALIDAD!err</definedName>
    <definedName name="ANALIS" localSheetId="4">DEDICACIÓN!err</definedName>
    <definedName name="ANALIS" localSheetId="8">'IMP Y PÓLIZAS'!err</definedName>
    <definedName name="ANALIS" localSheetId="0">[0]!err</definedName>
    <definedName name="ANALIS">[0]!err</definedName>
    <definedName name="ANALISISFMRAFA" localSheetId="5">'5. FP PRESTAC.'!err</definedName>
    <definedName name="ANALISISFMRAFA" localSheetId="11">[0]!err</definedName>
    <definedName name="ANALISISFMRAFA" localSheetId="7">CALIDAD!err</definedName>
    <definedName name="ANALISISFMRAFA" localSheetId="4">DEDICACIÓN!err</definedName>
    <definedName name="ANALISISFMRAFA" localSheetId="8">'IMP Y PÓLIZAS'!err</definedName>
    <definedName name="ANALISISFMRAFA" localSheetId="0">[0]!err</definedName>
    <definedName name="ANALISISFMRAFA">[0]!err</definedName>
    <definedName name="Andamio_Sección" localSheetId="5">#REF!</definedName>
    <definedName name="Andamio_Sección" localSheetId="11">#REF!</definedName>
    <definedName name="Andamio_Sección" localSheetId="7">#REF!</definedName>
    <definedName name="Andamio_Sección" localSheetId="4">#REF!</definedName>
    <definedName name="Andamio_Sección" localSheetId="8">#REF!</definedName>
    <definedName name="Andamio_Sección" localSheetId="0">#REF!</definedName>
    <definedName name="Andamio_Sección">#REF!</definedName>
    <definedName name="Andamios" localSheetId="11">#REF!</definedName>
    <definedName name="Andamios" localSheetId="0">#REF!</definedName>
    <definedName name="Andamios">#REF!</definedName>
    <definedName name="ANE" localSheetId="11">'[34]ANEXO 7'!#REF!</definedName>
    <definedName name="ANE" localSheetId="0">'[34]ANEXO 7'!#REF!</definedName>
    <definedName name="ANE">'[34]ANEXO 7'!#REF!</definedName>
    <definedName name="Angulo_en_aluminio_1_2__x_1_2__x_1_16" localSheetId="5">#REF!</definedName>
    <definedName name="Angulo_en_aluminio_1_2__x_1_2__x_1_16" localSheetId="11">#REF!</definedName>
    <definedName name="Angulo_en_aluminio_1_2__x_1_2__x_1_16" localSheetId="7">#REF!</definedName>
    <definedName name="Angulo_en_aluminio_1_2__x_1_2__x_1_16" localSheetId="4">#REF!</definedName>
    <definedName name="Angulo_en_aluminio_1_2__x_1_2__x_1_16" localSheetId="8">#REF!</definedName>
    <definedName name="Angulo_en_aluminio_1_2__x_1_2__x_1_16" localSheetId="0">#REF!</definedName>
    <definedName name="Angulo_en_aluminio_1_2__x_1_2__x_1_16">#REF!</definedName>
    <definedName name="Angulo_hierro_2_1_2__x_3_13" localSheetId="11">#REF!</definedName>
    <definedName name="Angulo_hierro_2_1_2__x_3_13" localSheetId="0">#REF!</definedName>
    <definedName name="Angulo_hierro_2_1_2__x_3_13">#REF!</definedName>
    <definedName name="anscount" hidden="1">1</definedName>
    <definedName name="AnsermaCartago" localSheetId="5">#REF!</definedName>
    <definedName name="AnsermaCartago" localSheetId="11">#REF!</definedName>
    <definedName name="AnsermaCartago" localSheetId="7">#REF!</definedName>
    <definedName name="AnsermaCartago" localSheetId="4">#REF!</definedName>
    <definedName name="AnsermaCartago" localSheetId="8">#REF!</definedName>
    <definedName name="AnsermaCartago" localSheetId="0">#REF!</definedName>
    <definedName name="AnsermaCartago">#REF!</definedName>
    <definedName name="AntCach" localSheetId="11">#REF!</definedName>
    <definedName name="AntCach" localSheetId="0">#REF!</definedName>
    <definedName name="AntCach">#REF!</definedName>
    <definedName name="Antic">[35]BASES!$B$33</definedName>
    <definedName name="AnticAdic" localSheetId="5">#REF!</definedName>
    <definedName name="AnticAdic" localSheetId="11">#REF!</definedName>
    <definedName name="AnticAdic" localSheetId="7">#REF!</definedName>
    <definedName name="AnticAdic" localSheetId="4">#REF!</definedName>
    <definedName name="AnticAdic" localSheetId="8">#REF!</definedName>
    <definedName name="AnticAdic" localSheetId="0">#REF!</definedName>
    <definedName name="AnticAdic">#REF!</definedName>
    <definedName name="ANTICIPO">[35]BASES!$B$33</definedName>
    <definedName name="Anticorrosivo_Rojo_Claro" localSheetId="5">#REF!</definedName>
    <definedName name="Anticorrosivo_Rojo_Claro" localSheetId="11">#REF!</definedName>
    <definedName name="Anticorrosivo_Rojo_Claro" localSheetId="7">#REF!</definedName>
    <definedName name="Anticorrosivo_Rojo_Claro" localSheetId="4">#REF!</definedName>
    <definedName name="Anticorrosivo_Rojo_Claro" localSheetId="8">#REF!</definedName>
    <definedName name="Anticorrosivo_Rojo_Claro" localSheetId="0">#REF!</definedName>
    <definedName name="Anticorrosivo_Rojo_Claro">#REF!</definedName>
    <definedName name="ANTONIA">#N/A</definedName>
    <definedName name="año" localSheetId="5">'[19]ESTADO RED'!#REF!</definedName>
    <definedName name="año" localSheetId="11">'[19]ESTADO RED'!#REF!</definedName>
    <definedName name="año" localSheetId="7">'[19]ESTADO RED'!#REF!</definedName>
    <definedName name="año" localSheetId="4">'[19]ESTADO RED'!#REF!</definedName>
    <definedName name="año" localSheetId="8">'[19]ESTADO RED'!#REF!</definedName>
    <definedName name="año" localSheetId="0">'[19]ESTADO RED'!#REF!</definedName>
    <definedName name="año">'[19]ESTADO RED'!#REF!</definedName>
    <definedName name="AÑO_LINEA_BASE">[36]PROGRAMACIÓN!$A$2:$A$5</definedName>
    <definedName name="año1" localSheetId="5">'[19]ESTADO RED'!#REF!</definedName>
    <definedName name="año1" localSheetId="11">'[19]ESTADO RED'!#REF!</definedName>
    <definedName name="año1" localSheetId="7">'[19]ESTADO RED'!#REF!</definedName>
    <definedName name="año1" localSheetId="4">'[37]ESTADO RED'!#REF!</definedName>
    <definedName name="año1" localSheetId="8">'[37]ESTADO RED'!#REF!</definedName>
    <definedName name="año1" localSheetId="0">'[19]ESTADO RED'!#REF!</definedName>
    <definedName name="año1">'[19]ESTADO RED'!#REF!</definedName>
    <definedName name="ao" localSheetId="5">#REF!</definedName>
    <definedName name="ao" localSheetId="11">#REF!</definedName>
    <definedName name="ao" localSheetId="7">#REF!</definedName>
    <definedName name="ao" localSheetId="4">#REF!</definedName>
    <definedName name="ao" localSheetId="8">#REF!</definedName>
    <definedName name="ao" localSheetId="0">#REF!</definedName>
    <definedName name="ao">#REF!</definedName>
    <definedName name="ap">[38]Planilla!$D$58</definedName>
    <definedName name="Aparatos_Telefonicos_para_extensiones" localSheetId="5">#REF!</definedName>
    <definedName name="Aparatos_Telefonicos_para_extensiones" localSheetId="11">#REF!</definedName>
    <definedName name="Aparatos_Telefonicos_para_extensiones" localSheetId="7">#REF!</definedName>
    <definedName name="Aparatos_Telefonicos_para_extensiones" localSheetId="4">#REF!</definedName>
    <definedName name="Aparatos_Telefonicos_para_extensiones" localSheetId="8">#REF!</definedName>
    <definedName name="Aparatos_Telefonicos_para_extensiones" localSheetId="0">#REF!</definedName>
    <definedName name="Aparatos_Telefonicos_para_extensiones">#REF!</definedName>
    <definedName name="Aparatos_Telefonicos_secretariales" localSheetId="11">#REF!</definedName>
    <definedName name="Aparatos_Telefonicos_secretariales" localSheetId="0">#REF!</definedName>
    <definedName name="Aparatos_Telefonicos_secretariales">#REF!</definedName>
    <definedName name="APER">[32]PER!$A:$C</definedName>
    <definedName name="Aplique_Cilindrico_de_Pared_en_Acero_Galvanizado_de_1x26_W._120_V." localSheetId="5">#REF!</definedName>
    <definedName name="Aplique_Cilindrico_de_Pared_en_Acero_Galvanizado_de_1x26_W._120_V." localSheetId="11">#REF!</definedName>
    <definedName name="Aplique_Cilindrico_de_Pared_en_Acero_Galvanizado_de_1x26_W._120_V." localSheetId="7">#REF!</definedName>
    <definedName name="Aplique_Cilindrico_de_Pared_en_Acero_Galvanizado_de_1x26_W._120_V." localSheetId="4">#REF!</definedName>
    <definedName name="Aplique_Cilindrico_de_Pared_en_Acero_Galvanizado_de_1x26_W._120_V." localSheetId="8">#REF!</definedName>
    <definedName name="Aplique_Cilindrico_de_Pared_en_Acero_Galvanizado_de_1x26_W._120_V." localSheetId="0">#REF!</definedName>
    <definedName name="Aplique_Cilindrico_de_Pared_en_Acero_Galvanizado_de_1x26_W._120_V.">#REF!</definedName>
    <definedName name="Aplique_Cilindrico_de_Pared_en_Acero_Galvanizado_de_2x26_W._120_V." localSheetId="11">#REF!</definedName>
    <definedName name="Aplique_Cilindrico_de_Pared_en_Acero_Galvanizado_de_2x26_W._120_V." localSheetId="0">#REF!</definedName>
    <definedName name="Aplique_Cilindrico_de_Pared_en_Acero_Galvanizado_de_2x26_W._120_V.">#REF!</definedName>
    <definedName name="Aplique_Cilindrico_de_Techo_en_Acero_Galvanizado_de_2x26_W._120_V." localSheetId="11">#REF!</definedName>
    <definedName name="Aplique_Cilindrico_de_Techo_en_Acero_Galvanizado_de_2x26_W._120_V." localSheetId="0">#REF!</definedName>
    <definedName name="Aplique_Cilindrico_de_Techo_en_Acero_Galvanizado_de_2x26_W._120_V.">#REF!</definedName>
    <definedName name="APU" localSheetId="11">[7]!absc</definedName>
    <definedName name="APU" localSheetId="4">[17]!absc</definedName>
    <definedName name="APU" localSheetId="8">[17]!absc</definedName>
    <definedName name="APU" localSheetId="0">[7]!absc</definedName>
    <definedName name="APU">[9]!absc</definedName>
    <definedName name="APU_1.1.1" localSheetId="5">#REF!</definedName>
    <definedName name="APU_1.1.1" localSheetId="11">#REF!</definedName>
    <definedName name="APU_1.1.1" localSheetId="7">#REF!</definedName>
    <definedName name="APU_1.1.1" localSheetId="4">#REF!</definedName>
    <definedName name="APU_1.1.1" localSheetId="8">#REF!</definedName>
    <definedName name="APU_1.1.1" localSheetId="0">#REF!</definedName>
    <definedName name="APU_1.1.1">#REF!</definedName>
    <definedName name="APU_1.1.2" localSheetId="11">#REF!</definedName>
    <definedName name="APU_1.1.2" localSheetId="0">#REF!</definedName>
    <definedName name="APU_1.1.2">#REF!</definedName>
    <definedName name="APU_1.1.3" localSheetId="11">#REF!</definedName>
    <definedName name="APU_1.1.3" localSheetId="0">#REF!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APU221.1">#REF!</definedName>
    <definedName name="APU221.2">#REF!</definedName>
    <definedName name="aqaq" localSheetId="5" hidden="1">{"TAB1",#N/A,TRUE,"GENERAL";"TAB2",#N/A,TRUE,"GENERAL";"TAB3",#N/A,TRUE,"GENERAL";"TAB4",#N/A,TRUE,"GENERAL";"TAB5",#N/A,TRUE,"GENERAL"}</definedName>
    <definedName name="aqaq" localSheetId="11" hidden="1">{"TAB1",#N/A,TRUE,"GENERAL";"TAB2",#N/A,TRUE,"GENERAL";"TAB3",#N/A,TRUE,"GENERAL";"TAB4",#N/A,TRUE,"GENERAL";"TAB5",#N/A,TRUE,"GENERAL"}</definedName>
    <definedName name="aqaq" localSheetId="7" hidden="1">{"TAB1",#N/A,TRUE,"GENERAL";"TAB2",#N/A,TRUE,"GENERAL";"TAB3",#N/A,TRUE,"GENERAL";"TAB4",#N/A,TRUE,"GENERAL";"TAB5",#N/A,TRUE,"GENERAL"}</definedName>
    <definedName name="aqaq" localSheetId="4" hidden="1">{"TAB1",#N/A,TRUE,"GENERAL";"TAB2",#N/A,TRUE,"GENERAL";"TAB3",#N/A,TRUE,"GENERAL";"TAB4",#N/A,TRUE,"GENERAL";"TAB5",#N/A,TRUE,"GENERAL"}</definedName>
    <definedName name="aqaq" localSheetId="6" hidden="1">{"TAB1",#N/A,TRUE,"GENERAL";"TAB2",#N/A,TRUE,"GENERAL";"TAB3",#N/A,TRUE,"GENERAL";"TAB4",#N/A,TRUE,"GENERAL";"TAB5",#N/A,TRUE,"GENERAL"}</definedName>
    <definedName name="aqaq" localSheetId="8"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_xlnm.Extract">'PLAN OPERATIVO'!$F$89</definedName>
    <definedName name="_xlnm.Print_Area" localSheetId="11">AIU!$A$1:$I$94</definedName>
    <definedName name="_xlnm.Print_Area" localSheetId="12">'ANÁLISIS VR DÍA-TRABAJADOR'!$A$1:$P$29</definedName>
    <definedName name="_xlnm.Print_Area" localSheetId="7">CALIDAD!$A$2:$AF$42</definedName>
    <definedName name="_xlnm.Print_Area" localSheetId="4">DEDICACIÓN!$B$2:$B$92</definedName>
    <definedName name="_xlnm.Print_Area" localSheetId="6">'GAST OPERACIONALES'!$A$1:$Y$17</definedName>
    <definedName name="_xlnm.Print_Area" localSheetId="0">'INFO GENERAL'!$A$1:$I$58</definedName>
    <definedName name="_xlnm.Print_Area" localSheetId="2">'PLAN OPERATIVO'!$A$2:$CP$109</definedName>
    <definedName name="_xlnm.Print_Area" localSheetId="1">'RECURSO HUMANO'!$A$1:$B$16</definedName>
    <definedName name="_xlnm.Print_Area">#N/A</definedName>
    <definedName name="Arena_de_Peña">#REF!</definedName>
    <definedName name="Arena_de_rio">#REF!</definedName>
    <definedName name="Arena_Lavada_de_Peña">#REF!</definedName>
    <definedName name="Arena_semilavada">#REF!</definedName>
    <definedName name="Arrendamientos">#REF!</definedName>
    <definedName name="as" localSheetId="5">#REF!</definedName>
    <definedName name="as" localSheetId="11">#REF!</definedName>
    <definedName name="AS" localSheetId="4">DEDICACIÓN!err</definedName>
    <definedName name="as" localSheetId="8">#REF!</definedName>
    <definedName name="as" localSheetId="0">#REF!</definedName>
    <definedName name="as">#REF!</definedName>
    <definedName name="asas">[39]formulario!$A$6:$D$37</definedName>
    <definedName name="asasasa">[39]equipos!$A$2:$E$772</definedName>
    <definedName name="asasasas">[39]MATERIALES!$A$3:$D$192</definedName>
    <definedName name="asasasasa">[39]ACARREO!$A$3:$C$26</definedName>
    <definedName name="asasasasas">[39]CUADBASI!$A$13:$F$46</definedName>
    <definedName name="asasdasd">#N/A</definedName>
    <definedName name="ASB">[4]AASHTO!$A$8:$F$11</definedName>
    <definedName name="ASD" localSheetId="5" hidden="1">{"via1",#N/A,TRUE,"general";"via2",#N/A,TRUE,"general";"via3",#N/A,TRUE,"general"}</definedName>
    <definedName name="ASD" localSheetId="11" hidden="1">{"via1",#N/A,TRUE,"general";"via2",#N/A,TRUE,"general";"via3",#N/A,TRUE,"general"}</definedName>
    <definedName name="ASD" localSheetId="7" hidden="1">{"via1",#N/A,TRUE,"general";"via2",#N/A,TRUE,"general";"via3",#N/A,TRUE,"general"}</definedName>
    <definedName name="asd" localSheetId="4">DEDICACIÓN!err</definedName>
    <definedName name="ASD" localSheetId="6" hidden="1">{"via1",#N/A,TRUE,"general";"via2",#N/A,TRUE,"general";"via3",#N/A,TRUE,"general"}</definedName>
    <definedName name="ASD" localSheetId="8"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5" hidden="1">{"via1",#N/A,TRUE,"general";"via2",#N/A,TRUE,"general";"via3",#N/A,TRUE,"general"}</definedName>
    <definedName name="ASDA" localSheetId="11" hidden="1">{"via1",#N/A,TRUE,"general";"via2",#N/A,TRUE,"general";"via3",#N/A,TRUE,"general"}</definedName>
    <definedName name="ASDA" localSheetId="7" hidden="1">{"via1",#N/A,TRUE,"general";"via2",#N/A,TRUE,"general";"via3",#N/A,TRUE,"general"}</definedName>
    <definedName name="ASDA" localSheetId="4" hidden="1">{"via1",#N/A,TRUE,"general";"via2",#N/A,TRUE,"general";"via3",#N/A,TRUE,"general"}</definedName>
    <definedName name="ASDA" localSheetId="6" hidden="1">{"via1",#N/A,TRUE,"general";"via2",#N/A,TRUE,"general";"via3",#N/A,TRUE,"general"}</definedName>
    <definedName name="ASDA" localSheetId="8"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5" hidden="1">{"TAB1",#N/A,TRUE,"GENERAL";"TAB2",#N/A,TRUE,"GENERAL";"TAB3",#N/A,TRUE,"GENERAL";"TAB4",#N/A,TRUE,"GENERAL";"TAB5",#N/A,TRUE,"GENERAL"}</definedName>
    <definedName name="asdasd" localSheetId="11"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5" hidden="1">{"via1",#N/A,TRUE,"general";"via2",#N/A,TRUE,"general";"via3",#N/A,TRUE,"general"}</definedName>
    <definedName name="asdf" localSheetId="11" hidden="1">{"via1",#N/A,TRUE,"general";"via2",#N/A,TRUE,"general";"via3",#N/A,TRUE,"general"}</definedName>
    <definedName name="asdf" localSheetId="7" hidden="1">{"via1",#N/A,TRUE,"general";"via2",#N/A,TRUE,"general";"via3",#N/A,TRUE,"general"}</definedName>
    <definedName name="asdf" localSheetId="4" hidden="1">{"via1",#N/A,TRUE,"general";"via2",#N/A,TRUE,"general";"via3",#N/A,TRUE,"general"}</definedName>
    <definedName name="asdf" localSheetId="6" hidden="1">{"via1",#N/A,TRUE,"general";"via2",#N/A,TRUE,"general";"via3",#N/A,TRUE,"general"}</definedName>
    <definedName name="asdf" localSheetId="8"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5" hidden="1">{"via1",#N/A,TRUE,"general";"via2",#N/A,TRUE,"general";"via3",#N/A,TRUE,"general"}</definedName>
    <definedName name="asdfa" localSheetId="11" hidden="1">{"via1",#N/A,TRUE,"general";"via2",#N/A,TRUE,"general";"via3",#N/A,TRUE,"general"}</definedName>
    <definedName name="asdfa" localSheetId="7" hidden="1">{"via1",#N/A,TRUE,"general";"via2",#N/A,TRUE,"general";"via3",#N/A,TRUE,"general"}</definedName>
    <definedName name="asdfa" localSheetId="4" hidden="1">{"via1",#N/A,TRUE,"general";"via2",#N/A,TRUE,"general";"via3",#N/A,TRUE,"general"}</definedName>
    <definedName name="asdfa" localSheetId="6" hidden="1">{"via1",#N/A,TRUE,"general";"via2",#N/A,TRUE,"general";"via3",#N/A,TRUE,"general"}</definedName>
    <definedName name="asdfa" localSheetId="8"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eguracalidad">#REF!</definedName>
    <definedName name="Aseo_general">#REF!</definedName>
    <definedName name="Aseo_General___3_HS__Sal__Mínimo">#REF!</definedName>
    <definedName name="ASFAF" localSheetId="5">'5. FP PRESTAC.'!err</definedName>
    <definedName name="ASFAF" localSheetId="11">[0]!err</definedName>
    <definedName name="ASFAF" localSheetId="7">CALIDAD!err</definedName>
    <definedName name="ASFAF" localSheetId="4">DEDICACIÓN!err</definedName>
    <definedName name="ASFAF" localSheetId="8">'IMP Y PÓLIZAS'!err</definedName>
    <definedName name="ASFAF" localSheetId="0">[0]!err</definedName>
    <definedName name="ASFAF">[0]!err</definedName>
    <definedName name="ASFALTO">'[40]5.2'!$D$21</definedName>
    <definedName name="asfasd" localSheetId="5" hidden="1">{"via1",#N/A,TRUE,"general";"via2",#N/A,TRUE,"general";"via3",#N/A,TRUE,"general"}</definedName>
    <definedName name="asfasd" localSheetId="11" hidden="1">{"via1",#N/A,TRUE,"general";"via2",#N/A,TRUE,"general";"via3",#N/A,TRUE,"general"}</definedName>
    <definedName name="asfasd" localSheetId="7" hidden="1">{"via1",#N/A,TRUE,"general";"via2",#N/A,TRUE,"general";"via3",#N/A,TRUE,"general"}</definedName>
    <definedName name="asfasd" localSheetId="4" hidden="1">{"via1",#N/A,TRUE,"general";"via2",#N/A,TRUE,"general";"via3",#N/A,TRUE,"general"}</definedName>
    <definedName name="asfasd" localSheetId="6" hidden="1">{"via1",#N/A,TRUE,"general";"via2",#N/A,TRUE,"general";"via3",#N/A,TRUE,"general"}</definedName>
    <definedName name="asfasd" localSheetId="8"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5" hidden="1">{"via1",#N/A,TRUE,"general";"via2",#N/A,TRUE,"general";"via3",#N/A,TRUE,"general"}</definedName>
    <definedName name="asfasdl" localSheetId="11" hidden="1">{"via1",#N/A,TRUE,"general";"via2",#N/A,TRUE,"general";"via3",#N/A,TRUE,"general"}</definedName>
    <definedName name="asfasdl" localSheetId="7" hidden="1">{"via1",#N/A,TRUE,"general";"via2",#N/A,TRUE,"general";"via3",#N/A,TRUE,"general"}</definedName>
    <definedName name="asfasdl" localSheetId="4" hidden="1">{"via1",#N/A,TRUE,"general";"via2",#N/A,TRUE,"general";"via3",#N/A,TRUE,"general"}</definedName>
    <definedName name="asfasdl" localSheetId="6" hidden="1">{"via1",#N/A,TRUE,"general";"via2",#N/A,TRUE,"general";"via3",#N/A,TRUE,"general"}</definedName>
    <definedName name="asfasdl" localSheetId="8"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5" hidden="1">{"TAB1",#N/A,TRUE,"GENERAL";"TAB2",#N/A,TRUE,"GENERAL";"TAB3",#N/A,TRUE,"GENERAL";"TAB4",#N/A,TRUE,"GENERAL";"TAB5",#N/A,TRUE,"GENERAL"}</definedName>
    <definedName name="asff" localSheetId="11" hidden="1">{"TAB1",#N/A,TRUE,"GENERAL";"TAB2",#N/A,TRUE,"GENERAL";"TAB3",#N/A,TRUE,"GENERAL";"TAB4",#N/A,TRUE,"GENERAL";"TAB5",#N/A,TRUE,"GENERAL"}</definedName>
    <definedName name="asff" localSheetId="7" hidden="1">{"TAB1",#N/A,TRUE,"GENERAL";"TAB2",#N/A,TRUE,"GENERAL";"TAB3",#N/A,TRUE,"GENERAL";"TAB4",#N/A,TRUE,"GENERAL";"TAB5",#N/A,TRUE,"GENERAL"}</definedName>
    <definedName name="asff" localSheetId="4" hidden="1">{"TAB1",#N/A,TRUE,"GENERAL";"TAB2",#N/A,TRUE,"GENERAL";"TAB3",#N/A,TRUE,"GENERAL";"TAB4",#N/A,TRUE,"GENERAL";"TAB5",#N/A,TRUE,"GENERAL"}</definedName>
    <definedName name="asff" localSheetId="6" hidden="1">{"TAB1",#N/A,TRUE,"GENERAL";"TAB2",#N/A,TRUE,"GENERAL";"TAB3",#N/A,TRUE,"GENERAL";"TAB4",#N/A,TRUE,"GENERAL";"TAB5",#N/A,TRUE,"GENERAL"}</definedName>
    <definedName name="asff" localSheetId="8"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5" hidden="1">{"via1",#N/A,TRUE,"general";"via2",#N/A,TRUE,"general";"via3",#N/A,TRUE,"general"}</definedName>
    <definedName name="asfghjoi" localSheetId="11" hidden="1">{"via1",#N/A,TRUE,"general";"via2",#N/A,TRUE,"general";"via3",#N/A,TRUE,"general"}</definedName>
    <definedName name="asfghjoi" localSheetId="7" hidden="1">{"via1",#N/A,TRUE,"general";"via2",#N/A,TRUE,"general";"via3",#N/A,TRUE,"general"}</definedName>
    <definedName name="asfghjoi" localSheetId="4" hidden="1">{"via1",#N/A,TRUE,"general";"via2",#N/A,TRUE,"general";"via3",#N/A,TRUE,"general"}</definedName>
    <definedName name="asfghjoi" localSheetId="6" hidden="1">{"via1",#N/A,TRUE,"general";"via2",#N/A,TRUE,"general";"via3",#N/A,TRUE,"general"}</definedName>
    <definedName name="asfghjoi" localSheetId="8"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5" hidden="1">{"TAB1",#N/A,TRUE,"GENERAL";"TAB2",#N/A,TRUE,"GENERAL";"TAB3",#N/A,TRUE,"GENERAL";"TAB4",#N/A,TRUE,"GENERAL";"TAB5",#N/A,TRUE,"GENERAL"}</definedName>
    <definedName name="asojkdr" localSheetId="11"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sta_Para_Banderas">#REF!</definedName>
    <definedName name="ATB" localSheetId="11">#REF!</definedName>
    <definedName name="ATB" localSheetId="4">#REF!</definedName>
    <definedName name="ATB" localSheetId="8">#REF!</definedName>
    <definedName name="ATB" localSheetId="0">#REF!</definedName>
    <definedName name="ATB">#REF!</definedName>
    <definedName name="ATRS">[32]TRANS!$A:$D</definedName>
    <definedName name="au" localSheetId="5">#REF!</definedName>
    <definedName name="au" localSheetId="11">#REF!</definedName>
    <definedName name="au" localSheetId="7">#REF!</definedName>
    <definedName name="au" localSheetId="4">#REF!</definedName>
    <definedName name="au" localSheetId="8">#REF!</definedName>
    <definedName name="au" localSheetId="0">#REF!</definedName>
    <definedName name="au">#REF!</definedName>
    <definedName name="aur" localSheetId="11">#REF!</definedName>
    <definedName name="aur" localSheetId="0">#REF!</definedName>
    <definedName name="aur">#REF!</definedName>
    <definedName name="Auxiliar_de_Contabilidad" localSheetId="11">#REF!</definedName>
    <definedName name="Auxiliar_de_Contabilidad" localSheetId="0">#REF!</definedName>
    <definedName name="Auxiliar_de_Contabilidad">#REF!</definedName>
    <definedName name="av">#REF!</definedName>
    <definedName name="ax">#REF!</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azaz" localSheetId="5" hidden="1">{"TAB1",#N/A,TRUE,"GENERAL";"TAB2",#N/A,TRUE,"GENERAL";"TAB3",#N/A,TRUE,"GENERAL";"TAB4",#N/A,TRUE,"GENERAL";"TAB5",#N/A,TRUE,"GENERAL"}</definedName>
    <definedName name="azaz" localSheetId="11" hidden="1">{"TAB1",#N/A,TRUE,"GENERAL";"TAB2",#N/A,TRUE,"GENERAL";"TAB3",#N/A,TRUE,"GENERAL";"TAB4",#N/A,TRUE,"GENERAL";"TAB5",#N/A,TRUE,"GENERAL"}</definedName>
    <definedName name="azaz" localSheetId="7" hidden="1">{"TAB1",#N/A,TRUE,"GENERAL";"TAB2",#N/A,TRUE,"GENERAL";"TAB3",#N/A,TRUE,"GENERAL";"TAB4",#N/A,TRUE,"GENERAL";"TAB5",#N/A,TRUE,"GENERAL"}</definedName>
    <definedName name="azaz" localSheetId="4" hidden="1">{"TAB1",#N/A,TRUE,"GENERAL";"TAB2",#N/A,TRUE,"GENERAL";"TAB3",#N/A,TRUE,"GENERAL";"TAB4",#N/A,TRUE,"GENERAL";"TAB5",#N/A,TRUE,"GENERAL"}</definedName>
    <definedName name="azaz" localSheetId="6" hidden="1">{"TAB1",#N/A,TRUE,"GENERAL";"TAB2",#N/A,TRUE,"GENERAL";"TAB3",#N/A,TRUE,"GENERAL";"TAB4",#N/A,TRUE,"GENERAL";"TAB5",#N/A,TRUE,"GENERAL"}</definedName>
    <definedName name="azaz" localSheetId="8"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5" hidden="1">{"via1",#N/A,TRUE,"general";"via2",#N/A,TRUE,"general";"via3",#N/A,TRUE,"general"}</definedName>
    <definedName name="B" localSheetId="11" hidden="1">{"via1",#N/A,TRUE,"general";"via2",#N/A,TRUE,"general";"via3",#N/A,TRUE,"general"}</definedName>
    <definedName name="B" localSheetId="7" hidden="1">{"via1",#N/A,TRUE,"general";"via2",#N/A,TRUE,"general";"via3",#N/A,TRUE,"general"}</definedName>
    <definedName name="B" localSheetId="4" hidden="1">{"via1",#N/A,TRUE,"general";"via2",#N/A,TRUE,"general";"via3",#N/A,TRUE,"general"}</definedName>
    <definedName name="B" localSheetId="6" hidden="1">{"via1",#N/A,TRUE,"general";"via2",#N/A,TRUE,"general";"via3",#N/A,TRUE,"general"}</definedName>
    <definedName name="B" localSheetId="8" hidden="1">{"via1",#N/A,TRUE,"general";"via2",#N/A,TRUE,"general";"via3",#N/A,TRUE,"general"}</definedName>
    <definedName name="B" localSheetId="0" hidden="1">{"via1",#N/A,TRUE,"general";"via2",#N/A,TRUE,"general";"via3",#N/A,TRUE,"general"}</definedName>
    <definedName name="B" hidden="1">{"via1",#N/A,TRUE,"general";"via2",#N/A,TRUE,"general";"via3",#N/A,TRUE,"general"}</definedName>
    <definedName name="B_impresión_IM">#REF!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de_Plastico_Negro">#REF!</definedName>
    <definedName name="Baldosa_Alfa_L1_30x30">#REF!</definedName>
    <definedName name="Banco_de_Ductos_de_PVC_en_1_Ø">#REF!</definedName>
    <definedName name="Banco_de_Ductos_de_PVC_en_2_Ø">#REF!</definedName>
    <definedName name="Bandeja_de_Fibra_Optica_de_12_Puertos">#REF!</definedName>
    <definedName name="Barniz_vitriflex">#REF!</definedName>
    <definedName name="Barra_de_Seguridad_AI_Ref._5724">#REF!</definedName>
    <definedName name="Barra_de_Seguridad_AI_Ref._5770">#REF!</definedName>
    <definedName name="base">#REF!</definedName>
    <definedName name="Base_datos_IM">#REF!</definedName>
    <definedName name="base_datos_t45">[41]CALIDAD!#REF!</definedName>
    <definedName name="Base_en_recebo_B___200" localSheetId="5">#REF!</definedName>
    <definedName name="Base_en_recebo_B___200" localSheetId="11">#REF!</definedName>
    <definedName name="Base_en_recebo_B___200" localSheetId="7">#REF!</definedName>
    <definedName name="Base_en_recebo_B___200" localSheetId="4">#REF!</definedName>
    <definedName name="Base_en_recebo_B___200" localSheetId="8">#REF!</definedName>
    <definedName name="Base_en_recebo_B___200" localSheetId="0">#REF!</definedName>
    <definedName name="Base_en_recebo_B___200">#REF!</definedName>
    <definedName name="Base_granular" localSheetId="11">#REF!</definedName>
    <definedName name="Base_granular" localSheetId="0">#REF!</definedName>
    <definedName name="Base_granular">#REF!</definedName>
    <definedName name="base_VaR" localSheetId="11">#REF!</definedName>
    <definedName name="base_VaR" localSheetId="0">#REF!</definedName>
    <definedName name="base_VaR">#REF!</definedName>
    <definedName name="BASEDATOS">#REF!</definedName>
    <definedName name="BaseDatos_Ore1" localSheetId="4">'[42]BD100-45'!#REF!</definedName>
    <definedName name="BaseDatos_Ore1" localSheetId="8">'[42]BD100-45'!#REF!</definedName>
    <definedName name="BaseDatos_Ore1">'[43]BD100-45'!#REF!</definedName>
    <definedName name="BaseDatos_T831">'[44]BD100-45-P1'!#REF!</definedName>
    <definedName name="_xlnm.Database" localSheetId="11">#REF!</definedName>
    <definedName name="_xlnm.Database" localSheetId="7">#REF!</definedName>
    <definedName name="_xlnm.Database" localSheetId="4">#REF!</definedName>
    <definedName name="_xlnm.Database" localSheetId="0">#REF!</definedName>
    <definedName name="_xlnm.Database">#REF!</definedName>
    <definedName name="Bateas" localSheetId="11">#REF!</definedName>
    <definedName name="Bateas" localSheetId="0">#REF!</definedName>
    <definedName name="Bateas">#REF!</definedName>
    <definedName name="bb" localSheetId="5">#REF!</definedName>
    <definedName name="bb" localSheetId="11">#REF!</definedName>
    <definedName name="BB" localSheetId="4">DEDICACIÓN!err</definedName>
    <definedName name="bb" localSheetId="8">#REF!</definedName>
    <definedName name="bb" localSheetId="0">#REF!</definedName>
    <definedName name="bb">#REF!</definedName>
    <definedName name="bbbbbb" localSheetId="5" hidden="1">{"via1",#N/A,TRUE,"general";"via2",#N/A,TRUE,"general";"via3",#N/A,TRUE,"general"}</definedName>
    <definedName name="bbbbbb" localSheetId="11" hidden="1">{"via1",#N/A,TRUE,"general";"via2",#N/A,TRUE,"general";"via3",#N/A,TRUE,"general"}</definedName>
    <definedName name="bbbbbb" localSheetId="7" hidden="1">{"via1",#N/A,TRUE,"general";"via2",#N/A,TRUE,"general";"via3",#N/A,TRUE,"general"}</definedName>
    <definedName name="bbbbbb" localSheetId="4" hidden="1">{"via1",#N/A,TRUE,"general";"via2",#N/A,TRUE,"general";"via3",#N/A,TRUE,"general"}</definedName>
    <definedName name="bbbbbb" localSheetId="6" hidden="1">{"via1",#N/A,TRUE,"general";"via2",#N/A,TRUE,"general";"via3",#N/A,TRUE,"general"}</definedName>
    <definedName name="bbbbbb" localSheetId="8"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5" hidden="1">{"TAB1",#N/A,TRUE,"GENERAL";"TAB2",#N/A,TRUE,"GENERAL";"TAB3",#N/A,TRUE,"GENERAL";"TAB4",#N/A,TRUE,"GENERAL";"TAB5",#N/A,TRUE,"GENERAL"}</definedName>
    <definedName name="bbbbbh" localSheetId="11"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5" hidden="1">{"TAB1",#N/A,TRUE,"GENERAL";"TAB2",#N/A,TRUE,"GENERAL";"TAB3",#N/A,TRUE,"GENERAL";"TAB4",#N/A,TRUE,"GENERAL";"TAB5",#N/A,TRUE,"GENERAL"}</definedName>
    <definedName name="bbd" localSheetId="11" hidden="1">{"TAB1",#N/A,TRUE,"GENERAL";"TAB2",#N/A,TRUE,"GENERAL";"TAB3",#N/A,TRUE,"GENERAL";"TAB4",#N/A,TRUE,"GENERAL";"TAB5",#N/A,TRUE,"GENERAL"}</definedName>
    <definedName name="bbd" localSheetId="7" hidden="1">{"TAB1",#N/A,TRUE,"GENERAL";"TAB2",#N/A,TRUE,"GENERAL";"TAB3",#N/A,TRUE,"GENERAL";"TAB4",#N/A,TRUE,"GENERAL";"TAB5",#N/A,TRUE,"GENERAL"}</definedName>
    <definedName name="bbd" localSheetId="4" hidden="1">{"TAB1",#N/A,TRUE,"GENERAL";"TAB2",#N/A,TRUE,"GENERAL";"TAB3",#N/A,TRUE,"GENERAL";"TAB4",#N/A,TRUE,"GENERAL";"TAB5",#N/A,TRUE,"GENERAL"}</definedName>
    <definedName name="bbd" localSheetId="6" hidden="1">{"TAB1",#N/A,TRUE,"GENERAL";"TAB2",#N/A,TRUE,"GENERAL";"TAB3",#N/A,TRUE,"GENERAL";"TAB4",#N/A,TRUE,"GENERAL";"TAB5",#N/A,TRUE,"GENERAL"}</definedName>
    <definedName name="bbd" localSheetId="8"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5" hidden="1">{"TAB1",#N/A,TRUE,"GENERAL";"TAB2",#N/A,TRUE,"GENERAL";"TAB3",#N/A,TRUE,"GENERAL";"TAB4",#N/A,TRUE,"GENERAL";"TAB5",#N/A,TRUE,"GENERAL"}</definedName>
    <definedName name="BCXBDFG" localSheetId="11"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5" hidden="1">{"via1",#N/A,TRUE,"general";"via2",#N/A,TRUE,"general";"via3",#N/A,TRUE,"general"}</definedName>
    <definedName name="BDFB" localSheetId="11" hidden="1">{"via1",#N/A,TRUE,"general";"via2",#N/A,TRUE,"general";"via3",#N/A,TRUE,"general"}</definedName>
    <definedName name="BDFB" localSheetId="7" hidden="1">{"via1",#N/A,TRUE,"general";"via2",#N/A,TRUE,"general";"via3",#N/A,TRUE,"general"}</definedName>
    <definedName name="BDFB" localSheetId="4" hidden="1">{"via1",#N/A,TRUE,"general";"via2",#N/A,TRUE,"general";"via3",#N/A,TRUE,"general"}</definedName>
    <definedName name="BDFB" localSheetId="6" hidden="1">{"via1",#N/A,TRUE,"general";"via2",#N/A,TRUE,"general";"via3",#N/A,TRUE,"general"}</definedName>
    <definedName name="BDFB" localSheetId="8"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5" hidden="1">{"TAB1",#N/A,TRUE,"GENERAL";"TAB2",#N/A,TRUE,"GENERAL";"TAB3",#N/A,TRUE,"GENERAL";"TAB4",#N/A,TRUE,"GENERAL";"TAB5",#N/A,TRUE,"GENERAL"}</definedName>
    <definedName name="BDFGDG" localSheetId="11"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5" hidden="1">{"TAB1",#N/A,TRUE,"GENERAL";"TAB2",#N/A,TRUE,"GENERAL";"TAB3",#N/A,TRUE,"GENERAL";"TAB4",#N/A,TRUE,"GENERAL";"TAB5",#N/A,TRUE,"GENERAL"}</definedName>
    <definedName name="be" localSheetId="11" hidden="1">{"TAB1",#N/A,TRUE,"GENERAL";"TAB2",#N/A,TRUE,"GENERAL";"TAB3",#N/A,TRUE,"GENERAL";"TAB4",#N/A,TRUE,"GENERAL";"TAB5",#N/A,TRUE,"GENERAL"}</definedName>
    <definedName name="be" localSheetId="7" hidden="1">{"TAB1",#N/A,TRUE,"GENERAL";"TAB2",#N/A,TRUE,"GENERAL";"TAB3",#N/A,TRUE,"GENERAL";"TAB4",#N/A,TRUE,"GENERAL";"TAB5",#N/A,TRUE,"GENERAL"}</definedName>
    <definedName name="be" localSheetId="4" hidden="1">{"TAB1",#N/A,TRUE,"GENERAL";"TAB2",#N/A,TRUE,"GENERAL";"TAB3",#N/A,TRUE,"GENERAL";"TAB4",#N/A,TRUE,"GENERAL";"TAB5",#N/A,TRUE,"GENERAL"}</definedName>
    <definedName name="be" localSheetId="6" hidden="1">{"TAB1",#N/A,TRUE,"GENERAL";"TAB2",#N/A,TRUE,"GENERAL";"TAB3",#N/A,TRUE,"GENERAL";"TAB4",#N/A,TRUE,"GENERAL";"TAB5",#N/A,TRUE,"GENERAL"}</definedName>
    <definedName name="be" localSheetId="8"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bederos_para_parque">#REF!</definedName>
    <definedName name="Beg_Bal" localSheetId="11">#REF!</definedName>
    <definedName name="Beg_Bal" localSheetId="4">#REF!</definedName>
    <definedName name="Beg_Bal" localSheetId="8">#REF!</definedName>
    <definedName name="Beg_Bal" localSheetId="0">#REF!</definedName>
    <definedName name="Beg_Bal">#REF!</definedName>
    <definedName name="bfnfv" localSheetId="5" hidden="1">{"TAB1",#N/A,TRUE,"GENERAL";"TAB2",#N/A,TRUE,"GENERAL";"TAB3",#N/A,TRUE,"GENERAL";"TAB4",#N/A,TRUE,"GENERAL";"TAB5",#N/A,TRUE,"GENERAL"}</definedName>
    <definedName name="bfnfv" localSheetId="11" hidden="1">{"TAB1",#N/A,TRUE,"GENERAL";"TAB2",#N/A,TRUE,"GENERAL";"TAB3",#N/A,TRUE,"GENERAL";"TAB4",#N/A,TRUE,"GENERAL";"TAB5",#N/A,TRUE,"GENERAL"}</definedName>
    <definedName name="bfnfv" localSheetId="7" hidden="1">{"TAB1",#N/A,TRUE,"GENERAL";"TAB2",#N/A,TRUE,"GENERAL";"TAB3",#N/A,TRUE,"GENERAL";"TAB4",#N/A,TRUE,"GENERAL";"TAB5",#N/A,TRUE,"GENERAL"}</definedName>
    <definedName name="bfnfv" localSheetId="4" hidden="1">{"TAB1",#N/A,TRUE,"GENERAL";"TAB2",#N/A,TRUE,"GENERAL";"TAB3",#N/A,TRUE,"GENERAL";"TAB4",#N/A,TRUE,"GENERAL";"TAB5",#N/A,TRUE,"GENERAL"}</definedName>
    <definedName name="bfnfv" localSheetId="6" hidden="1">{"TAB1",#N/A,TRUE,"GENERAL";"TAB2",#N/A,TRUE,"GENERAL";"TAB3",#N/A,TRUE,"GENERAL";"TAB4",#N/A,TRUE,"GENERAL";"TAB5",#N/A,TRUE,"GENERAL"}</definedName>
    <definedName name="bfnfv" localSheetId="8"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5" hidden="1">{"TAB1",#N/A,TRUE,"GENERAL";"TAB2",#N/A,TRUE,"GENERAL";"TAB3",#N/A,TRUE,"GENERAL";"TAB4",#N/A,TRUE,"GENERAL";"TAB5",#N/A,TRUE,"GENERAL"}</definedName>
    <definedName name="bgb" localSheetId="11" hidden="1">{"TAB1",#N/A,TRUE,"GENERAL";"TAB2",#N/A,TRUE,"GENERAL";"TAB3",#N/A,TRUE,"GENERAL";"TAB4",#N/A,TRUE,"GENERAL";"TAB5",#N/A,TRUE,"GENERAL"}</definedName>
    <definedName name="bgb" localSheetId="7" hidden="1">{"TAB1",#N/A,TRUE,"GENERAL";"TAB2",#N/A,TRUE,"GENERAL";"TAB3",#N/A,TRUE,"GENERAL";"TAB4",#N/A,TRUE,"GENERAL";"TAB5",#N/A,TRUE,"GENERAL"}</definedName>
    <definedName name="bgb" localSheetId="4" hidden="1">{"TAB1",#N/A,TRUE,"GENERAL";"TAB2",#N/A,TRUE,"GENERAL";"TAB3",#N/A,TRUE,"GENERAL";"TAB4",#N/A,TRUE,"GENERAL";"TAB5",#N/A,TRUE,"GENERAL"}</definedName>
    <definedName name="bgb" localSheetId="6" hidden="1">{"TAB1",#N/A,TRUE,"GENERAL";"TAB2",#N/A,TRUE,"GENERAL";"TAB3",#N/A,TRUE,"GENERAL";"TAB4",#N/A,TRUE,"GENERAL";"TAB5",#N/A,TRUE,"GENERAL"}</definedName>
    <definedName name="bgb" localSheetId="8"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5" hidden="1">{"via1",#N/A,TRUE,"general";"via2",#N/A,TRUE,"general";"via3",#N/A,TRUE,"general"}</definedName>
    <definedName name="BGDGFRT" localSheetId="11" hidden="1">{"via1",#N/A,TRUE,"general";"via2",#N/A,TRUE,"general";"via3",#N/A,TRUE,"general"}</definedName>
    <definedName name="BGDGFRT" localSheetId="7" hidden="1">{"via1",#N/A,TRUE,"general";"via2",#N/A,TRUE,"general";"via3",#N/A,TRUE,"general"}</definedName>
    <definedName name="BGDGFRT" localSheetId="4" hidden="1">{"via1",#N/A,TRUE,"general";"via2",#N/A,TRUE,"general";"via3",#N/A,TRUE,"general"}</definedName>
    <definedName name="BGDGFRT" localSheetId="6" hidden="1">{"via1",#N/A,TRUE,"general";"via2",#N/A,TRUE,"general";"via3",#N/A,TRUE,"general"}</definedName>
    <definedName name="BGDGFRT" localSheetId="8"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5" hidden="1">{"via1",#N/A,TRUE,"general";"via2",#N/A,TRUE,"general";"via3",#N/A,TRUE,"general"}</definedName>
    <definedName name="BGFBFH" localSheetId="11" hidden="1">{"via1",#N/A,TRUE,"general";"via2",#N/A,TRUE,"general";"via3",#N/A,TRUE,"general"}</definedName>
    <definedName name="BGFBFH" localSheetId="7" hidden="1">{"via1",#N/A,TRUE,"general";"via2",#N/A,TRUE,"general";"via3",#N/A,TRUE,"general"}</definedName>
    <definedName name="BGFBFH" localSheetId="4" hidden="1">{"via1",#N/A,TRUE,"general";"via2",#N/A,TRUE,"general";"via3",#N/A,TRUE,"general"}</definedName>
    <definedName name="BGFBFH" localSheetId="6" hidden="1">{"via1",#N/A,TRUE,"general";"via2",#N/A,TRUE,"general";"via3",#N/A,TRUE,"general"}</definedName>
    <definedName name="BGFBFH" localSheetId="8"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h">#REF!</definedName>
    <definedName name="bgvfcdx" localSheetId="5" hidden="1">{"via1",#N/A,TRUE,"general";"via2",#N/A,TRUE,"general";"via3",#N/A,TRUE,"general"}</definedName>
    <definedName name="bgvfcdx" localSheetId="11" hidden="1">{"via1",#N/A,TRUE,"general";"via2",#N/A,TRUE,"general";"via3",#N/A,TRUE,"general"}</definedName>
    <definedName name="bgvfcdx" localSheetId="7" hidden="1">{"via1",#N/A,TRUE,"general";"via2",#N/A,TRUE,"general";"via3",#N/A,TRUE,"general"}</definedName>
    <definedName name="bgvfcdx" localSheetId="4" hidden="1">{"via1",#N/A,TRUE,"general";"via2",#N/A,TRUE,"general";"via3",#N/A,TRUE,"general"}</definedName>
    <definedName name="bgvfcdx" localSheetId="6" hidden="1">{"via1",#N/A,TRUE,"general";"via2",#N/A,TRUE,"general";"via3",#N/A,TRUE,"general"}</definedName>
    <definedName name="bgvfcdx" localSheetId="8"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HT">#REF!</definedName>
    <definedName name="Bicicletero">#REF!</definedName>
    <definedName name="bimestre">'[45]ESTADO RED'!$E$8</definedName>
    <definedName name="Bisagra_aluminio_Extruído_3" localSheetId="5">#REF!</definedName>
    <definedName name="Bisagra_aluminio_Extruído_3" localSheetId="11">#REF!</definedName>
    <definedName name="Bisagra_aluminio_Extruído_3" localSheetId="7">#REF!</definedName>
    <definedName name="Bisagra_aluminio_Extruído_3" localSheetId="4">#REF!</definedName>
    <definedName name="Bisagra_aluminio_Extruído_3" localSheetId="8">#REF!</definedName>
    <definedName name="Bisagra_aluminio_Extruído_3" localSheetId="0">#REF!</definedName>
    <definedName name="Bisagra_aluminio_Extruído_3">#REF!</definedName>
    <definedName name="Bisagra_común_de_3" localSheetId="11">#REF!</definedName>
    <definedName name="Bisagra_común_de_3" localSheetId="0">#REF!</definedName>
    <definedName name="Bisagra_común_de_3">#REF!</definedName>
    <definedName name="BJHVVHGH" localSheetId="5">DATE(YEAR(Loan_Start),MONTH(Loan_Start)+Payment_Number,DAY(Loan_Start))</definedName>
    <definedName name="BJHVVHGH" localSheetId="11">DATE(YEAR([0]!Loan_Start),MONTH([0]!Loan_Start)+Payment_Number,DAY([0]!Loan_Start))</definedName>
    <definedName name="BJHVVHGH" localSheetId="7">DATE(YEAR(Loan_Start),MONTH(Loan_Start)+Payment_Number,DAY(Loan_Start))</definedName>
    <definedName name="BJHVVHGH" localSheetId="4">DATE(YEAR(Loan_Start),MONTH(Loan_Start)+Payment_Number,DAY(Loan_Start))</definedName>
    <definedName name="BJHVVHGH" localSheetId="6">DATE(YEAR(Loan_Start),MONTH(Loan_Start)+Payment_Number,DAY(Loan_Start))</definedName>
    <definedName name="BJHVVHGH" localSheetId="8">DATE(YEAR([0]!Loan_Start),MONTH([0]!Loan_Start)+Payment_Number,DAY([0]!Loan_Start))</definedName>
    <definedName name="BJHVVHGH" localSheetId="0">DATE(YEAR([0]!Loan_Start),MONTH([0]!Loan_Start)+Payment_Number,DAY([0]!Loan_Start))</definedName>
    <definedName name="BJHVVHGH">DATE(YEAR(Loan_Start),MONTH(Loan_Start)+Payment_Number,DAY(Loan_Start))</definedName>
    <definedName name="bnm" localSheetId="5">#REF!</definedName>
    <definedName name="bnm" localSheetId="11">#REF!</definedName>
    <definedName name="bnm" localSheetId="7">#REF!</definedName>
    <definedName name="bnm" localSheetId="4">#REF!</definedName>
    <definedName name="bnm" localSheetId="8">#REF!</definedName>
    <definedName name="bnm" localSheetId="0">#REF!</definedName>
    <definedName name="bnm">#REF!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RDE1">#N/A</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r" localSheetId="5" hidden="1">{"TAB1",#N/A,TRUE,"GENERAL";"TAB2",#N/A,TRUE,"GENERAL";"TAB3",#N/A,TRUE,"GENERAL";"TAB4",#N/A,TRUE,"GENERAL";"TAB5",#N/A,TRUE,"GENERAL"}</definedName>
    <definedName name="br" localSheetId="11" hidden="1">{"TAB1",#N/A,TRUE,"GENERAL";"TAB2",#N/A,TRUE,"GENERAL";"TAB3",#N/A,TRUE,"GENERAL";"TAB4",#N/A,TRUE,"GENERAL";"TAB5",#N/A,TRUE,"GENERAL"}</definedName>
    <definedName name="br" localSheetId="7" hidden="1">{"TAB1",#N/A,TRUE,"GENERAL";"TAB2",#N/A,TRUE,"GENERAL";"TAB3",#N/A,TRUE,"GENERAL";"TAB4",#N/A,TRUE,"GENERAL";"TAB5",#N/A,TRUE,"GENERAL"}</definedName>
    <definedName name="br" localSheetId="4" hidden="1">{"TAB1",#N/A,TRUE,"GENERAL";"TAB2",#N/A,TRUE,"GENERAL";"TAB3",#N/A,TRUE,"GENERAL";"TAB4",#N/A,TRUE,"GENERAL";"TAB5",#N/A,TRUE,"GENERAL"}</definedName>
    <definedName name="br" localSheetId="6" hidden="1">{"TAB1",#N/A,TRUE,"GENERAL";"TAB2",#N/A,TRUE,"GENERAL";"TAB3",#N/A,TRUE,"GENERAL";"TAB4",#N/A,TRUE,"GENERAL";"TAB5",#N/A,TRUE,"GENERAL"}</definedName>
    <definedName name="br" localSheetId="8"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azo_Hidráulico_Dorma__4">#REF!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IQ">[13]DATBAND!$D$3:$D$395</definedName>
    <definedName name="Brocha_de_cerda_4" localSheetId="5">#REF!</definedName>
    <definedName name="Brocha_de_cerda_4" localSheetId="11">#REF!</definedName>
    <definedName name="Brocha_de_cerda_4" localSheetId="7">#REF!</definedName>
    <definedName name="Brocha_de_cerda_4" localSheetId="4">#REF!</definedName>
    <definedName name="Brocha_de_cerda_4" localSheetId="8">#REF!</definedName>
    <definedName name="Brocha_de_cerda_4" localSheetId="0">#REF!</definedName>
    <definedName name="Brocha_de_cerda_4">#REF!</definedName>
    <definedName name="bsb" localSheetId="5" hidden="1">{"via1",#N/A,TRUE,"general";"via2",#N/A,TRUE,"general";"via3",#N/A,TRUE,"general"}</definedName>
    <definedName name="bsb" localSheetId="11" hidden="1">{"via1",#N/A,TRUE,"general";"via2",#N/A,TRUE,"general";"via3",#N/A,TRUE,"general"}</definedName>
    <definedName name="bsb" localSheetId="7" hidden="1">{"via1",#N/A,TRUE,"general";"via2",#N/A,TRUE,"general";"via3",#N/A,TRUE,"general"}</definedName>
    <definedName name="bsb" localSheetId="4" hidden="1">{"via1",#N/A,TRUE,"general";"via2",#N/A,TRUE,"general";"via3",#N/A,TRUE,"general"}</definedName>
    <definedName name="bsb" localSheetId="6" hidden="1">{"via1",#N/A,TRUE,"general";"via2",#N/A,TRUE,"general";"via3",#N/A,TRUE,"general"}</definedName>
    <definedName name="bsb" localSheetId="8"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5" hidden="1">{"TAB1",#N/A,TRUE,"GENERAL";"TAB2",#N/A,TRUE,"GENERAL";"TAB3",#N/A,TRUE,"GENERAL";"TAB4",#N/A,TRUE,"GENERAL";"TAB5",#N/A,TRUE,"GENERAL"}</definedName>
    <definedName name="bspoi" localSheetId="11" hidden="1">{"TAB1",#N/A,TRUE,"GENERAL";"TAB2",#N/A,TRUE,"GENERAL";"TAB3",#N/A,TRUE,"GENERAL";"TAB4",#N/A,TRUE,"GENERAL";"TAB5",#N/A,TRUE,"GENERAL"}</definedName>
    <definedName name="bspoi" localSheetId="7" hidden="1">{"TAB1",#N/A,TRUE,"GENERAL";"TAB2",#N/A,TRUE,"GENERAL";"TAB3",#N/A,TRUE,"GENERAL";"TAB4",#N/A,TRUE,"GENERAL";"TAB5",#N/A,TRUE,"GENERAL"}</definedName>
    <definedName name="bspoi" localSheetId="4" hidden="1">{"TAB1",#N/A,TRUE,"GENERAL";"TAB2",#N/A,TRUE,"GENERAL";"TAB3",#N/A,TRUE,"GENERAL";"TAB4",#N/A,TRUE,"GENERAL";"TAB5",#N/A,TRUE,"GENERAL"}</definedName>
    <definedName name="bspoi" localSheetId="6" hidden="1">{"TAB1",#N/A,TRUE,"GENERAL";"TAB2",#N/A,TRUE,"GENERAL";"TAB3",#N/A,TRUE,"GENERAL";"TAB4",#N/A,TRUE,"GENERAL";"TAB5",#N/A,TRUE,"GENERAL"}</definedName>
    <definedName name="bspoi" localSheetId="8"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5" hidden="1">{"via1",#N/A,TRUE,"general";"via2",#N/A,TRUE,"general";"via3",#N/A,TRUE,"general"}</definedName>
    <definedName name="bt" localSheetId="11" hidden="1">{"via1",#N/A,TRUE,"general";"via2",#N/A,TRUE,"general";"via3",#N/A,TRUE,"general"}</definedName>
    <definedName name="bt" localSheetId="7" hidden="1">{"via1",#N/A,TRUE,"general";"via2",#N/A,TRUE,"general";"via3",#N/A,TRUE,"general"}</definedName>
    <definedName name="bt" localSheetId="4" hidden="1">{"via1",#N/A,TRUE,"general";"via2",#N/A,TRUE,"general";"via3",#N/A,TRUE,"general"}</definedName>
    <definedName name="bt" localSheetId="6" hidden="1">{"via1",#N/A,TRUE,"general";"via2",#N/A,TRUE,"general";"via3",#N/A,TRUE,"general"}</definedName>
    <definedName name="bt" localSheetId="8"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5" hidden="1">{"TAB1",#N/A,TRUE,"GENERAL";"TAB2",#N/A,TRUE,"GENERAL";"TAB3",#N/A,TRUE,"GENERAL";"TAB4",#N/A,TRUE,"GENERAL";"TAB5",#N/A,TRUE,"GENERAL"}</definedName>
    <definedName name="BTYJHTR" localSheetId="11"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DGET">'[46]CALC PROD MENSUAL'!#REF!</definedName>
    <definedName name="BUDGETNORTE">'[46]CALC PROD MENSUAL'!#REF!</definedName>
    <definedName name="BUDGETSUR">'[46]CALC PROD MENSUAL'!#REF!</definedName>
    <definedName name="BUENO4006" localSheetId="5">#REF!</definedName>
    <definedName name="BUENO4006" localSheetId="11">#REF!</definedName>
    <definedName name="BUENO4006" localSheetId="7">#REF!</definedName>
    <definedName name="BUENO4006" localSheetId="4">#REF!</definedName>
    <definedName name="BUENO4006" localSheetId="8">#REF!</definedName>
    <definedName name="BUENO4006" localSheetId="0">#REF!</definedName>
    <definedName name="BUENO4006">#REF!</definedName>
    <definedName name="BUENO4006A" localSheetId="11">#REF!</definedName>
    <definedName name="BUENO4006A" localSheetId="0">#REF!</definedName>
    <definedName name="BUENO4006A">#REF!</definedName>
    <definedName name="BUENO40CN01" localSheetId="11">#REF!</definedName>
    <definedName name="BUENO40CN01" localSheetId="0">#REF!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#REF!</definedName>
    <definedName name="BuiltIn_Print_Titles">#REF!</definedName>
    <definedName name="Buscar">#REF!</definedName>
    <definedName name="bvbc" localSheetId="5" hidden="1">{"TAB1",#N/A,TRUE,"GENERAL";"TAB2",#N/A,TRUE,"GENERAL";"TAB3",#N/A,TRUE,"GENERAL";"TAB4",#N/A,TRUE,"GENERAL";"TAB5",#N/A,TRUE,"GENERAL"}</definedName>
    <definedName name="bvbc" localSheetId="11" hidden="1">{"TAB1",#N/A,TRUE,"GENERAL";"TAB2",#N/A,TRUE,"GENERAL";"TAB3",#N/A,TRUE,"GENERAL";"TAB4",#N/A,TRUE,"GENERAL";"TAB5",#N/A,TRUE,"GENERAL"}</definedName>
    <definedName name="bvbc" localSheetId="7" hidden="1">{"TAB1",#N/A,TRUE,"GENERAL";"TAB2",#N/A,TRUE,"GENERAL";"TAB3",#N/A,TRUE,"GENERAL";"TAB4",#N/A,TRUE,"GENERAL";"TAB5",#N/A,TRUE,"GENERAL"}</definedName>
    <definedName name="bvbc" localSheetId="4" hidden="1">{"TAB1",#N/A,TRUE,"GENERAL";"TAB2",#N/A,TRUE,"GENERAL";"TAB3",#N/A,TRUE,"GENERAL";"TAB4",#N/A,TRUE,"GENERAL";"TAB5",#N/A,TRUE,"GENERAL"}</definedName>
    <definedName name="bvbc" localSheetId="6" hidden="1">{"TAB1",#N/A,TRUE,"GENERAL";"TAB2",#N/A,TRUE,"GENERAL";"TAB3",#N/A,TRUE,"GENERAL";"TAB4",#N/A,TRUE,"GENERAL";"TAB5",#N/A,TRUE,"GENERAL"}</definedName>
    <definedName name="bvbc" localSheetId="8"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5" hidden="1">{"via1",#N/A,TRUE,"general";"via2",#N/A,TRUE,"general";"via3",#N/A,TRUE,"general"}</definedName>
    <definedName name="bvcb" localSheetId="11" hidden="1">{"via1",#N/A,TRUE,"general";"via2",#N/A,TRUE,"general";"via3",#N/A,TRUE,"general"}</definedName>
    <definedName name="bvcb" localSheetId="7" hidden="1">{"via1",#N/A,TRUE,"general";"via2",#N/A,TRUE,"general";"via3",#N/A,TRUE,"general"}</definedName>
    <definedName name="bvcb" localSheetId="4" hidden="1">{"via1",#N/A,TRUE,"general";"via2",#N/A,TRUE,"general";"via3",#N/A,TRUE,"general"}</definedName>
    <definedName name="bvcb" localSheetId="6" hidden="1">{"via1",#N/A,TRUE,"general";"via2",#N/A,TRUE,"general";"via3",#N/A,TRUE,"general"}</definedName>
    <definedName name="bvcb" localSheetId="8"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5" hidden="1">{"via1",#N/A,TRUE,"general";"via2",#N/A,TRUE,"general";"via3",#N/A,TRUE,"general"}</definedName>
    <definedName name="bvn" localSheetId="11" hidden="1">{"via1",#N/A,TRUE,"general";"via2",#N/A,TRUE,"general";"via3",#N/A,TRUE,"general"}</definedName>
    <definedName name="bvn" localSheetId="7" hidden="1">{"via1",#N/A,TRUE,"general";"via2",#N/A,TRUE,"general";"via3",#N/A,TRUE,"general"}</definedName>
    <definedName name="bvn" localSheetId="4" hidden="1">{"via1",#N/A,TRUE,"general";"via2",#N/A,TRUE,"general";"via3",#N/A,TRUE,"general"}</definedName>
    <definedName name="bvn" localSheetId="6" hidden="1">{"via1",#N/A,TRUE,"general";"via2",#N/A,TRUE,"general";"via3",#N/A,TRUE,"general"}</definedName>
    <definedName name="bvn" localSheetId="8"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w">#REF!</definedName>
    <definedName name="by" localSheetId="5" hidden="1">{"via1",#N/A,TRUE,"general";"via2",#N/A,TRUE,"general";"via3",#N/A,TRUE,"general"}</definedName>
    <definedName name="by" localSheetId="11" hidden="1">{"via1",#N/A,TRUE,"general";"via2",#N/A,TRUE,"general";"via3",#N/A,TRUE,"general"}</definedName>
    <definedName name="by" localSheetId="7" hidden="1">{"via1",#N/A,TRUE,"general";"via2",#N/A,TRUE,"general";"via3",#N/A,TRUE,"general"}</definedName>
    <definedName name="by" localSheetId="4" hidden="1">{"via1",#N/A,TRUE,"general";"via2",#N/A,TRUE,"general";"via3",#N/A,TRUE,"general"}</definedName>
    <definedName name="by" localSheetId="6" hidden="1">{"via1",#N/A,TRUE,"general";"via2",#N/A,TRUE,"general";"via3",#N/A,TRUE,"general"}</definedName>
    <definedName name="by" localSheetId="8"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_">#REF!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illas_Medidores_1_1_2">#REF!</definedName>
    <definedName name="Calado_Ceramico_20x20">#REF!</definedName>
    <definedName name="CALEND">'[46]CALC PROD MENSUAL'!#REF!</definedName>
    <definedName name="CALENDARIO">'[46]CALC PROD MENSUAL'!#REF!</definedName>
    <definedName name="CALENDARIO1">'[47]CALC PROD MENSUAL'!#REF!</definedName>
    <definedName name="Calentadores_de_Paso" localSheetId="5">#REF!</definedName>
    <definedName name="Calentadores_de_Paso" localSheetId="11">#REF!</definedName>
    <definedName name="Calentadores_de_Paso" localSheetId="7">#REF!</definedName>
    <definedName name="Calentadores_de_Paso" localSheetId="4">#REF!</definedName>
    <definedName name="Calentadores_de_Paso" localSheetId="8">#REF!</definedName>
    <definedName name="Calentadores_de_Paso" localSheetId="0">#REF!</definedName>
    <definedName name="Calentadores_de_Paso">#REF!</definedName>
    <definedName name="Campana_Extractora" localSheetId="11">#REF!</definedName>
    <definedName name="Campana_Extractora" localSheetId="0">#REF!</definedName>
    <definedName name="Campana_Extractora">#REF!</definedName>
    <definedName name="Campana_extractora_más_ductería." localSheetId="11">#REF!</definedName>
    <definedName name="Campana_extractora_más_ductería." localSheetId="0">#REF!</definedName>
    <definedName name="Campana_extractora_más_ductería.">#REF!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T">#REF!</definedName>
    <definedName name="CANTDS">[48]Modelo!$J$7:$J$10,[48]Modelo!$J$13:$J$27,[48]Modelo!$J$30:$J$33,[48]Modelo!$J$36:$J$40</definedName>
    <definedName name="CANTIDAD" localSheetId="5">#REF!</definedName>
    <definedName name="CANTIDAD" localSheetId="11">#REF!</definedName>
    <definedName name="CANTIDAD" localSheetId="7">#REF!</definedName>
    <definedName name="CANTIDAD" localSheetId="4">#REF!</definedName>
    <definedName name="CANTIDAD" localSheetId="8">#REF!</definedName>
    <definedName name="CANTIDAD" localSheetId="0">#REF!</definedName>
    <definedName name="CANTIDAD">#REF!</definedName>
    <definedName name="CANTIDAD_ADMINISTRATIVOS" localSheetId="5">[22]PERSONAL!$D$39:$D$42</definedName>
    <definedName name="CANTIDAD_ADMINISTRATIVOS" localSheetId="11">[49]ENSAYOS!#REF!</definedName>
    <definedName name="CANTIDAD_ADMINISTRATIVOS" localSheetId="7">#REF!</definedName>
    <definedName name="CANTIDAD_ADMINISTRATIVOS" localSheetId="0">[49]ENSAYOS!#REF!</definedName>
    <definedName name="CANTIDAD_ADMINISTRATIVOS">'RECURSO HUMANO'!#REF!</definedName>
    <definedName name="CANTIDAD_PROFESIONALES" localSheetId="5">[22]PERSONAL!$D$6:$D$25</definedName>
    <definedName name="CANTIDAD_PROFESIONALES" localSheetId="11">#REF!</definedName>
    <definedName name="CANTIDAD_PROFESIONALES" localSheetId="7">#REF!</definedName>
    <definedName name="CANTIDAD_PROFESIONALES" localSheetId="4">'[24]1. PERSONAL'!$D$6:$D$22</definedName>
    <definedName name="CANTIDAD_PROFESIONALES" localSheetId="8">'[24]1. PERSONAL'!$D$6:$D$22</definedName>
    <definedName name="CANTIDAD_PROFESIONALES" localSheetId="0">#REF!</definedName>
    <definedName name="CANTIDAD_PROFESIONALES">'RECURSO HUMANO'!#REF!</definedName>
    <definedName name="CANTIDAD_TÉCNICOS" localSheetId="5">[22]PERSONAL!$D$31:$D$34</definedName>
    <definedName name="CANTIDAD_TÉCNICOS" localSheetId="11">#REF!</definedName>
    <definedName name="CANTIDAD_TÉCNICOS" localSheetId="7">#REF!</definedName>
    <definedName name="CANTIDAD_TÉCNICOS" localSheetId="0">#REF!</definedName>
    <definedName name="CANTIDAD_TÉCNICOS">'RECURSO HUMANO'!#REF!</definedName>
    <definedName name="CantObraDefinitiva" localSheetId="5" hidden="1">{"SUMINISTRO E INSTALACIÓN CANALETAS L=7.50"}</definedName>
    <definedName name="CantObraDefinitiva" localSheetId="11" hidden="1">{"SUMINISTRO E INSTALACIÓN CANALETAS L=7.50"}</definedName>
    <definedName name="CantObraDefinitiva" localSheetId="7" hidden="1">{"SUMINISTRO E INSTALACIÓN CANALETAS L=7.50"}</definedName>
    <definedName name="CantObraDefinitiva" localSheetId="4" hidden="1">{"SUMINISTRO E INSTALACIÓN CANALETAS L=7.50"}</definedName>
    <definedName name="CantObraDefinitiva" localSheetId="8" hidden="1">{"SUMINISTRO E INSTALACIÓN CANALETAS L=7.50"}</definedName>
    <definedName name="CantObraDefinitiva" localSheetId="0" hidden="1">{"SUMINISTRO E INSTALACIÓN CANALETAS L=7.50"}</definedName>
    <definedName name="CantObraDefinitiva" hidden="1">{"SUMINISTRO E INSTALACIÓN CANALETAS L=7.50"}</definedName>
    <definedName name="Caolin" localSheetId="11">#REF!</definedName>
    <definedName name="Caolin" localSheetId="0">#REF!</definedName>
    <definedName name="Caolin">#REF!</definedName>
    <definedName name="CAPIT" localSheetId="11">#REF!</definedName>
    <definedName name="CAPIT" localSheetId="0">#REF!</definedName>
    <definedName name="CAPIT">#REF!</definedName>
    <definedName name="Cargador_frontal" localSheetId="11">#REF!</definedName>
    <definedName name="Cargador_frontal" localSheetId="0">#REF!</definedName>
    <definedName name="Cargador_frontal">#REF!</definedName>
    <definedName name="CARLOS" localSheetId="5">DATE(YEAR(Loan_Start),MONTH(Loan_Start)+Payment_Number,DAY(Loan_Start))</definedName>
    <definedName name="CARLOS" localSheetId="11">DATE(YEAR([0]!Loan_Start),MONTH([0]!Loan_Start)+Payment_Number,DAY([0]!Loan_Start))</definedName>
    <definedName name="CARLOS" localSheetId="7">DATE(YEAR(Loan_Start),MONTH(Loan_Start)+Payment_Number,DAY(Loan_Start))</definedName>
    <definedName name="CARLOS" localSheetId="4">DATE(YEAR(Loan_Start),MONTH(Loan_Start)+Payment_Number,DAY(Loan_Start))</definedName>
    <definedName name="CARLOS" localSheetId="6">DATE(YEAR(Loan_Start),MONTH(Loan_Start)+Payment_Number,DAY(Loan_Start))</definedName>
    <definedName name="CARLOS" localSheetId="8">DATE(YEAR([0]!Loan_Start),MONTH([0]!Loan_Start)+Payment_Number,DAY([0]!Loan_Start))</definedName>
    <definedName name="CARLOS" localSheetId="0">DATE(YEAR([0]!Loan_Start),MONTH([0]!Loan_Start)+Payment_Number,DAY([0]!Loan_Start))</definedName>
    <definedName name="CARLOS">DATE(YEAR(Loan_Start),MONTH(Loan_Start)+Payment_Number,DAY(Loan_Start))</definedName>
    <definedName name="carol1" localSheetId="11">'[27]precios-básicos2002'!$C$12:$C$56</definedName>
    <definedName name="carol1" localSheetId="4">'[30]precios-básicos2002'!$C$12:$C$56</definedName>
    <definedName name="carol1" localSheetId="8">'[30]precios-básicos2002'!$C$12:$C$56</definedName>
    <definedName name="carol1" localSheetId="0">'[27]precios-básicos2002'!$C$12:$C$56</definedName>
    <definedName name="carol1">'[29]precios-básicos2002'!$C$12:$C$56</definedName>
    <definedName name="CARRETERAS" localSheetId="11">[27]DATOS!$A$9</definedName>
    <definedName name="CARRETERAS" localSheetId="4">[28]DATOS!$A$9</definedName>
    <definedName name="CARRETERAS" localSheetId="8">[28]DATOS!$A$9</definedName>
    <definedName name="CARRETERAS" localSheetId="0">[27]DATOS!$A$9</definedName>
    <definedName name="CARRETERAS">[29]DATOS!$A$9</definedName>
    <definedName name="CARRO" localSheetId="5">#REF!</definedName>
    <definedName name="CARRO" localSheetId="11">#REF!</definedName>
    <definedName name="CARRO" localSheetId="7">#REF!</definedName>
    <definedName name="CARRO" localSheetId="4">#REF!</definedName>
    <definedName name="CARRO" localSheetId="8">#REF!</definedName>
    <definedName name="CARRO" localSheetId="0">#REF!</definedName>
    <definedName name="CARRO">#REF!</definedName>
    <definedName name="casanare">[50]Listado!$F$1038:$F$1056</definedName>
    <definedName name="Casetón_en_fibra_de_vidrio." localSheetId="5">#REF!</definedName>
    <definedName name="Casetón_en_fibra_de_vidrio." localSheetId="11">#REF!</definedName>
    <definedName name="Casetón_en_fibra_de_vidrio." localSheetId="7">#REF!</definedName>
    <definedName name="Casetón_en_fibra_de_vidrio." localSheetId="4">#REF!</definedName>
    <definedName name="Casetón_en_fibra_de_vidrio." localSheetId="8">#REF!</definedName>
    <definedName name="Casetón_en_fibra_de_vidrio." localSheetId="0">#REF!</definedName>
    <definedName name="Casetón_en_fibra_de_vidrio.">#REF!</definedName>
    <definedName name="Caucho_Sabanero_1.50_m" localSheetId="11">#REF!</definedName>
    <definedName name="Caucho_Sabanero_1.50_m" localSheetId="0">#REF!</definedName>
    <definedName name="Caucho_Sabanero_1.50_m">#REF!</definedName>
    <definedName name="causa" localSheetId="11">#REF!</definedName>
    <definedName name="causa" localSheetId="0">#REF!</definedName>
    <definedName name="causa">#REF!</definedName>
    <definedName name="cc">#REF!</definedName>
    <definedName name="ccccc" localSheetId="5" hidden="1">{"TAB1",#N/A,TRUE,"GENERAL";"TAB2",#N/A,TRUE,"GENERAL";"TAB3",#N/A,TRUE,"GENERAL";"TAB4",#N/A,TRUE,"GENERAL";"TAB5",#N/A,TRUE,"GENERAL"}</definedName>
    <definedName name="ccccc" localSheetId="11" hidden="1">{"TAB1",#N/A,TRUE,"GENERAL";"TAB2",#N/A,TRUE,"GENERAL";"TAB3",#N/A,TRUE,"GENERAL";"TAB4",#N/A,TRUE,"GENERAL";"TAB5",#N/A,TRUE,"GENERAL"}</definedName>
    <definedName name="ccccc" localSheetId="7" hidden="1">{"TAB1",#N/A,TRUE,"GENERAL";"TAB2",#N/A,TRUE,"GENERAL";"TAB3",#N/A,TRUE,"GENERAL";"TAB4",#N/A,TRUE,"GENERAL";"TAB5",#N/A,TRUE,"GENERAL"}</definedName>
    <definedName name="ccccc" localSheetId="4" hidden="1">{"TAB1",#N/A,TRUE,"GENERAL";"TAB2",#N/A,TRUE,"GENERAL";"TAB3",#N/A,TRUE,"GENERAL";"TAB4",#N/A,TRUE,"GENERAL";"TAB5",#N/A,TRUE,"GENERAL"}</definedName>
    <definedName name="ccccc" localSheetId="6" hidden="1">{"TAB1",#N/A,TRUE,"GENERAL";"TAB2",#N/A,TRUE,"GENERAL";"TAB3",#N/A,TRUE,"GENERAL";"TAB4",#N/A,TRUE,"GENERAL";"TAB5",#N/A,TRUE,"GENERAL"}</definedName>
    <definedName name="ccccc" localSheetId="8"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'[51]A. P. U.'!#REF!</definedName>
    <definedName name="ccto210" localSheetId="5">#REF!</definedName>
    <definedName name="ccto210" localSheetId="11">#REF!</definedName>
    <definedName name="ccto210" localSheetId="7">#REF!</definedName>
    <definedName name="ccto210" localSheetId="4">#REF!</definedName>
    <definedName name="ccto210" localSheetId="8">#REF!</definedName>
    <definedName name="ccto210" localSheetId="0">#REF!</definedName>
    <definedName name="ccto210">#REF!</definedName>
    <definedName name="CD" localSheetId="11">AIU!$C$10</definedName>
    <definedName name="CD" localSheetId="0">'INFO GENERAL'!$C$9</definedName>
    <definedName name="cd">[52]Hoja1!$C$81</definedName>
    <definedName name="cdcdc" localSheetId="5" hidden="1">{"via1",#N/A,TRUE,"general";"via2",#N/A,TRUE,"general";"via3",#N/A,TRUE,"general"}</definedName>
    <definedName name="cdcdc" localSheetId="11" hidden="1">{"via1",#N/A,TRUE,"general";"via2",#N/A,TRUE,"general";"via3",#N/A,TRUE,"general"}</definedName>
    <definedName name="cdcdc" localSheetId="7" hidden="1">{"via1",#N/A,TRUE,"general";"via2",#N/A,TRUE,"general";"via3",#N/A,TRUE,"general"}</definedName>
    <definedName name="cdcdc" localSheetId="4" hidden="1">{"via1",#N/A,TRUE,"general";"via2",#N/A,TRUE,"general";"via3",#N/A,TRUE,"general"}</definedName>
    <definedName name="cdcdc" localSheetId="6" hidden="1">{"via1",#N/A,TRUE,"general";"via2",#N/A,TRUE,"general";"via3",#N/A,TRUE,"general"}</definedName>
    <definedName name="cdcdc" localSheetId="8"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ctrl">[35]CDItem!$G$8</definedName>
    <definedName name="CDO" localSheetId="5">#REF!</definedName>
    <definedName name="CDO" localSheetId="11">#REF!</definedName>
    <definedName name="CDO" localSheetId="7">#REF!</definedName>
    <definedName name="CDO" localSheetId="4">#REF!</definedName>
    <definedName name="CDO" localSheetId="8">#REF!</definedName>
    <definedName name="CDO" localSheetId="0">#REF!</definedName>
    <definedName name="CDO">#REF!</definedName>
    <definedName name="Cedro_caqueta_pieza" localSheetId="11">#REF!</definedName>
    <definedName name="Cedro_caqueta_pieza" localSheetId="0">#REF!</definedName>
    <definedName name="Cedro_caqueta_pieza">#REF!</definedName>
    <definedName name="ceerf" localSheetId="5" hidden="1">{"TAB1",#N/A,TRUE,"GENERAL";"TAB2",#N/A,TRUE,"GENERAL";"TAB3",#N/A,TRUE,"GENERAL";"TAB4",#N/A,TRUE,"GENERAL";"TAB5",#N/A,TRUE,"GENERAL"}</definedName>
    <definedName name="ceerf" localSheetId="11" hidden="1">{"TAB1",#N/A,TRUE,"GENERAL";"TAB2",#N/A,TRUE,"GENERAL";"TAB3",#N/A,TRUE,"GENERAL";"TAB4",#N/A,TRUE,"GENERAL";"TAB5",#N/A,TRUE,"GENERAL"}</definedName>
    <definedName name="ceerf" localSheetId="7" hidden="1">{"TAB1",#N/A,TRUE,"GENERAL";"TAB2",#N/A,TRUE,"GENERAL";"TAB3",#N/A,TRUE,"GENERAL";"TAB4",#N/A,TRUE,"GENERAL";"TAB5",#N/A,TRUE,"GENERAL"}</definedName>
    <definedName name="ceerf" localSheetId="4" hidden="1">{"TAB1",#N/A,TRUE,"GENERAL";"TAB2",#N/A,TRUE,"GENERAL";"TAB3",#N/A,TRUE,"GENERAL";"TAB4",#N/A,TRUE,"GENERAL";"TAB5",#N/A,TRUE,"GENERAL"}</definedName>
    <definedName name="ceerf" localSheetId="6" hidden="1">{"TAB1",#N/A,TRUE,"GENERAL";"TAB2",#N/A,TRUE,"GENERAL";"TAB3",#N/A,TRUE,"GENERAL";"TAB4",#N/A,TRUE,"GENERAL";"TAB5",#N/A,TRUE,"GENERAL"}</definedName>
    <definedName name="ceerf" localSheetId="8"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losía_en_aluminio">#REF!</definedName>
    <definedName name="CEMENTO">[53]Insum!$A$3:$H$63</definedName>
    <definedName name="Cemento_Blanco" localSheetId="5">#REF!</definedName>
    <definedName name="Cemento_Blanco" localSheetId="11">#REF!</definedName>
    <definedName name="Cemento_Blanco" localSheetId="7">#REF!</definedName>
    <definedName name="Cemento_Blanco" localSheetId="4">#REF!</definedName>
    <definedName name="Cemento_Blanco" localSheetId="8">#REF!</definedName>
    <definedName name="Cemento_Blanco" localSheetId="0">#REF!</definedName>
    <definedName name="Cemento_Blanco">#REF!</definedName>
    <definedName name="Cemento_gris" localSheetId="11">#REF!</definedName>
    <definedName name="Cemento_gris" localSheetId="0">#REF!</definedName>
    <definedName name="Cemento_gris">#REF!</definedName>
    <definedName name="Cepillos" localSheetId="11">#REF!</definedName>
    <definedName name="Cepillos" localSheetId="0">#REF!</definedName>
    <definedName name="Cepillos">#REF!</definedName>
    <definedName name="Ceramica_30_X_30_Ref.">#REF!</definedName>
    <definedName name="Cerámica_Alfa_Lisa_20x20">#REF!</definedName>
    <definedName name="Cerchas_metalicas_segun_diseño_arquitectonico">#REF!</definedName>
    <definedName name="Cerco_Ordinario_3_M">#REF!</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 localSheetId="5">'5. FP PRESTAC.'!err</definedName>
    <definedName name="CERT" localSheetId="11">[0]!err</definedName>
    <definedName name="CERT" localSheetId="7">CALIDAD!err</definedName>
    <definedName name="CERT" localSheetId="4">DEDICACIÓN!err</definedName>
    <definedName name="CERT" localSheetId="8">'IMP Y PÓLIZAS'!err</definedName>
    <definedName name="CERT" localSheetId="0">[0]!err</definedName>
    <definedName name="CERT">[0]!err</definedName>
    <definedName name="Certificacion_por_Punto_Sencillo" localSheetId="5">#REF!</definedName>
    <definedName name="Certificacion_por_Punto_Sencillo" localSheetId="11">#REF!</definedName>
    <definedName name="Certificacion_por_Punto_Sencillo" localSheetId="7">#REF!</definedName>
    <definedName name="Certificacion_por_Punto_Sencillo" localSheetId="4">#REF!</definedName>
    <definedName name="Certificacion_por_Punto_Sencillo" localSheetId="8">#REF!</definedName>
    <definedName name="Certificacion_por_Punto_Sencillo" localSheetId="0">#REF!</definedName>
    <definedName name="Certificacion_por_Punto_Sencillo">#REF!</definedName>
    <definedName name="cesse" localSheetId="5">'5. FP PRESTAC.'!err</definedName>
    <definedName name="cesse" localSheetId="11">[0]!err</definedName>
    <definedName name="cesse" localSheetId="7">CALIDAD!err</definedName>
    <definedName name="cesse" localSheetId="4">DEDICACIÓN!err</definedName>
    <definedName name="cesse" localSheetId="8">'IMP Y PÓLIZAS'!err</definedName>
    <definedName name="cesse" localSheetId="0">[0]!err</definedName>
    <definedName name="cesse">[0]!err</definedName>
    <definedName name="Chazos_de_Madera_10_X_10" localSheetId="5">#REF!</definedName>
    <definedName name="Chazos_de_Madera_10_X_10" localSheetId="11">#REF!</definedName>
    <definedName name="Chazos_de_Madera_10_X_10" localSheetId="7">#REF!</definedName>
    <definedName name="Chazos_de_Madera_10_X_10" localSheetId="4">#REF!</definedName>
    <definedName name="Chazos_de_Madera_10_X_10" localSheetId="8">#REF!</definedName>
    <definedName name="Chazos_de_Madera_10_X_10" localSheetId="0">#REF!</definedName>
    <definedName name="Chazos_de_Madera_10_X_10">#REF!</definedName>
    <definedName name="Cheque_1">#REF!</definedName>
    <definedName name="Cheque_1_1_2">#REF!</definedName>
    <definedName name="Cheque_2">#REF!</definedName>
    <definedName name="Cheque_3">#REF!</definedName>
    <definedName name="ChequeoCantidades">#REF!</definedName>
    <definedName name="CINCUENTA">#REF!,#REF!</definedName>
    <definedName name="Cinta_teflón" localSheetId="5">#REF!</definedName>
    <definedName name="Cinta_teflón" localSheetId="11">#REF!</definedName>
    <definedName name="Cinta_teflón" localSheetId="7">#REF!</definedName>
    <definedName name="Cinta_teflón" localSheetId="4">#REF!</definedName>
    <definedName name="Cinta_teflón" localSheetId="8">#REF!</definedName>
    <definedName name="Cinta_teflón" localSheetId="0">#REF!</definedName>
    <definedName name="Cinta_teflón">#REF!</definedName>
    <definedName name="CIRCUITOS">[54]Circuitos!$C$2:$C$891</definedName>
    <definedName name="clase" localSheetId="5">#REF!</definedName>
    <definedName name="clase" localSheetId="11">#REF!</definedName>
    <definedName name="clase" localSheetId="7">#REF!</definedName>
    <definedName name="clase" localSheetId="4">#REF!</definedName>
    <definedName name="clase" localSheetId="8">#REF!</definedName>
    <definedName name="clase" localSheetId="0">#REF!</definedName>
    <definedName name="clase">#REF!</definedName>
    <definedName name="CNT_M">[48]Modelo!$H$13:$H$27</definedName>
    <definedName name="co" localSheetId="5">#REF!</definedName>
    <definedName name="co" localSheetId="11">#REF!</definedName>
    <definedName name="co" localSheetId="7">#REF!</definedName>
    <definedName name="co" localSheetId="4">#REF!</definedName>
    <definedName name="co" localSheetId="8">#REF!</definedName>
    <definedName name="co" localSheetId="0">#REF!</definedName>
    <definedName name="co">#REF!</definedName>
    <definedName name="Cocineta_estufa_a_gas_dos_puestos" localSheetId="11">#REF!</definedName>
    <definedName name="Cocineta_estufa_a_gas_dos_puestos" localSheetId="0">#REF!</definedName>
    <definedName name="Cocineta_estufa_a_gas_dos_puestos">#REF!</definedName>
    <definedName name="Codo_45_cobre_tipo_CxC" localSheetId="11">#REF!</definedName>
    <definedName name="Codo_45_cobre_tipo_CxC" localSheetId="0">#REF!</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lor_mineral">#REF!</definedName>
    <definedName name="COMP">'[13]DAT NUC'!$M$2:$M$518</definedName>
    <definedName name="Compresor_2_Martillos_185_PCM" localSheetId="5">#REF!</definedName>
    <definedName name="Compresor_2_Martillos_185_PCM" localSheetId="11">#REF!</definedName>
    <definedName name="Compresor_2_Martillos_185_PCM" localSheetId="7">#REF!</definedName>
    <definedName name="Compresor_2_Martillos_185_PCM" localSheetId="4">#REF!</definedName>
    <definedName name="Compresor_2_Martillos_185_PCM" localSheetId="8">#REF!</definedName>
    <definedName name="Compresor_2_Martillos_185_PCM" localSheetId="0">#REF!</definedName>
    <definedName name="Compresor_2_Martillos_185_PCM">#REF!</definedName>
    <definedName name="COMPROBANTE_DE_PAGO" localSheetId="11">#REF!</definedName>
    <definedName name="COMPROBANTE_DE_PAGO" localSheetId="0">#REF!</definedName>
    <definedName name="COMPROBANTE_DE_PAGO">#REF!</definedName>
    <definedName name="Concreto_1_3_5" localSheetId="11">#REF!</definedName>
    <definedName name="Concreto_1_3_5" localSheetId="0">#REF!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exión_Siamesa">#REF!</definedName>
    <definedName name="Conexión_Siamesa_de_2_1_2__X_2_1_2__X_3">#REF!</definedName>
    <definedName name="constante">[13]DATOS!$AO$3:$AO$483</definedName>
    <definedName name="Consultor" localSheetId="11">'[55]Datos básicos'!$B$2</definedName>
    <definedName name="Consultor" localSheetId="4">'[56]Datos básicos'!$B$2</definedName>
    <definedName name="Consultor" localSheetId="8">'[56]Datos básicos'!$B$2</definedName>
    <definedName name="Consultor" localSheetId="0">'[55]Datos básicos'!$B$2</definedName>
    <definedName name="Consultor">'[57]Datos básicos'!$B$2</definedName>
    <definedName name="Contratante" localSheetId="11">'[55]Datos básicos'!$B$1</definedName>
    <definedName name="Contratante" localSheetId="4">'[56]Datos básicos'!$B$1</definedName>
    <definedName name="Contratante" localSheetId="8">'[56]Datos básicos'!$B$1</definedName>
    <definedName name="Contratante" localSheetId="0">'[55]Datos básicos'!$B$1</definedName>
    <definedName name="Contratante">'[57]Datos básicos'!$B$1</definedName>
    <definedName name="Contrato" localSheetId="11">'[55]Datos básicos'!$B$3</definedName>
    <definedName name="Contrato" localSheetId="4">'[56]Datos básicos'!$B$3</definedName>
    <definedName name="Contrato" localSheetId="8">'[56]Datos básicos'!$B$3</definedName>
    <definedName name="Contrato" localSheetId="0">'[55]Datos básicos'!$B$3</definedName>
    <definedName name="Contrato">'[57]Datos básicos'!$B$3</definedName>
    <definedName name="COPIA" localSheetId="5">'5. FP PRESTAC.'!err</definedName>
    <definedName name="COPIA" localSheetId="11">[0]!err</definedName>
    <definedName name="COPIA" localSheetId="7">CALIDAD!err</definedName>
    <definedName name="COPIA" localSheetId="4">DEDICACIÓN!err</definedName>
    <definedName name="COPIA" localSheetId="8">'IMP Y PÓLIZAS'!err</definedName>
    <definedName name="COPIA" localSheetId="0">[0]!err</definedName>
    <definedName name="COPIA">[0]!err</definedName>
    <definedName name="Corona" localSheetId="5">#REF!</definedName>
    <definedName name="Corona" localSheetId="11">#REF!</definedName>
    <definedName name="Corona" localSheetId="7">#REF!</definedName>
    <definedName name="Corona" localSheetId="4">#REF!</definedName>
    <definedName name="Corona" localSheetId="8">#REF!</definedName>
    <definedName name="Corona" localSheetId="0">#REF!</definedName>
    <definedName name="Corona">#REF!</definedName>
    <definedName name="CostoAnsermaCartago" localSheetId="11">#REF!</definedName>
    <definedName name="CostoAnsermaCartago" localSheetId="0">#REF!</definedName>
    <definedName name="CostoAnsermaCartago">#REF!</definedName>
    <definedName name="COSTODIRECTO">#REF!</definedName>
    <definedName name="CostoMediacanoaAnserma" localSheetId="11">#REF!</definedName>
    <definedName name="CostoMediacanoaAnserma" localSheetId="0">#REF!</definedName>
    <definedName name="CostoMediacanoaAnserma">#REF!</definedName>
    <definedName name="COSTOS" localSheetId="11">[58]TARIFAS!$A$1:$F$52</definedName>
    <definedName name="COSTOS" localSheetId="4">[59]TARIFAS!$A$1:$F$52</definedName>
    <definedName name="COSTOS" localSheetId="8">[59]TARIFAS!$A$1:$F$52</definedName>
    <definedName name="COSTOS" localSheetId="0">[58]TARIFAS!$A$1:$F$52</definedName>
    <definedName name="COSTOS">[60]TARIFAS!$A$1:$F$52</definedName>
    <definedName name="CotizacionARP" localSheetId="5">#REF!</definedName>
    <definedName name="CotizacionARP" localSheetId="11">#REF!</definedName>
    <definedName name="CotizacionARP" localSheetId="7">#REF!</definedName>
    <definedName name="CotizacionARP" localSheetId="4">#REF!</definedName>
    <definedName name="CotizacionARP" localSheetId="8">#REF!</definedName>
    <definedName name="CotizacionARP" localSheetId="0">#REF!</definedName>
    <definedName name="CotizacionARP">#REF!</definedName>
    <definedName name="cp">#REF!</definedName>
    <definedName name="_xlnm.Criteria" localSheetId="11">[1]INSUMOS!#REF!</definedName>
    <definedName name="_xlnm.Criteria" localSheetId="4">#REF!</definedName>
    <definedName name="_xlnm.Criteria" localSheetId="8">[2]INSUMOS!#REF!</definedName>
    <definedName name="_xlnm.Criteria" localSheetId="0">[1]INSUMOS!#REF!</definedName>
    <definedName name="_xlnm.Criteria">'PLAN OPERATIVO'!$D$11:$D$79</definedName>
    <definedName name="Criterios_IM" localSheetId="11">[1]INSUMOS!#REF!</definedName>
    <definedName name="Criterios_IM" localSheetId="4">#REF!</definedName>
    <definedName name="Criterios_IM" localSheetId="8">[2]INSUMOS!#REF!</definedName>
    <definedName name="Criterios_IM" localSheetId="0">[1]INSUMOS!#REF!</definedName>
    <definedName name="Criterios_IM">[3]INSUMOS!#REF!</definedName>
    <definedName name="Criticos" localSheetId="5">#REF!</definedName>
    <definedName name="Criticos" localSheetId="11">#REF!</definedName>
    <definedName name="Criticos" localSheetId="7">#REF!</definedName>
    <definedName name="Criticos" localSheetId="4">#REF!</definedName>
    <definedName name="Criticos" localSheetId="8">#REF!</definedName>
    <definedName name="Criticos" localSheetId="0">#REF!</definedName>
    <definedName name="Criticos">#REF!</definedName>
    <definedName name="cuad1" localSheetId="11">#REF!</definedName>
    <definedName name="cuad1" localSheetId="0">#REF!</definedName>
    <definedName name="cuad1">#REF!</definedName>
    <definedName name="cuad2" localSheetId="11">#REF!</definedName>
    <definedName name="cuad2" localSheetId="0">#REF!</definedName>
    <definedName name="cuad2">#REF!</definedName>
    <definedName name="cuad3">#REF!</definedName>
    <definedName name="cuad4">#REF!</definedName>
    <definedName name="CUAD5">#REF!</definedName>
    <definedName name="cuado">#REF!</definedName>
    <definedName name="Cuadrilla_Albañilería_OF_Ayudante">#REF!</definedName>
    <definedName name="CUAL" localSheetId="5">'5. FP PRESTAC.'!err</definedName>
    <definedName name="CUAL" localSheetId="11">[0]!err</definedName>
    <definedName name="CUAL" localSheetId="7">CALIDAD!err</definedName>
    <definedName name="CUAL" localSheetId="4">DEDICACIÓN!err</definedName>
    <definedName name="CUAL" localSheetId="8">'IMP Y PÓLIZAS'!err</definedName>
    <definedName name="CUAL" localSheetId="0">[0]!err</definedName>
    <definedName name="CUAL">[0]!err</definedName>
    <definedName name="CUAL_10">NA()</definedName>
    <definedName name="CUAL_3">NA()</definedName>
    <definedName name="CUAL_4">NA()</definedName>
    <definedName name="CUAL_5">NA()</definedName>
    <definedName name="CUAL_6">NA()</definedName>
    <definedName name="CUAL_7">NA()</definedName>
    <definedName name="CUAL_8">NA()</definedName>
    <definedName name="CUAL_9">NA()</definedName>
    <definedName name="Cubierta_sándwich___Deck_Aluzinc_333C_mm_Cal_26" localSheetId="5">#REF!</definedName>
    <definedName name="Cubierta_sándwich___Deck_Aluzinc_333C_mm_Cal_26" localSheetId="11">#REF!</definedName>
    <definedName name="Cubierta_sándwich___Deck_Aluzinc_333C_mm_Cal_26" localSheetId="7">#REF!</definedName>
    <definedName name="Cubierta_sándwich___Deck_Aluzinc_333C_mm_Cal_26" localSheetId="4">#REF!</definedName>
    <definedName name="Cubierta_sándwich___Deck_Aluzinc_333C_mm_Cal_26" localSheetId="8">#REF!</definedName>
    <definedName name="Cubierta_sándwich___Deck_Aluzinc_333C_mm_Cal_26" localSheetId="0">#REF!</definedName>
    <definedName name="Cubierta_sándwich___Deck_Aluzinc_333C_mm_Cal_26">#REF!</definedName>
    <definedName name="Cubierta_Trapezoidal_Acesco_3_05">#REF!</definedName>
    <definedName name="CUBS">[61]Hoja4!$1:$1048576</definedName>
    <definedName name="Cuchillas" localSheetId="5">#REF!</definedName>
    <definedName name="Cuchillas" localSheetId="11">#REF!</definedName>
    <definedName name="Cuchillas" localSheetId="7">#REF!</definedName>
    <definedName name="Cuchillas" localSheetId="4">#REF!</definedName>
    <definedName name="Cuchillas" localSheetId="8">#REF!</definedName>
    <definedName name="Cuchillas" localSheetId="0">#REF!</definedName>
    <definedName name="Cuchillas">#REF!</definedName>
    <definedName name="CUNET" localSheetId="5" hidden="1">{"via1",#N/A,TRUE,"general";"via2",#N/A,TRUE,"general";"via3",#N/A,TRUE,"general"}</definedName>
    <definedName name="CUNET" localSheetId="11" hidden="1">{"via1",#N/A,TRUE,"general";"via2",#N/A,TRUE,"general";"via3",#N/A,TRUE,"general"}</definedName>
    <definedName name="CUNET" localSheetId="7" hidden="1">{"via1",#N/A,TRUE,"general";"via2",#N/A,TRUE,"general";"via3",#N/A,TRUE,"general"}</definedName>
    <definedName name="CUNET" localSheetId="4" hidden="1">{"via1",#N/A,TRUE,"general";"via2",#N/A,TRUE,"general";"via3",#N/A,TRUE,"general"}</definedName>
    <definedName name="CUNET" localSheetId="6" hidden="1">{"via1",#N/A,TRUE,"general";"via2",#N/A,TRUE,"general";"via3",#N/A,TRUE,"general"}</definedName>
    <definedName name="CUNET" localSheetId="8"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upula_tragante_4_x2">#REF!</definedName>
    <definedName name="cv" localSheetId="5" hidden="1">{"TAB1",#N/A,TRUE,"GENERAL";"TAB2",#N/A,TRUE,"GENERAL";"TAB3",#N/A,TRUE,"GENERAL";"TAB4",#N/A,TRUE,"GENERAL";"TAB5",#N/A,TRUE,"GENERAL"}</definedName>
    <definedName name="cv" localSheetId="11" hidden="1">{"TAB1",#N/A,TRUE,"GENERAL";"TAB2",#N/A,TRUE,"GENERAL";"TAB3",#N/A,TRUE,"GENERAL";"TAB4",#N/A,TRUE,"GENERAL";"TAB5",#N/A,TRUE,"GENERAL"}</definedName>
    <definedName name="cv" localSheetId="7" hidden="1">{"TAB1",#N/A,TRUE,"GENERAL";"TAB2",#N/A,TRUE,"GENERAL";"TAB3",#N/A,TRUE,"GENERAL";"TAB4",#N/A,TRUE,"GENERAL";"TAB5",#N/A,TRUE,"GENERAL"}</definedName>
    <definedName name="cv" localSheetId="4" hidden="1">{"TAB1",#N/A,TRUE,"GENERAL";"TAB2",#N/A,TRUE,"GENERAL";"TAB3",#N/A,TRUE,"GENERAL";"TAB4",#N/A,TRUE,"GENERAL";"TAB5",#N/A,TRUE,"GENERAL"}</definedName>
    <definedName name="cv" localSheetId="6" hidden="1">{"TAB1",#N/A,TRUE,"GENERAL";"TAB2",#N/A,TRUE,"GENERAL";"TAB3",#N/A,TRUE,"GENERAL";"TAB4",#N/A,TRUE,"GENERAL";"TAB5",#N/A,TRUE,"GENERAL"}</definedName>
    <definedName name="cv" localSheetId="8" hidden="1">{"TAB1",#N/A,TRUE,"GENERAL";"TAB2",#N/A,TRUE,"GENERAL";"TAB3",#N/A,TRUE,"GENERAL";"TAB4",#N/A,TRUE,"GENERAL";"TAB5",#N/A,TRUE,"GENERAL"}</definedName>
    <definedName name="cv" localSheetId="0" hidden="1">{"TAB1",#N/A,TRUE,"GENERAL";"TAB2",#N/A,TRUE,"GENERAL";"TAB3",#N/A,TRUE,"GENERAL";"TAB4",#N/A,TRUE,"GENERAL";"TAB5",#N/A,TRUE,"GENERAL"}</definedName>
    <definedName name="cv" hidden="1">{"TAB1",#N/A,TRUE,"GENERAL";"TAB2",#N/A,TRUE,"GENERAL";"TAB3",#N/A,TRUE,"GENERAL";"TAB4",#N/A,TRUE,"GENERAL";"TAB5",#N/A,TRUE,"GENERAL"}</definedName>
    <definedName name="cv_51">#REF!</definedName>
    <definedName name="cvfvd" localSheetId="5" hidden="1">{"via1",#N/A,TRUE,"general";"via2",#N/A,TRUE,"general";"via3",#N/A,TRUE,"general"}</definedName>
    <definedName name="cvfvd" localSheetId="11" hidden="1">{"via1",#N/A,TRUE,"general";"via2",#N/A,TRUE,"general";"via3",#N/A,TRUE,"general"}</definedName>
    <definedName name="cvfvd" localSheetId="7" hidden="1">{"via1",#N/A,TRUE,"general";"via2",#N/A,TRUE,"general";"via3",#N/A,TRUE,"general"}</definedName>
    <definedName name="cvfvd" localSheetId="4" hidden="1">{"via1",#N/A,TRUE,"general";"via2",#N/A,TRUE,"general";"via3",#N/A,TRUE,"general"}</definedName>
    <definedName name="cvfvd" localSheetId="6" hidden="1">{"via1",#N/A,TRUE,"general";"via2",#N/A,TRUE,"general";"via3",#N/A,TRUE,"general"}</definedName>
    <definedName name="cvfvd" localSheetId="8"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5" hidden="1">{"TAB1",#N/A,TRUE,"GENERAL";"TAB2",#N/A,TRUE,"GENERAL";"TAB3",#N/A,TRUE,"GENERAL";"TAB4",#N/A,TRUE,"GENERAL";"TAB5",#N/A,TRUE,"GENERAL"}</definedName>
    <definedName name="cvn" localSheetId="11" hidden="1">{"TAB1",#N/A,TRUE,"GENERAL";"TAB2",#N/A,TRUE,"GENERAL";"TAB3",#N/A,TRUE,"GENERAL";"TAB4",#N/A,TRUE,"GENERAL";"TAB5",#N/A,TRUE,"GENERAL"}</definedName>
    <definedName name="cvn" localSheetId="7" hidden="1">{"TAB1",#N/A,TRUE,"GENERAL";"TAB2",#N/A,TRUE,"GENERAL";"TAB3",#N/A,TRUE,"GENERAL";"TAB4",#N/A,TRUE,"GENERAL";"TAB5",#N/A,TRUE,"GENERAL"}</definedName>
    <definedName name="cvn" localSheetId="4" hidden="1">{"TAB1",#N/A,TRUE,"GENERAL";"TAB2",#N/A,TRUE,"GENERAL";"TAB3",#N/A,TRUE,"GENERAL";"TAB4",#N/A,TRUE,"GENERAL";"TAB5",#N/A,TRUE,"GENERAL"}</definedName>
    <definedName name="cvn" localSheetId="6" hidden="1">{"TAB1",#N/A,TRUE,"GENERAL";"TAB2",#N/A,TRUE,"GENERAL";"TAB3",#N/A,TRUE,"GENERAL";"TAB4",#N/A,TRUE,"GENERAL";"TAB5",#N/A,TRUE,"GENERAL"}</definedName>
    <definedName name="cvn" localSheetId="8"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5" hidden="1">{"via1",#N/A,TRUE,"general";"via2",#N/A,TRUE,"general";"via3",#N/A,TRUE,"general"}</definedName>
    <definedName name="CVXC" localSheetId="11" hidden="1">{"via1",#N/A,TRUE,"general";"via2",#N/A,TRUE,"general";"via3",#N/A,TRUE,"general"}</definedName>
    <definedName name="CVXC" localSheetId="7" hidden="1">{"via1",#N/A,TRUE,"general";"via2",#N/A,TRUE,"general";"via3",#N/A,TRUE,"general"}</definedName>
    <definedName name="CVXC" localSheetId="4" hidden="1">{"via1",#N/A,TRUE,"general";"via2",#N/A,TRUE,"general";"via3",#N/A,TRUE,"general"}</definedName>
    <definedName name="CVXC" localSheetId="6" hidden="1">{"via1",#N/A,TRUE,"general";"via2",#N/A,TRUE,"general";"via3",#N/A,TRUE,"general"}</definedName>
    <definedName name="CVXC" localSheetId="8"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cx">#REF!</definedName>
    <definedName name="d" localSheetId="5" hidden="1">{"TAB1",#N/A,TRUE,"GENERAL";"TAB2",#N/A,TRUE,"GENERAL";"TAB3",#N/A,TRUE,"GENERAL";"TAB4",#N/A,TRUE,"GENERAL";"TAB5",#N/A,TRUE,"GENERAL"}</definedName>
    <definedName name="d" localSheetId="11" hidden="1">{"TAB1",#N/A,TRUE,"GENERAL";"TAB2",#N/A,TRUE,"GENERAL";"TAB3",#N/A,TRUE,"GENERAL";"TAB4",#N/A,TRUE,"GENERAL";"TAB5",#N/A,TRUE,"GENERAL"}</definedName>
    <definedName name="d" localSheetId="7" hidden="1">{"TAB1",#N/A,TRUE,"GENERAL";"TAB2",#N/A,TRUE,"GENERAL";"TAB3",#N/A,TRUE,"GENERAL";"TAB4",#N/A,TRUE,"GENERAL";"TAB5",#N/A,TRUE,"GENERAL"}</definedName>
    <definedName name="D" localSheetId="4">DEDICACIÓN!err</definedName>
    <definedName name="d" localSheetId="6" hidden="1">{"TAB1",#N/A,TRUE,"GENERAL";"TAB2",#N/A,TRUE,"GENERAL";"TAB3",#N/A,TRUE,"GENERAL";"TAB4",#N/A,TRUE,"GENERAL";"TAB5",#N/A,TRUE,"GENERAL"}</definedName>
    <definedName name="d" localSheetId="8"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_10">#REF!</definedName>
    <definedName name="d_percápita">[62]Sanitario!$AC$9:$AD$9</definedName>
    <definedName name="DANI" localSheetId="11">[27]ITEMS!$B$6:$B$176</definedName>
    <definedName name="DANI" localSheetId="4">[28]ITEMS!$B$6:$B$176</definedName>
    <definedName name="DANI" localSheetId="8">[28]ITEMS!$B$6:$B$176</definedName>
    <definedName name="DANI" localSheetId="0">[27]ITEMS!$B$6:$B$176</definedName>
    <definedName name="DANI">[29]ITEMS!$B$6:$B$176</definedName>
    <definedName name="dario">'[63]GPI 526'!#REF!</definedName>
    <definedName name="DASD" localSheetId="5" hidden="1">{"TAB1",#N/A,TRUE,"GENERAL";"TAB2",#N/A,TRUE,"GENERAL";"TAB3",#N/A,TRUE,"GENERAL";"TAB4",#N/A,TRUE,"GENERAL";"TAB5",#N/A,TRUE,"GENERAL"}</definedName>
    <definedName name="DASD" localSheetId="11" hidden="1">{"TAB1",#N/A,TRUE,"GENERAL";"TAB2",#N/A,TRUE,"GENERAL";"TAB3",#N/A,TRUE,"GENERAL";"TAB4",#N/A,TRUE,"GENERAL";"TAB5",#N/A,TRUE,"GENERAL"}</definedName>
    <definedName name="DASD" localSheetId="7" hidden="1">{"TAB1",#N/A,TRUE,"GENERAL";"TAB2",#N/A,TRUE,"GENERAL";"TAB3",#N/A,TRUE,"GENERAL";"TAB4",#N/A,TRUE,"GENERAL";"TAB5",#N/A,TRUE,"GENERAL"}</definedName>
    <definedName name="DASD" localSheetId="4" hidden="1">{"TAB1",#N/A,TRUE,"GENERAL";"TAB2",#N/A,TRUE,"GENERAL";"TAB3",#N/A,TRUE,"GENERAL";"TAB4",#N/A,TRUE,"GENERAL";"TAB5",#N/A,TRUE,"GENERAL"}</definedName>
    <definedName name="DASD" localSheetId="6" hidden="1">{"TAB1",#N/A,TRUE,"GENERAL";"TAB2",#N/A,TRUE,"GENERAL";"TAB3",#N/A,TRUE,"GENERAL";"TAB4",#N/A,TRUE,"GENERAL";"TAB5",#N/A,TRUE,"GENERAL"}</definedName>
    <definedName name="DASD" localSheetId="8"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 localSheetId="5">#REF!</definedName>
    <definedName name="DAT" localSheetId="11">#REF!</definedName>
    <definedName name="DAT" localSheetId="7">#REF!</definedName>
    <definedName name="DAT" localSheetId="4">'[64]PRESU '!$A$13:$J$35</definedName>
    <definedName name="DAT" localSheetId="8">#REF!</definedName>
    <definedName name="DAT" localSheetId="0">#REF!</definedName>
    <definedName name="DAT">#REF!</definedName>
    <definedName name="Data" localSheetId="11">#REF!</definedName>
    <definedName name="Data" localSheetId="4">#REF!</definedName>
    <definedName name="Data" localSheetId="8">#REF!</definedName>
    <definedName name="Data" localSheetId="0">#REF!</definedName>
    <definedName name="Data">#REF!</definedName>
    <definedName name="Datos" localSheetId="11">#REF!</definedName>
    <definedName name="DATOS" localSheetId="4">#REF!</definedName>
    <definedName name="Datos" localSheetId="0">#REF!</definedName>
    <definedName name="Datos">#REF!</definedName>
    <definedName name="dbfdfbi" localSheetId="5" hidden="1">{"TAB1",#N/A,TRUE,"GENERAL";"TAB2",#N/A,TRUE,"GENERAL";"TAB3",#N/A,TRUE,"GENERAL";"TAB4",#N/A,TRUE,"GENERAL";"TAB5",#N/A,TRUE,"GENERAL"}</definedName>
    <definedName name="dbfdfbi" localSheetId="11"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#REF!</definedName>
    <definedName name="DCF">#REF!</definedName>
    <definedName name="DCSDCTV" localSheetId="5" hidden="1">{"via1",#N/A,TRUE,"general";"via2",#N/A,TRUE,"general";"via3",#N/A,TRUE,"general"}</definedName>
    <definedName name="DCSDCTV" localSheetId="11" hidden="1">{"via1",#N/A,TRUE,"general";"via2",#N/A,TRUE,"general";"via3",#N/A,TRUE,"general"}</definedName>
    <definedName name="DCSDCTV" localSheetId="7" hidden="1">{"via1",#N/A,TRUE,"general";"via2",#N/A,TRUE,"general";"via3",#N/A,TRUE,"general"}</definedName>
    <definedName name="DCSDCTV" localSheetId="4" hidden="1">{"via1",#N/A,TRUE,"general";"via2",#N/A,TRUE,"general";"via3",#N/A,TRUE,"general"}</definedName>
    <definedName name="DCSDCTV" localSheetId="6" hidden="1">{"via1",#N/A,TRUE,"general";"via2",#N/A,TRUE,"general";"via3",#N/A,TRUE,"general"}</definedName>
    <definedName name="DCSDCTV" localSheetId="8"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 localSheetId="4">DEDICACIÓN!err</definedName>
    <definedName name="DD">#N/A</definedName>
    <definedName name="dd_10">NA()</definedName>
    <definedName name="dd_3">NA()</definedName>
    <definedName name="dd_4">NA()</definedName>
    <definedName name="dd_5">NA()</definedName>
    <definedName name="dd_6">NA()</definedName>
    <definedName name="dd_7">NA()</definedName>
    <definedName name="dd_8">NA()</definedName>
    <definedName name="dd_9">NA()</definedName>
    <definedName name="ddd" localSheetId="5" hidden="1">{"via1",#N/A,TRUE,"general";"via2",#N/A,TRUE,"general";"via3",#N/A,TRUE,"general"}</definedName>
    <definedName name="ddd" localSheetId="11" hidden="1">{"via1",#N/A,TRUE,"general";"via2",#N/A,TRUE,"general";"via3",#N/A,TRUE,"general"}</definedName>
    <definedName name="ddd" localSheetId="7" hidden="1">{"via1",#N/A,TRUE,"general";"via2",#N/A,TRUE,"general";"via3",#N/A,TRUE,"general"}</definedName>
    <definedName name="ddd" localSheetId="4" hidden="1">{"via1",#N/A,TRUE,"general";"via2",#N/A,TRUE,"general";"via3",#N/A,TRUE,"general"}</definedName>
    <definedName name="ddd" localSheetId="6" hidden="1">{"via1",#N/A,TRUE,"general";"via2",#N/A,TRUE,"general";"via3",#N/A,TRUE,"general"}</definedName>
    <definedName name="ddd" localSheetId="8"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#N/A</definedName>
    <definedName name="ddddt" localSheetId="5" hidden="1">{"via1",#N/A,TRUE,"general";"via2",#N/A,TRUE,"general";"via3",#N/A,TRUE,"general"}</definedName>
    <definedName name="ddddt" localSheetId="11" hidden="1">{"via1",#N/A,TRUE,"general";"via2",#N/A,TRUE,"general";"via3",#N/A,TRUE,"general"}</definedName>
    <definedName name="ddddt" localSheetId="7" hidden="1">{"via1",#N/A,TRUE,"general";"via2",#N/A,TRUE,"general";"via3",#N/A,TRUE,"general"}</definedName>
    <definedName name="ddddt" localSheetId="4" hidden="1">{"via1",#N/A,TRUE,"general";"via2",#N/A,TRUE,"general";"via3",#N/A,TRUE,"general"}</definedName>
    <definedName name="ddddt" localSheetId="6" hidden="1">{"via1",#N/A,TRUE,"general";"via2",#N/A,TRUE,"general";"via3",#N/A,TRUE,"general"}</definedName>
    <definedName name="ddddt" localSheetId="8"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e">#REF!</definedName>
    <definedName name="ddewdw" localSheetId="5" hidden="1">{"TAB1",#N/A,TRUE,"GENERAL";"TAB2",#N/A,TRUE,"GENERAL";"TAB3",#N/A,TRUE,"GENERAL";"TAB4",#N/A,TRUE,"GENERAL";"TAB5",#N/A,TRUE,"GENERAL"}</definedName>
    <definedName name="ddewdw" localSheetId="11"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5" hidden="1">{"TAB1",#N/A,TRUE,"GENERAL";"TAB2",#N/A,TRUE,"GENERAL";"TAB3",#N/A,TRUE,"GENERAL";"TAB4",#N/A,TRUE,"GENERAL";"TAB5",#N/A,TRUE,"GENERAL"}</definedName>
    <definedName name="ddfdh" localSheetId="11" hidden="1">{"TAB1",#N/A,TRUE,"GENERAL";"TAB2",#N/A,TRUE,"GENERAL";"TAB3",#N/A,TRUE,"GENERAL";"TAB4",#N/A,TRUE,"GENERAL";"TAB5",#N/A,TRUE,"GENERAL"}</definedName>
    <definedName name="ddfdh" localSheetId="7" hidden="1">{"TAB1",#N/A,TRUE,"GENERAL";"TAB2",#N/A,TRUE,"GENERAL";"TAB3",#N/A,TRUE,"GENERAL";"TAB4",#N/A,TRUE,"GENERAL";"TAB5",#N/A,TRUE,"GENERAL"}</definedName>
    <definedName name="ddfdh" localSheetId="4" hidden="1">{"TAB1",#N/A,TRUE,"GENERAL";"TAB2",#N/A,TRUE,"GENERAL";"TAB3",#N/A,TRUE,"GENERAL";"TAB4",#N/A,TRUE,"GENERAL";"TAB5",#N/A,TRUE,"GENERAL"}</definedName>
    <definedName name="ddfdh" localSheetId="6" hidden="1">{"TAB1",#N/A,TRUE,"GENERAL";"TAB2",#N/A,TRUE,"GENERAL";"TAB3",#N/A,TRUE,"GENERAL";"TAB4",#N/A,TRUE,"GENERAL";"TAB5",#N/A,TRUE,"GENERAL"}</definedName>
    <definedName name="ddfdh" localSheetId="8"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11"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5" hidden="1">{"TAB1",#N/A,TRUE,"GENERAL";"TAB2",#N/A,TRUE,"GENERAL";"TAB3",#N/A,TRUE,"GENERAL";"TAB4",#N/A,TRUE,"GENERAL";"TAB5",#N/A,TRUE,"GENERAL"}</definedName>
    <definedName name="deded" localSheetId="11" hidden="1">{"TAB1",#N/A,TRUE,"GENERAL";"TAB2",#N/A,TRUE,"GENERAL";"TAB3",#N/A,TRUE,"GENERAL";"TAB4",#N/A,TRUE,"GENERAL";"TAB5",#N/A,TRUE,"GENERAL"}</definedName>
    <definedName name="deded" localSheetId="7" hidden="1">{"TAB1",#N/A,TRUE,"GENERAL";"TAB2",#N/A,TRUE,"GENERAL";"TAB3",#N/A,TRUE,"GENERAL";"TAB4",#N/A,TRUE,"GENERAL";"TAB5",#N/A,TRUE,"GENERAL"}</definedName>
    <definedName name="deded" localSheetId="4" hidden="1">{"TAB1",#N/A,TRUE,"GENERAL";"TAB2",#N/A,TRUE,"GENERAL";"TAB3",#N/A,TRUE,"GENERAL";"TAB4",#N/A,TRUE,"GENERAL";"TAB5",#N/A,TRUE,"GENERAL"}</definedName>
    <definedName name="deded" localSheetId="6" hidden="1">{"TAB1",#N/A,TRUE,"GENERAL";"TAB2",#N/A,TRUE,"GENERAL";"TAB3",#N/A,TRUE,"GENERAL";"TAB4",#N/A,TRUE,"GENERAL";"TAB5",#N/A,TRUE,"GENERAL"}</definedName>
    <definedName name="deded" localSheetId="8"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dicacion">#REF!</definedName>
    <definedName name="DEDICACIÓN_ADMINISTRATIVOS" localSheetId="5">[22]PERSONAL!$E$39:$E$42</definedName>
    <definedName name="DEDICACIÓN_ADMINISTRATIVOS" localSheetId="11">[49]ENSAYOS!#REF!</definedName>
    <definedName name="DEDICACIÓN_ADMINISTRATIVOS" localSheetId="7">#REF!</definedName>
    <definedName name="DEDICACIÓN_ADMINISTRATIVOS" localSheetId="0">[49]ENSAYOS!#REF!</definedName>
    <definedName name="DEDICACIÓN_ADMINISTRATIVOS">'RECURSO HUMANO'!#REF!</definedName>
    <definedName name="DEDICACIÓN_PROFESIONALES" localSheetId="5">[22]PERSONAL!$E$6:$E$25</definedName>
    <definedName name="DEDICACIÓN_PROFESIONALES" localSheetId="11">#REF!</definedName>
    <definedName name="DEDICACIÓN_PROFESIONALES" localSheetId="7">#REF!</definedName>
    <definedName name="DEDICACIÓN_PROFESIONALES" localSheetId="0">#REF!</definedName>
    <definedName name="DEDICACIÓN_PROFESIONALES">'RECURSO HUMANO'!#REF!</definedName>
    <definedName name="DEDICACIÓN_TÉCNICOS" localSheetId="5">[22]PERSONAL!$E$31:$E$34</definedName>
    <definedName name="DEDICACIÓN_TÉCNICOS" localSheetId="11">#REF!</definedName>
    <definedName name="DEDICACIÓN_TÉCNICOS" localSheetId="7">#REF!</definedName>
    <definedName name="DEDICACIÓN_TÉCNICOS" localSheetId="0">#REF!</definedName>
    <definedName name="DEDICACIÓN_TÉCNICOS">'RECURSO HUMANO'!#REF!</definedName>
    <definedName name="defd" localSheetId="5" hidden="1">{"via1",#N/A,TRUE,"general";"via2",#N/A,TRUE,"general";"via3",#N/A,TRUE,"general"}</definedName>
    <definedName name="defd" localSheetId="11" hidden="1">{"via1",#N/A,TRUE,"general";"via2",#N/A,TRUE,"general";"via3",#N/A,TRUE,"general"}</definedName>
    <definedName name="defd" localSheetId="7" hidden="1">{"via1",#N/A,TRUE,"general";"via2",#N/A,TRUE,"general";"via3",#N/A,TRUE,"general"}</definedName>
    <definedName name="defd" localSheetId="4" hidden="1">{"via1",#N/A,TRUE,"general";"via2",#N/A,TRUE,"general";"via3",#N/A,TRUE,"general"}</definedName>
    <definedName name="defd" localSheetId="6" hidden="1">{"via1",#N/A,TRUE,"general";"via2",#N/A,TRUE,"general";"via3",#N/A,TRUE,"general"}</definedName>
    <definedName name="defd" localSheetId="8"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EFLEXION_GG">TRUNC(ABS(#REF!))</definedName>
    <definedName name="DEFLEXION_ID">IF(#REF!&lt;0,"I","D")</definedName>
    <definedName name="DEFLEXION_MM" localSheetId="5">TRUNC(60*(ABS(#REF!)-DEFLEXION_GG))</definedName>
    <definedName name="DEFLEXION_MM" localSheetId="11">TRUNC(60*(ABS(#REF!)-[0]!DEFLEXION_GG))</definedName>
    <definedName name="DEFLEXION_MM" localSheetId="7">TRUNC(60*(ABS(#REF!)-DEFLEXION_GG))</definedName>
    <definedName name="DEFLEXION_MM" localSheetId="4">TRUNC(60*(ABS(#REF!)-DEFLEXION_GG))</definedName>
    <definedName name="DEFLEXION_MM" localSheetId="6">TRUNC(60*(ABS(#REF!)-DEFLEXION_GG))</definedName>
    <definedName name="DEFLEXION_MM" localSheetId="8">TRUNC(60*(ABS(#REF!)-DEFLEXION_GG))</definedName>
    <definedName name="DEFLEXION_MM" localSheetId="0">TRUNC(60*(ABS(#REF!)-[0]!DEFLEXION_GG))</definedName>
    <definedName name="DEFLEXION_MM">TRUNC(60*(ABS(#REF!)-DEFLEXION_GG))</definedName>
    <definedName name="DEFLEXION_SS" localSheetId="5">ROUND(3600*(ABS(#REF!)-DEFLEXION_GG-'5. FP PRESTAC.'!DEFLEXION_MM/60),0)</definedName>
    <definedName name="DEFLEXION_SS" localSheetId="11">ROUND(3600*(ABS(#REF!)-[0]!DEFLEXION_GG-AIU!DEFLEXION_MM/60),0)</definedName>
    <definedName name="DEFLEXION_SS" localSheetId="7">ROUND(3600*(ABS(#REF!)-DEFLEXION_GG-CALIDAD!DEFLEXION_MM/60),0)</definedName>
    <definedName name="DEFLEXION_SS" localSheetId="4">ROUND(3600*(ABS(#REF!)-DEFLEXION_GG-DEDICACIÓN!DEFLEXION_MM/60),0)</definedName>
    <definedName name="DEFLEXION_SS" localSheetId="6">ROUND(3600*(ABS(#REF!)-DEFLEXION_GG-'GAST OPERACIONALES'!DEFLEXION_MM/60),0)</definedName>
    <definedName name="DEFLEXION_SS" localSheetId="8">ROUND(3600*(ABS(#REF!)-DEFLEXION_GG-'IMP Y PÓLIZAS'!DEFLEXION_MM/60),0)</definedName>
    <definedName name="DEFLEXION_SS" localSheetId="0">ROUND(3600*(ABS(#REF!)-[0]!DEFLEXION_GG-'INFO GENERAL'!DEFLEXION_MM/60),0)</definedName>
    <definedName name="DEFLEXION_SS">ROUND(3600*(ABS(#REF!)-DEFLEXION_GG-DEFLEXION_MM/60),0)</definedName>
    <definedName name="demanto">#REF!</definedName>
    <definedName name="demanto_51">#REF!</definedName>
    <definedName name="DER" localSheetId="11">[65]DIST!$C$7:$D$2942</definedName>
    <definedName name="DER" localSheetId="4">[66]DIST!$C$7:$D$2942</definedName>
    <definedName name="DER" localSheetId="8">[66]DIST!$C$7:$D$2942</definedName>
    <definedName name="DER" localSheetId="0">[65]DIST!$C$7:$D$2942</definedName>
    <definedName name="DER">[67]DIST!$C$7:$D$2942</definedName>
    <definedName name="deriv" localSheetId="5">#REF!</definedName>
    <definedName name="deriv" localSheetId="11">#REF!</definedName>
    <definedName name="deriv" localSheetId="7">#REF!</definedName>
    <definedName name="deriv" localSheetId="4">#REF!</definedName>
    <definedName name="deriv" localSheetId="8">#REF!</definedName>
    <definedName name="deriv" localSheetId="0">#REF!</definedName>
    <definedName name="deriv">#REF!</definedName>
    <definedName name="DescripcionVenta" localSheetId="11">#REF!</definedName>
    <definedName name="DescripcionVenta" localSheetId="0">#REF!</definedName>
    <definedName name="DescripcionVenta">#REF!</definedName>
    <definedName name="Desinfeccion_del_Sistema_de_Agua_Potable" localSheetId="11">#REF!</definedName>
    <definedName name="Desinfeccion_del_Sistema_de_Agua_Potable" localSheetId="0">#REF!</definedName>
    <definedName name="Desinfeccion_del_Sistema_de_Agua_Potable">#REF!</definedName>
    <definedName name="df">#REF!</definedName>
    <definedName name="dfa" localSheetId="5" hidden="1">{"TAB1",#N/A,TRUE,"GENERAL";"TAB2",#N/A,TRUE,"GENERAL";"TAB3",#N/A,TRUE,"GENERAL";"TAB4",#N/A,TRUE,"GENERAL";"TAB5",#N/A,TRUE,"GENERAL"}</definedName>
    <definedName name="dfa" localSheetId="11" hidden="1">{"TAB1",#N/A,TRUE,"GENERAL";"TAB2",#N/A,TRUE,"GENERAL";"TAB3",#N/A,TRUE,"GENERAL";"TAB4",#N/A,TRUE,"GENERAL";"TAB5",#N/A,TRUE,"GENERAL"}</definedName>
    <definedName name="dfa" localSheetId="7" hidden="1">{"TAB1",#N/A,TRUE,"GENERAL";"TAB2",#N/A,TRUE,"GENERAL";"TAB3",#N/A,TRUE,"GENERAL";"TAB4",#N/A,TRUE,"GENERAL";"TAB5",#N/A,TRUE,"GENERAL"}</definedName>
    <definedName name="dfa" localSheetId="4" hidden="1">{"TAB1",#N/A,TRUE,"GENERAL";"TAB2",#N/A,TRUE,"GENERAL";"TAB3",#N/A,TRUE,"GENERAL";"TAB4",#N/A,TRUE,"GENERAL";"TAB5",#N/A,TRUE,"GENERAL"}</definedName>
    <definedName name="dfa" localSheetId="6" hidden="1">{"TAB1",#N/A,TRUE,"GENERAL";"TAB2",#N/A,TRUE,"GENERAL";"TAB3",#N/A,TRUE,"GENERAL";"TAB4",#N/A,TRUE,"GENERAL";"TAB5",#N/A,TRUE,"GENERAL"}</definedName>
    <definedName name="dfa" localSheetId="8"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5" hidden="1">{"TAB1",#N/A,TRUE,"GENERAL";"TAB2",#N/A,TRUE,"GENERAL";"TAB3",#N/A,TRUE,"GENERAL";"TAB4",#N/A,TRUE,"GENERAL";"TAB5",#N/A,TRUE,"GENERAL"}</definedName>
    <definedName name="dfasd" localSheetId="11" hidden="1">{"TAB1",#N/A,TRUE,"GENERAL";"TAB2",#N/A,TRUE,"GENERAL";"TAB3",#N/A,TRUE,"GENERAL";"TAB4",#N/A,TRUE,"GENERAL";"TAB5",#N/A,TRUE,"GENERAL"}</definedName>
    <definedName name="dfasd" localSheetId="7" hidden="1">{"TAB1",#N/A,TRUE,"GENERAL";"TAB2",#N/A,TRUE,"GENERAL";"TAB3",#N/A,TRUE,"GENERAL";"TAB4",#N/A,TRUE,"GENERAL";"TAB5",#N/A,TRUE,"GENERAL"}</definedName>
    <definedName name="dfasd" localSheetId="4" hidden="1">{"TAB1",#N/A,TRUE,"GENERAL";"TAB2",#N/A,TRUE,"GENERAL";"TAB3",#N/A,TRUE,"GENERAL";"TAB4",#N/A,TRUE,"GENERAL";"TAB5",#N/A,TRUE,"GENERAL"}</definedName>
    <definedName name="dfasd" localSheetId="6" hidden="1">{"TAB1",#N/A,TRUE,"GENERAL";"TAB2",#N/A,TRUE,"GENERAL";"TAB3",#N/A,TRUE,"GENERAL";"TAB4",#N/A,TRUE,"GENERAL";"TAB5",#N/A,TRUE,"GENERAL"}</definedName>
    <definedName name="dfasd" localSheetId="8"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5" hidden="1">{"via1",#N/A,TRUE,"general";"via2",#N/A,TRUE,"general";"via3",#N/A,TRUE,"general"}</definedName>
    <definedName name="DFBNJ" localSheetId="11" hidden="1">{"via1",#N/A,TRUE,"general";"via2",#N/A,TRUE,"general";"via3",#N/A,TRUE,"general"}</definedName>
    <definedName name="DFBNJ" localSheetId="7" hidden="1">{"via1",#N/A,TRUE,"general";"via2",#N/A,TRUE,"general";"via3",#N/A,TRUE,"general"}</definedName>
    <definedName name="DFBNJ" localSheetId="4" hidden="1">{"via1",#N/A,TRUE,"general";"via2",#N/A,TRUE,"general";"via3",#N/A,TRUE,"general"}</definedName>
    <definedName name="DFBNJ" localSheetId="6" hidden="1">{"via1",#N/A,TRUE,"general";"via2",#N/A,TRUE,"general";"via3",#N/A,TRUE,"general"}</definedName>
    <definedName name="DFBNJ" localSheetId="8"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5" hidden="1">{"TAB1",#N/A,TRUE,"GENERAL";"TAB2",#N/A,TRUE,"GENERAL";"TAB3",#N/A,TRUE,"GENERAL";"TAB4",#N/A,TRUE,"GENERAL";"TAB5",#N/A,TRUE,"GENERAL"}</definedName>
    <definedName name="dfds" localSheetId="11" hidden="1">{"TAB1",#N/A,TRUE,"GENERAL";"TAB2",#N/A,TRUE,"GENERAL";"TAB3",#N/A,TRUE,"GENERAL";"TAB4",#N/A,TRUE,"GENERAL";"TAB5",#N/A,TRUE,"GENERAL"}</definedName>
    <definedName name="dfds" localSheetId="7" hidden="1">{"TAB1",#N/A,TRUE,"GENERAL";"TAB2",#N/A,TRUE,"GENERAL";"TAB3",#N/A,TRUE,"GENERAL";"TAB4",#N/A,TRUE,"GENERAL";"TAB5",#N/A,TRUE,"GENERAL"}</definedName>
    <definedName name="dfds" localSheetId="4" hidden="1">{"TAB1",#N/A,TRUE,"GENERAL";"TAB2",#N/A,TRUE,"GENERAL";"TAB3",#N/A,TRUE,"GENERAL";"TAB4",#N/A,TRUE,"GENERAL";"TAB5",#N/A,TRUE,"GENERAL"}</definedName>
    <definedName name="dfds" localSheetId="6" hidden="1">{"TAB1",#N/A,TRUE,"GENERAL";"TAB2",#N/A,TRUE,"GENERAL";"TAB3",#N/A,TRUE,"GENERAL";"TAB4",#N/A,TRUE,"GENERAL";"TAB5",#N/A,TRUE,"GENERAL"}</definedName>
    <definedName name="dfds" localSheetId="8"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5" hidden="1">{"via1",#N/A,TRUE,"general";"via2",#N/A,TRUE,"general";"via3",#N/A,TRUE,"general"}</definedName>
    <definedName name="dfdsfi" localSheetId="11" hidden="1">{"via1",#N/A,TRUE,"general";"via2",#N/A,TRUE,"general";"via3",#N/A,TRUE,"general"}</definedName>
    <definedName name="dfdsfi" localSheetId="7" hidden="1">{"via1",#N/A,TRUE,"general";"via2",#N/A,TRUE,"general";"via3",#N/A,TRUE,"general"}</definedName>
    <definedName name="dfdsfi" localSheetId="4" hidden="1">{"via1",#N/A,TRUE,"general";"via2",#N/A,TRUE,"general";"via3",#N/A,TRUE,"general"}</definedName>
    <definedName name="dfdsfi" localSheetId="6" hidden="1">{"via1",#N/A,TRUE,"general";"via2",#N/A,TRUE,"general";"via3",#N/A,TRUE,"general"}</definedName>
    <definedName name="dfdsfi" localSheetId="8"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5" hidden="1">{"TAB1",#N/A,TRUE,"GENERAL";"TAB2",#N/A,TRUE,"GENERAL";"TAB3",#N/A,TRUE,"GENERAL";"TAB4",#N/A,TRUE,"GENERAL";"TAB5",#N/A,TRUE,"GENERAL"}</definedName>
    <definedName name="dffffe" localSheetId="11"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5" hidden="1">{"via1",#N/A,TRUE,"general";"via2",#N/A,TRUE,"general";"via3",#N/A,TRUE,"general"}</definedName>
    <definedName name="DFG" localSheetId="11" hidden="1">{"via1",#N/A,TRUE,"general";"via2",#N/A,TRUE,"general";"via3",#N/A,TRUE,"general"}</definedName>
    <definedName name="DFG" localSheetId="7" hidden="1">{"via1",#N/A,TRUE,"general";"via2",#N/A,TRUE,"general";"via3",#N/A,TRUE,"general"}</definedName>
    <definedName name="DFG" localSheetId="4" hidden="1">{"via1",#N/A,TRUE,"general";"via2",#N/A,TRUE,"general";"via3",#N/A,TRUE,"general"}</definedName>
    <definedName name="DFG" localSheetId="6" hidden="1">{"via1",#N/A,TRUE,"general";"via2",#N/A,TRUE,"general";"via3",#N/A,TRUE,"general"}</definedName>
    <definedName name="DFG" localSheetId="8"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5" hidden="1">{"via1",#N/A,TRUE,"general";"via2",#N/A,TRUE,"general";"via3",#N/A,TRUE,"general"}</definedName>
    <definedName name="DFGBHJ" localSheetId="11" hidden="1">{"via1",#N/A,TRUE,"general";"via2",#N/A,TRUE,"general";"via3",#N/A,TRUE,"general"}</definedName>
    <definedName name="DFGBHJ" localSheetId="7" hidden="1">{"via1",#N/A,TRUE,"general";"via2",#N/A,TRUE,"general";"via3",#N/A,TRUE,"general"}</definedName>
    <definedName name="DFGBHJ" localSheetId="4" hidden="1">{"via1",#N/A,TRUE,"general";"via2",#N/A,TRUE,"general";"via3",#N/A,TRUE,"general"}</definedName>
    <definedName name="DFGBHJ" localSheetId="6" hidden="1">{"via1",#N/A,TRUE,"general";"via2",#N/A,TRUE,"general";"via3",#N/A,TRUE,"general"}</definedName>
    <definedName name="DFGBHJ" localSheetId="8"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[68]EQALT!$G$10:$BL$65</definedName>
    <definedName name="DFGDFG" localSheetId="5" hidden="1">{"via1",#N/A,TRUE,"general";"via2",#N/A,TRUE,"general";"via3",#N/A,TRUE,"general"}</definedName>
    <definedName name="DFGDFG" localSheetId="11" hidden="1">{"via1",#N/A,TRUE,"general";"via2",#N/A,TRUE,"general";"via3",#N/A,TRUE,"general"}</definedName>
    <definedName name="DFGDFG" localSheetId="7" hidden="1">{"via1",#N/A,TRUE,"general";"via2",#N/A,TRUE,"general";"via3",#N/A,TRUE,"general"}</definedName>
    <definedName name="DFGDFG" localSheetId="4" hidden="1">{"via1",#N/A,TRUE,"general";"via2",#N/A,TRUE,"general";"via3",#N/A,TRUE,"general"}</definedName>
    <definedName name="DFGDFG" localSheetId="6" hidden="1">{"via1",#N/A,TRUE,"general";"via2",#N/A,TRUE,"general";"via3",#N/A,TRUE,"general"}</definedName>
    <definedName name="DFGDFG" localSheetId="8"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5" hidden="1">{"TAB1",#N/A,TRUE,"GENERAL";"TAB2",#N/A,TRUE,"GENERAL";"TAB3",#N/A,TRUE,"GENERAL";"TAB4",#N/A,TRUE,"GENERAL";"TAB5",#N/A,TRUE,"GENERAL"}</definedName>
    <definedName name="DFGDYYB" localSheetId="11"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5" hidden="1">{"via1",#N/A,TRUE,"general";"via2",#N/A,TRUE,"general";"via3",#N/A,TRUE,"general"}</definedName>
    <definedName name="dfgf" localSheetId="11" hidden="1">{"via1",#N/A,TRUE,"general";"via2",#N/A,TRUE,"general";"via3",#N/A,TRUE,"general"}</definedName>
    <definedName name="dfgf" localSheetId="7" hidden="1">{"via1",#N/A,TRUE,"general";"via2",#N/A,TRUE,"general";"via3",#N/A,TRUE,"general"}</definedName>
    <definedName name="dfgf" localSheetId="4" hidden="1">{"via1",#N/A,TRUE,"general";"via2",#N/A,TRUE,"general";"via3",#N/A,TRUE,"general"}</definedName>
    <definedName name="dfgf" localSheetId="6" hidden="1">{"via1",#N/A,TRUE,"general";"via2",#N/A,TRUE,"general";"via3",#N/A,TRUE,"general"}</definedName>
    <definedName name="dfgf" localSheetId="8"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5" hidden="1">{"TAB1",#N/A,TRUE,"GENERAL";"TAB2",#N/A,TRUE,"GENERAL";"TAB3",#N/A,TRUE,"GENERAL";"TAB4",#N/A,TRUE,"GENERAL";"TAB5",#N/A,TRUE,"GENERAL"}</definedName>
    <definedName name="DFGFBOP" localSheetId="11"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11"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5" hidden="1">{"TAB1",#N/A,TRUE,"GENERAL";"TAB2",#N/A,TRUE,"GENERAL";"TAB3",#N/A,TRUE,"GENERAL";"TAB4",#N/A,TRUE,"GENERAL";"TAB5",#N/A,TRUE,"GENERAL"}</definedName>
    <definedName name="DFGV" localSheetId="11" hidden="1">{"TAB1",#N/A,TRUE,"GENERAL";"TAB2",#N/A,TRUE,"GENERAL";"TAB3",#N/A,TRUE,"GENERAL";"TAB4",#N/A,TRUE,"GENERAL";"TAB5",#N/A,TRUE,"GENERAL"}</definedName>
    <definedName name="DFGV" localSheetId="7" hidden="1">{"TAB1",#N/A,TRUE,"GENERAL";"TAB2",#N/A,TRUE,"GENERAL";"TAB3",#N/A,TRUE,"GENERAL";"TAB4",#N/A,TRUE,"GENERAL";"TAB5",#N/A,TRUE,"GENERAL"}</definedName>
    <definedName name="DFGV" localSheetId="4" hidden="1">{"TAB1",#N/A,TRUE,"GENERAL";"TAB2",#N/A,TRUE,"GENERAL";"TAB3",#N/A,TRUE,"GENERAL";"TAB4",#N/A,TRUE,"GENERAL";"TAB5",#N/A,TRUE,"GENERAL"}</definedName>
    <definedName name="DFGV" localSheetId="6" hidden="1">{"TAB1",#N/A,TRUE,"GENERAL";"TAB2",#N/A,TRUE,"GENERAL";"TAB3",#N/A,TRUE,"GENERAL";"TAB4",#N/A,TRUE,"GENERAL";"TAB5",#N/A,TRUE,"GENERAL"}</definedName>
    <definedName name="DFGV" localSheetId="8"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11"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5" hidden="1">{"TAB1",#N/A,TRUE,"GENERAL";"TAB2",#N/A,TRUE,"GENERAL";"TAB3",#N/A,TRUE,"GENERAL";"TAB4",#N/A,TRUE,"GENERAL";"TAB5",#N/A,TRUE,"GENERAL"}</definedName>
    <definedName name="dfh" localSheetId="11" hidden="1">{"TAB1",#N/A,TRUE,"GENERAL";"TAB2",#N/A,TRUE,"GENERAL";"TAB3",#N/A,TRUE,"GENERAL";"TAB4",#N/A,TRUE,"GENERAL";"TAB5",#N/A,TRUE,"GENERAL"}</definedName>
    <definedName name="dfh" localSheetId="7" hidden="1">{"TAB1",#N/A,TRUE,"GENERAL";"TAB2",#N/A,TRUE,"GENERAL";"TAB3",#N/A,TRUE,"GENERAL";"TAB4",#N/A,TRUE,"GENERAL";"TAB5",#N/A,TRUE,"GENERAL"}</definedName>
    <definedName name="dfh" localSheetId="4" hidden="1">{"TAB1",#N/A,TRUE,"GENERAL";"TAB2",#N/A,TRUE,"GENERAL";"TAB3",#N/A,TRUE,"GENERAL";"TAB4",#N/A,TRUE,"GENERAL";"TAB5",#N/A,TRUE,"GENERAL"}</definedName>
    <definedName name="dfh" localSheetId="6" hidden="1">{"TAB1",#N/A,TRUE,"GENERAL";"TAB2",#N/A,TRUE,"GENERAL";"TAB3",#N/A,TRUE,"GENERAL";"TAB4",#N/A,TRUE,"GENERAL";"TAB5",#N/A,TRUE,"GENERAL"}</definedName>
    <definedName name="dfh" localSheetId="8"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5" hidden="1">{"via1",#N/A,TRUE,"general";"via2",#N/A,TRUE,"general";"via3",#N/A,TRUE,"general"}</definedName>
    <definedName name="dfhdr" localSheetId="11" hidden="1">{"via1",#N/A,TRUE,"general";"via2",#N/A,TRUE,"general";"via3",#N/A,TRUE,"general"}</definedName>
    <definedName name="dfhdr" localSheetId="7" hidden="1">{"via1",#N/A,TRUE,"general";"via2",#N/A,TRUE,"general";"via3",#N/A,TRUE,"general"}</definedName>
    <definedName name="dfhdr" localSheetId="4" hidden="1">{"via1",#N/A,TRUE,"general";"via2",#N/A,TRUE,"general";"via3",#N/A,TRUE,"general"}</definedName>
    <definedName name="dfhdr" localSheetId="6" hidden="1">{"via1",#N/A,TRUE,"general";"via2",#N/A,TRUE,"general";"via3",#N/A,TRUE,"general"}</definedName>
    <definedName name="dfhdr" localSheetId="8"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5" hidden="1">{"via1",#N/A,TRUE,"general";"via2",#N/A,TRUE,"general";"via3",#N/A,TRUE,"general"}</definedName>
    <definedName name="dfhgh" localSheetId="11" hidden="1">{"via1",#N/A,TRUE,"general";"via2",#N/A,TRUE,"general";"via3",#N/A,TRUE,"general"}</definedName>
    <definedName name="dfhgh" localSheetId="7" hidden="1">{"via1",#N/A,TRUE,"general";"via2",#N/A,TRUE,"general";"via3",#N/A,TRUE,"general"}</definedName>
    <definedName name="dfhgh" localSheetId="4" hidden="1">{"via1",#N/A,TRUE,"general";"via2",#N/A,TRUE,"general";"via3",#N/A,TRUE,"general"}</definedName>
    <definedName name="dfhgh" localSheetId="6" hidden="1">{"via1",#N/A,TRUE,"general";"via2",#N/A,TRUE,"general";"via3",#N/A,TRUE,"general"}</definedName>
    <definedName name="dfhgh" localSheetId="8"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5" hidden="1">{"via1",#N/A,TRUE,"general";"via2",#N/A,TRUE,"general";"via3",#N/A,TRUE,"general"}</definedName>
    <definedName name="dfj" localSheetId="11" hidden="1">{"via1",#N/A,TRUE,"general";"via2",#N/A,TRUE,"general";"via3",#N/A,TRUE,"general"}</definedName>
    <definedName name="dfj" localSheetId="7" hidden="1">{"via1",#N/A,TRUE,"general";"via2",#N/A,TRUE,"general";"via3",#N/A,TRUE,"general"}</definedName>
    <definedName name="dfj" localSheetId="4" hidden="1">{"via1",#N/A,TRUE,"general";"via2",#N/A,TRUE,"general";"via3",#N/A,TRUE,"general"}</definedName>
    <definedName name="dfj" localSheetId="6" hidden="1">{"via1",#N/A,TRUE,"general";"via2",#N/A,TRUE,"general";"via3",#N/A,TRUE,"general"}</definedName>
    <definedName name="dfj" localSheetId="8"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5" hidden="1">{"via1",#N/A,TRUE,"general";"via2",#N/A,TRUE,"general";"via3",#N/A,TRUE,"general"}</definedName>
    <definedName name="DFRFRF" localSheetId="11" hidden="1">{"via1",#N/A,TRUE,"general";"via2",#N/A,TRUE,"general";"via3",#N/A,TRUE,"general"}</definedName>
    <definedName name="DFRFRF" localSheetId="7" hidden="1">{"via1",#N/A,TRUE,"general";"via2",#N/A,TRUE,"general";"via3",#N/A,TRUE,"general"}</definedName>
    <definedName name="DFRFRF" localSheetId="4" hidden="1">{"via1",#N/A,TRUE,"general";"via2",#N/A,TRUE,"general";"via3",#N/A,TRUE,"general"}</definedName>
    <definedName name="DFRFRF" localSheetId="6" hidden="1">{"via1",#N/A,TRUE,"general";"via2",#N/A,TRUE,"general";"via3",#N/A,TRUE,"general"}</definedName>
    <definedName name="DFRFRF" localSheetId="8"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SD" localSheetId="5">'5. FP PRESTAC.'!err</definedName>
    <definedName name="DFSD" localSheetId="11">[0]!err</definedName>
    <definedName name="DFSD" localSheetId="7">CALIDAD!err</definedName>
    <definedName name="DFSD" localSheetId="4">DEDICACIÓN!err</definedName>
    <definedName name="DFSD" localSheetId="8">'IMP Y PÓLIZAS'!err</definedName>
    <definedName name="DFSD" localSheetId="0">[0]!err</definedName>
    <definedName name="DFSD">[0]!err</definedName>
    <definedName name="DFVUI" localSheetId="5" hidden="1">{"via1",#N/A,TRUE,"general";"via2",#N/A,TRUE,"general";"via3",#N/A,TRUE,"general"}</definedName>
    <definedName name="DFVUI" localSheetId="11" hidden="1">{"via1",#N/A,TRUE,"general";"via2",#N/A,TRUE,"general";"via3",#N/A,TRUE,"general"}</definedName>
    <definedName name="DFVUI" localSheetId="7" hidden="1">{"via1",#N/A,TRUE,"general";"via2",#N/A,TRUE,"general";"via3",#N/A,TRUE,"general"}</definedName>
    <definedName name="DFVUI" localSheetId="4" hidden="1">{"via1",#N/A,TRUE,"general";"via2",#N/A,TRUE,"general";"via3",#N/A,TRUE,"general"}</definedName>
    <definedName name="DFVUI" localSheetId="6" hidden="1">{"via1",#N/A,TRUE,"general";"via2",#N/A,TRUE,"general";"via3",#N/A,TRUE,"general"}</definedName>
    <definedName name="DFVUI" localSheetId="8"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5" hidden="1">{"via1",#N/A,TRUE,"general";"via2",#N/A,TRUE,"general";"via3",#N/A,TRUE,"general"}</definedName>
    <definedName name="dg" localSheetId="11" hidden="1">{"via1",#N/A,TRUE,"general";"via2",#N/A,TRUE,"general";"via3",#N/A,TRUE,"general"}</definedName>
    <definedName name="dg" localSheetId="7" hidden="1">{"via1",#N/A,TRUE,"general";"via2",#N/A,TRUE,"general";"via3",#N/A,TRUE,"general"}</definedName>
    <definedName name="dg" localSheetId="4" hidden="1">{"via1",#N/A,TRUE,"general";"via2",#N/A,TRUE,"general";"via3",#N/A,TRUE,"general"}</definedName>
    <definedName name="dg" localSheetId="6" hidden="1">{"via1",#N/A,TRUE,"general";"via2",#N/A,TRUE,"general";"via3",#N/A,TRUE,"general"}</definedName>
    <definedName name="dg" localSheetId="8"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5" hidden="1">{"via1",#N/A,TRUE,"general";"via2",#N/A,TRUE,"general";"via3",#N/A,TRUE,"general"}</definedName>
    <definedName name="dgdgr" localSheetId="11" hidden="1">{"via1",#N/A,TRUE,"general";"via2",#N/A,TRUE,"general";"via3",#N/A,TRUE,"general"}</definedName>
    <definedName name="dgdgr" localSheetId="7" hidden="1">{"via1",#N/A,TRUE,"general";"via2",#N/A,TRUE,"general";"via3",#N/A,TRUE,"general"}</definedName>
    <definedName name="dgdgr" localSheetId="4" hidden="1">{"via1",#N/A,TRUE,"general";"via2",#N/A,TRUE,"general";"via3",#N/A,TRUE,"general"}</definedName>
    <definedName name="dgdgr" localSheetId="6" hidden="1">{"via1",#N/A,TRUE,"general";"via2",#N/A,TRUE,"general";"via3",#N/A,TRUE,"general"}</definedName>
    <definedName name="dgdgr" localSheetId="8"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5" hidden="1">{"TAB1",#N/A,TRUE,"GENERAL";"TAB2",#N/A,TRUE,"GENERAL";"TAB3",#N/A,TRUE,"GENERAL";"TAB4",#N/A,TRUE,"GENERAL";"TAB5",#N/A,TRUE,"GENERAL"}</definedName>
    <definedName name="dgfd" localSheetId="11" hidden="1">{"TAB1",#N/A,TRUE,"GENERAL";"TAB2",#N/A,TRUE,"GENERAL";"TAB3",#N/A,TRUE,"GENERAL";"TAB4",#N/A,TRUE,"GENERAL";"TAB5",#N/A,TRUE,"GENERAL"}</definedName>
    <definedName name="dgfd" localSheetId="7" hidden="1">{"TAB1",#N/A,TRUE,"GENERAL";"TAB2",#N/A,TRUE,"GENERAL";"TAB3",#N/A,TRUE,"GENERAL";"TAB4",#N/A,TRUE,"GENERAL";"TAB5",#N/A,TRUE,"GENERAL"}</definedName>
    <definedName name="dgfd" localSheetId="4" hidden="1">{"TAB1",#N/A,TRUE,"GENERAL";"TAB2",#N/A,TRUE,"GENERAL";"TAB3",#N/A,TRUE,"GENERAL";"TAB4",#N/A,TRUE,"GENERAL";"TAB5",#N/A,TRUE,"GENERAL"}</definedName>
    <definedName name="dgfd" localSheetId="6" hidden="1">{"TAB1",#N/A,TRUE,"GENERAL";"TAB2",#N/A,TRUE,"GENERAL";"TAB3",#N/A,TRUE,"GENERAL";"TAB4",#N/A,TRUE,"GENERAL";"TAB5",#N/A,TRUE,"GENERAL"}</definedName>
    <definedName name="dgfd" localSheetId="8"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5" hidden="1">{"via1",#N/A,TRUE,"general";"via2",#N/A,TRUE,"general";"via3",#N/A,TRUE,"general"}</definedName>
    <definedName name="DGFDFVSDF" localSheetId="11" hidden="1">{"via1",#N/A,TRUE,"general";"via2",#N/A,TRUE,"general";"via3",#N/A,TRUE,"general"}</definedName>
    <definedName name="DGFDFVSDF" localSheetId="7" hidden="1">{"via1",#N/A,TRUE,"general";"via2",#N/A,TRUE,"general";"via3",#N/A,TRUE,"general"}</definedName>
    <definedName name="DGFDFVSDF" localSheetId="4" hidden="1">{"via1",#N/A,TRUE,"general";"via2",#N/A,TRUE,"general";"via3",#N/A,TRUE,"general"}</definedName>
    <definedName name="DGFDFVSDF" localSheetId="6" hidden="1">{"via1",#N/A,TRUE,"general";"via2",#N/A,TRUE,"general";"via3",#N/A,TRUE,"general"}</definedName>
    <definedName name="DGFDFVSDF" localSheetId="8"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5" hidden="1">{"via1",#N/A,TRUE,"general";"via2",#N/A,TRUE,"general";"via3",#N/A,TRUE,"general"}</definedName>
    <definedName name="dgfdg" localSheetId="11" hidden="1">{"via1",#N/A,TRUE,"general";"via2",#N/A,TRUE,"general";"via3",#N/A,TRUE,"general"}</definedName>
    <definedName name="dgfdg" localSheetId="7" hidden="1">{"via1",#N/A,TRUE,"general";"via2",#N/A,TRUE,"general";"via3",#N/A,TRUE,"general"}</definedName>
    <definedName name="dgfdg" localSheetId="4" hidden="1">{"via1",#N/A,TRUE,"general";"via2",#N/A,TRUE,"general";"via3",#N/A,TRUE,"general"}</definedName>
    <definedName name="dgfdg" localSheetId="6" hidden="1">{"via1",#N/A,TRUE,"general";"via2",#N/A,TRUE,"general";"via3",#N/A,TRUE,"general"}</definedName>
    <definedName name="dgfdg" localSheetId="8"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5" hidden="1">{"via1",#N/A,TRUE,"general";"via2",#N/A,TRUE,"general";"via3",#N/A,TRUE,"general"}</definedName>
    <definedName name="DGFG" localSheetId="11" hidden="1">{"via1",#N/A,TRUE,"general";"via2",#N/A,TRUE,"general";"via3",#N/A,TRUE,"general"}</definedName>
    <definedName name="DGFG" localSheetId="7" hidden="1">{"via1",#N/A,TRUE,"general";"via2",#N/A,TRUE,"general";"via3",#N/A,TRUE,"general"}</definedName>
    <definedName name="DGFG" localSheetId="4" hidden="1">{"via1",#N/A,TRUE,"general";"via2",#N/A,TRUE,"general";"via3",#N/A,TRUE,"general"}</definedName>
    <definedName name="DGFG" localSheetId="6" hidden="1">{"via1",#N/A,TRUE,"general";"via2",#N/A,TRUE,"general";"via3",#N/A,TRUE,"general"}</definedName>
    <definedName name="DGFG" localSheetId="8"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5" hidden="1">{"TAB1",#N/A,TRUE,"GENERAL";"TAB2",#N/A,TRUE,"GENERAL";"TAB3",#N/A,TRUE,"GENERAL";"TAB4",#N/A,TRUE,"GENERAL";"TAB5",#N/A,TRUE,"GENERAL"}</definedName>
    <definedName name="dgfsado" localSheetId="11"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5" hidden="1">{"TAB1",#N/A,TRUE,"GENERAL";"TAB2",#N/A,TRUE,"GENERAL";"TAB3",#N/A,TRUE,"GENERAL";"TAB4",#N/A,TRUE,"GENERAL";"TAB5",#N/A,TRUE,"GENERAL"}</definedName>
    <definedName name="dgrdeb" localSheetId="11"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5" hidden="1">{"via1",#N/A,TRUE,"general";"via2",#N/A,TRUE,"general";"via3",#N/A,TRUE,"general"}</definedName>
    <definedName name="dgreg" localSheetId="11" hidden="1">{"via1",#N/A,TRUE,"general";"via2",#N/A,TRUE,"general";"via3",#N/A,TRUE,"general"}</definedName>
    <definedName name="dgreg" localSheetId="7" hidden="1">{"via1",#N/A,TRUE,"general";"via2",#N/A,TRUE,"general";"via3",#N/A,TRUE,"general"}</definedName>
    <definedName name="dgreg" localSheetId="4" hidden="1">{"via1",#N/A,TRUE,"general";"via2",#N/A,TRUE,"general";"via3",#N/A,TRUE,"general"}</definedName>
    <definedName name="dgreg" localSheetId="6" hidden="1">{"via1",#N/A,TRUE,"general";"via2",#N/A,TRUE,"general";"via3",#N/A,TRUE,"general"}</definedName>
    <definedName name="dgreg" localSheetId="8"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gsdggh">#REF!</definedName>
    <definedName name="DH" localSheetId="5" hidden="1">{"via1",#N/A,TRUE,"general";"via2",#N/A,TRUE,"general";"via3",#N/A,TRUE,"general"}</definedName>
    <definedName name="DH" localSheetId="11" hidden="1">{"via1",#N/A,TRUE,"general";"via2",#N/A,TRUE,"general";"via3",#N/A,TRUE,"general"}</definedName>
    <definedName name="DH" localSheetId="7" hidden="1">{"via1",#N/A,TRUE,"general";"via2",#N/A,TRUE,"general";"via3",#N/A,TRUE,"general"}</definedName>
    <definedName name="DH" localSheetId="4" hidden="1">{"via1",#N/A,TRUE,"general";"via2",#N/A,TRUE,"general";"via3",#N/A,TRUE,"general"}</definedName>
    <definedName name="DH" localSheetId="6" hidden="1">{"via1",#N/A,TRUE,"general";"via2",#N/A,TRUE,"general";"via3",#N/A,TRUE,"general"}</definedName>
    <definedName name="DH" localSheetId="8"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5" hidden="1">{"TAB1",#N/A,TRUE,"GENERAL";"TAB2",#N/A,TRUE,"GENERAL";"TAB3",#N/A,TRUE,"GENERAL";"TAB4",#N/A,TRUE,"GENERAL";"TAB5",#N/A,TRUE,"GENERAL"}</definedName>
    <definedName name="dhdth" localSheetId="11" hidden="1">{"TAB1",#N/A,TRUE,"GENERAL";"TAB2",#N/A,TRUE,"GENERAL";"TAB3",#N/A,TRUE,"GENERAL";"TAB4",#N/A,TRUE,"GENERAL";"TAB5",#N/A,TRUE,"GENERAL"}</definedName>
    <definedName name="dhdth" localSheetId="7" hidden="1">{"TAB1",#N/A,TRUE,"GENERAL";"TAB2",#N/A,TRUE,"GENERAL";"TAB3",#N/A,TRUE,"GENERAL";"TAB4",#N/A,TRUE,"GENERAL";"TAB5",#N/A,TRUE,"GENERAL"}</definedName>
    <definedName name="dhdth" localSheetId="4" hidden="1">{"TAB1",#N/A,TRUE,"GENERAL";"TAB2",#N/A,TRUE,"GENERAL";"TAB3",#N/A,TRUE,"GENERAL";"TAB4",#N/A,TRUE,"GENERAL";"TAB5",#N/A,TRUE,"GENERAL"}</definedName>
    <definedName name="dhdth" localSheetId="6" hidden="1">{"TAB1",#N/A,TRUE,"GENERAL";"TAB2",#N/A,TRUE,"GENERAL";"TAB3",#N/A,TRUE,"GENERAL";"TAB4",#N/A,TRUE,"GENERAL";"TAB5",#N/A,TRUE,"GENERAL"}</definedName>
    <definedName name="dhdth" localSheetId="8"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5" hidden="1">{"via1",#N/A,TRUE,"general";"via2",#N/A,TRUE,"general";"via3",#N/A,TRUE,"general"}</definedName>
    <definedName name="dhgh" localSheetId="11" hidden="1">{"via1",#N/A,TRUE,"general";"via2",#N/A,TRUE,"general";"via3",#N/A,TRUE,"general"}</definedName>
    <definedName name="dhgh" localSheetId="7" hidden="1">{"via1",#N/A,TRUE,"general";"via2",#N/A,TRUE,"general";"via3",#N/A,TRUE,"general"}</definedName>
    <definedName name="dhgh" localSheetId="4" hidden="1">{"via1",#N/A,TRUE,"general";"via2",#N/A,TRUE,"general";"via3",#N/A,TRUE,"general"}</definedName>
    <definedName name="dhgh" localSheetId="6" hidden="1">{"via1",#N/A,TRUE,"general";"via2",#N/A,TRUE,"general";"via3",#N/A,TRUE,"general"}</definedName>
    <definedName name="dhgh" localSheetId="8"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i">#REF!</definedName>
    <definedName name="dia24hr">#REF!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fConsultoriaFMMin">#REF!</definedName>
    <definedName name="Disolvente_Thinner">#REF!</definedName>
    <definedName name="DISP">'[47]CALC PROD MENSUAL'!#REF!</definedName>
    <definedName name="Dispensador_Jabon_Liquido_Ref._B_4063" localSheetId="5">#REF!</definedName>
    <definedName name="Dispensador_Jabon_Liquido_Ref._B_4063" localSheetId="11">#REF!</definedName>
    <definedName name="Dispensador_Jabon_Liquido_Ref._B_4063" localSheetId="7">#REF!</definedName>
    <definedName name="Dispensador_Jabon_Liquido_Ref._B_4063" localSheetId="4">#REF!</definedName>
    <definedName name="Dispensador_Jabon_Liquido_Ref._B_4063" localSheetId="8">#REF!</definedName>
    <definedName name="Dispensador_Jabon_Liquido_Ref._B_4063" localSheetId="0">#REF!</definedName>
    <definedName name="Dispensador_Jabon_Liquido_Ref._B_4063">#REF!</definedName>
    <definedName name="Dispensador_Toallas_de_Papel_Ref._B_369" localSheetId="11">#REF!</definedName>
    <definedName name="Dispensador_Toallas_de_Papel_Ref._B_369" localSheetId="0">#REF!</definedName>
    <definedName name="Dispensador_Toallas_de_Papel_Ref._B_369">#REF!</definedName>
    <definedName name="DISPONIBILIDAD" localSheetId="11">'[46]CALC PROD MENSUAL'!#REF!</definedName>
    <definedName name="DISPONIBILIDAD" localSheetId="0">'[46]CALC PROD MENSUAL'!#REF!</definedName>
    <definedName name="DISPONIBILIDAD">'[46]CALC PROD MENSUAL'!#REF!</definedName>
    <definedName name="Diversos" localSheetId="5">#REF!</definedName>
    <definedName name="Diversos" localSheetId="11">#REF!</definedName>
    <definedName name="Diversos" localSheetId="7">#REF!</definedName>
    <definedName name="Diversos" localSheetId="4">#REF!</definedName>
    <definedName name="Diversos" localSheetId="8">#REF!</definedName>
    <definedName name="Diversos" localSheetId="0">#REF!</definedName>
    <definedName name="Diversos">#REF!</definedName>
    <definedName name="DIVISION">#N/A</definedName>
    <definedName name="dj" localSheetId="5">#REF!</definedName>
    <definedName name="dj" localSheetId="11">#REF!</definedName>
    <definedName name="dj" localSheetId="7">#REF!</definedName>
    <definedName name="dj" localSheetId="4">#REF!</definedName>
    <definedName name="dj" localSheetId="8">#REF!</definedName>
    <definedName name="dj" localSheetId="0">#REF!</definedName>
    <definedName name="dj">#REF!</definedName>
    <definedName name="djdytj" localSheetId="5" hidden="1">{"TAB1",#N/A,TRUE,"GENERAL";"TAB2",#N/A,TRUE,"GENERAL";"TAB3",#N/A,TRUE,"GENERAL";"TAB4",#N/A,TRUE,"GENERAL";"TAB5",#N/A,TRUE,"GENERAL"}</definedName>
    <definedName name="djdytj" localSheetId="11"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o">#REF!</definedName>
    <definedName name="Documentacion_y_Marquillado">#REF!</definedName>
    <definedName name="Domos_acrílicos_1.10_x_1.10">#REF!</definedName>
    <definedName name="DOR">#REF!</definedName>
    <definedName name="DOS" localSheetId="5">'5. FP PRESTAC.'!err</definedName>
    <definedName name="DOS" localSheetId="11">[0]!err</definedName>
    <definedName name="DOS" localSheetId="7">CALIDAD!err</definedName>
    <definedName name="DOS" localSheetId="4">DEDICACIÓN!err</definedName>
    <definedName name="DOS" localSheetId="8">'IMP Y PÓLIZAS'!err</definedName>
    <definedName name="DOS" localSheetId="0">[0]!err</definedName>
    <definedName name="DOS">[0]!err</definedName>
    <definedName name="Dp">[62]Sanitario!$AC$8:$AD$8</definedName>
    <definedName name="drf" localSheetId="5">#REF!</definedName>
    <definedName name="drf" localSheetId="11">#REF!</definedName>
    <definedName name="drf" localSheetId="7">#REF!</definedName>
    <definedName name="drf" localSheetId="4">#REF!</definedName>
    <definedName name="drf" localSheetId="8">#REF!</definedName>
    <definedName name="drf" localSheetId="0">#REF!</definedName>
    <definedName name="drf">#REF!</definedName>
    <definedName name="dry" localSheetId="5" hidden="1">{"via1",#N/A,TRUE,"general";"via2",#N/A,TRUE,"general";"via3",#N/A,TRUE,"general"}</definedName>
    <definedName name="dry" localSheetId="11" hidden="1">{"via1",#N/A,TRUE,"general";"via2",#N/A,TRUE,"general";"via3",#N/A,TRUE,"general"}</definedName>
    <definedName name="dry" localSheetId="7" hidden="1">{"via1",#N/A,TRUE,"general";"via2",#N/A,TRUE,"general";"via3",#N/A,TRUE,"general"}</definedName>
    <definedName name="dry" localSheetId="4" hidden="1">{"via1",#N/A,TRUE,"general";"via2",#N/A,TRUE,"general";"via3",#N/A,TRUE,"general"}</definedName>
    <definedName name="dry" localSheetId="6" hidden="1">{"via1",#N/A,TRUE,"general";"via2",#N/A,TRUE,"general";"via3",#N/A,TRUE,"general"}</definedName>
    <definedName name="dry" localSheetId="8"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#REF!</definedName>
    <definedName name="DSAD" localSheetId="5" hidden="1">{"via1",#N/A,TRUE,"general";"via2",#N/A,TRUE,"general";"via3",#N/A,TRUE,"general"}</definedName>
    <definedName name="DSAD" localSheetId="11" hidden="1">{"via1",#N/A,TRUE,"general";"via2",#N/A,TRUE,"general";"via3",#N/A,TRUE,"general"}</definedName>
    <definedName name="DSAD" localSheetId="7" hidden="1">{"via1",#N/A,TRUE,"general";"via2",#N/A,TRUE,"general";"via3",#N/A,TRUE,"general"}</definedName>
    <definedName name="DSAD" localSheetId="4" hidden="1">{"via1",#N/A,TRUE,"general";"via2",#N/A,TRUE,"general";"via3",#N/A,TRUE,"general"}</definedName>
    <definedName name="DSAD" localSheetId="6" hidden="1">{"via1",#N/A,TRUE,"general";"via2",#N/A,TRUE,"general";"via3",#N/A,TRUE,"general"}</definedName>
    <definedName name="DSAD" localSheetId="8"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5" hidden="1">{"TAB1",#N/A,TRUE,"GENERAL";"TAB2",#N/A,TRUE,"GENERAL";"TAB3",#N/A,TRUE,"GENERAL";"TAB4",#N/A,TRUE,"GENERAL";"TAB5",#N/A,TRUE,"GENERAL"}</definedName>
    <definedName name="dsadfp" localSheetId="11"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5" hidden="1">{"via1",#N/A,TRUE,"general";"via2",#N/A,TRUE,"general";"via3",#N/A,TRUE,"general"}</definedName>
    <definedName name="DSD" localSheetId="11" hidden="1">{"via1",#N/A,TRUE,"general";"via2",#N/A,TRUE,"general";"via3",#N/A,TRUE,"general"}</definedName>
    <definedName name="DSD" localSheetId="7" hidden="1">{"via1",#N/A,TRUE,"general";"via2",#N/A,TRUE,"general";"via3",#N/A,TRUE,"general"}</definedName>
    <definedName name="DSD" localSheetId="4" hidden="1">{"via1",#N/A,TRUE,"general";"via2",#N/A,TRUE,"general";"via3",#N/A,TRUE,"general"}</definedName>
    <definedName name="DSD" localSheetId="6" hidden="1">{"via1",#N/A,TRUE,"general";"via2",#N/A,TRUE,"general";"via3",#N/A,TRUE,"general"}</definedName>
    <definedName name="DSD" localSheetId="8"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5" hidden="1">{"TAB1",#N/A,TRUE,"GENERAL";"TAB2",#N/A,TRUE,"GENERAL";"TAB3",#N/A,TRUE,"GENERAL";"TAB4",#N/A,TRUE,"GENERAL";"TAB5",#N/A,TRUE,"GENERAL"}</definedName>
    <definedName name="dsdads4" localSheetId="11"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DF" localSheetId="5">'5. FP PRESTAC.'!err</definedName>
    <definedName name="DSDF" localSheetId="11">[0]!err</definedName>
    <definedName name="DSDF" localSheetId="7">CALIDAD!err</definedName>
    <definedName name="DSDF" localSheetId="4">DEDICACIÓN!err</definedName>
    <definedName name="DSDF" localSheetId="8">'IMP Y PÓLIZAS'!err</definedName>
    <definedName name="DSDF" localSheetId="0">[0]!err</definedName>
    <definedName name="DSDF">[0]!err</definedName>
    <definedName name="DSF" localSheetId="5" hidden="1">{"via1",#N/A,TRUE,"general";"via2",#N/A,TRUE,"general";"via3",#N/A,TRUE,"general"}</definedName>
    <definedName name="DSF" localSheetId="11" hidden="1">{"via1",#N/A,TRUE,"general";"via2",#N/A,TRUE,"general";"via3",#N/A,TRUE,"general"}</definedName>
    <definedName name="DSF" localSheetId="7" hidden="1">{"via1",#N/A,TRUE,"general";"via2",#N/A,TRUE,"general";"via3",#N/A,TRUE,"general"}</definedName>
    <definedName name="DSF" localSheetId="4" hidden="1">{"via1",#N/A,TRUE,"general";"via2",#N/A,TRUE,"general";"via3",#N/A,TRUE,"general"}</definedName>
    <definedName name="DSF" localSheetId="6" hidden="1">{"via1",#N/A,TRUE,"general";"via2",#N/A,TRUE,"general";"via3",#N/A,TRUE,"general"}</definedName>
    <definedName name="DSF" localSheetId="8"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5" hidden="1">{"TAB1",#N/A,TRUE,"GENERAL";"TAB2",#N/A,TRUE,"GENERAL";"TAB3",#N/A,TRUE,"GENERAL";"TAB4",#N/A,TRUE,"GENERAL";"TAB5",#N/A,TRUE,"GENERAL"}</definedName>
    <definedName name="DSFCVTY" localSheetId="11"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5" hidden="1">{"via1",#N/A,TRUE,"general";"via2",#N/A,TRUE,"general";"via3",#N/A,TRUE,"general"}</definedName>
    <definedName name="dsfg" localSheetId="11" hidden="1">{"via1",#N/A,TRUE,"general";"via2",#N/A,TRUE,"general";"via3",#N/A,TRUE,"general"}</definedName>
    <definedName name="dsfg" localSheetId="7" hidden="1">{"via1",#N/A,TRUE,"general";"via2",#N/A,TRUE,"general";"via3",#N/A,TRUE,"general"}</definedName>
    <definedName name="dsfg" localSheetId="4" hidden="1">{"via1",#N/A,TRUE,"general";"via2",#N/A,TRUE,"general";"via3",#N/A,TRUE,"general"}</definedName>
    <definedName name="dsfg" localSheetId="6" hidden="1">{"via1",#N/A,TRUE,"general";"via2",#N/A,TRUE,"general";"via3",#N/A,TRUE,"general"}</definedName>
    <definedName name="dsfg" localSheetId="8"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5" hidden="1">{"TAB1",#N/A,TRUE,"GENERAL";"TAB2",#N/A,TRUE,"GENERAL";"TAB3",#N/A,TRUE,"GENERAL";"TAB4",#N/A,TRUE,"GENERAL";"TAB5",#N/A,TRUE,"GENERAL"}</definedName>
    <definedName name="dsfhgfdh" localSheetId="11"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5" hidden="1">{"via1",#N/A,TRUE,"general";"via2",#N/A,TRUE,"general";"via3",#N/A,TRUE,"general"}</definedName>
    <definedName name="dsfsdf" localSheetId="11" hidden="1">{"via1",#N/A,TRUE,"general";"via2",#N/A,TRUE,"general";"via3",#N/A,TRUE,"general"}</definedName>
    <definedName name="dsfsdf" localSheetId="7" hidden="1">{"via1",#N/A,TRUE,"general";"via2",#N/A,TRUE,"general";"via3",#N/A,TRUE,"general"}</definedName>
    <definedName name="dsfsdf" localSheetId="4" hidden="1">{"via1",#N/A,TRUE,"general";"via2",#N/A,TRUE,"general";"via3",#N/A,TRUE,"general"}</definedName>
    <definedName name="dsfsdf" localSheetId="6" hidden="1">{"via1",#N/A,TRUE,"general";"via2",#N/A,TRUE,"general";"via3",#N/A,TRUE,"general"}</definedName>
    <definedName name="dsfsdf" localSheetId="8"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5" hidden="1">{"TAB1",#N/A,TRUE,"GENERAL";"TAB2",#N/A,TRUE,"GENERAL";"TAB3",#N/A,TRUE,"GENERAL";"TAB4",#N/A,TRUE,"GENERAL";"TAB5",#N/A,TRUE,"GENERAL"}</definedName>
    <definedName name="DSFSDFCXV" localSheetId="11"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11"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5" hidden="1">{"via1",#N/A,TRUE,"general";"via2",#N/A,TRUE,"general";"via3",#N/A,TRUE,"general"}</definedName>
    <definedName name="dsftbv" localSheetId="11" hidden="1">{"via1",#N/A,TRUE,"general";"via2",#N/A,TRUE,"general";"via3",#N/A,TRUE,"general"}</definedName>
    <definedName name="dsftbv" localSheetId="7" hidden="1">{"via1",#N/A,TRUE,"general";"via2",#N/A,TRUE,"general";"via3",#N/A,TRUE,"general"}</definedName>
    <definedName name="dsftbv" localSheetId="4" hidden="1">{"via1",#N/A,TRUE,"general";"via2",#N/A,TRUE,"general";"via3",#N/A,TRUE,"general"}</definedName>
    <definedName name="dsftbv" localSheetId="6" hidden="1">{"via1",#N/A,TRUE,"general";"via2",#N/A,TRUE,"general";"via3",#N/A,TRUE,"general"}</definedName>
    <definedName name="dsftbv" localSheetId="8"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#REF!</definedName>
    <definedName name="dtrhj" localSheetId="5" hidden="1">{"via1",#N/A,TRUE,"general";"via2",#N/A,TRUE,"general";"via3",#N/A,TRUE,"general"}</definedName>
    <definedName name="dtrhj" localSheetId="11" hidden="1">{"via1",#N/A,TRUE,"general";"via2",#N/A,TRUE,"general";"via3",#N/A,TRUE,"general"}</definedName>
    <definedName name="dtrhj" localSheetId="7" hidden="1">{"via1",#N/A,TRUE,"general";"via2",#N/A,TRUE,"general";"via3",#N/A,TRUE,"general"}</definedName>
    <definedName name="dtrhj" localSheetId="4" hidden="1">{"via1",#N/A,TRUE,"general";"via2",#N/A,TRUE,"general";"via3",#N/A,TRUE,"general"}</definedName>
    <definedName name="dtrhj" localSheetId="6" hidden="1">{"via1",#N/A,TRUE,"general";"via2",#N/A,TRUE,"general";"via3",#N/A,TRUE,"general"}</definedName>
    <definedName name="dtrhj" localSheetId="8"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TS">#REF!</definedName>
    <definedName name="ducha_antivandalica_mezclador">#REF!</definedName>
    <definedName name="Durmiente_3_m">#REF!</definedName>
    <definedName name="Durmiente_Abarco_4m">#REF!</definedName>
    <definedName name="Durmiente_Ordinario_4m">#REF!</definedName>
    <definedName name="Dv">[62]Sanitario!$AC$7:$AD$7</definedName>
    <definedName name="dxfgg" localSheetId="5" hidden="1">{"via1",#N/A,TRUE,"general";"via2",#N/A,TRUE,"general";"via3",#N/A,TRUE,"general"}</definedName>
    <definedName name="dxfgg" localSheetId="11" hidden="1">{"via1",#N/A,TRUE,"general";"via2",#N/A,TRUE,"general";"via3",#N/A,TRUE,"general"}</definedName>
    <definedName name="dxfgg" localSheetId="7" hidden="1">{"via1",#N/A,TRUE,"general";"via2",#N/A,TRUE,"general";"via3",#N/A,TRUE,"general"}</definedName>
    <definedName name="dxfgg" localSheetId="4" hidden="1">{"via1",#N/A,TRUE,"general";"via2",#N/A,TRUE,"general";"via3",#N/A,TRUE,"general"}</definedName>
    <definedName name="dxfgg" localSheetId="6" hidden="1">{"via1",#N/A,TRUE,"general";"via2",#N/A,TRUE,"general";"via3",#N/A,TRUE,"general"}</definedName>
    <definedName name="dxfgg" localSheetId="8"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#REF!</definedName>
    <definedName name="E_03">#REF!</definedName>
    <definedName name="e3e33" localSheetId="5" hidden="1">{"via1",#N/A,TRUE,"general";"via2",#N/A,TRUE,"general";"via3",#N/A,TRUE,"general"}</definedName>
    <definedName name="e3e33" localSheetId="11" hidden="1">{"via1",#N/A,TRUE,"general";"via2",#N/A,TRUE,"general";"via3",#N/A,TRUE,"general"}</definedName>
    <definedName name="e3e33" localSheetId="7" hidden="1">{"via1",#N/A,TRUE,"general";"via2",#N/A,TRUE,"general";"via3",#N/A,TRUE,"general"}</definedName>
    <definedName name="e3e33" localSheetId="4" hidden="1">{"via1",#N/A,TRUE,"general";"via2",#N/A,TRUE,"general";"via3",#N/A,TRUE,"general"}</definedName>
    <definedName name="e3e33" localSheetId="6" hidden="1">{"via1",#N/A,TRUE,"general";"via2",#N/A,TRUE,"general";"via3",#N/A,TRUE,"general"}</definedName>
    <definedName name="e3e33" localSheetId="8"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5" hidden="1">{"TAB1",#N/A,TRUE,"GENERAL";"TAB2",#N/A,TRUE,"GENERAL";"TAB3",#N/A,TRUE,"GENERAL";"TAB4",#N/A,TRUE,"GENERAL";"TAB5",#N/A,TRUE,"GENERAL"}</definedName>
    <definedName name="EDEDWSWQA" localSheetId="11"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5" hidden="1">{"via1",#N/A,TRUE,"general";"via2",#N/A,TRUE,"general";"via3",#N/A,TRUE,"general"}</definedName>
    <definedName name="edgfhmn" localSheetId="11" hidden="1">{"via1",#N/A,TRUE,"general";"via2",#N/A,TRUE,"general";"via3",#N/A,TRUE,"general"}</definedName>
    <definedName name="edgfhmn" localSheetId="7" hidden="1">{"via1",#N/A,TRUE,"general";"via2",#N/A,TRUE,"general";"via3",#N/A,TRUE,"general"}</definedName>
    <definedName name="edgfhmn" localSheetId="4" hidden="1">{"via1",#N/A,TRUE,"general";"via2",#N/A,TRUE,"general";"via3",#N/A,TRUE,"general"}</definedName>
    <definedName name="edgfhmn" localSheetId="6" hidden="1">{"via1",#N/A,TRUE,"general";"via2",#N/A,TRUE,"general";"via3",#N/A,TRUE,"general"}</definedName>
    <definedName name="edgfhmn" localSheetId="8"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DICAR">#REF!</definedName>
    <definedName name="ee" localSheetId="4">DEDICACIÓN!err</definedName>
    <definedName name="ee">[26]INDICMICROEMP!$A$20</definedName>
    <definedName name="EEE" localSheetId="5">#REF!</definedName>
    <definedName name="EEE" localSheetId="11">#REF!</definedName>
    <definedName name="EEE" localSheetId="7">#REF!</definedName>
    <definedName name="EEE" localSheetId="4">#REF!</definedName>
    <definedName name="EEE" localSheetId="8">#REF!</definedName>
    <definedName name="EEE" localSheetId="0">#REF!</definedName>
    <definedName name="EEE">#REF!</definedName>
    <definedName name="eeedfr" localSheetId="5" hidden="1">{"TAB1",#N/A,TRUE,"GENERAL";"TAB2",#N/A,TRUE,"GENERAL";"TAB3",#N/A,TRUE,"GENERAL";"TAB4",#N/A,TRUE,"GENERAL";"TAB5",#N/A,TRUE,"GENERAL"}</definedName>
    <definedName name="eeedfr" localSheetId="11"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 localSheetId="5">Scheduled_Payment+Extra_Payment</definedName>
    <definedName name="EEEE" localSheetId="11">Scheduled_Payment+Extra_Payment</definedName>
    <definedName name="EEEE" localSheetId="7">Scheduled_Payment+Extra_Payment</definedName>
    <definedName name="EEEE" localSheetId="4">Scheduled_Payment+Extra_Payment</definedName>
    <definedName name="EEEE" localSheetId="6">Scheduled_Payment+Extra_Payment</definedName>
    <definedName name="EEEE" localSheetId="8">Scheduled_Payment+Extra_Payment</definedName>
    <definedName name="EEEE" localSheetId="0">Scheduled_Payment+Extra_Payment</definedName>
    <definedName name="EEEE">Scheduled_Payment+Extra_Payment</definedName>
    <definedName name="eeeeer" localSheetId="5" hidden="1">{"TAB1",#N/A,TRUE,"GENERAL";"TAB2",#N/A,TRUE,"GENERAL";"TAB3",#N/A,TRUE,"GENERAL";"TAB4",#N/A,TRUE,"GENERAL";"TAB5",#N/A,TRUE,"GENERAL"}</definedName>
    <definedName name="eeeeer" localSheetId="11"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5" hidden="1">{"via1",#N/A,TRUE,"general";"via2",#N/A,TRUE,"general";"via3",#N/A,TRUE,"general"}</definedName>
    <definedName name="eeerfd" localSheetId="11" hidden="1">{"via1",#N/A,TRUE,"general";"via2",#N/A,TRUE,"general";"via3",#N/A,TRUE,"general"}</definedName>
    <definedName name="eeerfd" localSheetId="7" hidden="1">{"via1",#N/A,TRUE,"general";"via2",#N/A,TRUE,"general";"via3",#N/A,TRUE,"general"}</definedName>
    <definedName name="eeerfd" localSheetId="4" hidden="1">{"via1",#N/A,TRUE,"general";"via2",#N/A,TRUE,"general";"via3",#N/A,TRUE,"general"}</definedName>
    <definedName name="eeerfd" localSheetId="6" hidden="1">{"via1",#N/A,TRUE,"general";"via2",#N/A,TRUE,"general";"via3",#N/A,TRUE,"general"}</definedName>
    <definedName name="eeerfd" localSheetId="8"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#REF!</definedName>
    <definedName name="efef" localSheetId="5" hidden="1">{"TAB1",#N/A,TRUE,"GENERAL";"TAB2",#N/A,TRUE,"GENERAL";"TAB3",#N/A,TRUE,"GENERAL";"TAB4",#N/A,TRUE,"GENERAL";"TAB5",#N/A,TRUE,"GENERAL"}</definedName>
    <definedName name="efef" localSheetId="11" hidden="1">{"TAB1",#N/A,TRUE,"GENERAL";"TAB2",#N/A,TRUE,"GENERAL";"TAB3",#N/A,TRUE,"GENERAL";"TAB4",#N/A,TRUE,"GENERAL";"TAB5",#N/A,TRUE,"GENERAL"}</definedName>
    <definedName name="efef" localSheetId="7" hidden="1">{"TAB1",#N/A,TRUE,"GENERAL";"TAB2",#N/A,TRUE,"GENERAL";"TAB3",#N/A,TRUE,"GENERAL";"TAB4",#N/A,TRUE,"GENERAL";"TAB5",#N/A,TRUE,"GENERAL"}</definedName>
    <definedName name="efef" localSheetId="4" hidden="1">{"TAB1",#N/A,TRUE,"GENERAL";"TAB2",#N/A,TRUE,"GENERAL";"TAB3",#N/A,TRUE,"GENERAL";"TAB4",#N/A,TRUE,"GENERAL";"TAB5",#N/A,TRUE,"GENERAL"}</definedName>
    <definedName name="efef" localSheetId="6" hidden="1">{"TAB1",#N/A,TRUE,"GENERAL";"TAB2",#N/A,TRUE,"GENERAL";"TAB3",#N/A,TRUE,"GENERAL";"TAB4",#N/A,TRUE,"GENERAL";"TAB5",#N/A,TRUE,"GENERAL"}</definedName>
    <definedName name="efef" localSheetId="8"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5" hidden="1">{"via1",#N/A,TRUE,"general";"via2",#N/A,TRUE,"general";"via3",#N/A,TRUE,"general"}</definedName>
    <definedName name="efer" localSheetId="11" hidden="1">{"via1",#N/A,TRUE,"general";"via2",#N/A,TRUE,"general";"via3",#N/A,TRUE,"general"}</definedName>
    <definedName name="efer" localSheetId="7" hidden="1">{"via1",#N/A,TRUE,"general";"via2",#N/A,TRUE,"general";"via3",#N/A,TRUE,"general"}</definedName>
    <definedName name="efer" localSheetId="4" hidden="1">{"via1",#N/A,TRUE,"general";"via2",#N/A,TRUE,"general";"via3",#N/A,TRUE,"general"}</definedName>
    <definedName name="efer" localSheetId="6" hidden="1">{"via1",#N/A,TRUE,"general";"via2",#N/A,TRUE,"general";"via3",#N/A,TRUE,"general"}</definedName>
    <definedName name="efer" localSheetId="8"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5" hidden="1">{"TAB1",#N/A,TRUE,"GENERAL";"TAB2",#N/A,TRUE,"GENERAL";"TAB3",#N/A,TRUE,"GENERAL";"TAB4",#N/A,TRUE,"GENERAL";"TAB5",#N/A,TRUE,"GENERAL"}</definedName>
    <definedName name="egeg" localSheetId="11" hidden="1">{"TAB1",#N/A,TRUE,"GENERAL";"TAB2",#N/A,TRUE,"GENERAL";"TAB3",#N/A,TRUE,"GENERAL";"TAB4",#N/A,TRUE,"GENERAL";"TAB5",#N/A,TRUE,"GENERAL"}</definedName>
    <definedName name="egeg" localSheetId="7" hidden="1">{"TAB1",#N/A,TRUE,"GENERAL";"TAB2",#N/A,TRUE,"GENERAL";"TAB3",#N/A,TRUE,"GENERAL";"TAB4",#N/A,TRUE,"GENERAL";"TAB5",#N/A,TRUE,"GENERAL"}</definedName>
    <definedName name="egeg" localSheetId="4" hidden="1">{"TAB1",#N/A,TRUE,"GENERAL";"TAB2",#N/A,TRUE,"GENERAL";"TAB3",#N/A,TRUE,"GENERAL";"TAB4",#N/A,TRUE,"GENERAL";"TAB5",#N/A,TRUE,"GENERAL"}</definedName>
    <definedName name="egeg" localSheetId="6" hidden="1">{"TAB1",#N/A,TRUE,"GENERAL";"TAB2",#N/A,TRUE,"GENERAL";"TAB3",#N/A,TRUE,"GENERAL";"TAB4",#N/A,TRUE,"GENERAL";"TAB5",#N/A,TRUE,"GENERAL"}</definedName>
    <definedName name="egeg" localSheetId="8"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11"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l">#REF!</definedName>
    <definedName name="ELECTRICA">[69]anexo2!#REF!</definedName>
    <definedName name="ELECTRICAS">[69]anexo2!#REF!</definedName>
    <definedName name="emanto" localSheetId="5">#REF!</definedName>
    <definedName name="emanto" localSheetId="11">#REF!</definedName>
    <definedName name="emanto" localSheetId="7">#REF!</definedName>
    <definedName name="emanto" localSheetId="4">#REF!</definedName>
    <definedName name="emanto" localSheetId="8">#REF!</definedName>
    <definedName name="emanto" localSheetId="0">#REF!</definedName>
    <definedName name="emanto">#REF!</definedName>
    <definedName name="emanto_51" localSheetId="11">#REF!</definedName>
    <definedName name="emanto_51" localSheetId="0">#REF!</definedName>
    <definedName name="emanto_51">#REF!</definedName>
    <definedName name="Emeflex_3_00_mm" localSheetId="11">#REF!</definedName>
    <definedName name="Emeflex_3_00_mm" localSheetId="0">#REF!</definedName>
    <definedName name="Emeflex_3_00_mm">#REF!</definedName>
    <definedName name="EMPRESA" localSheetId="11">'[70]Capacidad M3'!#REF!</definedName>
    <definedName name="EMPRESA" localSheetId="4">'[71]Capacidad M3'!#REF!</definedName>
    <definedName name="EMPRESA" localSheetId="8">'[71]Capacidad M3'!#REF!</definedName>
    <definedName name="EMPRESA" localSheetId="0">'[70]Capacidad M3'!#REF!</definedName>
    <definedName name="EMPRESA">'[72]Capacidad M3'!#REF!</definedName>
    <definedName name="End_Bal" localSheetId="5">#REF!</definedName>
    <definedName name="End_Bal" localSheetId="11">#REF!</definedName>
    <definedName name="End_Bal" localSheetId="7">#REF!</definedName>
    <definedName name="End_Bal" localSheetId="4">#REF!</definedName>
    <definedName name="End_Bal" localSheetId="8">#REF!</definedName>
    <definedName name="End_Bal" localSheetId="0">#REF!</definedName>
    <definedName name="End_Bal">#REF!</definedName>
    <definedName name="Endurecedor">#REF!</definedName>
    <definedName name="ENE">#N/A</definedName>
    <definedName name="ENSAYOS_ESTUDIOS_Y_RENDERS" localSheetId="5">[22]COTIZACIONES!$C$10:$G$22</definedName>
    <definedName name="ENSAYOS_ESTUDIOS_Y_RENDERS" localSheetId="11">#REF!</definedName>
    <definedName name="ENSAYOS_ESTUDIOS_Y_RENDERS" localSheetId="7">#REF!</definedName>
    <definedName name="ENSAYOS_ESTUDIOS_Y_RENDERS" localSheetId="4">#REF!</definedName>
    <definedName name="ENSAYOS_ESTUDIOS_Y_RENDERS" localSheetId="8">#REF!</definedName>
    <definedName name="ENSAYOS_ESTUDIOS_Y_RENDERS" localSheetId="0">#REF!</definedName>
    <definedName name="ENSAYOS_ESTUDIOS_Y_RENDERS">#REF!</definedName>
    <definedName name="Entramado_piso__repisas_8_4_3" localSheetId="11">#REF!</definedName>
    <definedName name="Entramado_piso__repisas_8_4_3" localSheetId="4">#REF!</definedName>
    <definedName name="Entramado_piso__repisas_8_4_3" localSheetId="8">#REF!</definedName>
    <definedName name="Entramado_piso__repisas_8_4_3" localSheetId="0">#REF!</definedName>
    <definedName name="Entramado_piso__repisas_8_4_3">#REF!</definedName>
    <definedName name="EQ" localSheetId="11">#REF!</definedName>
    <definedName name="EQ" localSheetId="0">#REF!</definedName>
    <definedName name="EQ">#REF!</definedName>
    <definedName name="EQUI" localSheetId="4">[73]EQUI!$A$8:$C$37</definedName>
    <definedName name="EQUI">[74]EQUIPOS!$1:$1048576</definedName>
    <definedName name="equip" localSheetId="5">#REF!</definedName>
    <definedName name="equip" localSheetId="11">#REF!</definedName>
    <definedName name="equip" localSheetId="7">#REF!</definedName>
    <definedName name="equip" localSheetId="4">#REF!</definedName>
    <definedName name="equip" localSheetId="8">#REF!</definedName>
    <definedName name="equip" localSheetId="0">#REF!</definedName>
    <definedName name="equip">#REF!</definedName>
    <definedName name="equipo">[75]Equipo!$A$7:$A$65536</definedName>
    <definedName name="Equipo_de_Medida_de_Energia_Activa_y_Reactiva__Transformadores_de_Corriente_de_660_5_A_Bornera_de_Prueba_y_Celda" localSheetId="5">#REF!</definedName>
    <definedName name="Equipo_de_Medida_de_Energia_Activa_y_Reactiva__Transformadores_de_Corriente_de_660_5_A_Bornera_de_Prueba_y_Celda" localSheetId="11">#REF!</definedName>
    <definedName name="Equipo_de_Medida_de_Energia_Activa_y_Reactiva__Transformadores_de_Corriente_de_660_5_A_Bornera_de_Prueba_y_Celda" localSheetId="7">#REF!</definedName>
    <definedName name="Equipo_de_Medida_de_Energia_Activa_y_Reactiva__Transformadores_de_Corriente_de_660_5_A_Bornera_de_Prueba_y_Celda" localSheetId="4">#REF!</definedName>
    <definedName name="Equipo_de_Medida_de_Energia_Activa_y_Reactiva__Transformadores_de_Corriente_de_660_5_A_Bornera_de_Prueba_y_Celda" localSheetId="8">#REF!</definedName>
    <definedName name="Equipo_de_Medida_de_Energia_Activa_y_Reactiva__Transformadores_de_Corriente_de_660_5_A_Bornera_de_Prueba_y_Celda" localSheetId="0">#REF!</definedName>
    <definedName name="Equipo_de_Medida_de_Energia_Activa_y_Reactiva__Transformadores_de_Corriente_de_660_5_A_Bornera_de_Prueba_y_Celda">#REF!</definedName>
    <definedName name="Equipo_para_Suministro_Agua_No_Potable_Según_Especificacion" localSheetId="11">#REF!</definedName>
    <definedName name="Equipo_para_Suministro_Agua_No_Potable_Según_Especificacion" localSheetId="0">#REF!</definedName>
    <definedName name="Equipo_para_Suministro_Agua_No_Potable_Según_Especificacion">#REF!</definedName>
    <definedName name="Equipo_para_Suministro_de_Agua_Potable_Según_Especificacion" localSheetId="11">#REF!</definedName>
    <definedName name="Equipo_para_Suministro_de_Agua_Potable_Según_Especificacion" localSheetId="0">#REF!</definedName>
    <definedName name="Equipo_para_Suministro_de_Agua_Potable_Según_Especificacion">#REF!</definedName>
    <definedName name="Equipo_Proteccion_de_Incendio_Según_Especificacion">#REF!</definedName>
    <definedName name="equipo2">#REF!</definedName>
    <definedName name="EQUIPOS" localSheetId="5">#REF!</definedName>
    <definedName name="EQUIPOS" localSheetId="11">#REF!</definedName>
    <definedName name="EQUIPOS" localSheetId="7">#REF!</definedName>
    <definedName name="EQUIPOS" localSheetId="4">#REF!</definedName>
    <definedName name="EQUIPOS" localSheetId="8">#REF!</definedName>
    <definedName name="EQUIPOS" localSheetId="0">#REF!</definedName>
    <definedName name="EQUIPOS">#REF!</definedName>
    <definedName name="eqw" localSheetId="5" hidden="1">{"via1",#N/A,TRUE,"general";"via2",#N/A,TRUE,"general";"via3",#N/A,TRUE,"general"}</definedName>
    <definedName name="eqw" localSheetId="11" hidden="1">{"via1",#N/A,TRUE,"general";"via2",#N/A,TRUE,"general";"via3",#N/A,TRUE,"general"}</definedName>
    <definedName name="eqw" localSheetId="7" hidden="1">{"via1",#N/A,TRUE,"general";"via2",#N/A,TRUE,"general";"via3",#N/A,TRUE,"general"}</definedName>
    <definedName name="eqw" localSheetId="4" hidden="1">{"via1",#N/A,TRUE,"general";"via2",#N/A,TRUE,"general";"via3",#N/A,TRUE,"general"}</definedName>
    <definedName name="eqw" localSheetId="6" hidden="1">{"via1",#N/A,TRUE,"general";"via2",#N/A,TRUE,"general";"via3",#N/A,TRUE,"general"}</definedName>
    <definedName name="eqw" localSheetId="8"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#REF!</definedName>
    <definedName name="ERERT" localSheetId="5">'5. FP PRESTAC.'!err</definedName>
    <definedName name="ERERT" localSheetId="11">[0]!err</definedName>
    <definedName name="ERERT" localSheetId="7">CALIDAD!err</definedName>
    <definedName name="ERERT" localSheetId="4">DEDICACIÓN!err</definedName>
    <definedName name="ERERT" localSheetId="8">'IMP Y PÓLIZAS'!err</definedName>
    <definedName name="ERERT" localSheetId="0">[0]!err</definedName>
    <definedName name="ERERT">[0]!err</definedName>
    <definedName name="erg" localSheetId="5" hidden="1">{"TAB1",#N/A,TRUE,"GENERAL";"TAB2",#N/A,TRUE,"GENERAL";"TAB3",#N/A,TRUE,"GENERAL";"TAB4",#N/A,TRUE,"GENERAL";"TAB5",#N/A,TRUE,"GENERAL"}</definedName>
    <definedName name="erg" localSheetId="11" hidden="1">{"TAB1",#N/A,TRUE,"GENERAL";"TAB2",#N/A,TRUE,"GENERAL";"TAB3",#N/A,TRUE,"GENERAL";"TAB4",#N/A,TRUE,"GENERAL";"TAB5",#N/A,TRUE,"GENERAL"}</definedName>
    <definedName name="erg" localSheetId="7" hidden="1">{"TAB1",#N/A,TRUE,"GENERAL";"TAB2",#N/A,TRUE,"GENERAL";"TAB3",#N/A,TRUE,"GENERAL";"TAB4",#N/A,TRUE,"GENERAL";"TAB5",#N/A,TRUE,"GENERAL"}</definedName>
    <definedName name="erg" localSheetId="4" hidden="1">{"TAB1",#N/A,TRUE,"GENERAL";"TAB2",#N/A,TRUE,"GENERAL";"TAB3",#N/A,TRUE,"GENERAL";"TAB4",#N/A,TRUE,"GENERAL";"TAB5",#N/A,TRUE,"GENERAL"}</definedName>
    <definedName name="erg" localSheetId="6" hidden="1">{"TAB1",#N/A,TRUE,"GENERAL";"TAB2",#N/A,TRUE,"GENERAL";"TAB3",#N/A,TRUE,"GENERAL";"TAB4",#N/A,TRUE,"GENERAL";"TAB5",#N/A,TRUE,"GENERAL"}</definedName>
    <definedName name="erg" localSheetId="8"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5" hidden="1">{"via1",#N/A,TRUE,"general";"via2",#N/A,TRUE,"general";"via3",#N/A,TRUE,"general"}</definedName>
    <definedName name="erger" localSheetId="11" hidden="1">{"via1",#N/A,TRUE,"general";"via2",#N/A,TRUE,"general";"via3",#N/A,TRUE,"general"}</definedName>
    <definedName name="erger" localSheetId="7" hidden="1">{"via1",#N/A,TRUE,"general";"via2",#N/A,TRUE,"general";"via3",#N/A,TRUE,"general"}</definedName>
    <definedName name="erger" localSheetId="4" hidden="1">{"via1",#N/A,TRUE,"general";"via2",#N/A,TRUE,"general";"via3",#N/A,TRUE,"general"}</definedName>
    <definedName name="erger" localSheetId="6" hidden="1">{"via1",#N/A,TRUE,"general";"via2",#N/A,TRUE,"general";"via3",#N/A,TRUE,"general"}</definedName>
    <definedName name="erger" localSheetId="8"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5" hidden="1">{"via1",#N/A,TRUE,"general";"via2",#N/A,TRUE,"general";"via3",#N/A,TRUE,"general"}</definedName>
    <definedName name="ergerg" localSheetId="11" hidden="1">{"via1",#N/A,TRUE,"general";"via2",#N/A,TRUE,"general";"via3",#N/A,TRUE,"general"}</definedName>
    <definedName name="ergerg" localSheetId="7" hidden="1">{"via1",#N/A,TRUE,"general";"via2",#N/A,TRUE,"general";"via3",#N/A,TRUE,"general"}</definedName>
    <definedName name="ergerg" localSheetId="4" hidden="1">{"via1",#N/A,TRUE,"general";"via2",#N/A,TRUE,"general";"via3",#N/A,TRUE,"general"}</definedName>
    <definedName name="ergerg" localSheetId="6" hidden="1">{"via1",#N/A,TRUE,"general";"via2",#N/A,TRUE,"general";"via3",#N/A,TRUE,"general"}</definedName>
    <definedName name="ergerg" localSheetId="8"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5" hidden="1">{"via1",#N/A,TRUE,"general";"via2",#N/A,TRUE,"general";"via3",#N/A,TRUE,"general"}</definedName>
    <definedName name="ergfegr" localSheetId="11" hidden="1">{"via1",#N/A,TRUE,"general";"via2",#N/A,TRUE,"general";"via3",#N/A,TRUE,"general"}</definedName>
    <definedName name="ergfegr" localSheetId="7" hidden="1">{"via1",#N/A,TRUE,"general";"via2",#N/A,TRUE,"general";"via3",#N/A,TRUE,"general"}</definedName>
    <definedName name="ergfegr" localSheetId="4" hidden="1">{"via1",#N/A,TRUE,"general";"via2",#N/A,TRUE,"general";"via3",#N/A,TRUE,"general"}</definedName>
    <definedName name="ergfegr" localSheetId="6" hidden="1">{"via1",#N/A,TRUE,"general";"via2",#N/A,TRUE,"general";"via3",#N/A,TRUE,"general"}</definedName>
    <definedName name="ergfegr" localSheetId="8"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5" hidden="1">{"TAB1",#N/A,TRUE,"GENERAL";"TAB2",#N/A,TRUE,"GENERAL";"TAB3",#N/A,TRUE,"GENERAL";"TAB4",#N/A,TRUE,"GENERAL";"TAB5",#N/A,TRUE,"GENERAL"}</definedName>
    <definedName name="ergge" localSheetId="11" hidden="1">{"TAB1",#N/A,TRUE,"GENERAL";"TAB2",#N/A,TRUE,"GENERAL";"TAB3",#N/A,TRUE,"GENERAL";"TAB4",#N/A,TRUE,"GENERAL";"TAB5",#N/A,TRUE,"GENERAL"}</definedName>
    <definedName name="ergge" localSheetId="7" hidden="1">{"TAB1",#N/A,TRUE,"GENERAL";"TAB2",#N/A,TRUE,"GENERAL";"TAB3",#N/A,TRUE,"GENERAL";"TAB4",#N/A,TRUE,"GENERAL";"TAB5",#N/A,TRUE,"GENERAL"}</definedName>
    <definedName name="ergge" localSheetId="4" hidden="1">{"TAB1",#N/A,TRUE,"GENERAL";"TAB2",#N/A,TRUE,"GENERAL";"TAB3",#N/A,TRUE,"GENERAL";"TAB4",#N/A,TRUE,"GENERAL";"TAB5",#N/A,TRUE,"GENERAL"}</definedName>
    <definedName name="ergge" localSheetId="6" hidden="1">{"TAB1",#N/A,TRUE,"GENERAL";"TAB2",#N/A,TRUE,"GENERAL";"TAB3",#N/A,TRUE,"GENERAL";"TAB4",#N/A,TRUE,"GENERAL";"TAB5",#N/A,TRUE,"GENERAL"}</definedName>
    <definedName name="ergge" localSheetId="8"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5" hidden="1">{"via1",#N/A,TRUE,"general";"via2",#N/A,TRUE,"general";"via3",#N/A,TRUE,"general"}</definedName>
    <definedName name="erggewg" localSheetId="11" hidden="1">{"via1",#N/A,TRUE,"general";"via2",#N/A,TRUE,"general";"via3",#N/A,TRUE,"general"}</definedName>
    <definedName name="erggewg" localSheetId="7" hidden="1">{"via1",#N/A,TRUE,"general";"via2",#N/A,TRUE,"general";"via3",#N/A,TRUE,"general"}</definedName>
    <definedName name="erggewg" localSheetId="4" hidden="1">{"via1",#N/A,TRUE,"general";"via2",#N/A,TRUE,"general";"via3",#N/A,TRUE,"general"}</definedName>
    <definedName name="erggewg" localSheetId="6" hidden="1">{"via1",#N/A,TRUE,"general";"via2",#N/A,TRUE,"general";"via3",#N/A,TRUE,"general"}</definedName>
    <definedName name="erggewg" localSheetId="8"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5" hidden="1">{"TAB1",#N/A,TRUE,"GENERAL";"TAB2",#N/A,TRUE,"GENERAL";"TAB3",#N/A,TRUE,"GENERAL";"TAB4",#N/A,TRUE,"GENERAL";"TAB5",#N/A,TRUE,"GENERAL"}</definedName>
    <definedName name="ergreg" localSheetId="11"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5" hidden="1">{"via1",#N/A,TRUE,"general";"via2",#N/A,TRUE,"general";"via3",#N/A,TRUE,"general"}</definedName>
    <definedName name="ergregerg" localSheetId="11" hidden="1">{"via1",#N/A,TRUE,"general";"via2",#N/A,TRUE,"general";"via3",#N/A,TRUE,"general"}</definedName>
    <definedName name="ergregerg" localSheetId="7" hidden="1">{"via1",#N/A,TRUE,"general";"via2",#N/A,TRUE,"general";"via3",#N/A,TRUE,"general"}</definedName>
    <definedName name="ergregerg" localSheetId="4" hidden="1">{"via1",#N/A,TRUE,"general";"via2",#N/A,TRUE,"general";"via3",#N/A,TRUE,"general"}</definedName>
    <definedName name="ergregerg" localSheetId="6" hidden="1">{"via1",#N/A,TRUE,"general";"via2",#N/A,TRUE,"general";"via3",#N/A,TRUE,"general"}</definedName>
    <definedName name="ergregerg" localSheetId="8"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5" hidden="1">{"TAB1",#N/A,TRUE,"GENERAL";"TAB2",#N/A,TRUE,"GENERAL";"TAB3",#N/A,TRUE,"GENERAL";"TAB4",#N/A,TRUE,"GENERAL";"TAB5",#N/A,TRUE,"GENERAL"}</definedName>
    <definedName name="ergrg" localSheetId="11" hidden="1">{"TAB1",#N/A,TRUE,"GENERAL";"TAB2",#N/A,TRUE,"GENERAL";"TAB3",#N/A,TRUE,"GENERAL";"TAB4",#N/A,TRUE,"GENERAL";"TAB5",#N/A,TRUE,"GENERAL"}</definedName>
    <definedName name="ergrg" localSheetId="7" hidden="1">{"TAB1",#N/A,TRUE,"GENERAL";"TAB2",#N/A,TRUE,"GENERAL";"TAB3",#N/A,TRUE,"GENERAL";"TAB4",#N/A,TRUE,"GENERAL";"TAB5",#N/A,TRUE,"GENERAL"}</definedName>
    <definedName name="ergrg" localSheetId="4" hidden="1">{"TAB1",#N/A,TRUE,"GENERAL";"TAB2",#N/A,TRUE,"GENERAL";"TAB3",#N/A,TRUE,"GENERAL";"TAB4",#N/A,TRUE,"GENERAL";"TAB5",#N/A,TRUE,"GENERAL"}</definedName>
    <definedName name="ergrg" localSheetId="6" hidden="1">{"TAB1",#N/A,TRUE,"GENERAL";"TAB2",#N/A,TRUE,"GENERAL";"TAB3",#N/A,TRUE,"GENERAL";"TAB4",#N/A,TRUE,"GENERAL";"TAB5",#N/A,TRUE,"GENERAL"}</definedName>
    <definedName name="ergrg" localSheetId="8"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11"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5" hidden="1">{"via1",#N/A,TRUE,"general";"via2",#N/A,TRUE,"general";"via3",#N/A,TRUE,"general"}</definedName>
    <definedName name="ergwreg" localSheetId="11" hidden="1">{"via1",#N/A,TRUE,"general";"via2",#N/A,TRUE,"general";"via3",#N/A,TRUE,"general"}</definedName>
    <definedName name="ergwreg" localSheetId="7" hidden="1">{"via1",#N/A,TRUE,"general";"via2",#N/A,TRUE,"general";"via3",#N/A,TRUE,"general"}</definedName>
    <definedName name="ergwreg" localSheetId="4" hidden="1">{"via1",#N/A,TRUE,"general";"via2",#N/A,TRUE,"general";"via3",#N/A,TRUE,"general"}</definedName>
    <definedName name="ergwreg" localSheetId="6" hidden="1">{"via1",#N/A,TRUE,"general";"via2",#N/A,TRUE,"general";"via3",#N/A,TRUE,"general"}</definedName>
    <definedName name="ergwreg" localSheetId="8"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5" hidden="1">{"TAB1",#N/A,TRUE,"GENERAL";"TAB2",#N/A,TRUE,"GENERAL";"TAB3",#N/A,TRUE,"GENERAL";"TAB4",#N/A,TRUE,"GENERAL";"TAB5",#N/A,TRUE,"GENERAL"}</definedName>
    <definedName name="erheyh" localSheetId="11"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5" hidden="1">{"TAB1",#N/A,TRUE,"GENERAL";"TAB2",#N/A,TRUE,"GENERAL";"TAB3",#N/A,TRUE,"GENERAL";"TAB4",#N/A,TRUE,"GENERAL";"TAB5",#N/A,TRUE,"GENERAL"}</definedName>
    <definedName name="err" localSheetId="11" hidden="1">{"TAB1",#N/A,TRUE,"GENERAL";"TAB2",#N/A,TRUE,"GENERAL";"TAB3",#N/A,TRUE,"GENERAL";"TAB4",#N/A,TRUE,"GENERAL";"TAB5",#N/A,TRUE,"GENERAL"}</definedName>
    <definedName name="err" localSheetId="7" hidden="1">{"TAB1",#N/A,TRUE,"GENERAL";"TAB2",#N/A,TRUE,"GENERAL";"TAB3",#N/A,TRUE,"GENERAL";"TAB4",#N/A,TRUE,"GENERAL";"TAB5",#N/A,TRUE,"GENERAL"}</definedName>
    <definedName name="err" localSheetId="4" hidden="1">{"TAB1",#N/A,TRUE,"GENERAL";"TAB2",#N/A,TRUE,"GENERAL";"TAB3",#N/A,TRUE,"GENERAL";"TAB4",#N/A,TRUE,"GENERAL";"TAB5",#N/A,TRUE,"GENERAL"}</definedName>
    <definedName name="err" localSheetId="6" hidden="1">{"TAB1",#N/A,TRUE,"GENERAL";"TAB2",#N/A,TRUE,"GENERAL";"TAB3",#N/A,TRUE,"GENERAL";"TAB4",#N/A,TRUE,"GENERAL";"TAB5",#N/A,TRUE,"GENERAL"}</definedName>
    <definedName name="err" localSheetId="8"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ROR">#REF!</definedName>
    <definedName name="ERROR1">#REF!</definedName>
    <definedName name="ERROR2">#REF!</definedName>
    <definedName name="ERROR3" localSheetId="4">[76]TARIF2002!#REF!</definedName>
    <definedName name="ERROR3" localSheetId="8">[76]TARIF2002!#REF!</definedName>
    <definedName name="ERROR3">[77]TARIF2002!#REF!</definedName>
    <definedName name="ERROR5" localSheetId="4">[76]TARIF2002!#REF!</definedName>
    <definedName name="ERROR5" localSheetId="8">[76]TARIF2002!#REF!</definedName>
    <definedName name="ERROR5">[77]TARIF2002!#REF!</definedName>
    <definedName name="ert" localSheetId="5" hidden="1">{"via1",#N/A,TRUE,"general";"via2",#N/A,TRUE,"general";"via3",#N/A,TRUE,"general"}</definedName>
    <definedName name="ert" localSheetId="11" hidden="1">{"via1",#N/A,TRUE,"general";"via2",#N/A,TRUE,"general";"via3",#N/A,TRUE,"general"}</definedName>
    <definedName name="ert" localSheetId="7" hidden="1">{"via1",#N/A,TRUE,"general";"via2",#N/A,TRUE,"general";"via3",#N/A,TRUE,"general"}</definedName>
    <definedName name="ert" localSheetId="4" hidden="1">{"via1",#N/A,TRUE,"general";"via2",#N/A,TRUE,"general";"via3",#N/A,TRUE,"general"}</definedName>
    <definedName name="ert" localSheetId="6" hidden="1">{"via1",#N/A,TRUE,"general";"via2",#N/A,TRUE,"general";"via3",#N/A,TRUE,"general"}</definedName>
    <definedName name="ert" localSheetId="8"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5" hidden="1">{"via1",#N/A,TRUE,"general";"via2",#N/A,TRUE,"general";"via3",#N/A,TRUE,"general"}</definedName>
    <definedName name="erte" localSheetId="11" hidden="1">{"via1",#N/A,TRUE,"general";"via2",#N/A,TRUE,"general";"via3",#N/A,TRUE,"general"}</definedName>
    <definedName name="erte" localSheetId="7" hidden="1">{"via1",#N/A,TRUE,"general";"via2",#N/A,TRUE,"general";"via3",#N/A,TRUE,"general"}</definedName>
    <definedName name="erte" localSheetId="4" hidden="1">{"via1",#N/A,TRUE,"general";"via2",#N/A,TRUE,"general";"via3",#N/A,TRUE,"general"}</definedName>
    <definedName name="erte" localSheetId="6" hidden="1">{"via1",#N/A,TRUE,"general";"via2",#N/A,TRUE,"general";"via3",#N/A,TRUE,"general"}</definedName>
    <definedName name="erte" localSheetId="8"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G" localSheetId="5">'5. FP PRESTAC.'!err</definedName>
    <definedName name="ERTEG" localSheetId="11">[0]!err</definedName>
    <definedName name="ERTEG" localSheetId="7">CALIDAD!err</definedName>
    <definedName name="ERTEG" localSheetId="4">DEDICACIÓN!err</definedName>
    <definedName name="ERTEG" localSheetId="8">'IMP Y PÓLIZAS'!err</definedName>
    <definedName name="ERTEG" localSheetId="0">[0]!err</definedName>
    <definedName name="ERTEG">[0]!err</definedName>
    <definedName name="erter" localSheetId="5" hidden="1">{"TAB1",#N/A,TRUE,"GENERAL";"TAB2",#N/A,TRUE,"GENERAL";"TAB3",#N/A,TRUE,"GENERAL";"TAB4",#N/A,TRUE,"GENERAL";"TAB5",#N/A,TRUE,"GENERAL"}</definedName>
    <definedName name="erter" localSheetId="11" hidden="1">{"TAB1",#N/A,TRUE,"GENERAL";"TAB2",#N/A,TRUE,"GENERAL";"TAB3",#N/A,TRUE,"GENERAL";"TAB4",#N/A,TRUE,"GENERAL";"TAB5",#N/A,TRUE,"GENERAL"}</definedName>
    <definedName name="erter" localSheetId="7" hidden="1">{"TAB1",#N/A,TRUE,"GENERAL";"TAB2",#N/A,TRUE,"GENERAL";"TAB3",#N/A,TRUE,"GENERAL";"TAB4",#N/A,TRUE,"GENERAL";"TAB5",#N/A,TRUE,"GENERAL"}</definedName>
    <definedName name="erter" localSheetId="4" hidden="1">{"TAB1",#N/A,TRUE,"GENERAL";"TAB2",#N/A,TRUE,"GENERAL";"TAB3",#N/A,TRUE,"GENERAL";"TAB4",#N/A,TRUE,"GENERAL";"TAB5",#N/A,TRUE,"GENERAL"}</definedName>
    <definedName name="erter" localSheetId="6" hidden="1">{"TAB1",#N/A,TRUE,"GENERAL";"TAB2",#N/A,TRUE,"GENERAL";"TAB3",#N/A,TRUE,"GENERAL";"TAB4",#N/A,TRUE,"GENERAL";"TAB5",#N/A,TRUE,"GENERAL"}</definedName>
    <definedName name="erter" localSheetId="8"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5" hidden="1">{"via1",#N/A,TRUE,"general";"via2",#N/A,TRUE,"general";"via3",#N/A,TRUE,"general"}</definedName>
    <definedName name="ertert" localSheetId="11" hidden="1">{"via1",#N/A,TRUE,"general";"via2",#N/A,TRUE,"general";"via3",#N/A,TRUE,"general"}</definedName>
    <definedName name="ertert" localSheetId="7" hidden="1">{"via1",#N/A,TRUE,"general";"via2",#N/A,TRUE,"general";"via3",#N/A,TRUE,"general"}</definedName>
    <definedName name="ertert" localSheetId="4" hidden="1">{"via1",#N/A,TRUE,"general";"via2",#N/A,TRUE,"general";"via3",#N/A,TRUE,"general"}</definedName>
    <definedName name="ertert" localSheetId="6" hidden="1">{"via1",#N/A,TRUE,"general";"via2",#N/A,TRUE,"general";"via3",#N/A,TRUE,"general"}</definedName>
    <definedName name="ertert" localSheetId="8"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5" hidden="1">{"TAB1",#N/A,TRUE,"GENERAL";"TAB2",#N/A,TRUE,"GENERAL";"TAB3",#N/A,TRUE,"GENERAL";"TAB4",#N/A,TRUE,"GENERAL";"TAB5",#N/A,TRUE,"GENERAL"}</definedName>
    <definedName name="ertgyhik" localSheetId="11"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5" hidden="1">{"via1",#N/A,TRUE,"general";"via2",#N/A,TRUE,"general";"via3",#N/A,TRUE,"general"}</definedName>
    <definedName name="ertreb" localSheetId="11" hidden="1">{"via1",#N/A,TRUE,"general";"via2",#N/A,TRUE,"general";"via3",#N/A,TRUE,"general"}</definedName>
    <definedName name="ertreb" localSheetId="7" hidden="1">{"via1",#N/A,TRUE,"general";"via2",#N/A,TRUE,"general";"via3",#N/A,TRUE,"general"}</definedName>
    <definedName name="ertreb" localSheetId="4" hidden="1">{"via1",#N/A,TRUE,"general";"via2",#N/A,TRUE,"general";"via3",#N/A,TRUE,"general"}</definedName>
    <definedName name="ertreb" localSheetId="6" hidden="1">{"via1",#N/A,TRUE,"general";"via2",#N/A,TRUE,"general";"via3",#N/A,TRUE,"general"}</definedName>
    <definedName name="ertreb" localSheetId="8"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5" hidden="1">{"TAB1",#N/A,TRUE,"GENERAL";"TAB2",#N/A,TRUE,"GENERAL";"TAB3",#N/A,TRUE,"GENERAL";"TAB4",#N/A,TRUE,"GENERAL";"TAB5",#N/A,TRUE,"GENERAL"}</definedName>
    <definedName name="ertret" localSheetId="11"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5" hidden="1">{"via1",#N/A,TRUE,"general";"via2",#N/A,TRUE,"general";"via3",#N/A,TRUE,"general"}</definedName>
    <definedName name="erttret" localSheetId="11" hidden="1">{"via1",#N/A,TRUE,"general";"via2",#N/A,TRUE,"general";"via3",#N/A,TRUE,"general"}</definedName>
    <definedName name="erttret" localSheetId="7" hidden="1">{"via1",#N/A,TRUE,"general";"via2",#N/A,TRUE,"general";"via3",#N/A,TRUE,"general"}</definedName>
    <definedName name="erttret" localSheetId="4" hidden="1">{"via1",#N/A,TRUE,"general";"via2",#N/A,TRUE,"general";"via3",#N/A,TRUE,"general"}</definedName>
    <definedName name="erttret" localSheetId="6" hidden="1">{"via1",#N/A,TRUE,"general";"via2",#N/A,TRUE,"general";"via3",#N/A,TRUE,"general"}</definedName>
    <definedName name="erttret" localSheetId="8"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5" hidden="1">{"via1",#N/A,TRUE,"general";"via2",#N/A,TRUE,"general";"via3",#N/A,TRUE,"general"}</definedName>
    <definedName name="ertuiy" localSheetId="11" hidden="1">{"via1",#N/A,TRUE,"general";"via2",#N/A,TRUE,"general";"via3",#N/A,TRUE,"general"}</definedName>
    <definedName name="ertuiy" localSheetId="7" hidden="1">{"via1",#N/A,TRUE,"general";"via2",#N/A,TRUE,"general";"via3",#N/A,TRUE,"general"}</definedName>
    <definedName name="ertuiy" localSheetId="4" hidden="1">{"via1",#N/A,TRUE,"general";"via2",#N/A,TRUE,"general";"via3",#N/A,TRUE,"general"}</definedName>
    <definedName name="ertuiy" localSheetId="6" hidden="1">{"via1",#N/A,TRUE,"general";"via2",#N/A,TRUE,"general";"via3",#N/A,TRUE,"general"}</definedName>
    <definedName name="ertuiy" localSheetId="8"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5" hidden="1">{"TAB1",#N/A,TRUE,"GENERAL";"TAB2",#N/A,TRUE,"GENERAL";"TAB3",#N/A,TRUE,"GENERAL";"TAB4",#N/A,TRUE,"GENERAL";"TAB5",#N/A,TRUE,"GENERAL"}</definedName>
    <definedName name="ertwert" localSheetId="11"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TYTY" localSheetId="5">'5. FP PRESTAC.'!err</definedName>
    <definedName name="ERTYTY" localSheetId="11">[0]!err</definedName>
    <definedName name="ERTYTY" localSheetId="7">CALIDAD!err</definedName>
    <definedName name="ERTYTY" localSheetId="4">DEDICACIÓN!err</definedName>
    <definedName name="ERTYTY" localSheetId="8">'IMP Y PÓLIZAS'!err</definedName>
    <definedName name="ERTYTY" localSheetId="0">[0]!err</definedName>
    <definedName name="ERTYTY">[0]!err</definedName>
    <definedName name="eru" localSheetId="5" hidden="1">{"TAB1",#N/A,TRUE,"GENERAL";"TAB2",#N/A,TRUE,"GENERAL";"TAB3",#N/A,TRUE,"GENERAL";"TAB4",#N/A,TRUE,"GENERAL";"TAB5",#N/A,TRUE,"GENERAL"}</definedName>
    <definedName name="eru" localSheetId="11" hidden="1">{"TAB1",#N/A,TRUE,"GENERAL";"TAB2",#N/A,TRUE,"GENERAL";"TAB3",#N/A,TRUE,"GENERAL";"TAB4",#N/A,TRUE,"GENERAL";"TAB5",#N/A,TRUE,"GENERAL"}</definedName>
    <definedName name="eru" localSheetId="7" hidden="1">{"TAB1",#N/A,TRUE,"GENERAL";"TAB2",#N/A,TRUE,"GENERAL";"TAB3",#N/A,TRUE,"GENERAL";"TAB4",#N/A,TRUE,"GENERAL";"TAB5",#N/A,TRUE,"GENERAL"}</definedName>
    <definedName name="eru" localSheetId="4" hidden="1">{"TAB1",#N/A,TRUE,"GENERAL";"TAB2",#N/A,TRUE,"GENERAL";"TAB3",#N/A,TRUE,"GENERAL";"TAB4",#N/A,TRUE,"GENERAL";"TAB5",#N/A,TRUE,"GENERAL"}</definedName>
    <definedName name="eru" localSheetId="6" hidden="1">{"TAB1",#N/A,TRUE,"GENERAL";"TAB2",#N/A,TRUE,"GENERAL";"TAB3",#N/A,TRUE,"GENERAL";"TAB4",#N/A,TRUE,"GENERAL";"TAB5",#N/A,TRUE,"GENERAL"}</definedName>
    <definedName name="eru" localSheetId="8"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5" hidden="1">{"via1",#N/A,TRUE,"general";"via2",#N/A,TRUE,"general";"via3",#N/A,TRUE,"general"}</definedName>
    <definedName name="ERV" localSheetId="11" hidden="1">{"via1",#N/A,TRUE,"general";"via2",#N/A,TRUE,"general";"via3",#N/A,TRUE,"general"}</definedName>
    <definedName name="ERV" localSheetId="7" hidden="1">{"via1",#N/A,TRUE,"general";"via2",#N/A,TRUE,"general";"via3",#N/A,TRUE,"general"}</definedName>
    <definedName name="ERV" localSheetId="4" hidden="1">{"via1",#N/A,TRUE,"general";"via2",#N/A,TRUE,"general";"via3",#N/A,TRUE,"general"}</definedName>
    <definedName name="ERV" localSheetId="6" hidden="1">{"via1",#N/A,TRUE,"general";"via2",#N/A,TRUE,"general";"via3",#N/A,TRUE,"general"}</definedName>
    <definedName name="ERV" localSheetId="8"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5" hidden="1">{"via1",#N/A,TRUE,"general";"via2",#N/A,TRUE,"general";"via3",#N/A,TRUE,"general"}</definedName>
    <definedName name="erware" localSheetId="11" hidden="1">{"via1",#N/A,TRUE,"general";"via2",#N/A,TRUE,"general";"via3",#N/A,TRUE,"general"}</definedName>
    <definedName name="erware" localSheetId="7" hidden="1">{"via1",#N/A,TRUE,"general";"via2",#N/A,TRUE,"general";"via3",#N/A,TRUE,"general"}</definedName>
    <definedName name="erware" localSheetId="4" hidden="1">{"via1",#N/A,TRUE,"general";"via2",#N/A,TRUE,"general";"via3",#N/A,TRUE,"general"}</definedName>
    <definedName name="erware" localSheetId="6" hidden="1">{"via1",#N/A,TRUE,"general";"via2",#N/A,TRUE,"general";"via3",#N/A,TRUE,"general"}</definedName>
    <definedName name="erware" localSheetId="8"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5" hidden="1">{"via1",#N/A,TRUE,"general";"via2",#N/A,TRUE,"general";"via3",#N/A,TRUE,"general"}</definedName>
    <definedName name="ERWER" localSheetId="11" hidden="1">{"via1",#N/A,TRUE,"general";"via2",#N/A,TRUE,"general";"via3",#N/A,TRUE,"general"}</definedName>
    <definedName name="ERWER" localSheetId="7" hidden="1">{"via1",#N/A,TRUE,"general";"via2",#N/A,TRUE,"general";"via3",#N/A,TRUE,"general"}</definedName>
    <definedName name="ERWER" localSheetId="4" hidden="1">{"via1",#N/A,TRUE,"general";"via2",#N/A,TRUE,"general";"via3",#N/A,TRUE,"general"}</definedName>
    <definedName name="ERWER" localSheetId="6" hidden="1">{"via1",#N/A,TRUE,"general";"via2",#N/A,TRUE,"general";"via3",#N/A,TRUE,"general"}</definedName>
    <definedName name="ERWER" localSheetId="8"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5" hidden="1">{"TAB1",#N/A,TRUE,"GENERAL";"TAB2",#N/A,TRUE,"GENERAL";"TAB3",#N/A,TRUE,"GENERAL";"TAB4",#N/A,TRUE,"GENERAL";"TAB5",#N/A,TRUE,"GENERAL"}</definedName>
    <definedName name="erwertd" localSheetId="11"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5" hidden="1">{"TAB1",#N/A,TRUE,"GENERAL";"TAB2",#N/A,TRUE,"GENERAL";"TAB3",#N/A,TRUE,"GENERAL";"TAB4",#N/A,TRUE,"GENERAL";"TAB5",#N/A,TRUE,"GENERAL"}</definedName>
    <definedName name="erwr" localSheetId="11" hidden="1">{"TAB1",#N/A,TRUE,"GENERAL";"TAB2",#N/A,TRUE,"GENERAL";"TAB3",#N/A,TRUE,"GENERAL";"TAB4",#N/A,TRUE,"GENERAL";"TAB5",#N/A,TRUE,"GENERAL"}</definedName>
    <definedName name="erwr" localSheetId="7" hidden="1">{"TAB1",#N/A,TRUE,"GENERAL";"TAB2",#N/A,TRUE,"GENERAL";"TAB3",#N/A,TRUE,"GENERAL";"TAB4",#N/A,TRUE,"GENERAL";"TAB5",#N/A,TRUE,"GENERAL"}</definedName>
    <definedName name="erwr" localSheetId="4" hidden="1">{"TAB1",#N/A,TRUE,"GENERAL";"TAB2",#N/A,TRUE,"GENERAL";"TAB3",#N/A,TRUE,"GENERAL";"TAB4",#N/A,TRUE,"GENERAL";"TAB5",#N/A,TRUE,"GENERAL"}</definedName>
    <definedName name="erwr" localSheetId="6" hidden="1">{"TAB1",#N/A,TRUE,"GENERAL";"TAB2",#N/A,TRUE,"GENERAL";"TAB3",#N/A,TRUE,"GENERAL";"TAB4",#N/A,TRUE,"GENERAL";"TAB5",#N/A,TRUE,"GENERAL"}</definedName>
    <definedName name="erwr" localSheetId="8"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5" hidden="1">{"via1",#N/A,TRUE,"general";"via2",#N/A,TRUE,"general";"via3",#N/A,TRUE,"general"}</definedName>
    <definedName name="ERWRL" localSheetId="11" hidden="1">{"via1",#N/A,TRUE,"general";"via2",#N/A,TRUE,"general";"via3",#N/A,TRUE,"general"}</definedName>
    <definedName name="ERWRL" localSheetId="7" hidden="1">{"via1",#N/A,TRUE,"general";"via2",#N/A,TRUE,"general";"via3",#N/A,TRUE,"general"}</definedName>
    <definedName name="ERWRL" localSheetId="4" hidden="1">{"via1",#N/A,TRUE,"general";"via2",#N/A,TRUE,"general";"via3",#N/A,TRUE,"general"}</definedName>
    <definedName name="ERWRL" localSheetId="6" hidden="1">{"via1",#N/A,TRUE,"general";"via2",#N/A,TRUE,"general";"via3",#N/A,TRUE,"general"}</definedName>
    <definedName name="ERWRL" localSheetId="8"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5" hidden="1">{"via1",#N/A,TRUE,"general";"via2",#N/A,TRUE,"general";"via3",#N/A,TRUE,"general"}</definedName>
    <definedName name="ery" localSheetId="11" hidden="1">{"via1",#N/A,TRUE,"general";"via2",#N/A,TRUE,"general";"via3",#N/A,TRUE,"general"}</definedName>
    <definedName name="ery" localSheetId="7" hidden="1">{"via1",#N/A,TRUE,"general";"via2",#N/A,TRUE,"general";"via3",#N/A,TRUE,"general"}</definedName>
    <definedName name="ery" localSheetId="4" hidden="1">{"via1",#N/A,TRUE,"general";"via2",#N/A,TRUE,"general";"via3",#N/A,TRUE,"general"}</definedName>
    <definedName name="ery" localSheetId="6" hidden="1">{"via1",#N/A,TRUE,"general";"via2",#N/A,TRUE,"general";"via3",#N/A,TRUE,"general"}</definedName>
    <definedName name="ery" localSheetId="8"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5" hidden="1">{"via1",#N/A,TRUE,"general";"via2",#N/A,TRUE,"general";"via3",#N/A,TRUE,"general"}</definedName>
    <definedName name="eryhd" localSheetId="11" hidden="1">{"via1",#N/A,TRUE,"general";"via2",#N/A,TRUE,"general";"via3",#N/A,TRUE,"general"}</definedName>
    <definedName name="eryhd" localSheetId="7" hidden="1">{"via1",#N/A,TRUE,"general";"via2",#N/A,TRUE,"general";"via3",#N/A,TRUE,"general"}</definedName>
    <definedName name="eryhd" localSheetId="4" hidden="1">{"via1",#N/A,TRUE,"general";"via2",#N/A,TRUE,"general";"via3",#N/A,TRUE,"general"}</definedName>
    <definedName name="eryhd" localSheetId="6" hidden="1">{"via1",#N/A,TRUE,"general";"via2",#N/A,TRUE,"general";"via3",#N/A,TRUE,"general"}</definedName>
    <definedName name="eryhd" localSheetId="8"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5" hidden="1">{"TAB1",#N/A,TRUE,"GENERAL";"TAB2",#N/A,TRUE,"GENERAL";"TAB3",#N/A,TRUE,"GENERAL";"TAB4",#N/A,TRUE,"GENERAL";"TAB5",#N/A,TRUE,"GENERAL"}</definedName>
    <definedName name="eryhdf" localSheetId="11"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5" hidden="1">{"TAB1",#N/A,TRUE,"GENERAL";"TAB2",#N/A,TRUE,"GENERAL";"TAB3",#N/A,TRUE,"GENERAL";"TAB4",#N/A,TRUE,"GENERAL";"TAB5",#N/A,TRUE,"GENERAL"}</definedName>
    <definedName name="eryhk" localSheetId="11" hidden="1">{"TAB1",#N/A,TRUE,"GENERAL";"TAB2",#N/A,TRUE,"GENERAL";"TAB3",#N/A,TRUE,"GENERAL";"TAB4",#N/A,TRUE,"GENERAL";"TAB5",#N/A,TRUE,"GENERAL"}</definedName>
    <definedName name="eryhk" localSheetId="7" hidden="1">{"TAB1",#N/A,TRUE,"GENERAL";"TAB2",#N/A,TRUE,"GENERAL";"TAB3",#N/A,TRUE,"GENERAL";"TAB4",#N/A,TRUE,"GENERAL";"TAB5",#N/A,TRUE,"GENERAL"}</definedName>
    <definedName name="eryhk" localSheetId="4" hidden="1">{"TAB1",#N/A,TRUE,"GENERAL";"TAB2",#N/A,TRUE,"GENERAL";"TAB3",#N/A,TRUE,"GENERAL";"TAB4",#N/A,TRUE,"GENERAL";"TAB5",#N/A,TRUE,"GENERAL"}</definedName>
    <definedName name="eryhk" localSheetId="6" hidden="1">{"TAB1",#N/A,TRUE,"GENERAL";"TAB2",#N/A,TRUE,"GENERAL";"TAB3",#N/A,TRUE,"GENERAL";"TAB4",#N/A,TRUE,"GENERAL";"TAB5",#N/A,TRUE,"GENERAL"}</definedName>
    <definedName name="eryhk" localSheetId="8"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11"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5" hidden="1">{"TAB1",#N/A,TRUE,"GENERAL";"TAB2",#N/A,TRUE,"GENERAL";"TAB3",#N/A,TRUE,"GENERAL";"TAB4",#N/A,TRUE,"GENERAL";"TAB5",#N/A,TRUE,"GENERAL"}</definedName>
    <definedName name="eryre" localSheetId="11" hidden="1">{"TAB1",#N/A,TRUE,"GENERAL";"TAB2",#N/A,TRUE,"GENERAL";"TAB3",#N/A,TRUE,"GENERAL";"TAB4",#N/A,TRUE,"GENERAL";"TAB5",#N/A,TRUE,"GENERAL"}</definedName>
    <definedName name="eryre" localSheetId="7" hidden="1">{"TAB1",#N/A,TRUE,"GENERAL";"TAB2",#N/A,TRUE,"GENERAL";"TAB3",#N/A,TRUE,"GENERAL";"TAB4",#N/A,TRUE,"GENERAL";"TAB5",#N/A,TRUE,"GENERAL"}</definedName>
    <definedName name="eryre" localSheetId="4" hidden="1">{"TAB1",#N/A,TRUE,"GENERAL";"TAB2",#N/A,TRUE,"GENERAL";"TAB3",#N/A,TRUE,"GENERAL";"TAB4",#N/A,TRUE,"GENERAL";"TAB5",#N/A,TRUE,"GENERAL"}</definedName>
    <definedName name="eryre" localSheetId="6" hidden="1">{"TAB1",#N/A,TRUE,"GENERAL";"TAB2",#N/A,TRUE,"GENERAL";"TAB3",#N/A,TRUE,"GENERAL";"TAB4",#N/A,TRUE,"GENERAL";"TAB5",#N/A,TRUE,"GENERAL"}</definedName>
    <definedName name="eryre" localSheetId="8"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5" hidden="1">{"via1",#N/A,TRUE,"general";"via2",#N/A,TRUE,"general";"via3",#N/A,TRUE,"general"}</definedName>
    <definedName name="erytd" localSheetId="11" hidden="1">{"via1",#N/A,TRUE,"general";"via2",#N/A,TRUE,"general";"via3",#N/A,TRUE,"general"}</definedName>
    <definedName name="erytd" localSheetId="7" hidden="1">{"via1",#N/A,TRUE,"general";"via2",#N/A,TRUE,"general";"via3",#N/A,TRUE,"general"}</definedName>
    <definedName name="erytd" localSheetId="4" hidden="1">{"via1",#N/A,TRUE,"general";"via2",#N/A,TRUE,"general";"via3",#N/A,TRUE,"general"}</definedName>
    <definedName name="erytd" localSheetId="6" hidden="1">{"via1",#N/A,TRUE,"general";"via2",#N/A,TRUE,"general";"via3",#N/A,TRUE,"general"}</definedName>
    <definedName name="erytd" localSheetId="8"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5" hidden="1">{"via1",#N/A,TRUE,"general";"via2",#N/A,TRUE,"general";"via3",#N/A,TRUE,"general"}</definedName>
    <definedName name="eryty" localSheetId="11" hidden="1">{"via1",#N/A,TRUE,"general";"via2",#N/A,TRUE,"general";"via3",#N/A,TRUE,"general"}</definedName>
    <definedName name="eryty" localSheetId="7" hidden="1">{"via1",#N/A,TRUE,"general";"via2",#N/A,TRUE,"general";"via3",#N/A,TRUE,"general"}</definedName>
    <definedName name="eryty" localSheetId="4" hidden="1">{"via1",#N/A,TRUE,"general";"via2",#N/A,TRUE,"general";"via3",#N/A,TRUE,"general"}</definedName>
    <definedName name="eryty" localSheetId="6" hidden="1">{"via1",#N/A,TRUE,"general";"via2",#N/A,TRUE,"general";"via3",#N/A,TRUE,"general"}</definedName>
    <definedName name="eryty" localSheetId="8"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5" hidden="1">{"via1",#N/A,TRUE,"general";"via2",#N/A,TRUE,"general";"via3",#N/A,TRUE,"general"}</definedName>
    <definedName name="eryy" localSheetId="11" hidden="1">{"via1",#N/A,TRUE,"general";"via2",#N/A,TRUE,"general";"via3",#N/A,TRUE,"general"}</definedName>
    <definedName name="eryy" localSheetId="7" hidden="1">{"via1",#N/A,TRUE,"general";"via2",#N/A,TRUE,"general";"via3",#N/A,TRUE,"general"}</definedName>
    <definedName name="eryy" localSheetId="4" hidden="1">{"via1",#N/A,TRUE,"general";"via2",#N/A,TRUE,"general";"via3",#N/A,TRUE,"general"}</definedName>
    <definedName name="eryy" localSheetId="6" hidden="1">{"via1",#N/A,TRUE,"general";"via2",#N/A,TRUE,"general";"via3",#N/A,TRUE,"general"}</definedName>
    <definedName name="eryy" localSheetId="8"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5">'5. FP PRESTAC.'!err</definedName>
    <definedName name="ES" localSheetId="11">[0]!err</definedName>
    <definedName name="ES" localSheetId="7">CALIDAD!err</definedName>
    <definedName name="ES" localSheetId="4">DEDICACIÓN!err</definedName>
    <definedName name="ES" localSheetId="8">'IMP Y PÓLIZAS'!err</definedName>
    <definedName name="ES" localSheetId="0">[0]!err</definedName>
    <definedName name="ES">[0]!err</definedName>
    <definedName name="ES_10">#NAME?</definedName>
    <definedName name="ES_3">#NAME?</definedName>
    <definedName name="ES_4">#NAME?</definedName>
    <definedName name="ES_5">#NAME?</definedName>
    <definedName name="ES_6">#NAME?</definedName>
    <definedName name="ES_7">#NAME?</definedName>
    <definedName name="ES_8">#NAME?</definedName>
    <definedName name="ES_9">#N/A</definedName>
    <definedName name="Escalera_metálica_en_caracol_Diametro_1_80" localSheetId="5">#REF!</definedName>
    <definedName name="Escalera_metálica_en_caracol_Diametro_1_80" localSheetId="11">#REF!</definedName>
    <definedName name="Escalera_metálica_en_caracol_Diametro_1_80" localSheetId="7">#REF!</definedName>
    <definedName name="Escalera_metálica_en_caracol_Diametro_1_80" localSheetId="4">#REF!</definedName>
    <definedName name="Escalera_metálica_en_caracol_Diametro_1_80" localSheetId="8">#REF!</definedName>
    <definedName name="Escalera_metálica_en_caracol_Diametro_1_80" localSheetId="0">#REF!</definedName>
    <definedName name="Escalera_metálica_en_caracol_Diametro_1_80">#REF!</definedName>
    <definedName name="Escalera_Metalica_tramo_5_50_ML" localSheetId="11">#REF!</definedName>
    <definedName name="Escalera_Metalica_tramo_5_50_ML" localSheetId="0">#REF!</definedName>
    <definedName name="Escalera_Metalica_tramo_5_50_ML">#REF!</definedName>
    <definedName name="Escobas" localSheetId="11">#REF!</definedName>
    <definedName name="Escobas" localSheetId="0">#REF!</definedName>
    <definedName name="Escobas">#REF!</definedName>
    <definedName name="Escotilla_de_Inspeccion_tanques_de_agua">#REF!</definedName>
    <definedName name="Escudos_Americanos_para_Sprinkler">#REF!</definedName>
    <definedName name="Esmalte_Sintético_Pintulux">#REF!</definedName>
    <definedName name="Espatula">#REF!</definedName>
    <definedName name="Espatulas">#REF!</definedName>
    <definedName name="Espatulas_3">#REF!</definedName>
    <definedName name="Espatulas_5">#REF!</definedName>
    <definedName name="ESPECIFICACION">#REF!</definedName>
    <definedName name="Especificación">#REF!</definedName>
    <definedName name="Espejo_4.00_mm">#REF!</definedName>
    <definedName name="ESPESOR">'[13]DAT NUC'!$O$2:$O$218</definedName>
    <definedName name="Esponjillas" localSheetId="5">#REF!</definedName>
    <definedName name="Esponjillas" localSheetId="11">#REF!</definedName>
    <definedName name="Esponjillas" localSheetId="7">#REF!</definedName>
    <definedName name="Esponjillas" localSheetId="4">#REF!</definedName>
    <definedName name="Esponjillas" localSheetId="8">#REF!</definedName>
    <definedName name="Esponjillas" localSheetId="0">#REF!</definedName>
    <definedName name="Esponjillas">#REF!</definedName>
    <definedName name="ESRE" localSheetId="5">'5. FP PRESTAC.'!err</definedName>
    <definedName name="ESRE" localSheetId="11">[0]!err</definedName>
    <definedName name="ESRE" localSheetId="7">CALIDAD!err</definedName>
    <definedName name="ESRE" localSheetId="4">DEDICACIÓN!err</definedName>
    <definedName name="ESRE" localSheetId="8">'IMP Y PÓLIZAS'!err</definedName>
    <definedName name="ESRE" localSheetId="0">[0]!err</definedName>
    <definedName name="ESRE">[0]!err</definedName>
    <definedName name="Estabilidad">[13]DATOS!$AF$3:$AF$1398</definedName>
    <definedName name="Estabilidad2">[13]DATOS!$AH$3:$AH$1399</definedName>
    <definedName name="Estabilidad3">[13]DATOS!$AJ$3:$AJ$1399</definedName>
    <definedName name="ESTADO">[78]Hoja2!$B$3:$B$6</definedName>
    <definedName name="Estopa" localSheetId="5">#REF!</definedName>
    <definedName name="Estopa" localSheetId="11">#REF!</definedName>
    <definedName name="Estopa" localSheetId="7">#REF!</definedName>
    <definedName name="Estopa" localSheetId="4">#REF!</definedName>
    <definedName name="Estopa" localSheetId="8">#REF!</definedName>
    <definedName name="Estopa" localSheetId="0">#REF!</definedName>
    <definedName name="Estopa">#REF!</definedName>
    <definedName name="Estructuras_LA228__LA223_Incluye_Poste_12m_750_kg" localSheetId="11">#REF!</definedName>
    <definedName name="Estructuras_LA228__LA223_Incluye_Poste_12m_750_kg" localSheetId="0">#REF!</definedName>
    <definedName name="Estructuras_LA228__LA223_Incluye_Poste_12m_750_kg">#REF!</definedName>
    <definedName name="Estufa_Electrica_2_Puestos" localSheetId="11">#REF!</definedName>
    <definedName name="Estufa_Electrica_2_Puestos" localSheetId="0">#REF!</definedName>
    <definedName name="Estufa_Electrica_2_Puestos">#REF!</definedName>
    <definedName name="Estufas">#REF!</definedName>
    <definedName name="ET_DSC">[48]Modelo!$P$2</definedName>
    <definedName name="ET_IMO">[48]Modelo!$O$44</definedName>
    <definedName name="ET_IND">[48]Modelo!$O$42</definedName>
    <definedName name="etertgg" localSheetId="5" hidden="1">{"via1",#N/A,TRUE,"general";"via2",#N/A,TRUE,"general";"via3",#N/A,TRUE,"general"}</definedName>
    <definedName name="etertgg" localSheetId="11" hidden="1">{"via1",#N/A,TRUE,"general";"via2",#N/A,TRUE,"general";"via3",#N/A,TRUE,"general"}</definedName>
    <definedName name="etertgg" localSheetId="7" hidden="1">{"via1",#N/A,TRUE,"general";"via2",#N/A,TRUE,"general";"via3",#N/A,TRUE,"general"}</definedName>
    <definedName name="etertgg" localSheetId="4" hidden="1">{"via1",#N/A,TRUE,"general";"via2",#N/A,TRUE,"general";"via3",#N/A,TRUE,"general"}</definedName>
    <definedName name="etertgg" localSheetId="6" hidden="1">{"via1",#N/A,TRUE,"general";"via2",#N/A,TRUE,"general";"via3",#N/A,TRUE,"general"}</definedName>
    <definedName name="etertgg" localSheetId="8"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5" hidden="1">{"TAB1",#N/A,TRUE,"GENERAL";"TAB2",#N/A,TRUE,"GENERAL";"TAB3",#N/A,TRUE,"GENERAL";"TAB4",#N/A,TRUE,"GENERAL";"TAB5",#N/A,TRUE,"GENERAL"}</definedName>
    <definedName name="etewt" localSheetId="11" hidden="1">{"TAB1",#N/A,TRUE,"GENERAL";"TAB2",#N/A,TRUE,"GENERAL";"TAB3",#N/A,TRUE,"GENERAL";"TAB4",#N/A,TRUE,"GENERAL";"TAB5",#N/A,TRUE,"GENERAL"}</definedName>
    <definedName name="etewt" localSheetId="7" hidden="1">{"TAB1",#N/A,TRUE,"GENERAL";"TAB2",#N/A,TRUE,"GENERAL";"TAB3",#N/A,TRUE,"GENERAL";"TAB4",#N/A,TRUE,"GENERAL";"TAB5",#N/A,TRUE,"GENERAL"}</definedName>
    <definedName name="etewt" localSheetId="4" hidden="1">{"TAB1",#N/A,TRUE,"GENERAL";"TAB2",#N/A,TRUE,"GENERAL";"TAB3",#N/A,TRUE,"GENERAL";"TAB4",#N/A,TRUE,"GENERAL";"TAB5",#N/A,TRUE,"GENERAL"}</definedName>
    <definedName name="etewt" localSheetId="6" hidden="1">{"TAB1",#N/A,TRUE,"GENERAL";"TAB2",#N/A,TRUE,"GENERAL";"TAB3",#N/A,TRUE,"GENERAL";"TAB4",#N/A,TRUE,"GENERAL";"TAB5",#N/A,TRUE,"GENERAL"}</definedName>
    <definedName name="etewt" localSheetId="8"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5" hidden="1">{"via1",#N/A,TRUE,"general";"via2",#N/A,TRUE,"general";"via3",#N/A,TRUE,"general"}</definedName>
    <definedName name="etu" localSheetId="11" hidden="1">{"via1",#N/A,TRUE,"general";"via2",#N/A,TRUE,"general";"via3",#N/A,TRUE,"general"}</definedName>
    <definedName name="etu" localSheetId="7" hidden="1">{"via1",#N/A,TRUE,"general";"via2",#N/A,TRUE,"general";"via3",#N/A,TRUE,"general"}</definedName>
    <definedName name="etu" localSheetId="4" hidden="1">{"via1",#N/A,TRUE,"general";"via2",#N/A,TRUE,"general";"via3",#N/A,TRUE,"general"}</definedName>
    <definedName name="etu" localSheetId="6" hidden="1">{"via1",#N/A,TRUE,"general";"via2",#N/A,TRUE,"general";"via3",#N/A,TRUE,"general"}</definedName>
    <definedName name="etu" localSheetId="8"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5" hidden="1">{"via1",#N/A,TRUE,"general";"via2",#N/A,TRUE,"general";"via3",#N/A,TRUE,"general"}</definedName>
    <definedName name="etueh" localSheetId="11" hidden="1">{"via1",#N/A,TRUE,"general";"via2",#N/A,TRUE,"general";"via3",#N/A,TRUE,"general"}</definedName>
    <definedName name="etueh" localSheetId="7" hidden="1">{"via1",#N/A,TRUE,"general";"via2",#N/A,TRUE,"general";"via3",#N/A,TRUE,"general"}</definedName>
    <definedName name="etueh" localSheetId="4" hidden="1">{"via1",#N/A,TRUE,"general";"via2",#N/A,TRUE,"general";"via3",#N/A,TRUE,"general"}</definedName>
    <definedName name="etueh" localSheetId="6" hidden="1">{"via1",#N/A,TRUE,"general";"via2",#N/A,TRUE,"general";"via3",#N/A,TRUE,"general"}</definedName>
    <definedName name="etueh" localSheetId="8"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5" hidden="1">{"via1",#N/A,TRUE,"general";"via2",#N/A,TRUE,"general";"via3",#N/A,TRUE,"general"}</definedName>
    <definedName name="etyty" localSheetId="11" hidden="1">{"via1",#N/A,TRUE,"general";"via2",#N/A,TRUE,"general";"via3",#N/A,TRUE,"general"}</definedName>
    <definedName name="etyty" localSheetId="7" hidden="1">{"via1",#N/A,TRUE,"general";"via2",#N/A,TRUE,"general";"via3",#N/A,TRUE,"general"}</definedName>
    <definedName name="etyty" localSheetId="4" hidden="1">{"via1",#N/A,TRUE,"general";"via2",#N/A,TRUE,"general";"via3",#N/A,TRUE,"general"}</definedName>
    <definedName name="etyty" localSheetId="6" hidden="1">{"via1",#N/A,TRUE,"general";"via2",#N/A,TRUE,"general";"via3",#N/A,TRUE,"general"}</definedName>
    <definedName name="etyty" localSheetId="8"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5" hidden="1">{"TAB1",#N/A,TRUE,"GENERAL";"TAB2",#N/A,TRUE,"GENERAL";"TAB3",#N/A,TRUE,"GENERAL";"TAB4",#N/A,TRUE,"GENERAL";"TAB5",#N/A,TRUE,"GENERAL"}</definedName>
    <definedName name="etyu" localSheetId="11" hidden="1">{"TAB1",#N/A,TRUE,"GENERAL";"TAB2",#N/A,TRUE,"GENERAL";"TAB3",#N/A,TRUE,"GENERAL";"TAB4",#N/A,TRUE,"GENERAL";"TAB5",#N/A,TRUE,"GENERAL"}</definedName>
    <definedName name="etyu" localSheetId="7" hidden="1">{"TAB1",#N/A,TRUE,"GENERAL";"TAB2",#N/A,TRUE,"GENERAL";"TAB3",#N/A,TRUE,"GENERAL";"TAB4",#N/A,TRUE,"GENERAL";"TAB5",#N/A,TRUE,"GENERAL"}</definedName>
    <definedName name="etyu" localSheetId="4" hidden="1">{"TAB1",#N/A,TRUE,"GENERAL";"TAB2",#N/A,TRUE,"GENERAL";"TAB3",#N/A,TRUE,"GENERAL";"TAB4",#N/A,TRUE,"GENERAL";"TAB5",#N/A,TRUE,"GENERAL"}</definedName>
    <definedName name="etyu" localSheetId="6" hidden="1">{"TAB1",#N/A,TRUE,"GENERAL";"TAB2",#N/A,TRUE,"GENERAL";"TAB3",#N/A,TRUE,"GENERAL";"TAB4",#N/A,TRUE,"GENERAL";"TAB5",#N/A,TRUE,"GENERAL"}</definedName>
    <definedName name="etyu" localSheetId="8"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5" hidden="1">{"via1",#N/A,TRUE,"general";"via2",#N/A,TRUE,"general";"via3",#N/A,TRUE,"general"}</definedName>
    <definedName name="eu" localSheetId="11" hidden="1">{"via1",#N/A,TRUE,"general";"via2",#N/A,TRUE,"general";"via3",#N/A,TRUE,"general"}</definedName>
    <definedName name="eu" localSheetId="7" hidden="1">{"via1",#N/A,TRUE,"general";"via2",#N/A,TRUE,"general";"via3",#N/A,TRUE,"general"}</definedName>
    <definedName name="eu" localSheetId="4" hidden="1">{"via1",#N/A,TRUE,"general";"via2",#N/A,TRUE,"general";"via3",#N/A,TRUE,"general"}</definedName>
    <definedName name="eu" localSheetId="6" hidden="1">{"via1",#N/A,TRUE,"general";"via2",#N/A,TRUE,"general";"via3",#N/A,TRUE,"general"}</definedName>
    <definedName name="eu" localSheetId="8"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5" hidden="1">{"via1",#N/A,TRUE,"general";"via2",#N/A,TRUE,"general";"via3",#N/A,TRUE,"general"}</definedName>
    <definedName name="eut" localSheetId="11" hidden="1">{"via1",#N/A,TRUE,"general";"via2",#N/A,TRUE,"general";"via3",#N/A,TRUE,"general"}</definedName>
    <definedName name="eut" localSheetId="7" hidden="1">{"via1",#N/A,TRUE,"general";"via2",#N/A,TRUE,"general";"via3",#N/A,TRUE,"general"}</definedName>
    <definedName name="eut" localSheetId="4" hidden="1">{"via1",#N/A,TRUE,"general";"via2",#N/A,TRUE,"general";"via3",#N/A,TRUE,"general"}</definedName>
    <definedName name="eut" localSheetId="6" hidden="1">{"via1",#N/A,TRUE,"general";"via2",#N/A,TRUE,"general";"via3",#N/A,TRUE,"general"}</definedName>
    <definedName name="eut" localSheetId="8"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5" hidden="1">{"TAB1",#N/A,TRUE,"GENERAL";"TAB2",#N/A,TRUE,"GENERAL";"TAB3",#N/A,TRUE,"GENERAL";"TAB4",#N/A,TRUE,"GENERAL";"TAB5",#N/A,TRUE,"GENERAL"}</definedName>
    <definedName name="euyt" localSheetId="11" hidden="1">{"TAB1",#N/A,TRUE,"GENERAL";"TAB2",#N/A,TRUE,"GENERAL";"TAB3",#N/A,TRUE,"GENERAL";"TAB4",#N/A,TRUE,"GENERAL";"TAB5",#N/A,TRUE,"GENERAL"}</definedName>
    <definedName name="euyt" localSheetId="7" hidden="1">{"TAB1",#N/A,TRUE,"GENERAL";"TAB2",#N/A,TRUE,"GENERAL";"TAB3",#N/A,TRUE,"GENERAL";"TAB4",#N/A,TRUE,"GENERAL";"TAB5",#N/A,TRUE,"GENERAL"}</definedName>
    <definedName name="euyt" localSheetId="4" hidden="1">{"TAB1",#N/A,TRUE,"GENERAL";"TAB2",#N/A,TRUE,"GENERAL";"TAB3",#N/A,TRUE,"GENERAL";"TAB4",#N/A,TRUE,"GENERAL";"TAB5",#N/A,TRUE,"GENERAL"}</definedName>
    <definedName name="euyt" localSheetId="6" hidden="1">{"TAB1",#N/A,TRUE,"GENERAL";"TAB2",#N/A,TRUE,"GENERAL";"TAB3",#N/A,TRUE,"GENERAL";"TAB4",#N/A,TRUE,"GENERAL";"TAB5",#N/A,TRUE,"GENERAL"}</definedName>
    <definedName name="euyt" localSheetId="8"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5" hidden="1">{"TAB1",#N/A,TRUE,"GENERAL";"TAB2",#N/A,TRUE,"GENERAL";"TAB3",#N/A,TRUE,"GENERAL";"TAB4",#N/A,TRUE,"GENERAL";"TAB5",#N/A,TRUE,"GENERAL"}</definedName>
    <definedName name="ewegt" localSheetId="11" hidden="1">{"TAB1",#N/A,TRUE,"GENERAL";"TAB2",#N/A,TRUE,"GENERAL";"TAB3",#N/A,TRUE,"GENERAL";"TAB4",#N/A,TRUE,"GENERAL";"TAB5",#N/A,TRUE,"GENERAL"}</definedName>
    <definedName name="ewegt" localSheetId="7" hidden="1">{"TAB1",#N/A,TRUE,"GENERAL";"TAB2",#N/A,TRUE,"GENERAL";"TAB3",#N/A,TRUE,"GENERAL";"TAB4",#N/A,TRUE,"GENERAL";"TAB5",#N/A,TRUE,"GENERAL"}</definedName>
    <definedName name="ewegt" localSheetId="4" hidden="1">{"TAB1",#N/A,TRUE,"GENERAL";"TAB2",#N/A,TRUE,"GENERAL";"TAB3",#N/A,TRUE,"GENERAL";"TAB4",#N/A,TRUE,"GENERAL";"TAB5",#N/A,TRUE,"GENERAL"}</definedName>
    <definedName name="ewegt" localSheetId="6" hidden="1">{"TAB1",#N/A,TRUE,"GENERAL";"TAB2",#N/A,TRUE,"GENERAL";"TAB3",#N/A,TRUE,"GENERAL";"TAB4",#N/A,TRUE,"GENERAL";"TAB5",#N/A,TRUE,"GENERAL"}</definedName>
    <definedName name="ewegt" localSheetId="8"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11"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5" hidden="1">{"TAB1",#N/A,TRUE,"GENERAL";"TAB2",#N/A,TRUE,"GENERAL";"TAB3",#N/A,TRUE,"GENERAL";"TAB4",#N/A,TRUE,"GENERAL";"TAB5",#N/A,TRUE,"GENERAL"}</definedName>
    <definedName name="ewre" localSheetId="11" hidden="1">{"TAB1",#N/A,TRUE,"GENERAL";"TAB2",#N/A,TRUE,"GENERAL";"TAB3",#N/A,TRUE,"GENERAL";"TAB4",#N/A,TRUE,"GENERAL";"TAB5",#N/A,TRUE,"GENERAL"}</definedName>
    <definedName name="ewre" localSheetId="7" hidden="1">{"TAB1",#N/A,TRUE,"GENERAL";"TAB2",#N/A,TRUE,"GENERAL";"TAB3",#N/A,TRUE,"GENERAL";"TAB4",#N/A,TRUE,"GENERAL";"TAB5",#N/A,TRUE,"GENERAL"}</definedName>
    <definedName name="ewre" localSheetId="4" hidden="1">{"TAB1",#N/A,TRUE,"GENERAL";"TAB2",#N/A,TRUE,"GENERAL";"TAB3",#N/A,TRUE,"GENERAL";"TAB4",#N/A,TRUE,"GENERAL";"TAB5",#N/A,TRUE,"GENERAL"}</definedName>
    <definedName name="ewre" localSheetId="6" hidden="1">{"TAB1",#N/A,TRUE,"GENERAL";"TAB2",#N/A,TRUE,"GENERAL";"TAB3",#N/A,TRUE,"GENERAL";"TAB4",#N/A,TRUE,"GENERAL";"TAB5",#N/A,TRUE,"GENERAL"}</definedName>
    <definedName name="ewre" localSheetId="8"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11"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5" hidden="1">{"TAB1",#N/A,TRUE,"GENERAL";"TAB2",#N/A,TRUE,"GENERAL";"TAB3",#N/A,TRUE,"GENERAL";"TAB4",#N/A,TRUE,"GENERAL";"TAB5",#N/A,TRUE,"GENERAL"}</definedName>
    <definedName name="ewrr" localSheetId="11" hidden="1">{"TAB1",#N/A,TRUE,"GENERAL";"TAB2",#N/A,TRUE,"GENERAL";"TAB3",#N/A,TRUE,"GENERAL";"TAB4",#N/A,TRUE,"GENERAL";"TAB5",#N/A,TRUE,"GENERAL"}</definedName>
    <definedName name="ewrr" localSheetId="7" hidden="1">{"TAB1",#N/A,TRUE,"GENERAL";"TAB2",#N/A,TRUE,"GENERAL";"TAB3",#N/A,TRUE,"GENERAL";"TAB4",#N/A,TRUE,"GENERAL";"TAB5",#N/A,TRUE,"GENERAL"}</definedName>
    <definedName name="ewrr" localSheetId="4" hidden="1">{"TAB1",#N/A,TRUE,"GENERAL";"TAB2",#N/A,TRUE,"GENERAL";"TAB3",#N/A,TRUE,"GENERAL";"TAB4",#N/A,TRUE,"GENERAL";"TAB5",#N/A,TRUE,"GENERAL"}</definedName>
    <definedName name="ewrr" localSheetId="6" hidden="1">{"TAB1",#N/A,TRUE,"GENERAL";"TAB2",#N/A,TRUE,"GENERAL";"TAB3",#N/A,TRUE,"GENERAL";"TAB4",#N/A,TRUE,"GENERAL";"TAB5",#N/A,TRUE,"GENERAL"}</definedName>
    <definedName name="ewrr" localSheetId="8"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5" hidden="1">{"TAB1",#N/A,TRUE,"GENERAL";"TAB2",#N/A,TRUE,"GENERAL";"TAB3",#N/A,TRUE,"GENERAL";"TAB4",#N/A,TRUE,"GENERAL";"TAB5",#N/A,TRUE,"GENERAL"}</definedName>
    <definedName name="ewrt" localSheetId="11" hidden="1">{"TAB1",#N/A,TRUE,"GENERAL";"TAB2",#N/A,TRUE,"GENERAL";"TAB3",#N/A,TRUE,"GENERAL";"TAB4",#N/A,TRUE,"GENERAL";"TAB5",#N/A,TRUE,"GENERAL"}</definedName>
    <definedName name="ewrt" localSheetId="7" hidden="1">{"TAB1",#N/A,TRUE,"GENERAL";"TAB2",#N/A,TRUE,"GENERAL";"TAB3",#N/A,TRUE,"GENERAL";"TAB4",#N/A,TRUE,"GENERAL";"TAB5",#N/A,TRUE,"GENERAL"}</definedName>
    <definedName name="ewrt" localSheetId="4" hidden="1">{"TAB1",#N/A,TRUE,"GENERAL";"TAB2",#N/A,TRUE,"GENERAL";"TAB3",#N/A,TRUE,"GENERAL";"TAB4",#N/A,TRUE,"GENERAL";"TAB5",#N/A,TRUE,"GENERAL"}</definedName>
    <definedName name="ewrt" localSheetId="6" hidden="1">{"TAB1",#N/A,TRUE,"GENERAL";"TAB2",#N/A,TRUE,"GENERAL";"TAB3",#N/A,TRUE,"GENERAL";"TAB4",#N/A,TRUE,"GENERAL";"TAB5",#N/A,TRUE,"GENERAL"}</definedName>
    <definedName name="ewrt" localSheetId="8"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11"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acavacion_mecanica">#REF!</definedName>
    <definedName name="EXC" localSheetId="11">#REF!</definedName>
    <definedName name="EXC" localSheetId="4">#REF!</definedName>
    <definedName name="EXC" localSheetId="8">#REF!</definedName>
    <definedName name="EXC" localSheetId="0">#REF!</definedName>
    <definedName name="EXC">#REF!</definedName>
    <definedName name="Excavacion_manual_con_retiro" localSheetId="11">#REF!</definedName>
    <definedName name="Excavacion_manual_con_retiro" localSheetId="0">#REF!</definedName>
    <definedName name="Excavacion_manual_con_retiro">#REF!</definedName>
    <definedName name="exCEL">#REF!</definedName>
    <definedName name="exCEL_51">#REF!</definedName>
    <definedName name="Excel_BuiltIn_Print_Area_3" localSheetId="5">#REF!</definedName>
    <definedName name="Excel_BuiltIn_Print_Area_3" localSheetId="11">#REF!</definedName>
    <definedName name="Excel_BuiltIn_Print_Area_3" localSheetId="4">#REF!</definedName>
    <definedName name="Excel_BuiltIn_Print_Area_3" localSheetId="8">#REF!</definedName>
    <definedName name="Excel_BuiltIn_Print_Area_3" localSheetId="0">#REF!</definedName>
    <definedName name="Excel_BuiltIn_Print_Area_3">#REF!</definedName>
    <definedName name="Excel_BuiltIn_Print_Area_3_51" localSheetId="11">#REF!</definedName>
    <definedName name="Excel_BuiltIn_Print_Area_3_51" localSheetId="4">#REF!</definedName>
    <definedName name="Excel_BuiltIn_Print_Area_3_51" localSheetId="8">#REF!</definedName>
    <definedName name="Excel_BuiltIn_Print_Area_3_51" localSheetId="0">#REF!</definedName>
    <definedName name="Excel_BuiltIn_Print_Area_3_51">#REF!</definedName>
    <definedName name="Excel_BuiltIn_Print_Area_3_X">#REF!</definedName>
    <definedName name="Excel_BuiltIn_Print_Area_3_X_51">#REF!</definedName>
    <definedName name="Excel_BuiltIn_Print_Titles_10">[63]SKJ452!#REF!</definedName>
    <definedName name="Excel_BuiltIn_Print_Titles_10_51" localSheetId="5">#REF!</definedName>
    <definedName name="Excel_BuiltIn_Print_Titles_10_51" localSheetId="11">#REF!</definedName>
    <definedName name="Excel_BuiltIn_Print_Titles_10_51" localSheetId="7">#REF!</definedName>
    <definedName name="Excel_BuiltIn_Print_Titles_10_51" localSheetId="4">#REF!</definedName>
    <definedName name="Excel_BuiltIn_Print_Titles_10_51" localSheetId="8">#REF!</definedName>
    <definedName name="Excel_BuiltIn_Print_Titles_10_51" localSheetId="0">#REF!</definedName>
    <definedName name="Excel_BuiltIn_Print_Titles_10_51">#REF!</definedName>
    <definedName name="Excel_BuiltIn_Print_Titles_11" localSheetId="5">[63]ITA878!#REF!</definedName>
    <definedName name="Excel_BuiltIn_Print_Titles_11" localSheetId="11">[63]ITA878!#REF!</definedName>
    <definedName name="Excel_BuiltIn_Print_Titles_11" localSheetId="7">[63]ITA878!#REF!</definedName>
    <definedName name="Excel_BuiltIn_Print_Titles_11" localSheetId="4">[63]ITA878!#REF!</definedName>
    <definedName name="Excel_BuiltIn_Print_Titles_11" localSheetId="8">[63]ITA878!#REF!</definedName>
    <definedName name="Excel_BuiltIn_Print_Titles_11" localSheetId="0">[63]ITA878!#REF!</definedName>
    <definedName name="Excel_BuiltIn_Print_Titles_11">[63]ITA878!#REF!</definedName>
    <definedName name="Excel_BuiltIn_Print_Titles_11_51" localSheetId="5">#REF!</definedName>
    <definedName name="Excel_BuiltIn_Print_Titles_11_51" localSheetId="11">#REF!</definedName>
    <definedName name="Excel_BuiltIn_Print_Titles_11_51" localSheetId="7">#REF!</definedName>
    <definedName name="Excel_BuiltIn_Print_Titles_11_51" localSheetId="4">#REF!</definedName>
    <definedName name="Excel_BuiltIn_Print_Titles_11_51" localSheetId="8">#REF!</definedName>
    <definedName name="Excel_BuiltIn_Print_Titles_11_51" localSheetId="0">#REF!</definedName>
    <definedName name="Excel_BuiltIn_Print_Titles_11_51">#REF!</definedName>
    <definedName name="Excel_BuiltIn_Print_Titles_12" localSheetId="5">'[63]AEA-944'!#REF!</definedName>
    <definedName name="Excel_BuiltIn_Print_Titles_12" localSheetId="11">'[63]AEA-944'!#REF!</definedName>
    <definedName name="Excel_BuiltIn_Print_Titles_12" localSheetId="7">'[63]AEA-944'!#REF!</definedName>
    <definedName name="Excel_BuiltIn_Print_Titles_12" localSheetId="4">'[63]AEA-944'!#REF!</definedName>
    <definedName name="Excel_BuiltIn_Print_Titles_12" localSheetId="8">'[63]AEA-944'!#REF!</definedName>
    <definedName name="Excel_BuiltIn_Print_Titles_12" localSheetId="0">'[63]AEA-944'!#REF!</definedName>
    <definedName name="Excel_BuiltIn_Print_Titles_12">'[63]AEA-944'!#REF!</definedName>
    <definedName name="Excel_BuiltIn_Print_Titles_12_51" localSheetId="5">#REF!</definedName>
    <definedName name="Excel_BuiltIn_Print_Titles_12_51" localSheetId="11">#REF!</definedName>
    <definedName name="Excel_BuiltIn_Print_Titles_12_51" localSheetId="7">#REF!</definedName>
    <definedName name="Excel_BuiltIn_Print_Titles_12_51" localSheetId="4">#REF!</definedName>
    <definedName name="Excel_BuiltIn_Print_Titles_12_51" localSheetId="8">#REF!</definedName>
    <definedName name="Excel_BuiltIn_Print_Titles_12_51" localSheetId="0">#REF!</definedName>
    <definedName name="Excel_BuiltIn_Print_Titles_12_51">#REF!</definedName>
    <definedName name="Excel_BuiltIn_Print_Titles_13" localSheetId="5">'[63]DUB-823'!#REF!</definedName>
    <definedName name="Excel_BuiltIn_Print_Titles_13" localSheetId="11">'[63]DUB-823'!#REF!</definedName>
    <definedName name="Excel_BuiltIn_Print_Titles_13" localSheetId="7">'[63]DUB-823'!#REF!</definedName>
    <definedName name="Excel_BuiltIn_Print_Titles_13" localSheetId="4">'[63]DUB-823'!#REF!</definedName>
    <definedName name="Excel_BuiltIn_Print_Titles_13" localSheetId="8">'[63]DUB-823'!#REF!</definedName>
    <definedName name="Excel_BuiltIn_Print_Titles_13" localSheetId="0">'[63]DUB-823'!#REF!</definedName>
    <definedName name="Excel_BuiltIn_Print_Titles_13">'[63]DUB-823'!#REF!</definedName>
    <definedName name="Excel_BuiltIn_Print_Titles_13_51" localSheetId="5">#REF!</definedName>
    <definedName name="Excel_BuiltIn_Print_Titles_13_51" localSheetId="11">#REF!</definedName>
    <definedName name="Excel_BuiltIn_Print_Titles_13_51" localSheetId="7">#REF!</definedName>
    <definedName name="Excel_BuiltIn_Print_Titles_13_51" localSheetId="4">#REF!</definedName>
    <definedName name="Excel_BuiltIn_Print_Titles_13_51" localSheetId="8">#REF!</definedName>
    <definedName name="Excel_BuiltIn_Print_Titles_13_51" localSheetId="0">#REF!</definedName>
    <definedName name="Excel_BuiltIn_Print_Titles_13_51">#REF!</definedName>
    <definedName name="Excel_BuiltIn_Print_Titles_14" localSheetId="5">'[63]GPI 526'!#REF!</definedName>
    <definedName name="Excel_BuiltIn_Print_Titles_14" localSheetId="11">'[63]GPI 526'!#REF!</definedName>
    <definedName name="Excel_BuiltIn_Print_Titles_14" localSheetId="7">'[63]GPI 526'!#REF!</definedName>
    <definedName name="Excel_BuiltIn_Print_Titles_14" localSheetId="4">'[63]GPI 526'!#REF!</definedName>
    <definedName name="Excel_BuiltIn_Print_Titles_14" localSheetId="8">'[63]GPI 526'!#REF!</definedName>
    <definedName name="Excel_BuiltIn_Print_Titles_14" localSheetId="0">'[63]GPI 526'!#REF!</definedName>
    <definedName name="Excel_BuiltIn_Print_Titles_14">'[63]GPI 526'!#REF!</definedName>
    <definedName name="Excel_BuiltIn_Print_Titles_14_51" localSheetId="5">#REF!</definedName>
    <definedName name="Excel_BuiltIn_Print_Titles_14_51" localSheetId="11">#REF!</definedName>
    <definedName name="Excel_BuiltIn_Print_Titles_14_51" localSheetId="7">#REF!</definedName>
    <definedName name="Excel_BuiltIn_Print_Titles_14_51" localSheetId="4">#REF!</definedName>
    <definedName name="Excel_BuiltIn_Print_Titles_14_51" localSheetId="8">#REF!</definedName>
    <definedName name="Excel_BuiltIn_Print_Titles_14_51" localSheetId="0">#REF!</definedName>
    <definedName name="Excel_BuiltIn_Print_Titles_14_51">#REF!</definedName>
    <definedName name="Excel_BuiltIn_Print_Titles_15" localSheetId="11">#REF!</definedName>
    <definedName name="Excel_BuiltIn_Print_Titles_15" localSheetId="0">#REF!</definedName>
    <definedName name="Excel_BuiltIn_Print_Titles_15">#REF!</definedName>
    <definedName name="Excel_BuiltIn_Print_Titles_15_51" localSheetId="11">#REF!</definedName>
    <definedName name="Excel_BuiltIn_Print_Titles_15_51" localSheetId="0">#REF!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[63]XXJ617!#REF!</definedName>
    <definedName name="Excel_BuiltIn_Print_Titles_19_51" localSheetId="5">#REF!</definedName>
    <definedName name="Excel_BuiltIn_Print_Titles_19_51" localSheetId="11">#REF!</definedName>
    <definedName name="Excel_BuiltIn_Print_Titles_19_51" localSheetId="7">#REF!</definedName>
    <definedName name="Excel_BuiltIn_Print_Titles_19_51" localSheetId="4">#REF!</definedName>
    <definedName name="Excel_BuiltIn_Print_Titles_19_51" localSheetId="8">#REF!</definedName>
    <definedName name="Excel_BuiltIn_Print_Titles_19_51" localSheetId="0">#REF!</definedName>
    <definedName name="Excel_BuiltIn_Print_Titles_19_51">#REF!</definedName>
    <definedName name="Excel_BuiltIn_Print_Titles_2" localSheetId="5">'[79]APU CORREGIDO NUEVOS'!#REF!</definedName>
    <definedName name="Excel_BuiltIn_Print_Titles_2" localSheetId="11">'[79]APU CORREGIDO NUEVOS'!#REF!</definedName>
    <definedName name="Excel_BuiltIn_Print_Titles_2" localSheetId="7">'[79]APU CORREGIDO NUEVOS'!#REF!</definedName>
    <definedName name="Excel_BuiltIn_Print_Titles_2" localSheetId="4">'[79]APU CORREGIDO NUEVOS'!#REF!</definedName>
    <definedName name="Excel_BuiltIn_Print_Titles_2" localSheetId="8">'[79]APU CORREGIDO NUEVOS'!#REF!</definedName>
    <definedName name="Excel_BuiltIn_Print_Titles_2" localSheetId="0">'[79]APU CORREGIDO NUEVOS'!#REF!</definedName>
    <definedName name="Excel_BuiltIn_Print_Titles_2">'[79]APU CORREGIDO NUEVOS'!#REF!</definedName>
    <definedName name="Excel_BuiltIn_Print_Titles_20" localSheetId="5">#REF!</definedName>
    <definedName name="Excel_BuiltIn_Print_Titles_20" localSheetId="11">#REF!</definedName>
    <definedName name="Excel_BuiltIn_Print_Titles_20" localSheetId="7">#REF!</definedName>
    <definedName name="Excel_BuiltIn_Print_Titles_20" localSheetId="4">#REF!</definedName>
    <definedName name="Excel_BuiltIn_Print_Titles_20" localSheetId="8">#REF!</definedName>
    <definedName name="Excel_BuiltIn_Print_Titles_20" localSheetId="0">#REF!</definedName>
    <definedName name="Excel_BuiltIn_Print_Titles_20">#REF!</definedName>
    <definedName name="Excel_BuiltIn_Print_Titles_20_51" localSheetId="11">#REF!</definedName>
    <definedName name="Excel_BuiltIn_Print_Titles_20_51" localSheetId="0">#REF!</definedName>
    <definedName name="Excel_BuiltIn_Print_Titles_20_51">#REF!</definedName>
    <definedName name="Excel_BuiltIn_Print_Titles_21" localSheetId="11">[63]SNG_855!#REF!</definedName>
    <definedName name="Excel_BuiltIn_Print_Titles_21" localSheetId="0">[63]SNG_855!#REF!</definedName>
    <definedName name="Excel_BuiltIn_Print_Titles_21">[63]SNG_855!#REF!</definedName>
    <definedName name="Excel_BuiltIn_Print_Titles_21_51" localSheetId="5">#REF!</definedName>
    <definedName name="Excel_BuiltIn_Print_Titles_21_51" localSheetId="11">#REF!</definedName>
    <definedName name="Excel_BuiltIn_Print_Titles_21_51" localSheetId="7">#REF!</definedName>
    <definedName name="Excel_BuiltIn_Print_Titles_21_51" localSheetId="4">#REF!</definedName>
    <definedName name="Excel_BuiltIn_Print_Titles_21_51" localSheetId="8">#REF!</definedName>
    <definedName name="Excel_BuiltIn_Print_Titles_21_51" localSheetId="0">#REF!</definedName>
    <definedName name="Excel_BuiltIn_Print_Titles_21_51">#REF!</definedName>
    <definedName name="Excel_BuiltIn_Print_Titles_23" localSheetId="11">#REF!</definedName>
    <definedName name="Excel_BuiltIn_Print_Titles_23" localSheetId="0">#REF!</definedName>
    <definedName name="Excel_BuiltIn_Print_Titles_23">#REF!</definedName>
    <definedName name="Excel_BuiltIn_Print_Titles_23_51" localSheetId="11">#REF!</definedName>
    <definedName name="Excel_BuiltIn_Print_Titles_23_51" localSheetId="0">#REF!</definedName>
    <definedName name="Excel_BuiltIn_Print_Titles_23_51">#REF!</definedName>
    <definedName name="Excel_BuiltIn_Print_Titles_3">#REF!</definedName>
    <definedName name="Excel_BuiltIn_Print_Titles_3_51">#REF!</definedName>
    <definedName name="Excel_BuiltIn_Print_Titles_5">'[63]VEA 374'!#REF!</definedName>
    <definedName name="Excel_BuiltIn_Print_Titles_5_51" localSheetId="5">#REF!</definedName>
    <definedName name="Excel_BuiltIn_Print_Titles_5_51" localSheetId="11">#REF!</definedName>
    <definedName name="Excel_BuiltIn_Print_Titles_5_51" localSheetId="7">#REF!</definedName>
    <definedName name="Excel_BuiltIn_Print_Titles_5_51" localSheetId="4">#REF!</definedName>
    <definedName name="Excel_BuiltIn_Print_Titles_5_51" localSheetId="8">#REF!</definedName>
    <definedName name="Excel_BuiltIn_Print_Titles_5_51" localSheetId="0">#REF!</definedName>
    <definedName name="Excel_BuiltIn_Print_Titles_5_51">#REF!</definedName>
    <definedName name="Excel_BuiltIn_Print_Titles_5_XX" localSheetId="5">'[63]VEA 374'!#REF!</definedName>
    <definedName name="Excel_BuiltIn_Print_Titles_5_XX" localSheetId="11">'[63]VEA 374'!#REF!</definedName>
    <definedName name="Excel_BuiltIn_Print_Titles_5_XX" localSheetId="7">'[63]VEA 374'!#REF!</definedName>
    <definedName name="Excel_BuiltIn_Print_Titles_5_XX" localSheetId="4">'[63]VEA 374'!#REF!</definedName>
    <definedName name="Excel_BuiltIn_Print_Titles_5_XX" localSheetId="8">'[63]VEA 374'!#REF!</definedName>
    <definedName name="Excel_BuiltIn_Print_Titles_5_XX" localSheetId="0">'[63]VEA 374'!#REF!</definedName>
    <definedName name="Excel_BuiltIn_Print_Titles_5_XX">'[63]VEA 374'!#REF!</definedName>
    <definedName name="Excel_BuiltIn_Print_Titles_5_XX_51" localSheetId="5">#REF!</definedName>
    <definedName name="Excel_BuiltIn_Print_Titles_5_XX_51" localSheetId="11">#REF!</definedName>
    <definedName name="Excel_BuiltIn_Print_Titles_5_XX_51" localSheetId="7">#REF!</definedName>
    <definedName name="Excel_BuiltIn_Print_Titles_5_XX_51" localSheetId="4">#REF!</definedName>
    <definedName name="Excel_BuiltIn_Print_Titles_5_XX_51" localSheetId="8">#REF!</definedName>
    <definedName name="Excel_BuiltIn_Print_Titles_5_XX_51" localSheetId="0">#REF!</definedName>
    <definedName name="Excel_BuiltIn_Print_Titles_5_XX_51">#REF!</definedName>
    <definedName name="Excel_BuiltIn_Print_Titles_6" localSheetId="11">#REF!</definedName>
    <definedName name="Excel_BuiltIn_Print_Titles_6" localSheetId="0">#REF!</definedName>
    <definedName name="Excel_BuiltIn_Print_Titles_6">#REF!</definedName>
    <definedName name="Excel_BuiltIn_Print_Titles_6_51" localSheetId="11">#REF!</definedName>
    <definedName name="Excel_BuiltIn_Print_Titles_6_51" localSheetId="0">#REF!</definedName>
    <definedName name="Excel_BuiltIn_Print_Titles_6_51">#REF!</definedName>
    <definedName name="Excel_BuiltIn_Print_Titles_7" localSheetId="11">[63]HFB024!#REF!</definedName>
    <definedName name="Excel_BuiltIn_Print_Titles_7" localSheetId="0">[63]HFB024!#REF!</definedName>
    <definedName name="Excel_BuiltIn_Print_Titles_7">[63]HFB024!#REF!</definedName>
    <definedName name="Excel_BuiltIn_Print_Titles_7_51" localSheetId="5">#REF!</definedName>
    <definedName name="Excel_BuiltIn_Print_Titles_7_51" localSheetId="11">#REF!</definedName>
    <definedName name="Excel_BuiltIn_Print_Titles_7_51" localSheetId="7">#REF!</definedName>
    <definedName name="Excel_BuiltIn_Print_Titles_7_51" localSheetId="4">#REF!</definedName>
    <definedName name="Excel_BuiltIn_Print_Titles_7_51" localSheetId="8">#REF!</definedName>
    <definedName name="Excel_BuiltIn_Print_Titles_7_51" localSheetId="0">#REF!</definedName>
    <definedName name="Excel_BuiltIn_Print_Titles_7_51">#REF!</definedName>
    <definedName name="Excel_BuiltIn_Print_Titles_8" localSheetId="11">#REF!</definedName>
    <definedName name="Excel_BuiltIn_Print_Titles_8" localSheetId="0">#REF!</definedName>
    <definedName name="Excel_BuiltIn_Print_Titles_8">#REF!</definedName>
    <definedName name="Excel_BuiltIn_Print_Titles_8_51" localSheetId="11">#REF!</definedName>
    <definedName name="Excel_BuiltIn_Print_Titles_8_51" localSheetId="0">#REF!</definedName>
    <definedName name="Excel_BuiltIn_Print_Titles_8_51">#REF!</definedName>
    <definedName name="Excel_BuiltIn_Print_Titles_9" localSheetId="11">[63]PAJ825!#REF!</definedName>
    <definedName name="Excel_BuiltIn_Print_Titles_9" localSheetId="0">[63]PAJ825!#REF!</definedName>
    <definedName name="Excel_BuiltIn_Print_Titles_9">[63]PAJ825!#REF!</definedName>
    <definedName name="Excel_BuiltIn_Print_Titles_9_51" localSheetId="5">#REF!</definedName>
    <definedName name="Excel_BuiltIn_Print_Titles_9_51" localSheetId="11">#REF!</definedName>
    <definedName name="Excel_BuiltIn_Print_Titles_9_51" localSheetId="7">#REF!</definedName>
    <definedName name="Excel_BuiltIn_Print_Titles_9_51" localSheetId="4">#REF!</definedName>
    <definedName name="Excel_BuiltIn_Print_Titles_9_51" localSheetId="8">#REF!</definedName>
    <definedName name="Excel_BuiltIn_Print_Titles_9_51" localSheetId="0">#REF!</definedName>
    <definedName name="Excel_BuiltIn_Print_Titles_9_51">#REF!</definedName>
    <definedName name="EXTRA">[13]DATBAND!$D$3:$D$549</definedName>
    <definedName name="Extra_Pay" localSheetId="5">#REF!</definedName>
    <definedName name="Extra_Pay" localSheetId="11">#REF!</definedName>
    <definedName name="Extra_Pay" localSheetId="7">#REF!</definedName>
    <definedName name="Extra_Pay" localSheetId="4">#REF!</definedName>
    <definedName name="Extra_Pay" localSheetId="8">#REF!</definedName>
    <definedName name="Extra_Pay" localSheetId="0">#REF!</definedName>
    <definedName name="Extra_Pay">#REF!</definedName>
    <definedName name="Extracción_IM" localSheetId="11">#REF!</definedName>
    <definedName name="Extracción_IM" localSheetId="4">#REF!</definedName>
    <definedName name="Extracción_IM" localSheetId="8">#REF!</definedName>
    <definedName name="Extracción_IM" localSheetId="0">#REF!</definedName>
    <definedName name="Extracción_IM">#REF!</definedName>
    <definedName name="Extractor_de_Olores_con_Persiana_Ref." localSheetId="11">#REF!</definedName>
    <definedName name="Extractor_de_Olores_con_Persiana_Ref." localSheetId="0">#REF!</definedName>
    <definedName name="Extractor_de_Olores_con_Persiana_Ref.">#REF!</definedName>
    <definedName name="f.s">#REF!</definedName>
    <definedName name="fa" localSheetId="11">#REF!</definedName>
    <definedName name="fa" localSheetId="0">#REF!</definedName>
    <definedName name="fa">#REF!</definedName>
    <definedName name="FABI" localSheetId="5">Scheduled_Payment+Extra_Payment</definedName>
    <definedName name="FABI" localSheetId="11">Scheduled_Payment+Extra_Payment</definedName>
    <definedName name="FABI" localSheetId="7">Scheduled_Payment+Extra_Payment</definedName>
    <definedName name="FABI" localSheetId="4">Scheduled_Payment+Extra_Payment</definedName>
    <definedName name="FABI" localSheetId="6">Scheduled_Payment+Extra_Payment</definedName>
    <definedName name="FABI" localSheetId="8">Scheduled_Payment+Extra_Payment</definedName>
    <definedName name="FABI" localSheetId="0">Scheduled_Payment+Extra_Payment</definedName>
    <definedName name="FABI">Scheduled_Payment+Extra_Payment</definedName>
    <definedName name="FABIAN" localSheetId="5">IF(Loan_Amount*Interest_Rate*Loan_Years*Loan_Start&gt;0,1,0)</definedName>
    <definedName name="FABIAN" localSheetId="11">IF([0]!Loan_Amount*AIU!Interest_Rate*[0]!Loan_Years*[0]!Loan_Start&gt;0,1,0)</definedName>
    <definedName name="FABIAN" localSheetId="7">IF(Loan_Amount*Interest_Rate*Loan_Years*Loan_Start&gt;0,1,0)</definedName>
    <definedName name="FABIAN" localSheetId="4">IF(Loan_Amount*Interest_Rate*Loan_Years*Loan_Start&gt;0,1,0)</definedName>
    <definedName name="FABIAN" localSheetId="6">IF(Loan_Amount*Interest_Rate*Loan_Years*Loan_Start&gt;0,1,0)</definedName>
    <definedName name="FABIAN" localSheetId="8">IF(Loan_Amount*Interest_Rate*Loan_Years*Loan_Start&gt;0,1,0)</definedName>
    <definedName name="FABIAN" localSheetId="0">IF([0]!Loan_Amount*'INFO GENERAL'!Interest_Rate*[0]!Loan_Years*[0]!Loan_Start&gt;0,1,0)</definedName>
    <definedName name="FABIAN">IF(Loan_Amount*Interest_Rate*Loan_Years*Loan_Start&gt;0,1,0)</definedName>
    <definedName name="FAC" localSheetId="5" hidden="1">#REF!</definedName>
    <definedName name="FAC" localSheetId="11" hidden="1">#REF!</definedName>
    <definedName name="FAC" localSheetId="7" hidden="1">#REF!</definedName>
    <definedName name="FAC" localSheetId="4" hidden="1">#REF!</definedName>
    <definedName name="FAC" localSheetId="8" hidden="1">#REF!</definedName>
    <definedName name="FAC" localSheetId="0" hidden="1">#REF!</definedName>
    <definedName name="FAC" hidden="1">#REF!</definedName>
    <definedName name="factor" localSheetId="11">#REF!</definedName>
    <definedName name="factor" localSheetId="4">#REF!</definedName>
    <definedName name="factor" localSheetId="8">#REF!</definedName>
    <definedName name="factor" localSheetId="0">#REF!</definedName>
    <definedName name="factor">#REF!</definedName>
    <definedName name="FactorMultFinalFMMin">#REF!</definedName>
    <definedName name="FactorMultiplicaCalculadoFMMin">#REF!</definedName>
    <definedName name="factura">[18]SUAZA2!$A$1:$J$13</definedName>
    <definedName name="FAHESA" localSheetId="5">#REF!</definedName>
    <definedName name="FAHESA" localSheetId="11">#REF!</definedName>
    <definedName name="FAHESA" localSheetId="7">#REF!</definedName>
    <definedName name="FAHESA" localSheetId="4">#REF!</definedName>
    <definedName name="FAHESA" localSheetId="8">#REF!</definedName>
    <definedName name="FAHESA" localSheetId="0">#REF!</definedName>
    <definedName name="FAHESA">#REF!</definedName>
    <definedName name="fb" localSheetId="11">#REF!</definedName>
    <definedName name="fb" localSheetId="4">#REF!</definedName>
    <definedName name="fb" localSheetId="8">#REF!</definedName>
    <definedName name="fb" localSheetId="0">#REF!</definedName>
    <definedName name="fb">#REF!</definedName>
    <definedName name="FD" localSheetId="4">#REF!</definedName>
    <definedName name="fd">'[51]A. P. U.'!#REF!</definedName>
    <definedName name="fda" localSheetId="5" hidden="1">{"TAB1",#N/A,TRUE,"GENERAL";"TAB2",#N/A,TRUE,"GENERAL";"TAB3",#N/A,TRUE,"GENERAL";"TAB4",#N/A,TRUE,"GENERAL";"TAB5",#N/A,TRUE,"GENERAL"}</definedName>
    <definedName name="fda" localSheetId="11" hidden="1">{"TAB1",#N/A,TRUE,"GENERAL";"TAB2",#N/A,TRUE,"GENERAL";"TAB3",#N/A,TRUE,"GENERAL";"TAB4",#N/A,TRUE,"GENERAL";"TAB5",#N/A,TRUE,"GENERAL"}</definedName>
    <definedName name="fda" localSheetId="7" hidden="1">{"TAB1",#N/A,TRUE,"GENERAL";"TAB2",#N/A,TRUE,"GENERAL";"TAB3",#N/A,TRUE,"GENERAL";"TAB4",#N/A,TRUE,"GENERAL";"TAB5",#N/A,TRUE,"GENERAL"}</definedName>
    <definedName name="fda" localSheetId="4" hidden="1">{"TAB1",#N/A,TRUE,"GENERAL";"TAB2",#N/A,TRUE,"GENERAL";"TAB3",#N/A,TRUE,"GENERAL";"TAB4",#N/A,TRUE,"GENERAL";"TAB5",#N/A,TRUE,"GENERAL"}</definedName>
    <definedName name="fda" localSheetId="6" hidden="1">{"TAB1",#N/A,TRUE,"GENERAL";"TAB2",#N/A,TRUE,"GENERAL";"TAB3",#N/A,TRUE,"GENERAL";"TAB4",#N/A,TRUE,"GENERAL";"TAB5",#N/A,TRUE,"GENERAL"}</definedName>
    <definedName name="fda" localSheetId="8" hidden="1">{"TAB1",#N/A,TRUE,"GENERAL";"TAB2",#N/A,TRUE,"GENERAL";"TAB3",#N/A,TRUE,"GENERAL";"TAB4",#N/A,TRUE,"GENERAL";"TAB5",#N/A,TRUE,"GENERAL"}</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bjp" localSheetId="5" hidden="1">{"TAB1",#N/A,TRUE,"GENERAL";"TAB2",#N/A,TRUE,"GENERAL";"TAB3",#N/A,TRUE,"GENERAL";"TAB4",#N/A,TRUE,"GENERAL";"TAB5",#N/A,TRUE,"GENERAL"}</definedName>
    <definedName name="fdbjp" localSheetId="11" hidden="1">{"TAB1",#N/A,TRUE,"GENERAL";"TAB2",#N/A,TRUE,"GENERAL";"TAB3",#N/A,TRUE,"GENERAL";"TAB4",#N/A,TRUE,"GENERAL";"TAB5",#N/A,TRUE,"GENERAL"}</definedName>
    <definedName name="fdbjp" localSheetId="7" hidden="1">{"TAB1",#N/A,TRUE,"GENERAL";"TAB2",#N/A,TRUE,"GENERAL";"TAB3",#N/A,TRUE,"GENERAL";"TAB4",#N/A,TRUE,"GENERAL";"TAB5",#N/A,TRUE,"GENERAL"}</definedName>
    <definedName name="fdbjp" localSheetId="4" hidden="1">{"TAB1",#N/A,TRUE,"GENERAL";"TAB2",#N/A,TRUE,"GENERAL";"TAB3",#N/A,TRUE,"GENERAL";"TAB4",#N/A,TRUE,"GENERAL";"TAB5",#N/A,TRUE,"GENERAL"}</definedName>
    <definedName name="fdbjp" localSheetId="6" hidden="1">{"TAB1",#N/A,TRUE,"GENERAL";"TAB2",#N/A,TRUE,"GENERAL";"TAB3",#N/A,TRUE,"GENERAL";"TAB4",#N/A,TRUE,"GENERAL";"TAB5",#N/A,TRUE,"GENERAL"}</definedName>
    <definedName name="fdbjp" localSheetId="8"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5" hidden="1">{"TAB1",#N/A,TRUE,"GENERAL";"TAB2",#N/A,TRUE,"GENERAL";"TAB3",#N/A,TRUE,"GENERAL";"TAB4",#N/A,TRUE,"GENERAL";"TAB5",#N/A,TRUE,"GENERAL"}</definedName>
    <definedName name="fdf" localSheetId="11" hidden="1">{"TAB1",#N/A,TRUE,"GENERAL";"TAB2",#N/A,TRUE,"GENERAL";"TAB3",#N/A,TRUE,"GENERAL";"TAB4",#N/A,TRUE,"GENERAL";"TAB5",#N/A,TRUE,"GENERAL"}</definedName>
    <definedName name="fdf" localSheetId="7" hidden="1">{"TAB1",#N/A,TRUE,"GENERAL";"TAB2",#N/A,TRUE,"GENERAL";"TAB3",#N/A,TRUE,"GENERAL";"TAB4",#N/A,TRUE,"GENERAL";"TAB5",#N/A,TRUE,"GENERAL"}</definedName>
    <definedName name="fdf" localSheetId="4" hidden="1">{"TAB1",#N/A,TRUE,"GENERAL";"TAB2",#N/A,TRUE,"GENERAL";"TAB3",#N/A,TRUE,"GENERAL";"TAB4",#N/A,TRUE,"GENERAL";"TAB5",#N/A,TRUE,"GENERAL"}</definedName>
    <definedName name="fdf" localSheetId="6" hidden="1">{"TAB1",#N/A,TRUE,"GENERAL";"TAB2",#N/A,TRUE,"GENERAL";"TAB3",#N/A,TRUE,"GENERAL";"TAB4",#N/A,TRUE,"GENERAL";"TAB5",#N/A,TRUE,"GENERAL"}</definedName>
    <definedName name="fdf" localSheetId="8"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5" hidden="1">{"via1",#N/A,TRUE,"general";"via2",#N/A,TRUE,"general";"via3",#N/A,TRUE,"general"}</definedName>
    <definedName name="fdg" localSheetId="11" hidden="1">{"via1",#N/A,TRUE,"general";"via2",#N/A,TRUE,"general";"via3",#N/A,TRUE,"general"}</definedName>
    <definedName name="fdg" localSheetId="7" hidden="1">{"via1",#N/A,TRUE,"general";"via2",#N/A,TRUE,"general";"via3",#N/A,TRUE,"general"}</definedName>
    <definedName name="fdg" localSheetId="4" hidden="1">{"via1",#N/A,TRUE,"general";"via2",#N/A,TRUE,"general";"via3",#N/A,TRUE,"general"}</definedName>
    <definedName name="fdg" localSheetId="6" hidden="1">{"via1",#N/A,TRUE,"general";"via2",#N/A,TRUE,"general";"via3",#N/A,TRUE,"general"}</definedName>
    <definedName name="fdg" localSheetId="8"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5" hidden="1">{"TAB1",#N/A,TRUE,"GENERAL";"TAB2",#N/A,TRUE,"GENERAL";"TAB3",#N/A,TRUE,"GENERAL";"TAB4",#N/A,TRUE,"GENERAL";"TAB5",#N/A,TRUE,"GENERAL"}</definedName>
    <definedName name="FDGD" localSheetId="11" hidden="1">{"TAB1",#N/A,TRUE,"GENERAL";"TAB2",#N/A,TRUE,"GENERAL";"TAB3",#N/A,TRUE,"GENERAL";"TAB4",#N/A,TRUE,"GENERAL";"TAB5",#N/A,TRUE,"GENERAL"}</definedName>
    <definedName name="FDGD" localSheetId="7" hidden="1">{"TAB1",#N/A,TRUE,"GENERAL";"TAB2",#N/A,TRUE,"GENERAL";"TAB3",#N/A,TRUE,"GENERAL";"TAB4",#N/A,TRUE,"GENERAL";"TAB5",#N/A,TRUE,"GENERAL"}</definedName>
    <definedName name="FDGD" localSheetId="4" hidden="1">{"TAB1",#N/A,TRUE,"GENERAL";"TAB2",#N/A,TRUE,"GENERAL";"TAB3",#N/A,TRUE,"GENERAL";"TAB4",#N/A,TRUE,"GENERAL";"TAB5",#N/A,TRUE,"GENERAL"}</definedName>
    <definedName name="FDGD" localSheetId="6" hidden="1">{"TAB1",#N/A,TRUE,"GENERAL";"TAB2",#N/A,TRUE,"GENERAL";"TAB3",#N/A,TRUE,"GENERAL";"TAB4",#N/A,TRUE,"GENERAL";"TAB5",#N/A,TRUE,"GENERAL"}</definedName>
    <definedName name="FDGD" localSheetId="8"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11"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5" hidden="1">{"TAB1",#N/A,TRUE,"GENERAL";"TAB2",#N/A,TRUE,"GENERAL";"TAB3",#N/A,TRUE,"GENERAL";"TAB4",#N/A,TRUE,"GENERAL";"TAB5",#N/A,TRUE,"GENERAL"}</definedName>
    <definedName name="fdh" localSheetId="11" hidden="1">{"TAB1",#N/A,TRUE,"GENERAL";"TAB2",#N/A,TRUE,"GENERAL";"TAB3",#N/A,TRUE,"GENERAL";"TAB4",#N/A,TRUE,"GENERAL";"TAB5",#N/A,TRUE,"GENERAL"}</definedName>
    <definedName name="fdh" localSheetId="7" hidden="1">{"TAB1",#N/A,TRUE,"GENERAL";"TAB2",#N/A,TRUE,"GENERAL";"TAB3",#N/A,TRUE,"GENERAL";"TAB4",#N/A,TRUE,"GENERAL";"TAB5",#N/A,TRUE,"GENERAL"}</definedName>
    <definedName name="fdh" localSheetId="4" hidden="1">{"TAB1",#N/A,TRUE,"GENERAL";"TAB2",#N/A,TRUE,"GENERAL";"TAB3",#N/A,TRUE,"GENERAL";"TAB4",#N/A,TRUE,"GENERAL";"TAB5",#N/A,TRUE,"GENERAL"}</definedName>
    <definedName name="fdh" localSheetId="6" hidden="1">{"TAB1",#N/A,TRUE,"GENERAL";"TAB2",#N/A,TRUE,"GENERAL";"TAB3",#N/A,TRUE,"GENERAL";"TAB4",#N/A,TRUE,"GENERAL";"TAB5",#N/A,TRUE,"GENERAL"}</definedName>
    <definedName name="fdh" localSheetId="8"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5" hidden="1">{"TAB1",#N/A,TRUE,"GENERAL";"TAB2",#N/A,TRUE,"GENERAL";"TAB3",#N/A,TRUE,"GENERAL";"TAB4",#N/A,TRUE,"GENERAL";"TAB5",#N/A,TRUE,"GENERAL"}</definedName>
    <definedName name="fdsf" localSheetId="11" hidden="1">{"TAB1",#N/A,TRUE,"GENERAL";"TAB2",#N/A,TRUE,"GENERAL";"TAB3",#N/A,TRUE,"GENERAL";"TAB4",#N/A,TRUE,"GENERAL";"TAB5",#N/A,TRUE,"GENERAL"}</definedName>
    <definedName name="fdsf" localSheetId="7" hidden="1">{"TAB1",#N/A,TRUE,"GENERAL";"TAB2",#N/A,TRUE,"GENERAL";"TAB3",#N/A,TRUE,"GENERAL";"TAB4",#N/A,TRUE,"GENERAL";"TAB5",#N/A,TRUE,"GENERAL"}</definedName>
    <definedName name="fdsf" localSheetId="4" hidden="1">{"TAB1",#N/A,TRUE,"GENERAL";"TAB2",#N/A,TRUE,"GENERAL";"TAB3",#N/A,TRUE,"GENERAL";"TAB4",#N/A,TRUE,"GENERAL";"TAB5",#N/A,TRUE,"GENERAL"}</definedName>
    <definedName name="fdsf" localSheetId="6" hidden="1">{"TAB1",#N/A,TRUE,"GENERAL";"TAB2",#N/A,TRUE,"GENERAL";"TAB3",#N/A,TRUE,"GENERAL";"TAB4",#N/A,TRUE,"GENERAL";"TAB5",#N/A,TRUE,"GENERAL"}</definedName>
    <definedName name="fdsf" localSheetId="8"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11"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5" hidden="1">{"via1",#N/A,TRUE,"general";"via2",#N/A,TRUE,"general";"via3",#N/A,TRUE,"general"}</definedName>
    <definedName name="fdsfdsf" localSheetId="11" hidden="1">{"via1",#N/A,TRUE,"general";"via2",#N/A,TRUE,"general";"via3",#N/A,TRUE,"general"}</definedName>
    <definedName name="fdsfdsf" localSheetId="7" hidden="1">{"via1",#N/A,TRUE,"general";"via2",#N/A,TRUE,"general";"via3",#N/A,TRUE,"general"}</definedName>
    <definedName name="fdsfdsf" localSheetId="4" hidden="1">{"via1",#N/A,TRUE,"general";"via2",#N/A,TRUE,"general";"via3",#N/A,TRUE,"general"}</definedName>
    <definedName name="fdsfdsf" localSheetId="6" hidden="1">{"via1",#N/A,TRUE,"general";"via2",#N/A,TRUE,"general";"via3",#N/A,TRUE,"general"}</definedName>
    <definedName name="fdsfdsf" localSheetId="8"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5" hidden="1">{"via1",#N/A,TRUE,"general";"via2",#N/A,TRUE,"general";"via3",#N/A,TRUE,"general"}</definedName>
    <definedName name="fdsgfds" localSheetId="11" hidden="1">{"via1",#N/A,TRUE,"general";"via2",#N/A,TRUE,"general";"via3",#N/A,TRUE,"general"}</definedName>
    <definedName name="fdsgfds" localSheetId="7" hidden="1">{"via1",#N/A,TRUE,"general";"via2",#N/A,TRUE,"general";"via3",#N/A,TRUE,"general"}</definedName>
    <definedName name="fdsgfds" localSheetId="4" hidden="1">{"via1",#N/A,TRUE,"general";"via2",#N/A,TRUE,"general";"via3",#N/A,TRUE,"general"}</definedName>
    <definedName name="fdsgfds" localSheetId="6" hidden="1">{"via1",#N/A,TRUE,"general";"via2",#N/A,TRUE,"general";"via3",#N/A,TRUE,"general"}</definedName>
    <definedName name="fdsgfds" localSheetId="8"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5" hidden="1">{"TAB1",#N/A,TRUE,"GENERAL";"TAB2",#N/A,TRUE,"GENERAL";"TAB3",#N/A,TRUE,"GENERAL";"TAB4",#N/A,TRUE,"GENERAL";"TAB5",#N/A,TRUE,"GENERAL"}</definedName>
    <definedName name="fdsgsdfu" localSheetId="11"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5" hidden="1">{"TAB1",#N/A,TRUE,"GENERAL";"TAB2",#N/A,TRUE,"GENERAL";"TAB3",#N/A,TRUE,"GENERAL";"TAB4",#N/A,TRUE,"GENERAL";"TAB5",#N/A,TRUE,"GENERAL"}</definedName>
    <definedName name="FDSIO" localSheetId="11" hidden="1">{"TAB1",#N/A,TRUE,"GENERAL";"TAB2",#N/A,TRUE,"GENERAL";"TAB3",#N/A,TRUE,"GENERAL";"TAB4",#N/A,TRUE,"GENERAL";"TAB5",#N/A,TRUE,"GENERAL"}</definedName>
    <definedName name="FDSIO" localSheetId="7" hidden="1">{"TAB1",#N/A,TRUE,"GENERAL";"TAB2",#N/A,TRUE,"GENERAL";"TAB3",#N/A,TRUE,"GENERAL";"TAB4",#N/A,TRUE,"GENERAL";"TAB5",#N/A,TRUE,"GENERAL"}</definedName>
    <definedName name="FDSIO" localSheetId="4" hidden="1">{"TAB1",#N/A,TRUE,"GENERAL";"TAB2",#N/A,TRUE,"GENERAL";"TAB3",#N/A,TRUE,"GENERAL";"TAB4",#N/A,TRUE,"GENERAL";"TAB5",#N/A,TRUE,"GENERAL"}</definedName>
    <definedName name="FDSIO" localSheetId="6" hidden="1">{"TAB1",#N/A,TRUE,"GENERAL";"TAB2",#N/A,TRUE,"GENERAL";"TAB3",#N/A,TRUE,"GENERAL";"TAB4",#N/A,TRUE,"GENERAL";"TAB5",#N/A,TRUE,"GENERAL"}</definedName>
    <definedName name="FDSIO" localSheetId="8"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C">'[13]DAT NUC'!$B$2:$B$472</definedName>
    <definedName name="FECH">[13]DATBAND!$B$3:$B$390</definedName>
    <definedName name="Fecha" localSheetId="11">[55]Datos!$B$5</definedName>
    <definedName name="Fecha" localSheetId="4">[56]Datos!$B$5</definedName>
    <definedName name="FECHA" localSheetId="6">[80]Hoja1!$E$4:$G$16,[80]Hoja1!$E$17:$E$35,[80]Hoja1!$G$17:$G$23</definedName>
    <definedName name="Fecha" localSheetId="8">[56]Datos!$B$5</definedName>
    <definedName name="Fecha" localSheetId="0">[55]Datos!$B$5</definedName>
    <definedName name="Fecha">[57]Datos!$B$5</definedName>
    <definedName name="FECHA5">[12]datos!$N$2,[12]datos!$N$2:$N$500</definedName>
    <definedName name="ferfer" localSheetId="5" hidden="1">{"via1",#N/A,TRUE,"general";"via2",#N/A,TRUE,"general";"via3",#N/A,TRUE,"general"}</definedName>
    <definedName name="ferfer" localSheetId="11" hidden="1">{"via1",#N/A,TRUE,"general";"via2",#N/A,TRUE,"general";"via3",#N/A,TRUE,"general"}</definedName>
    <definedName name="ferfer" localSheetId="7" hidden="1">{"via1",#N/A,TRUE,"general";"via2",#N/A,TRUE,"general";"via3",#N/A,TRUE,"general"}</definedName>
    <definedName name="ferfer" localSheetId="4" hidden="1">{"via1",#N/A,TRUE,"general";"via2",#N/A,TRUE,"general";"via3",#N/A,TRUE,"general"}</definedName>
    <definedName name="ferfer" localSheetId="6" hidden="1">{"via1",#N/A,TRUE,"general";"via2",#N/A,TRUE,"general";"via3",#N/A,TRUE,"general"}</definedName>
    <definedName name="ferfer" localSheetId="8"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 localSheetId="5">#REF!</definedName>
    <definedName name="ff" localSheetId="11">#REF!</definedName>
    <definedName name="ff" localSheetId="7">#REF!</definedName>
    <definedName name="ff" localSheetId="4">DEDICACIÓN!err</definedName>
    <definedName name="ff" localSheetId="8">#REF!</definedName>
    <definedName name="ff" localSheetId="0">#REF!</definedName>
    <definedName name="ff">#REF!</definedName>
    <definedName name="ff_10">#NAME?</definedName>
    <definedName name="ff_3">#NAME?</definedName>
    <definedName name="ff_4">#NAME?</definedName>
    <definedName name="ff_5">#NAME?</definedName>
    <definedName name="ff_6">#NAME?</definedName>
    <definedName name="ff_7">#NAME?</definedName>
    <definedName name="ff_8">#NAME?</definedName>
    <definedName name="ff_9">#NAME?</definedName>
    <definedName name="fff" localSheetId="5" hidden="1">{"via1",#N/A,TRUE,"general";"via2",#N/A,TRUE,"general";"via3",#N/A,TRUE,"general"}</definedName>
    <definedName name="fff" localSheetId="11" hidden="1">{"via1",#N/A,TRUE,"general";"via2",#N/A,TRUE,"general";"via3",#N/A,TRUE,"general"}</definedName>
    <definedName name="fff" localSheetId="7" hidden="1">{"via1",#N/A,TRUE,"general";"via2",#N/A,TRUE,"general";"via3",#N/A,TRUE,"general"}</definedName>
    <definedName name="fff" localSheetId="4" hidden="1">{"via1",#N/A,TRUE,"general";"via2",#N/A,TRUE,"general";"via3",#N/A,TRUE,"general"}</definedName>
    <definedName name="fff" localSheetId="6" hidden="1">{"via1",#N/A,TRUE,"general";"via2",#N/A,TRUE,"general";"via3",#N/A,TRUE,"general"}</definedName>
    <definedName name="fff" localSheetId="8"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5" hidden="1">{"via1",#N/A,TRUE,"general";"via2",#N/A,TRUE,"general";"via3",#N/A,TRUE,"general"}</definedName>
    <definedName name="ffffd" localSheetId="11" hidden="1">{"via1",#N/A,TRUE,"general";"via2",#N/A,TRUE,"general";"via3",#N/A,TRUE,"general"}</definedName>
    <definedName name="ffffd" localSheetId="7" hidden="1">{"via1",#N/A,TRUE,"general";"via2",#N/A,TRUE,"general";"via3",#N/A,TRUE,"general"}</definedName>
    <definedName name="ffffd" localSheetId="4" hidden="1">{"via1",#N/A,TRUE,"general";"via2",#N/A,TRUE,"general";"via3",#N/A,TRUE,"general"}</definedName>
    <definedName name="ffffd" localSheetId="6" hidden="1">{"via1",#N/A,TRUE,"general";"via2",#N/A,TRUE,"general";"via3",#N/A,TRUE,"general"}</definedName>
    <definedName name="ffffd" localSheetId="8"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5" hidden="1">{"TAB1",#N/A,TRUE,"GENERAL";"TAB2",#N/A,TRUE,"GENERAL";"TAB3",#N/A,TRUE,"GENERAL";"TAB4",#N/A,TRUE,"GENERAL";"TAB5",#N/A,TRUE,"GENERAL"}</definedName>
    <definedName name="fffffft" localSheetId="11"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11"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11"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5" hidden="1">{"via1",#N/A,TRUE,"general";"via2",#N/A,TRUE,"general";"via3",#N/A,TRUE,"general"}</definedName>
    <definedName name="ffffrd" localSheetId="11" hidden="1">{"via1",#N/A,TRUE,"general";"via2",#N/A,TRUE,"general";"via3",#N/A,TRUE,"general"}</definedName>
    <definedName name="ffffrd" localSheetId="7" hidden="1">{"via1",#N/A,TRUE,"general";"via2",#N/A,TRUE,"general";"via3",#N/A,TRUE,"general"}</definedName>
    <definedName name="ffffrd" localSheetId="4" hidden="1">{"via1",#N/A,TRUE,"general";"via2",#N/A,TRUE,"general";"via3",#N/A,TRUE,"general"}</definedName>
    <definedName name="ffffrd" localSheetId="6" hidden="1">{"via1",#N/A,TRUE,"general";"via2",#N/A,TRUE,"general";"via3",#N/A,TRUE,"general"}</definedName>
    <definedName name="ffffrd" localSheetId="8"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5" hidden="1">{"TAB1",#N/A,TRUE,"GENERAL";"TAB2",#N/A,TRUE,"GENERAL";"TAB3",#N/A,TRUE,"GENERAL";"TAB4",#N/A,TRUE,"GENERAL";"TAB5",#N/A,TRUE,"GENERAL"}</definedName>
    <definedName name="ffffy" localSheetId="11" hidden="1">{"TAB1",#N/A,TRUE,"GENERAL";"TAB2",#N/A,TRUE,"GENERAL";"TAB3",#N/A,TRUE,"GENERAL";"TAB4",#N/A,TRUE,"GENERAL";"TAB5",#N/A,TRUE,"GENERAL"}</definedName>
    <definedName name="ffffy" localSheetId="7" hidden="1">{"TAB1",#N/A,TRUE,"GENERAL";"TAB2",#N/A,TRUE,"GENERAL";"TAB3",#N/A,TRUE,"GENERAL";"TAB4",#N/A,TRUE,"GENERAL";"TAB5",#N/A,TRUE,"GENERAL"}</definedName>
    <definedName name="ffffy" localSheetId="4" hidden="1">{"TAB1",#N/A,TRUE,"GENERAL";"TAB2",#N/A,TRUE,"GENERAL";"TAB3",#N/A,TRUE,"GENERAL";"TAB4",#N/A,TRUE,"GENERAL";"TAB5",#N/A,TRUE,"GENERAL"}</definedName>
    <definedName name="ffffy" localSheetId="6" hidden="1">{"TAB1",#N/A,TRUE,"GENERAL";"TAB2",#N/A,TRUE,"GENERAL";"TAB3",#N/A,TRUE,"GENERAL";"TAB4",#N/A,TRUE,"GENERAL";"TAB5",#N/A,TRUE,"GENERAL"}</definedName>
    <definedName name="ffffy" localSheetId="8"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11"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5" hidden="1">{"TAB1",#N/A,TRUE,"GENERAL";"TAB2",#N/A,TRUE,"GENERAL";"TAB3",#N/A,TRUE,"GENERAL";"TAB4",#N/A,TRUE,"GENERAL";"TAB5",#N/A,TRUE,"GENERAL"}</definedName>
    <definedName name="fffs" localSheetId="11" hidden="1">{"TAB1",#N/A,TRUE,"GENERAL";"TAB2",#N/A,TRUE,"GENERAL";"TAB3",#N/A,TRUE,"GENERAL";"TAB4",#N/A,TRUE,"GENERAL";"TAB5",#N/A,TRUE,"GENERAL"}</definedName>
    <definedName name="fffs" localSheetId="7" hidden="1">{"TAB1",#N/A,TRUE,"GENERAL";"TAB2",#N/A,TRUE,"GENERAL";"TAB3",#N/A,TRUE,"GENERAL";"TAB4",#N/A,TRUE,"GENERAL";"TAB5",#N/A,TRUE,"GENERAL"}</definedName>
    <definedName name="fffs" localSheetId="4" hidden="1">{"TAB1",#N/A,TRUE,"GENERAL";"TAB2",#N/A,TRUE,"GENERAL";"TAB3",#N/A,TRUE,"GENERAL";"TAB4",#N/A,TRUE,"GENERAL";"TAB5",#N/A,TRUE,"GENERAL"}</definedName>
    <definedName name="fffs" localSheetId="6" hidden="1">{"TAB1",#N/A,TRUE,"GENERAL";"TAB2",#N/A,TRUE,"GENERAL";"TAB3",#N/A,TRUE,"GENERAL";"TAB4",#N/A,TRUE,"GENERAL";"TAB5",#N/A,TRUE,"GENERAL"}</definedName>
    <definedName name="fffs" localSheetId="8"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 localSheetId="5">#REF!</definedName>
    <definedName name="fg" localSheetId="11">#REF!</definedName>
    <definedName name="fg" localSheetId="7">#REF!</definedName>
    <definedName name="fg" localSheetId="4">#NAME?</definedName>
    <definedName name="fg" localSheetId="8">#REF!</definedName>
    <definedName name="fg" localSheetId="0">#REF!</definedName>
    <definedName name="fg">#REF!</definedName>
    <definedName name="fgdfg" localSheetId="5" hidden="1">{"TAB1",#N/A,TRUE,"GENERAL";"TAB2",#N/A,TRUE,"GENERAL";"TAB3",#N/A,TRUE,"GENERAL";"TAB4",#N/A,TRUE,"GENERAL";"TAB5",#N/A,TRUE,"GENERAL"}</definedName>
    <definedName name="fgdfg" localSheetId="11" hidden="1">{"TAB1",#N/A,TRUE,"GENERAL";"TAB2",#N/A,TRUE,"GENERAL";"TAB3",#N/A,TRUE,"GENERAL";"TAB4",#N/A,TRUE,"GENERAL";"TAB5",#N/A,TRUE,"GENERAL"}</definedName>
    <definedName name="fgdfg" localSheetId="7" hidden="1">{"TAB1",#N/A,TRUE,"GENERAL";"TAB2",#N/A,TRUE,"GENERAL";"TAB3",#N/A,TRUE,"GENERAL";"TAB4",#N/A,TRUE,"GENERAL";"TAB5",#N/A,TRUE,"GENERAL"}</definedName>
    <definedName name="fgdfg" localSheetId="4" hidden="1">{"TAB1",#N/A,TRUE,"GENERAL";"TAB2",#N/A,TRUE,"GENERAL";"TAB3",#N/A,TRUE,"GENERAL";"TAB4",#N/A,TRUE,"GENERAL";"TAB5",#N/A,TRUE,"GENERAL"}</definedName>
    <definedName name="fgdfg" localSheetId="6" hidden="1">{"TAB1",#N/A,TRUE,"GENERAL";"TAB2",#N/A,TRUE,"GENERAL";"TAB3",#N/A,TRUE,"GENERAL";"TAB4",#N/A,TRUE,"GENERAL";"TAB5",#N/A,TRUE,"GENERAL"}</definedName>
    <definedName name="fgdfg" localSheetId="8"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5" hidden="1">{"via1",#N/A,TRUE,"general";"via2",#N/A,TRUE,"general";"via3",#N/A,TRUE,"general"}</definedName>
    <definedName name="fgdfsgr" localSheetId="11" hidden="1">{"via1",#N/A,TRUE,"general";"via2",#N/A,TRUE,"general";"via3",#N/A,TRUE,"general"}</definedName>
    <definedName name="fgdfsgr" localSheetId="7" hidden="1">{"via1",#N/A,TRUE,"general";"via2",#N/A,TRUE,"general";"via3",#N/A,TRUE,"general"}</definedName>
    <definedName name="fgdfsgr" localSheetId="4" hidden="1">{"via1",#N/A,TRUE,"general";"via2",#N/A,TRUE,"general";"via3",#N/A,TRUE,"general"}</definedName>
    <definedName name="fgdfsgr" localSheetId="6" hidden="1">{"via1",#N/A,TRUE,"general";"via2",#N/A,TRUE,"general";"via3",#N/A,TRUE,"general"}</definedName>
    <definedName name="fgdfsgr" localSheetId="8"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5" hidden="1">{"TAB1",#N/A,TRUE,"GENERAL";"TAB2",#N/A,TRUE,"GENERAL";"TAB3",#N/A,TRUE,"GENERAL";"TAB4",#N/A,TRUE,"GENERAL";"TAB5",#N/A,TRUE,"GENERAL"}</definedName>
    <definedName name="fgdsfg" localSheetId="11"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5" hidden="1">{"via1",#N/A,TRUE,"general";"via2",#N/A,TRUE,"general";"via3",#N/A,TRUE,"general"}</definedName>
    <definedName name="FGFDH" localSheetId="11" hidden="1">{"via1",#N/A,TRUE,"general";"via2",#N/A,TRUE,"general";"via3",#N/A,TRUE,"general"}</definedName>
    <definedName name="FGFDH" localSheetId="7" hidden="1">{"via1",#N/A,TRUE,"general";"via2",#N/A,TRUE,"general";"via3",#N/A,TRUE,"general"}</definedName>
    <definedName name="FGFDH" localSheetId="4" hidden="1">{"via1",#N/A,TRUE,"general";"via2",#N/A,TRUE,"general";"via3",#N/A,TRUE,"general"}</definedName>
    <definedName name="FGFDH" localSheetId="6" hidden="1">{"via1",#N/A,TRUE,"general";"via2",#N/A,TRUE,"general";"via3",#N/A,TRUE,"general"}</definedName>
    <definedName name="FGFDH" localSheetId="8"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5" hidden="1">{"via1",#N/A,TRUE,"general";"via2",#N/A,TRUE,"general";"via3",#N/A,TRUE,"general"}</definedName>
    <definedName name="fgghhj" localSheetId="11" hidden="1">{"via1",#N/A,TRUE,"general";"via2",#N/A,TRUE,"general";"via3",#N/A,TRUE,"general"}</definedName>
    <definedName name="fgghhj" localSheetId="7" hidden="1">{"via1",#N/A,TRUE,"general";"via2",#N/A,TRUE,"general";"via3",#N/A,TRUE,"general"}</definedName>
    <definedName name="fgghhj" localSheetId="4" hidden="1">{"via1",#N/A,TRUE,"general";"via2",#N/A,TRUE,"general";"via3",#N/A,TRUE,"general"}</definedName>
    <definedName name="fgghhj" localSheetId="6" hidden="1">{"via1",#N/A,TRUE,"general";"via2",#N/A,TRUE,"general";"via3",#N/A,TRUE,"general"}</definedName>
    <definedName name="fgghhj" localSheetId="8"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5" hidden="1">{"via1",#N/A,TRUE,"general";"via2",#N/A,TRUE,"general";"via3",#N/A,TRUE,"general"}</definedName>
    <definedName name="FGHFBC" localSheetId="11" hidden="1">{"via1",#N/A,TRUE,"general";"via2",#N/A,TRUE,"general";"via3",#N/A,TRUE,"general"}</definedName>
    <definedName name="FGHFBC" localSheetId="7" hidden="1">{"via1",#N/A,TRUE,"general";"via2",#N/A,TRUE,"general";"via3",#N/A,TRUE,"general"}</definedName>
    <definedName name="FGHFBC" localSheetId="4" hidden="1">{"via1",#N/A,TRUE,"general";"via2",#N/A,TRUE,"general";"via3",#N/A,TRUE,"general"}</definedName>
    <definedName name="FGHFBC" localSheetId="6" hidden="1">{"via1",#N/A,TRUE,"general";"via2",#N/A,TRUE,"general";"via3",#N/A,TRUE,"general"}</definedName>
    <definedName name="FGHFBC" localSheetId="8"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5" hidden="1">{"TAB1",#N/A,TRUE,"GENERAL";"TAB2",#N/A,TRUE,"GENERAL";"TAB3",#N/A,TRUE,"GENERAL";"TAB4",#N/A,TRUE,"GENERAL";"TAB5",#N/A,TRUE,"GENERAL"}</definedName>
    <definedName name="fghfg" localSheetId="11" hidden="1">{"TAB1",#N/A,TRUE,"GENERAL";"TAB2",#N/A,TRUE,"GENERAL";"TAB3",#N/A,TRUE,"GENERAL";"TAB4",#N/A,TRUE,"GENERAL";"TAB5",#N/A,TRUE,"GENERAL"}</definedName>
    <definedName name="fghfg" localSheetId="7" hidden="1">{"TAB1",#N/A,TRUE,"GENERAL";"TAB2",#N/A,TRUE,"GENERAL";"TAB3",#N/A,TRUE,"GENERAL";"TAB4",#N/A,TRUE,"GENERAL";"TAB5",#N/A,TRUE,"GENERAL"}</definedName>
    <definedName name="fghfg" localSheetId="4" hidden="1">{"TAB1",#N/A,TRUE,"GENERAL";"TAB2",#N/A,TRUE,"GENERAL";"TAB3",#N/A,TRUE,"GENERAL";"TAB4",#N/A,TRUE,"GENERAL";"TAB5",#N/A,TRUE,"GENERAL"}</definedName>
    <definedName name="fghfg" localSheetId="6" hidden="1">{"TAB1",#N/A,TRUE,"GENERAL";"TAB2",#N/A,TRUE,"GENERAL";"TAB3",#N/A,TRUE,"GENERAL";"TAB4",#N/A,TRUE,"GENERAL";"TAB5",#N/A,TRUE,"GENERAL"}</definedName>
    <definedName name="fghfg" localSheetId="8"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5" hidden="1">{"via1",#N/A,TRUE,"general";"via2",#N/A,TRUE,"general";"via3",#N/A,TRUE,"general"}</definedName>
    <definedName name="fghfgh" localSheetId="11" hidden="1">{"via1",#N/A,TRUE,"general";"via2",#N/A,TRUE,"general";"via3",#N/A,TRUE,"general"}</definedName>
    <definedName name="fghfgh" localSheetId="7" hidden="1">{"via1",#N/A,TRUE,"general";"via2",#N/A,TRUE,"general";"via3",#N/A,TRUE,"general"}</definedName>
    <definedName name="fghfgh" localSheetId="4" hidden="1">{"via1",#N/A,TRUE,"general";"via2",#N/A,TRUE,"general";"via3",#N/A,TRUE,"general"}</definedName>
    <definedName name="fghfgh" localSheetId="6" hidden="1">{"via1",#N/A,TRUE,"general";"via2",#N/A,TRUE,"general";"via3",#N/A,TRUE,"general"}</definedName>
    <definedName name="fghfgh" localSheetId="8"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5" hidden="1">{"via1",#N/A,TRUE,"general";"via2",#N/A,TRUE,"general";"via3",#N/A,TRUE,"general"}</definedName>
    <definedName name="FGHFW" localSheetId="11" hidden="1">{"via1",#N/A,TRUE,"general";"via2",#N/A,TRUE,"general";"via3",#N/A,TRUE,"general"}</definedName>
    <definedName name="FGHFW" localSheetId="7" hidden="1">{"via1",#N/A,TRUE,"general";"via2",#N/A,TRUE,"general";"via3",#N/A,TRUE,"general"}</definedName>
    <definedName name="FGHFW" localSheetId="4" hidden="1">{"via1",#N/A,TRUE,"general";"via2",#N/A,TRUE,"general";"via3",#N/A,TRUE,"general"}</definedName>
    <definedName name="FGHFW" localSheetId="6" hidden="1">{"via1",#N/A,TRUE,"general";"via2",#N/A,TRUE,"general";"via3",#N/A,TRUE,"general"}</definedName>
    <definedName name="FGHFW" localSheetId="8"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5" hidden="1">{"TAB1",#N/A,TRUE,"GENERAL";"TAB2",#N/A,TRUE,"GENERAL";"TAB3",#N/A,TRUE,"GENERAL";"TAB4",#N/A,TRUE,"GENERAL";"TAB5",#N/A,TRUE,"GENERAL"}</definedName>
    <definedName name="fghhh" localSheetId="11" hidden="1">{"TAB1",#N/A,TRUE,"GENERAL";"TAB2",#N/A,TRUE,"GENERAL";"TAB3",#N/A,TRUE,"GENERAL";"TAB4",#N/A,TRUE,"GENERAL";"TAB5",#N/A,TRUE,"GENERAL"}</definedName>
    <definedName name="fghhh" localSheetId="7" hidden="1">{"TAB1",#N/A,TRUE,"GENERAL";"TAB2",#N/A,TRUE,"GENERAL";"TAB3",#N/A,TRUE,"GENERAL";"TAB4",#N/A,TRUE,"GENERAL";"TAB5",#N/A,TRUE,"GENERAL"}</definedName>
    <definedName name="fghhh" localSheetId="4" hidden="1">{"TAB1",#N/A,TRUE,"GENERAL";"TAB2",#N/A,TRUE,"GENERAL";"TAB3",#N/A,TRUE,"GENERAL";"TAB4",#N/A,TRUE,"GENERAL";"TAB5",#N/A,TRUE,"GENERAL"}</definedName>
    <definedName name="fghhh" localSheetId="6" hidden="1">{"TAB1",#N/A,TRUE,"GENERAL";"TAB2",#N/A,TRUE,"GENERAL";"TAB3",#N/A,TRUE,"GENERAL";"TAB4",#N/A,TRUE,"GENERAL";"TAB5",#N/A,TRUE,"GENERAL"}</definedName>
    <definedName name="fghhh" localSheetId="8"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5" hidden="1">{"via1",#N/A,TRUE,"general";"via2",#N/A,TRUE,"general";"via3",#N/A,TRUE,"general"}</definedName>
    <definedName name="fghsfgh" localSheetId="11" hidden="1">{"via1",#N/A,TRUE,"general";"via2",#N/A,TRUE,"general";"via3",#N/A,TRUE,"general"}</definedName>
    <definedName name="fghsfgh" localSheetId="7" hidden="1">{"via1",#N/A,TRUE,"general";"via2",#N/A,TRUE,"general";"via3",#N/A,TRUE,"general"}</definedName>
    <definedName name="fghsfgh" localSheetId="4" hidden="1">{"via1",#N/A,TRUE,"general";"via2",#N/A,TRUE,"general";"via3",#N/A,TRUE,"general"}</definedName>
    <definedName name="fghsfgh" localSheetId="6" hidden="1">{"via1",#N/A,TRUE,"general";"via2",#N/A,TRUE,"general";"via3",#N/A,TRUE,"general"}</definedName>
    <definedName name="fghsfgh" localSheetId="8"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5" hidden="1">{"TAB1",#N/A,TRUE,"GENERAL";"TAB2",#N/A,TRUE,"GENERAL";"TAB3",#N/A,TRUE,"GENERAL";"TAB4",#N/A,TRUE,"GENERAL";"TAB5",#N/A,TRUE,"GENERAL"}</definedName>
    <definedName name="fght" localSheetId="11" hidden="1">{"TAB1",#N/A,TRUE,"GENERAL";"TAB2",#N/A,TRUE,"GENERAL";"TAB3",#N/A,TRUE,"GENERAL";"TAB4",#N/A,TRUE,"GENERAL";"TAB5",#N/A,TRUE,"GENERAL"}</definedName>
    <definedName name="fght" localSheetId="7" hidden="1">{"TAB1",#N/A,TRUE,"GENERAL";"TAB2",#N/A,TRUE,"GENERAL";"TAB3",#N/A,TRUE,"GENERAL";"TAB4",#N/A,TRUE,"GENERAL";"TAB5",#N/A,TRUE,"GENERAL"}</definedName>
    <definedName name="fght" localSheetId="4" hidden="1">{"TAB1",#N/A,TRUE,"GENERAL";"TAB2",#N/A,TRUE,"GENERAL";"TAB3",#N/A,TRUE,"GENERAL";"TAB4",#N/A,TRUE,"GENERAL";"TAB5",#N/A,TRUE,"GENERAL"}</definedName>
    <definedName name="fght" localSheetId="6" hidden="1">{"TAB1",#N/A,TRUE,"GENERAL";"TAB2",#N/A,TRUE,"GENERAL";"TAB3",#N/A,TRUE,"GENERAL";"TAB4",#N/A,TRUE,"GENERAL";"TAB5",#N/A,TRUE,"GENERAL"}</definedName>
    <definedName name="fght" localSheetId="8"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11"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5" hidden="1">{"TAB1",#N/A,TRUE,"GENERAL";"TAB2",#N/A,TRUE,"GENERAL";"TAB3",#N/A,TRUE,"GENERAL";"TAB4",#N/A,TRUE,"GENERAL";"TAB5",#N/A,TRUE,"GENERAL"}</definedName>
    <definedName name="fhfg" localSheetId="11" hidden="1">{"TAB1",#N/A,TRUE,"GENERAL";"TAB2",#N/A,TRUE,"GENERAL";"TAB3",#N/A,TRUE,"GENERAL";"TAB4",#N/A,TRUE,"GENERAL";"TAB5",#N/A,TRUE,"GENERAL"}</definedName>
    <definedName name="fhfg" localSheetId="7" hidden="1">{"TAB1",#N/A,TRUE,"GENERAL";"TAB2",#N/A,TRUE,"GENERAL";"TAB3",#N/A,TRUE,"GENERAL";"TAB4",#N/A,TRUE,"GENERAL";"TAB5",#N/A,TRUE,"GENERAL"}</definedName>
    <definedName name="fhfg" localSheetId="4" hidden="1">{"TAB1",#N/A,TRUE,"GENERAL";"TAB2",#N/A,TRUE,"GENERAL";"TAB3",#N/A,TRUE,"GENERAL";"TAB4",#N/A,TRUE,"GENERAL";"TAB5",#N/A,TRUE,"GENERAL"}</definedName>
    <definedName name="fhfg" localSheetId="6" hidden="1">{"TAB1",#N/A,TRUE,"GENERAL";"TAB2",#N/A,TRUE,"GENERAL";"TAB3",#N/A,TRUE,"GENERAL";"TAB4",#N/A,TRUE,"GENERAL";"TAB5",#N/A,TRUE,"GENERAL"}</definedName>
    <definedName name="fhfg" localSheetId="8"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5" hidden="1">{"via1",#N/A,TRUE,"general";"via2",#N/A,TRUE,"general";"via3",#N/A,TRUE,"general"}</definedName>
    <definedName name="fhfgh" localSheetId="11" hidden="1">{"via1",#N/A,TRUE,"general";"via2",#N/A,TRUE,"general";"via3",#N/A,TRUE,"general"}</definedName>
    <definedName name="fhfgh" localSheetId="7" hidden="1">{"via1",#N/A,TRUE,"general";"via2",#N/A,TRUE,"general";"via3",#N/A,TRUE,"general"}</definedName>
    <definedName name="fhfgh" localSheetId="4" hidden="1">{"via1",#N/A,TRUE,"general";"via2",#N/A,TRUE,"general";"via3",#N/A,TRUE,"general"}</definedName>
    <definedName name="fhfgh" localSheetId="6" hidden="1">{"via1",#N/A,TRUE,"general";"via2",#N/A,TRUE,"general";"via3",#N/A,TRUE,"general"}</definedName>
    <definedName name="fhfgh" localSheetId="8"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h" localSheetId="5" hidden="1">{"via1",#N/A,TRUE,"general";"via2",#N/A,TRUE,"general";"via3",#N/A,TRUE,"general"}</definedName>
    <definedName name="fhgh" localSheetId="11" hidden="1">{"via1",#N/A,TRUE,"general";"via2",#N/A,TRUE,"general";"via3",#N/A,TRUE,"general"}</definedName>
    <definedName name="fhgh" localSheetId="7" hidden="1">{"via1",#N/A,TRUE,"general";"via2",#N/A,TRUE,"general";"via3",#N/A,TRUE,"general"}</definedName>
    <definedName name="fhgh" localSheetId="4" hidden="1">{"via1",#N/A,TRUE,"general";"via2",#N/A,TRUE,"general";"via3",#N/A,TRUE,"general"}</definedName>
    <definedName name="fhgh" localSheetId="6" hidden="1">{"via1",#N/A,TRUE,"general";"via2",#N/A,TRUE,"general";"via3",#N/A,TRUE,"general"}</definedName>
    <definedName name="fhgh" localSheetId="8"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5" hidden="1">{"via1",#N/A,TRUE,"general";"via2",#N/A,TRUE,"general";"via3",#N/A,TRUE,"general"}</definedName>
    <definedName name="fhpltyunh" localSheetId="11" hidden="1">{"via1",#N/A,TRUE,"general";"via2",#N/A,TRUE,"general";"via3",#N/A,TRUE,"general"}</definedName>
    <definedName name="fhpltyunh" localSheetId="7" hidden="1">{"via1",#N/A,TRUE,"general";"via2",#N/A,TRUE,"general";"via3",#N/A,TRUE,"general"}</definedName>
    <definedName name="fhpltyunh" localSheetId="4" hidden="1">{"via1",#N/A,TRUE,"general";"via2",#N/A,TRUE,"general";"via3",#N/A,TRUE,"general"}</definedName>
    <definedName name="fhpltyunh" localSheetId="6" hidden="1">{"via1",#N/A,TRUE,"general";"via2",#N/A,TRUE,"general";"via3",#N/A,TRUE,"general"}</definedName>
    <definedName name="fhpltyunh" localSheetId="8"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#REF!</definedName>
    <definedName name="Fijamix_Alfa">#REF!</definedName>
    <definedName name="final">[13]DATOS!$F$3:$F$900</definedName>
    <definedName name="FINANCIACION" localSheetId="5">'5. FP PRESTAC.'!err</definedName>
    <definedName name="FINANCIACION" localSheetId="11">[0]!err</definedName>
    <definedName name="FINANCIACION" localSheetId="7">CALIDAD!err</definedName>
    <definedName name="FINANCIACION" localSheetId="4">DEDICACIÓN!err</definedName>
    <definedName name="FINANCIACION" localSheetId="8">'IMP Y PÓLIZAS'!err</definedName>
    <definedName name="FINANCIACION" localSheetId="0">[0]!err</definedName>
    <definedName name="FINANCIACION">[0]!err</definedName>
    <definedName name="FINANCIACION_10">#NAME?</definedName>
    <definedName name="FINANCIACION_3">#NAME?</definedName>
    <definedName name="FINANCIACION_4">#NAME?</definedName>
    <definedName name="FINANCIACION_5">#NAME?</definedName>
    <definedName name="FINANCIACION_6">#NAME?</definedName>
    <definedName name="FINANCIACION_7">#NAME?</definedName>
    <definedName name="FINANCIACION_8">#NAME?</definedName>
    <definedName name="FINANCIACION_9">#NAME?</definedName>
    <definedName name="fk" localSheetId="5">#REF!</definedName>
    <definedName name="fk" localSheetId="11">#REF!</definedName>
    <definedName name="fk" localSheetId="7">#REF!</definedName>
    <definedName name="fk" localSheetId="4">#REF!</definedName>
    <definedName name="fk" localSheetId="8">#REF!</definedName>
    <definedName name="fk" localSheetId="0">#REF!</definedName>
    <definedName name="fk">#REF!</definedName>
    <definedName name="Flexometro" localSheetId="11">#REF!</definedName>
    <definedName name="Flexometro" localSheetId="0">#REF!</definedName>
    <definedName name="Flexometro">#REF!</definedName>
    <definedName name="Flotador_Metálico_1_1_2__Bronce" localSheetId="11">#REF!</definedName>
    <definedName name="Flotador_Metálico_1_1_2__Bronce" localSheetId="0">#REF!</definedName>
    <definedName name="Flotador_Metálico_1_1_2__Bronce">#REF!</definedName>
    <definedName name="Flotador_Metálico_2__Bronce">#REF!</definedName>
    <definedName name="flq">#REF!</definedName>
    <definedName name="Flujo">[13]DATOS!$AG$3:$AG$1398</definedName>
    <definedName name="Flujo2">[13]DATOS!$AI$3:$AI$1399</definedName>
    <definedName name="Flujo3">[13]DATOS!$AK$3:$AK$1399</definedName>
    <definedName name="FM" localSheetId="5">'[22]FACTOR MULTIPLICADOR'!$F$61</definedName>
    <definedName name="FM" localSheetId="11">#REF!</definedName>
    <definedName name="FM" localSheetId="7">#REF!</definedName>
    <definedName name="FM" localSheetId="4">#REF!</definedName>
    <definedName name="FM" localSheetId="8">#REF!</definedName>
    <definedName name="FM" localSheetId="0">#REF!</definedName>
    <definedName name="FM">#REF!</definedName>
    <definedName name="Fondo">[13]DATOS!$U$3:$U$1398</definedName>
    <definedName name="form">[81]BASE!$C$4:$H$261</definedName>
    <definedName name="Formaleta_Entrepisos" localSheetId="5">#REF!</definedName>
    <definedName name="Formaleta_Entrepisos" localSheetId="11">#REF!</definedName>
    <definedName name="Formaleta_Entrepisos" localSheetId="7">#REF!</definedName>
    <definedName name="Formaleta_Entrepisos" localSheetId="4">#REF!</definedName>
    <definedName name="Formaleta_Entrepisos" localSheetId="8">#REF!</definedName>
    <definedName name="Formaleta_Entrepisos" localSheetId="0">#REF!</definedName>
    <definedName name="Formaleta_Entrepisos">#REF!</definedName>
    <definedName name="Formaleta_madera" localSheetId="11">#REF!</definedName>
    <definedName name="Formaleta_madera" localSheetId="0">#REF!</definedName>
    <definedName name="Formaleta_madera">#REF!</definedName>
    <definedName name="Formaleta_plaquetas" localSheetId="11">#REF!</definedName>
    <definedName name="Formaleta_plaquetas" localSheetId="0">#REF!</definedName>
    <definedName name="Formaleta_plaquetas">#REF!</definedName>
    <definedName name="Formaleta_Sardinel">#REF!</definedName>
    <definedName name="formu">[81]BASE!$C$4:$H$261</definedName>
    <definedName name="FP_ADMINISTRATIVOS" localSheetId="5">[22]PERSONAL!$G$39:$G$42</definedName>
    <definedName name="FP_ADMINISTRATIVOS" localSheetId="11">[49]ENSAYOS!#REF!</definedName>
    <definedName name="FP_ADMINISTRATIVOS" localSheetId="7">#REF!</definedName>
    <definedName name="FP_ADMINISTRATIVOS" localSheetId="0">[49]ENSAYOS!#REF!</definedName>
    <definedName name="FP_ADMINISTRATIVOS">'RECURSO HUMANO'!#REF!</definedName>
    <definedName name="FP_PROFESIONALES" localSheetId="5">[22]PERSONAL!$G$6:$G$25</definedName>
    <definedName name="FP_PROFESIONALES" localSheetId="11">#REF!</definedName>
    <definedName name="FP_PROFESIONALES" localSheetId="7">#REF!</definedName>
    <definedName name="FP_PROFESIONALES" localSheetId="0">#REF!</definedName>
    <definedName name="FP_PROFESIONALES">'RECURSO HUMANO'!#REF!</definedName>
    <definedName name="FP_PROMEDIO" localSheetId="5">'[22]FACTOR MULTIPLICADOR'!$F$9</definedName>
    <definedName name="FP_PROMEDIO" localSheetId="11">#REF!</definedName>
    <definedName name="FP_PROMEDIO" localSheetId="7">#REF!</definedName>
    <definedName name="FP_PROMEDIO" localSheetId="4">#REF!</definedName>
    <definedName name="FP_PROMEDIO" localSheetId="8">#REF!</definedName>
    <definedName name="FP_PROMEDIO" localSheetId="0">#REF!</definedName>
    <definedName name="FP_PROMEDIO">#REF!</definedName>
    <definedName name="FP_TÉCNICOS" localSheetId="5">[22]PERSONAL!$G$31:$G$34</definedName>
    <definedName name="FP_TÉCNICOS" localSheetId="11">#REF!</definedName>
    <definedName name="FP_TÉCNICOS" localSheetId="7">#REF!</definedName>
    <definedName name="FP_TÉCNICOS" localSheetId="0">#REF!</definedName>
    <definedName name="FP_TÉCNICOS">'RECURSO HUMANO'!#REF!</definedName>
    <definedName name="frbgsd" localSheetId="5" hidden="1">{"TAB1",#N/A,TRUE,"GENERAL";"TAB2",#N/A,TRUE,"GENERAL";"TAB3",#N/A,TRUE,"GENERAL";"TAB4",#N/A,TRUE,"GENERAL";"TAB5",#N/A,TRUE,"GENERAL"}</definedName>
    <definedName name="frbgsd" localSheetId="11"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5" hidden="1">{"via1",#N/A,TRUE,"general";"via2",#N/A,TRUE,"general";"via3",#N/A,TRUE,"general"}</definedName>
    <definedName name="frefr" localSheetId="11" hidden="1">{"via1",#N/A,TRUE,"general";"via2",#N/A,TRUE,"general";"via3",#N/A,TRUE,"general"}</definedName>
    <definedName name="frefr" localSheetId="7" hidden="1">{"via1",#N/A,TRUE,"general";"via2",#N/A,TRUE,"general";"via3",#N/A,TRUE,"general"}</definedName>
    <definedName name="frefr" localSheetId="4" hidden="1">{"via1",#N/A,TRUE,"general";"via2",#N/A,TRUE,"general";"via3",#N/A,TRUE,"general"}</definedName>
    <definedName name="frefr" localSheetId="6" hidden="1">{"via1",#N/A,TRUE,"general";"via2",#N/A,TRUE,"general";"via3",#N/A,TRUE,"general"}</definedName>
    <definedName name="frefr" localSheetId="8"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5" hidden="1">{"via1",#N/A,TRUE,"general";"via2",#N/A,TRUE,"general";"via3",#N/A,TRUE,"general"}</definedName>
    <definedName name="frfa" localSheetId="11" hidden="1">{"via1",#N/A,TRUE,"general";"via2",#N/A,TRUE,"general";"via3",#N/A,TRUE,"general"}</definedName>
    <definedName name="frfa" localSheetId="7" hidden="1">{"via1",#N/A,TRUE,"general";"via2",#N/A,TRUE,"general";"via3",#N/A,TRUE,"general"}</definedName>
    <definedName name="frfa" localSheetId="4" hidden="1">{"via1",#N/A,TRUE,"general";"via2",#N/A,TRUE,"general";"via3",#N/A,TRUE,"general"}</definedName>
    <definedName name="frfa" localSheetId="6" hidden="1">{"via1",#N/A,TRUE,"general";"via2",#N/A,TRUE,"general";"via3",#N/A,TRUE,"general"}</definedName>
    <definedName name="frfa" localSheetId="8"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5" hidden="1">{"TAB1",#N/A,TRUE,"GENERAL";"TAB2",#N/A,TRUE,"GENERAL";"TAB3",#N/A,TRUE,"GENERAL";"TAB4",#N/A,TRUE,"GENERAL";"TAB5",#N/A,TRUE,"GENERAL"}</definedName>
    <definedName name="frfr" localSheetId="11" hidden="1">{"TAB1",#N/A,TRUE,"GENERAL";"TAB2",#N/A,TRUE,"GENERAL";"TAB3",#N/A,TRUE,"GENERAL";"TAB4",#N/A,TRUE,"GENERAL";"TAB5",#N/A,TRUE,"GENERAL"}</definedName>
    <definedName name="frfr" localSheetId="7" hidden="1">{"TAB1",#N/A,TRUE,"GENERAL";"TAB2",#N/A,TRUE,"GENERAL";"TAB3",#N/A,TRUE,"GENERAL";"TAB4",#N/A,TRUE,"GENERAL";"TAB5",#N/A,TRUE,"GENERAL"}</definedName>
    <definedName name="frfr" localSheetId="4" hidden="1">{"TAB1",#N/A,TRUE,"GENERAL";"TAB2",#N/A,TRUE,"GENERAL";"TAB3",#N/A,TRUE,"GENERAL";"TAB4",#N/A,TRUE,"GENERAL";"TAB5",#N/A,TRUE,"GENERAL"}</definedName>
    <definedName name="frfr" localSheetId="6" hidden="1">{"TAB1",#N/A,TRUE,"GENERAL";"TAB2",#N/A,TRUE,"GENERAL";"TAB3",#N/A,TRUE,"GENERAL";"TAB4",#N/A,TRUE,"GENERAL";"TAB5",#N/A,TRUE,"GENERAL"}</definedName>
    <definedName name="frfr" localSheetId="8"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01_10">#NAME?</definedName>
    <definedName name="FS01_3">#NAME?</definedName>
    <definedName name="FS01_4">#NAME?</definedName>
    <definedName name="FS01_5">#NAME?</definedName>
    <definedName name="FS01_6">#NAME?</definedName>
    <definedName name="FS01_7">#NAME?</definedName>
    <definedName name="FS01_8">#NAME?</definedName>
    <definedName name="FS01_9">#NAME?</definedName>
    <definedName name="fu" localSheetId="5">#REF!</definedName>
    <definedName name="fu" localSheetId="11">#REF!</definedName>
    <definedName name="fu" localSheetId="7">#REF!</definedName>
    <definedName name="fu" localSheetId="4">#REF!</definedName>
    <definedName name="fu" localSheetId="8">#REF!</definedName>
    <definedName name="fu" localSheetId="0">#REF!</definedName>
    <definedName name="fu">#REF!</definedName>
    <definedName name="Fuente" localSheetId="5">[82]Datos!#REF!</definedName>
    <definedName name="Fuente" localSheetId="11">[82]Datos!#REF!</definedName>
    <definedName name="Fuente" localSheetId="7">[82]Datos!#REF!</definedName>
    <definedName name="Fuente" localSheetId="4">[82]Datos!#REF!</definedName>
    <definedName name="Fuente" localSheetId="8">[82]Datos!#REF!</definedName>
    <definedName name="Fuente" localSheetId="0">[82]Datos!#REF!</definedName>
    <definedName name="Fuente">[82]Datos!#REF!</definedName>
    <definedName name="Full_Print" localSheetId="5">#REF!</definedName>
    <definedName name="Full_Print" localSheetId="11">#REF!</definedName>
    <definedName name="Full_Print" localSheetId="7">#REF!</definedName>
    <definedName name="Full_Print" localSheetId="4">#REF!</definedName>
    <definedName name="Full_Print" localSheetId="8">#REF!</definedName>
    <definedName name="Full_Print" localSheetId="0">#REF!</definedName>
    <definedName name="Full_Print">#REF!</definedName>
    <definedName name="fv" localSheetId="11">#REF!</definedName>
    <definedName name="fv" localSheetId="0">#REF!</definedName>
    <definedName name="fv">#REF!</definedName>
    <definedName name="fwff" localSheetId="5" hidden="1">{"via1",#N/A,TRUE,"general";"via2",#N/A,TRUE,"general";"via3",#N/A,TRUE,"general"}</definedName>
    <definedName name="fwff" localSheetId="11" hidden="1">{"via1",#N/A,TRUE,"general";"via2",#N/A,TRUE,"general";"via3",#N/A,TRUE,"general"}</definedName>
    <definedName name="fwff" localSheetId="7" hidden="1">{"via1",#N/A,TRUE,"general";"via2",#N/A,TRUE,"general";"via3",#N/A,TRUE,"general"}</definedName>
    <definedName name="fwff" localSheetId="4" hidden="1">{"via1",#N/A,TRUE,"general";"via2",#N/A,TRUE,"general";"via3",#N/A,TRUE,"general"}</definedName>
    <definedName name="fwff" localSheetId="6" hidden="1">{"via1",#N/A,TRUE,"general";"via2",#N/A,TRUE,"general";"via3",#N/A,TRUE,"general"}</definedName>
    <definedName name="fwff" localSheetId="8"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5" hidden="1">{"via1",#N/A,TRUE,"general";"via2",#N/A,TRUE,"general";"via3",#N/A,TRUE,"general"}</definedName>
    <definedName name="fwwe" localSheetId="11" hidden="1">{"via1",#N/A,TRUE,"general";"via2",#N/A,TRUE,"general";"via3",#N/A,TRUE,"general"}</definedName>
    <definedName name="fwwe" localSheetId="7" hidden="1">{"via1",#N/A,TRUE,"general";"via2",#N/A,TRUE,"general";"via3",#N/A,TRUE,"general"}</definedName>
    <definedName name="fwwe" localSheetId="4" hidden="1">{"via1",#N/A,TRUE,"general";"via2",#N/A,TRUE,"general";"via3",#N/A,TRUE,"general"}</definedName>
    <definedName name="fwwe" localSheetId="6" hidden="1">{"via1",#N/A,TRUE,"general";"via2",#N/A,TRUE,"general";"via3",#N/A,TRUE,"general"}</definedName>
    <definedName name="fwwe" localSheetId="8"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fy">#REF!</definedName>
    <definedName name="g">#REF!</definedName>
    <definedName name="G_MURILLO">#REF!</definedName>
    <definedName name="ga" localSheetId="11">#REF!</definedName>
    <definedName name="ga" localSheetId="0">#REF!</definedName>
    <definedName name="ga">#REF!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J">#REF!</definedName>
    <definedName name="Gancho_teja_eternit_55_MM">#REF!</definedName>
    <definedName name="Gastosbancarios">#REF!</definedName>
    <definedName name="Gastoslegales">#REF!</definedName>
    <definedName name="Gastosviaje">#REF!</definedName>
    <definedName name="gb">#REF!</definedName>
    <definedName name="gbbfghghj" localSheetId="5" hidden="1">{"TAB1",#N/A,TRUE,"GENERAL";"TAB2",#N/A,TRUE,"GENERAL";"TAB3",#N/A,TRUE,"GENERAL";"TAB4",#N/A,TRUE,"GENERAL";"TAB5",#N/A,TRUE,"GENERAL"}</definedName>
    <definedName name="gbbfghghj" localSheetId="11"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d">#REF!</definedName>
    <definedName name="gddfgdfgdf">#REF!</definedName>
    <definedName name="gdj">#REF!</definedName>
    <definedName name="gdt" localSheetId="5" hidden="1">{"TAB1",#N/A,TRUE,"GENERAL";"TAB2",#N/A,TRUE,"GENERAL";"TAB3",#N/A,TRUE,"GENERAL";"TAB4",#N/A,TRUE,"GENERAL";"TAB5",#N/A,TRUE,"GENERAL"}</definedName>
    <definedName name="gdt" localSheetId="11" hidden="1">{"TAB1",#N/A,TRUE,"GENERAL";"TAB2",#N/A,TRUE,"GENERAL";"TAB3",#N/A,TRUE,"GENERAL";"TAB4",#N/A,TRUE,"GENERAL";"TAB5",#N/A,TRUE,"GENERAL"}</definedName>
    <definedName name="gdt" localSheetId="7" hidden="1">{"TAB1",#N/A,TRUE,"GENERAL";"TAB2",#N/A,TRUE,"GENERAL";"TAB3",#N/A,TRUE,"GENERAL";"TAB4",#N/A,TRUE,"GENERAL";"TAB5",#N/A,TRUE,"GENERAL"}</definedName>
    <definedName name="gdt" localSheetId="4" hidden="1">{"TAB1",#N/A,TRUE,"GENERAL";"TAB2",#N/A,TRUE,"GENERAL";"TAB3",#N/A,TRUE,"GENERAL";"TAB4",#N/A,TRUE,"GENERAL";"TAB5",#N/A,TRUE,"GENERAL"}</definedName>
    <definedName name="gdt" localSheetId="6" hidden="1">{"TAB1",#N/A,TRUE,"GENERAL";"TAB2",#N/A,TRUE,"GENERAL";"TAB3",#N/A,TRUE,"GENERAL";"TAB4",#N/A,TRUE,"GENERAL";"TAB5",#N/A,TRUE,"GENERAL"}</definedName>
    <definedName name="gdt" localSheetId="8"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5" hidden="1">{"via1",#N/A,TRUE,"general";"via2",#N/A,TRUE,"general";"via3",#N/A,TRUE,"general"}</definedName>
    <definedName name="geg" localSheetId="11" hidden="1">{"via1",#N/A,TRUE,"general";"via2",#N/A,TRUE,"general";"via3",#N/A,TRUE,"general"}</definedName>
    <definedName name="geg" localSheetId="7" hidden="1">{"via1",#N/A,TRUE,"general";"via2",#N/A,TRUE,"general";"via3",#N/A,TRUE,"general"}</definedName>
    <definedName name="geg" localSheetId="4" hidden="1">{"via1",#N/A,TRUE,"general";"via2",#N/A,TRUE,"general";"via3",#N/A,TRUE,"general"}</definedName>
    <definedName name="geg" localSheetId="6" hidden="1">{"via1",#N/A,TRUE,"general";"via2",#N/A,TRUE,"general";"via3",#N/A,TRUE,"general"}</definedName>
    <definedName name="geg" localSheetId="8"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NERAL" localSheetId="7">#REF!</definedName>
    <definedName name="GENERAL" localSheetId="6">#REF!</definedName>
    <definedName name="GENERAL">#REF!</definedName>
    <definedName name="GENERAL_EQ">'[83]ET HERRAMIENTAS Y EQUIPOS'!$B$19:$T$1048576</definedName>
    <definedName name="GENERAL_MO">'[83]ET MANO DE OBRA'!$B$19:$T$1048576</definedName>
    <definedName name="Geotextil_tejido_ST_200" localSheetId="5">#REF!</definedName>
    <definedName name="Geotextil_tejido_ST_200" localSheetId="11">#REF!</definedName>
    <definedName name="Geotextil_tejido_ST_200" localSheetId="7">#REF!</definedName>
    <definedName name="Geotextil_tejido_ST_200" localSheetId="4">#REF!</definedName>
    <definedName name="Geotextil_tejido_ST_200" localSheetId="8">#REF!</definedName>
    <definedName name="Geotextil_tejido_ST_200" localSheetId="0">#REF!</definedName>
    <definedName name="Geotextil_tejido_ST_200">#REF!</definedName>
    <definedName name="gerg" localSheetId="5" hidden="1">{"TAB1",#N/A,TRUE,"GENERAL";"TAB2",#N/A,TRUE,"GENERAL";"TAB3",#N/A,TRUE,"GENERAL";"TAB4",#N/A,TRUE,"GENERAL";"TAB5",#N/A,TRUE,"GENERAL"}</definedName>
    <definedName name="gerg" localSheetId="11" hidden="1">{"TAB1",#N/A,TRUE,"GENERAL";"TAB2",#N/A,TRUE,"GENERAL";"TAB3",#N/A,TRUE,"GENERAL";"TAB4",#N/A,TRUE,"GENERAL";"TAB5",#N/A,TRUE,"GENERAL"}</definedName>
    <definedName name="gerg" localSheetId="7" hidden="1">{"TAB1",#N/A,TRUE,"GENERAL";"TAB2",#N/A,TRUE,"GENERAL";"TAB3",#N/A,TRUE,"GENERAL";"TAB4",#N/A,TRUE,"GENERAL";"TAB5",#N/A,TRUE,"GENERAL"}</definedName>
    <definedName name="gerg" localSheetId="4" hidden="1">{"TAB1",#N/A,TRUE,"GENERAL";"TAB2",#N/A,TRUE,"GENERAL";"TAB3",#N/A,TRUE,"GENERAL";"TAB4",#N/A,TRUE,"GENERAL";"TAB5",#N/A,TRUE,"GENERAL"}</definedName>
    <definedName name="gerg" localSheetId="6" hidden="1">{"TAB1",#N/A,TRUE,"GENERAL";"TAB2",#N/A,TRUE,"GENERAL";"TAB3",#N/A,TRUE,"GENERAL";"TAB4",#N/A,TRUE,"GENERAL";"TAB5",#N/A,TRUE,"GENERAL"}</definedName>
    <definedName name="gerg" localSheetId="8"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5" hidden="1">{"via1",#N/A,TRUE,"general";"via2",#N/A,TRUE,"general";"via3",#N/A,TRUE,"general"}</definedName>
    <definedName name="gerg54" localSheetId="11" hidden="1">{"via1",#N/A,TRUE,"general";"via2",#N/A,TRUE,"general";"via3",#N/A,TRUE,"general"}</definedName>
    <definedName name="gerg54" localSheetId="7" hidden="1">{"via1",#N/A,TRUE,"general";"via2",#N/A,TRUE,"general";"via3",#N/A,TRUE,"general"}</definedName>
    <definedName name="gerg54" localSheetId="4" hidden="1">{"via1",#N/A,TRUE,"general";"via2",#N/A,TRUE,"general";"via3",#N/A,TRUE,"general"}</definedName>
    <definedName name="gerg54" localSheetId="6" hidden="1">{"via1",#N/A,TRUE,"general";"via2",#N/A,TRUE,"general";"via3",#N/A,TRUE,"general"}</definedName>
    <definedName name="gerg54" localSheetId="8"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5" hidden="1">{"TAB1",#N/A,TRUE,"GENERAL";"TAB2",#N/A,TRUE,"GENERAL";"TAB3",#N/A,TRUE,"GENERAL";"TAB4",#N/A,TRUE,"GENERAL";"TAB5",#N/A,TRUE,"GENERAL"}</definedName>
    <definedName name="gergew" localSheetId="11"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5" hidden="1">{"TAB1",#N/A,TRUE,"GENERAL";"TAB2",#N/A,TRUE,"GENERAL";"TAB3",#N/A,TRUE,"GENERAL";"TAB4",#N/A,TRUE,"GENERAL";"TAB5",#N/A,TRUE,"GENERAL"}</definedName>
    <definedName name="gergw" localSheetId="11" hidden="1">{"TAB1",#N/A,TRUE,"GENERAL";"TAB2",#N/A,TRUE,"GENERAL";"TAB3",#N/A,TRUE,"GENERAL";"TAB4",#N/A,TRUE,"GENERAL";"TAB5",#N/A,TRUE,"GENERAL"}</definedName>
    <definedName name="gergw" localSheetId="7" hidden="1">{"TAB1",#N/A,TRUE,"GENERAL";"TAB2",#N/A,TRUE,"GENERAL";"TAB3",#N/A,TRUE,"GENERAL";"TAB4",#N/A,TRUE,"GENERAL";"TAB5",#N/A,TRUE,"GENERAL"}</definedName>
    <definedName name="gergw" localSheetId="4" hidden="1">{"TAB1",#N/A,TRUE,"GENERAL";"TAB2",#N/A,TRUE,"GENERAL";"TAB3",#N/A,TRUE,"GENERAL";"TAB4",#N/A,TRUE,"GENERAL";"TAB5",#N/A,TRUE,"GENERAL"}</definedName>
    <definedName name="gergw" localSheetId="6" hidden="1">{"TAB1",#N/A,TRUE,"GENERAL";"TAB2",#N/A,TRUE,"GENERAL";"TAB3",#N/A,TRUE,"GENERAL";"TAB4",#N/A,TRUE,"GENERAL";"TAB5",#N/A,TRUE,"GENERAL"}</definedName>
    <definedName name="gergw" localSheetId="8"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5" hidden="1">{"TAB1",#N/A,TRUE,"GENERAL";"TAB2",#N/A,TRUE,"GENERAL";"TAB3",#N/A,TRUE,"GENERAL";"TAB4",#N/A,TRUE,"GENERAL";"TAB5",#N/A,TRUE,"GENERAL"}</definedName>
    <definedName name="gfd" localSheetId="11" hidden="1">{"TAB1",#N/A,TRUE,"GENERAL";"TAB2",#N/A,TRUE,"GENERAL";"TAB3",#N/A,TRUE,"GENERAL";"TAB4",#N/A,TRUE,"GENERAL";"TAB5",#N/A,TRUE,"GENERAL"}</definedName>
    <definedName name="gfd" localSheetId="7" hidden="1">{"TAB1",#N/A,TRUE,"GENERAL";"TAB2",#N/A,TRUE,"GENERAL";"TAB3",#N/A,TRUE,"GENERAL";"TAB4",#N/A,TRUE,"GENERAL";"TAB5",#N/A,TRUE,"GENERAL"}</definedName>
    <definedName name="gfd" localSheetId="4" hidden="1">{"TAB1",#N/A,TRUE,"GENERAL";"TAB2",#N/A,TRUE,"GENERAL";"TAB3",#N/A,TRUE,"GENERAL";"TAB4",#N/A,TRUE,"GENERAL";"TAB5",#N/A,TRUE,"GENERAL"}</definedName>
    <definedName name="gfd" localSheetId="6" hidden="1">{"TAB1",#N/A,TRUE,"GENERAL";"TAB2",#N/A,TRUE,"GENERAL";"TAB3",#N/A,TRUE,"GENERAL";"TAB4",#N/A,TRUE,"GENERAL";"TAB5",#N/A,TRUE,"GENERAL"}</definedName>
    <definedName name="gfd" localSheetId="8"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5" hidden="1">{"via1",#N/A,TRUE,"general";"via2",#N/A,TRUE,"general";"via3",#N/A,TRUE,"general"}</definedName>
    <definedName name="gfdg" localSheetId="11" hidden="1">{"via1",#N/A,TRUE,"general";"via2",#N/A,TRUE,"general";"via3",#N/A,TRUE,"general"}</definedName>
    <definedName name="gfdg" localSheetId="7" hidden="1">{"via1",#N/A,TRUE,"general";"via2",#N/A,TRUE,"general";"via3",#N/A,TRUE,"general"}</definedName>
    <definedName name="gfdg" localSheetId="4" hidden="1">{"via1",#N/A,TRUE,"general";"via2",#N/A,TRUE,"general";"via3",#N/A,TRUE,"general"}</definedName>
    <definedName name="gfdg" localSheetId="6" hidden="1">{"via1",#N/A,TRUE,"general";"via2",#N/A,TRUE,"general";"via3",#N/A,TRUE,"general"}</definedName>
    <definedName name="gfdg" localSheetId="8"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5" hidden="1">{"via1",#N/A,TRUE,"general";"via2",#N/A,TRUE,"general";"via3",#N/A,TRUE,"general"}</definedName>
    <definedName name="gfgfgr" localSheetId="11" hidden="1">{"via1",#N/A,TRUE,"general";"via2",#N/A,TRUE,"general";"via3",#N/A,TRUE,"general"}</definedName>
    <definedName name="gfgfgr" localSheetId="7" hidden="1">{"via1",#N/A,TRUE,"general";"via2",#N/A,TRUE,"general";"via3",#N/A,TRUE,"general"}</definedName>
    <definedName name="gfgfgr" localSheetId="4" hidden="1">{"via1",#N/A,TRUE,"general";"via2",#N/A,TRUE,"general";"via3",#N/A,TRUE,"general"}</definedName>
    <definedName name="gfgfgr" localSheetId="6" hidden="1">{"via1",#N/A,TRUE,"general";"via2",#N/A,TRUE,"general";"via3",#N/A,TRUE,"general"}</definedName>
    <definedName name="gfgfgr" localSheetId="8"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5" hidden="1">{"via1",#N/A,TRUE,"general";"via2",#N/A,TRUE,"general";"via3",#N/A,TRUE,"general"}</definedName>
    <definedName name="gfhf" localSheetId="11" hidden="1">{"via1",#N/A,TRUE,"general";"via2",#N/A,TRUE,"general";"via3",#N/A,TRUE,"general"}</definedName>
    <definedName name="gfhf" localSheetId="7" hidden="1">{"via1",#N/A,TRUE,"general";"via2",#N/A,TRUE,"general";"via3",#N/A,TRUE,"general"}</definedName>
    <definedName name="gfhf" localSheetId="4" hidden="1">{"via1",#N/A,TRUE,"general";"via2",#N/A,TRUE,"general";"via3",#N/A,TRUE,"general"}</definedName>
    <definedName name="gfhf" localSheetId="6" hidden="1">{"via1",#N/A,TRUE,"general";"via2",#N/A,TRUE,"general";"via3",#N/A,TRUE,"general"}</definedName>
    <definedName name="gfhf" localSheetId="8"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5" hidden="1">{"TAB1",#N/A,TRUE,"GENERAL";"TAB2",#N/A,TRUE,"GENERAL";"TAB3",#N/A,TRUE,"GENERAL";"TAB4",#N/A,TRUE,"GENERAL";"TAB5",#N/A,TRUE,"GENERAL"}</definedName>
    <definedName name="gfhfdh" localSheetId="11"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11"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11"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5" hidden="1">{"via1",#N/A,TRUE,"general";"via2",#N/A,TRUE,"general";"via3",#N/A,TRUE,"general"}</definedName>
    <definedName name="gfjjh" localSheetId="11" hidden="1">{"via1",#N/A,TRUE,"general";"via2",#N/A,TRUE,"general";"via3",#N/A,TRUE,"general"}</definedName>
    <definedName name="gfjjh" localSheetId="7" hidden="1">{"via1",#N/A,TRUE,"general";"via2",#N/A,TRUE,"general";"via3",#N/A,TRUE,"general"}</definedName>
    <definedName name="gfjjh" localSheetId="4" hidden="1">{"via1",#N/A,TRUE,"general";"via2",#N/A,TRUE,"general";"via3",#N/A,TRUE,"general"}</definedName>
    <definedName name="gfjjh" localSheetId="6" hidden="1">{"via1",#N/A,TRUE,"general";"via2",#N/A,TRUE,"general";"via3",#N/A,TRUE,"general"}</definedName>
    <definedName name="gfjjh" localSheetId="8"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t">#REF!</definedName>
    <definedName name="gfutyj6" localSheetId="5" hidden="1">{"via1",#N/A,TRUE,"general";"via2",#N/A,TRUE,"general";"via3",#N/A,TRUE,"general"}</definedName>
    <definedName name="gfutyj6" localSheetId="11" hidden="1">{"via1",#N/A,TRUE,"general";"via2",#N/A,TRUE,"general";"via3",#N/A,TRUE,"general"}</definedName>
    <definedName name="gfutyj6" localSheetId="7" hidden="1">{"via1",#N/A,TRUE,"general";"via2",#N/A,TRUE,"general";"via3",#N/A,TRUE,"general"}</definedName>
    <definedName name="gfutyj6" localSheetId="4" hidden="1">{"via1",#N/A,TRUE,"general";"via2",#N/A,TRUE,"general";"via3",#N/A,TRUE,"general"}</definedName>
    <definedName name="gfutyj6" localSheetId="6" hidden="1">{"via1",#N/A,TRUE,"general";"via2",#N/A,TRUE,"general";"via3",#N/A,TRUE,"general"}</definedName>
    <definedName name="gfutyj6" localSheetId="8"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5" hidden="1">{"TAB1",#N/A,TRUE,"GENERAL";"TAB2",#N/A,TRUE,"GENERAL";"TAB3",#N/A,TRUE,"GENERAL";"TAB4",#N/A,TRUE,"GENERAL";"TAB5",#N/A,TRUE,"GENERAL"}</definedName>
    <definedName name="gg" localSheetId="11" hidden="1">{"TAB1",#N/A,TRUE,"GENERAL";"TAB2",#N/A,TRUE,"GENERAL";"TAB3",#N/A,TRUE,"GENERAL";"TAB4",#N/A,TRUE,"GENERAL";"TAB5",#N/A,TRUE,"GENERAL"}</definedName>
    <definedName name="gg" localSheetId="7" hidden="1">{"TAB1",#N/A,TRUE,"GENERAL";"TAB2",#N/A,TRUE,"GENERAL";"TAB3",#N/A,TRUE,"GENERAL";"TAB4",#N/A,TRUE,"GENERAL";"TAB5",#N/A,TRUE,"GENERAL"}</definedName>
    <definedName name="gg" localSheetId="4" hidden="1">{"TAB1",#N/A,TRUE,"GENERAL";"TAB2",#N/A,TRUE,"GENERAL";"TAB3",#N/A,TRUE,"GENERAL";"TAB4",#N/A,TRUE,"GENERAL";"TAB5",#N/A,TRUE,"GENERAL"}</definedName>
    <definedName name="gg" localSheetId="6" hidden="1">{"TAB1",#N/A,TRUE,"GENERAL";"TAB2",#N/A,TRUE,"GENERAL";"TAB3",#N/A,TRUE,"GENERAL";"TAB4",#N/A,TRUE,"GENERAL";"TAB5",#N/A,TRUE,"GENERAL"}</definedName>
    <definedName name="gg" localSheetId="8" hidden="1">{"TAB1",#N/A,TRUE,"GENERAL";"TAB2",#N/A,TRUE,"GENERAL";"TAB3",#N/A,TRUE,"GENERAL";"TAB4",#N/A,TRUE,"GENERAL";"TAB5",#N/A,TRUE,"GENERAL"}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5" hidden="1">{"via1",#N/A,TRUE,"general";"via2",#N/A,TRUE,"general";"via3",#N/A,TRUE,"general"}</definedName>
    <definedName name="ggdr" localSheetId="11" hidden="1">{"via1",#N/A,TRUE,"general";"via2",#N/A,TRUE,"general";"via3",#N/A,TRUE,"general"}</definedName>
    <definedName name="ggdr" localSheetId="7" hidden="1">{"via1",#N/A,TRUE,"general";"via2",#N/A,TRUE,"general";"via3",#N/A,TRUE,"general"}</definedName>
    <definedName name="ggdr" localSheetId="4" hidden="1">{"via1",#N/A,TRUE,"general";"via2",#N/A,TRUE,"general";"via3",#N/A,TRUE,"general"}</definedName>
    <definedName name="ggdr" localSheetId="6" hidden="1">{"via1",#N/A,TRUE,"general";"via2",#N/A,TRUE,"general";"via3",#N/A,TRUE,"general"}</definedName>
    <definedName name="ggdr" localSheetId="8"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5" hidden="1">{"TAB1",#N/A,TRUE,"GENERAL";"TAB2",#N/A,TRUE,"GENERAL";"TAB3",#N/A,TRUE,"GENERAL";"TAB4",#N/A,TRUE,"GENERAL";"TAB5",#N/A,TRUE,"GENERAL"}</definedName>
    <definedName name="ggerg" localSheetId="11" hidden="1">{"TAB1",#N/A,TRUE,"GENERAL";"TAB2",#N/A,TRUE,"GENERAL";"TAB3",#N/A,TRUE,"GENERAL";"TAB4",#N/A,TRUE,"GENERAL";"TAB5",#N/A,TRUE,"GENERAL"}</definedName>
    <definedName name="ggerg" localSheetId="7" hidden="1">{"TAB1",#N/A,TRUE,"GENERAL";"TAB2",#N/A,TRUE,"GENERAL";"TAB3",#N/A,TRUE,"GENERAL";"TAB4",#N/A,TRUE,"GENERAL";"TAB5",#N/A,TRUE,"GENERAL"}</definedName>
    <definedName name="ggerg" localSheetId="4" hidden="1">{"TAB1",#N/A,TRUE,"GENERAL";"TAB2",#N/A,TRUE,"GENERAL";"TAB3",#N/A,TRUE,"GENERAL";"TAB4",#N/A,TRUE,"GENERAL";"TAB5",#N/A,TRUE,"GENERAL"}</definedName>
    <definedName name="ggerg" localSheetId="6" hidden="1">{"TAB1",#N/A,TRUE,"GENERAL";"TAB2",#N/A,TRUE,"GENERAL";"TAB3",#N/A,TRUE,"GENERAL";"TAB4",#N/A,TRUE,"GENERAL";"TAB5",#N/A,TRUE,"GENERAL"}</definedName>
    <definedName name="ggerg" localSheetId="8"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 localSheetId="5">'5. FP PRESTAC.'!err</definedName>
    <definedName name="GGG" localSheetId="11">[0]!err</definedName>
    <definedName name="GGG" localSheetId="7">CALIDAD!err</definedName>
    <definedName name="GGG" localSheetId="4">DEDICACIÓN!err</definedName>
    <definedName name="GGG" localSheetId="8">'IMP Y PÓLIZAS'!err</definedName>
    <definedName name="GGG" localSheetId="0">[0]!err</definedName>
    <definedName name="GGG">[0]!err</definedName>
    <definedName name="GGG_10">#NAME?</definedName>
    <definedName name="GGG_3">#NAME?</definedName>
    <definedName name="GGG_4">#NAME?</definedName>
    <definedName name="GGG_5">#NAME?</definedName>
    <definedName name="GGG_6">#NAME?</definedName>
    <definedName name="GGG_7">#NAME?</definedName>
    <definedName name="GGG_8">#NAME?</definedName>
    <definedName name="GGG_9">#NAME?</definedName>
    <definedName name="gggb" localSheetId="5" hidden="1">{"TAB1",#N/A,TRUE,"GENERAL";"TAB2",#N/A,TRUE,"GENERAL";"TAB3",#N/A,TRUE,"GENERAL";"TAB4",#N/A,TRUE,"GENERAL";"TAB5",#N/A,TRUE,"GENERAL"}</definedName>
    <definedName name="gggb" localSheetId="11" hidden="1">{"TAB1",#N/A,TRUE,"GENERAL";"TAB2",#N/A,TRUE,"GENERAL";"TAB3",#N/A,TRUE,"GENERAL";"TAB4",#N/A,TRUE,"GENERAL";"TAB5",#N/A,TRUE,"GENERAL"}</definedName>
    <definedName name="gggb" localSheetId="7" hidden="1">{"TAB1",#N/A,TRUE,"GENERAL";"TAB2",#N/A,TRUE,"GENERAL";"TAB3",#N/A,TRUE,"GENERAL";"TAB4",#N/A,TRUE,"GENERAL";"TAB5",#N/A,TRUE,"GENERAL"}</definedName>
    <definedName name="gggb" localSheetId="4" hidden="1">{"TAB1",#N/A,TRUE,"GENERAL";"TAB2",#N/A,TRUE,"GENERAL";"TAB3",#N/A,TRUE,"GENERAL";"TAB4",#N/A,TRUE,"GENERAL";"TAB5",#N/A,TRUE,"GENERAL"}</definedName>
    <definedName name="gggb" localSheetId="6" hidden="1">{"TAB1",#N/A,TRUE,"GENERAL";"TAB2",#N/A,TRUE,"GENERAL";"TAB3",#N/A,TRUE,"GENERAL";"TAB4",#N/A,TRUE,"GENERAL";"TAB5",#N/A,TRUE,"GENERAL"}</definedName>
    <definedName name="gggb" localSheetId="8"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5" hidden="1">{"via1",#N/A,TRUE,"general";"via2",#N/A,TRUE,"general";"via3",#N/A,TRUE,"general"}</definedName>
    <definedName name="gggg" localSheetId="11" hidden="1">{"via1",#N/A,TRUE,"general";"via2",#N/A,TRUE,"general";"via3",#N/A,TRUE,"general"}</definedName>
    <definedName name="gggg" localSheetId="7" hidden="1">{"via1",#N/A,TRUE,"general";"via2",#N/A,TRUE,"general";"via3",#N/A,TRUE,"general"}</definedName>
    <definedName name="gggg" localSheetId="4" hidden="1">{"via1",#N/A,TRUE,"general";"via2",#N/A,TRUE,"general";"via3",#N/A,TRUE,"general"}</definedName>
    <definedName name="gggg" localSheetId="6" hidden="1">{"via1",#N/A,TRUE,"general";"via2",#N/A,TRUE,"general";"via3",#N/A,TRUE,"general"}</definedName>
    <definedName name="gggg" localSheetId="8"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5" hidden="1">{"TAB1",#N/A,TRUE,"GENERAL";"TAB2",#N/A,TRUE,"GENERAL";"TAB3",#N/A,TRUE,"GENERAL";"TAB4",#N/A,TRUE,"GENERAL";"TAB5",#N/A,TRUE,"GENERAL"}</definedName>
    <definedName name="ggggd" localSheetId="11" hidden="1">{"TAB1",#N/A,TRUE,"GENERAL";"TAB2",#N/A,TRUE,"GENERAL";"TAB3",#N/A,TRUE,"GENERAL";"TAB4",#N/A,TRUE,"GENERAL";"TAB5",#N/A,TRUE,"GENERAL"}</definedName>
    <definedName name="ggggd" localSheetId="7" hidden="1">{"TAB1",#N/A,TRUE,"GENERAL";"TAB2",#N/A,TRUE,"GENERAL";"TAB3",#N/A,TRUE,"GENERAL";"TAB4",#N/A,TRUE,"GENERAL";"TAB5",#N/A,TRUE,"GENERAL"}</definedName>
    <definedName name="ggggd" localSheetId="4" hidden="1">{"TAB1",#N/A,TRUE,"GENERAL";"TAB2",#N/A,TRUE,"GENERAL";"TAB3",#N/A,TRUE,"GENERAL";"TAB4",#N/A,TRUE,"GENERAL";"TAB5",#N/A,TRUE,"GENERAL"}</definedName>
    <definedName name="ggggd" localSheetId="6" hidden="1">{"TAB1",#N/A,TRUE,"GENERAL";"TAB2",#N/A,TRUE,"GENERAL";"TAB3",#N/A,TRUE,"GENERAL";"TAB4",#N/A,TRUE,"GENERAL";"TAB5",#N/A,TRUE,"GENERAL"}</definedName>
    <definedName name="ggggd" localSheetId="8"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5" hidden="1">{"via1",#N/A,TRUE,"general";"via2",#N/A,TRUE,"general";"via3",#N/A,TRUE,"general"}</definedName>
    <definedName name="gggggt" localSheetId="11" hidden="1">{"via1",#N/A,TRUE,"general";"via2",#N/A,TRUE,"general";"via3",#N/A,TRUE,"general"}</definedName>
    <definedName name="gggggt" localSheetId="7" hidden="1">{"via1",#N/A,TRUE,"general";"via2",#N/A,TRUE,"general";"via3",#N/A,TRUE,"general"}</definedName>
    <definedName name="gggggt" localSheetId="4" hidden="1">{"via1",#N/A,TRUE,"general";"via2",#N/A,TRUE,"general";"via3",#N/A,TRUE,"general"}</definedName>
    <definedName name="gggggt" localSheetId="6" hidden="1">{"via1",#N/A,TRUE,"general";"via2",#N/A,TRUE,"general";"via3",#N/A,TRUE,"general"}</definedName>
    <definedName name="gggggt" localSheetId="8"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5" hidden="1">{"TAB1",#N/A,TRUE,"GENERAL";"TAB2",#N/A,TRUE,"GENERAL";"TAB3",#N/A,TRUE,"GENERAL";"TAB4",#N/A,TRUE,"GENERAL";"TAB5",#N/A,TRUE,"GENERAL"}</definedName>
    <definedName name="gggghn" localSheetId="11"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5" hidden="1">{"TAB1",#N/A,TRUE,"GENERAL";"TAB2",#N/A,TRUE,"GENERAL";"TAB3",#N/A,TRUE,"GENERAL";"TAB4",#N/A,TRUE,"GENERAL";"TAB5",#N/A,TRUE,"GENERAL"}</definedName>
    <definedName name="ggggt" localSheetId="11" hidden="1">{"TAB1",#N/A,TRUE,"GENERAL";"TAB2",#N/A,TRUE,"GENERAL";"TAB3",#N/A,TRUE,"GENERAL";"TAB4",#N/A,TRUE,"GENERAL";"TAB5",#N/A,TRUE,"GENERAL"}</definedName>
    <definedName name="ggggt" localSheetId="7" hidden="1">{"TAB1",#N/A,TRUE,"GENERAL";"TAB2",#N/A,TRUE,"GENERAL";"TAB3",#N/A,TRUE,"GENERAL";"TAB4",#N/A,TRUE,"GENERAL";"TAB5",#N/A,TRUE,"GENERAL"}</definedName>
    <definedName name="ggggt" localSheetId="4" hidden="1">{"TAB1",#N/A,TRUE,"GENERAL";"TAB2",#N/A,TRUE,"GENERAL";"TAB3",#N/A,TRUE,"GENERAL";"TAB4",#N/A,TRUE,"GENERAL";"TAB5",#N/A,TRUE,"GENERAL"}</definedName>
    <definedName name="ggggt" localSheetId="6" hidden="1">{"TAB1",#N/A,TRUE,"GENERAL";"TAB2",#N/A,TRUE,"GENERAL";"TAB3",#N/A,TRUE,"GENERAL";"TAB4",#N/A,TRUE,"GENERAL";"TAB5",#N/A,TRUE,"GENERAL"}</definedName>
    <definedName name="ggggt" localSheetId="8"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5" hidden="1">{"TAB1",#N/A,TRUE,"GENERAL";"TAB2",#N/A,TRUE,"GENERAL";"TAB3",#N/A,TRUE,"GENERAL";"TAB4",#N/A,TRUE,"GENERAL";"TAB5",#N/A,TRUE,"GENERAL"}</definedName>
    <definedName name="ggggy" localSheetId="11" hidden="1">{"TAB1",#N/A,TRUE,"GENERAL";"TAB2",#N/A,TRUE,"GENERAL";"TAB3",#N/A,TRUE,"GENERAL";"TAB4",#N/A,TRUE,"GENERAL";"TAB5",#N/A,TRUE,"GENERAL"}</definedName>
    <definedName name="ggggy" localSheetId="7" hidden="1">{"TAB1",#N/A,TRUE,"GENERAL";"TAB2",#N/A,TRUE,"GENERAL";"TAB3",#N/A,TRUE,"GENERAL";"TAB4",#N/A,TRUE,"GENERAL";"TAB5",#N/A,TRUE,"GENERAL"}</definedName>
    <definedName name="ggggy" localSheetId="4" hidden="1">{"TAB1",#N/A,TRUE,"GENERAL";"TAB2",#N/A,TRUE,"GENERAL";"TAB3",#N/A,TRUE,"GENERAL";"TAB4",#N/A,TRUE,"GENERAL";"TAB5",#N/A,TRUE,"GENERAL"}</definedName>
    <definedName name="ggggy" localSheetId="6" hidden="1">{"TAB1",#N/A,TRUE,"GENERAL";"TAB2",#N/A,TRUE,"GENERAL";"TAB3",#N/A,TRUE,"GENERAL";"TAB4",#N/A,TRUE,"GENERAL";"TAB5",#N/A,TRUE,"GENERAL"}</definedName>
    <definedName name="ggggy" localSheetId="8"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5" hidden="1">{"via1",#N/A,TRUE,"general";"via2",#N/A,TRUE,"general";"via3",#N/A,TRUE,"general"}</definedName>
    <definedName name="gggtgd" localSheetId="11" hidden="1">{"via1",#N/A,TRUE,"general";"via2",#N/A,TRUE,"general";"via3",#N/A,TRUE,"general"}</definedName>
    <definedName name="gggtgd" localSheetId="7" hidden="1">{"via1",#N/A,TRUE,"general";"via2",#N/A,TRUE,"general";"via3",#N/A,TRUE,"general"}</definedName>
    <definedName name="gggtgd" localSheetId="4" hidden="1">{"via1",#N/A,TRUE,"general";"via2",#N/A,TRUE,"general";"via3",#N/A,TRUE,"general"}</definedName>
    <definedName name="gggtgd" localSheetId="6" hidden="1">{"via1",#N/A,TRUE,"general";"via2",#N/A,TRUE,"general";"via3",#N/A,TRUE,"general"}</definedName>
    <definedName name="gggtgd" localSheetId="8"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5" hidden="1">{"via1",#N/A,TRUE,"general";"via2",#N/A,TRUE,"general";"via3",#N/A,TRUE,"general"}</definedName>
    <definedName name="ggtgt" localSheetId="11" hidden="1">{"via1",#N/A,TRUE,"general";"via2",#N/A,TRUE,"general";"via3",#N/A,TRUE,"general"}</definedName>
    <definedName name="ggtgt" localSheetId="7" hidden="1">{"via1",#N/A,TRUE,"general";"via2",#N/A,TRUE,"general";"via3",#N/A,TRUE,"general"}</definedName>
    <definedName name="ggtgt" localSheetId="4" hidden="1">{"via1",#N/A,TRUE,"general";"via2",#N/A,TRUE,"general";"via3",#N/A,TRUE,"general"}</definedName>
    <definedName name="ggtgt" localSheetId="6" hidden="1">{"via1",#N/A,TRUE,"general";"via2",#N/A,TRUE,"general";"via3",#N/A,TRUE,"general"}</definedName>
    <definedName name="ggtgt" localSheetId="8"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#N/A</definedName>
    <definedName name="ghdghuy" localSheetId="5" hidden="1">{"via1",#N/A,TRUE,"general";"via2",#N/A,TRUE,"general";"via3",#N/A,TRUE,"general"}</definedName>
    <definedName name="ghdghuy" localSheetId="11" hidden="1">{"via1",#N/A,TRUE,"general";"via2",#N/A,TRUE,"general";"via3",#N/A,TRUE,"general"}</definedName>
    <definedName name="ghdghuy" localSheetId="7" hidden="1">{"via1",#N/A,TRUE,"general";"via2",#N/A,TRUE,"general";"via3",#N/A,TRUE,"general"}</definedName>
    <definedName name="ghdghuy" localSheetId="4" hidden="1">{"via1",#N/A,TRUE,"general";"via2",#N/A,TRUE,"general";"via3",#N/A,TRUE,"general"}</definedName>
    <definedName name="ghdghuy" localSheetId="6" hidden="1">{"via1",#N/A,TRUE,"general";"via2",#N/A,TRUE,"general";"via3",#N/A,TRUE,"general"}</definedName>
    <definedName name="ghdghuy" localSheetId="8"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5" hidden="1">{"via1",#N/A,TRUE,"general";"via2",#N/A,TRUE,"general";"via3",#N/A,TRUE,"general"}</definedName>
    <definedName name="GHDP" localSheetId="11" hidden="1">{"via1",#N/A,TRUE,"general";"via2",#N/A,TRUE,"general";"via3",#N/A,TRUE,"general"}</definedName>
    <definedName name="GHDP" localSheetId="7" hidden="1">{"via1",#N/A,TRUE,"general";"via2",#N/A,TRUE,"general";"via3",#N/A,TRUE,"general"}</definedName>
    <definedName name="GHDP" localSheetId="4" hidden="1">{"via1",#N/A,TRUE,"general";"via2",#N/A,TRUE,"general";"via3",#N/A,TRUE,"general"}</definedName>
    <definedName name="GHDP" localSheetId="6" hidden="1">{"via1",#N/A,TRUE,"general";"via2",#N/A,TRUE,"general";"via3",#N/A,TRUE,"general"}</definedName>
    <definedName name="GHDP" localSheetId="8"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5" hidden="1">{"via1",#N/A,TRUE,"general";"via2",#N/A,TRUE,"general";"via3",#N/A,TRUE,"general"}</definedName>
    <definedName name="ghfg" localSheetId="11" hidden="1">{"via1",#N/A,TRUE,"general";"via2",#N/A,TRUE,"general";"via3",#N/A,TRUE,"general"}</definedName>
    <definedName name="ghfg" localSheetId="7" hidden="1">{"via1",#N/A,TRUE,"general";"via2",#N/A,TRUE,"general";"via3",#N/A,TRUE,"general"}</definedName>
    <definedName name="ghfg" localSheetId="4" hidden="1">{"via1",#N/A,TRUE,"general";"via2",#N/A,TRUE,"general";"via3",#N/A,TRUE,"general"}</definedName>
    <definedName name="ghfg" localSheetId="6" hidden="1">{"via1",#N/A,TRUE,"general";"via2",#N/A,TRUE,"general";"via3",#N/A,TRUE,"general"}</definedName>
    <definedName name="ghfg" localSheetId="8"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5" hidden="1">{"TAB1",#N/A,TRUE,"GENERAL";"TAB2",#N/A,TRUE,"GENERAL";"TAB3",#N/A,TRUE,"GENERAL";"TAB4",#N/A,TRUE,"GENERAL";"TAB5",#N/A,TRUE,"GENERAL"}</definedName>
    <definedName name="ghjghj" localSheetId="11"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11"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 localSheetId="5">MATCH(0.01,'5. FP PRESTAC.'!End_Bal,-1)+1</definedName>
    <definedName name="GI" localSheetId="11">MATCH(0.01,AIU!End_Bal,-1)+1</definedName>
    <definedName name="GI" localSheetId="7">MATCH(0.01,CALIDAD!End_Bal,-1)+1</definedName>
    <definedName name="GI" localSheetId="4">MATCH(0.01,DEDICACIÓN!End_Bal,-1)+1</definedName>
    <definedName name="GI" localSheetId="6">MATCH(0.01,End_Bal,-1)+1</definedName>
    <definedName name="GI" localSheetId="8">MATCH(0.01,'IMP Y PÓLIZAS'!End_Bal,-1)+1</definedName>
    <definedName name="GI" localSheetId="0">MATCH(0.01,'INFO GENERAL'!End_Bal,-1)+1</definedName>
    <definedName name="GI">MATCH(0.01,End_Bal,-1)+1</definedName>
    <definedName name="GJ">#N/A</definedName>
    <definedName name="GJHVCB" localSheetId="5" hidden="1">{"TAB1",#N/A,TRUE,"GENERAL";"TAB2",#N/A,TRUE,"GENERAL";"TAB3",#N/A,TRUE,"GENERAL";"TAB4",#N/A,TRUE,"GENERAL";"TAB5",#N/A,TRUE,"GENERAL"}</definedName>
    <definedName name="GJHVCB" localSheetId="11"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5" hidden="1">{"via1",#N/A,TRUE,"general";"via2",#N/A,TRUE,"general";"via3",#N/A,TRUE,"general"}</definedName>
    <definedName name="gk" localSheetId="11" hidden="1">{"via1",#N/A,TRUE,"general";"via2",#N/A,TRUE,"general";"via3",#N/A,TRUE,"general"}</definedName>
    <definedName name="gk" localSheetId="7" hidden="1">{"via1",#N/A,TRUE,"general";"via2",#N/A,TRUE,"general";"via3",#N/A,TRUE,"general"}</definedName>
    <definedName name="gk" localSheetId="4" hidden="1">{"via1",#N/A,TRUE,"general";"via2",#N/A,TRUE,"general";"via3",#N/A,TRUE,"general"}</definedName>
    <definedName name="gk" localSheetId="6" hidden="1">{"via1",#N/A,TRUE,"general";"via2",#N/A,TRUE,"general";"via3",#N/A,TRUE,"general"}</definedName>
    <definedName name="gk" localSheetId="8"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L" localSheetId="5">Scheduled_Payment+Extra_Payment</definedName>
    <definedName name="GL" localSheetId="11">Scheduled_Payment+Extra_Payment</definedName>
    <definedName name="GL" localSheetId="7">Scheduled_Payment+Extra_Payment</definedName>
    <definedName name="GL" localSheetId="4">Scheduled_Payment+Extra_Payment</definedName>
    <definedName name="GL" localSheetId="6">Scheduled_Payment+Extra_Payment</definedName>
    <definedName name="GL" localSheetId="8">Scheduled_Payment+Extra_Payment</definedName>
    <definedName name="GL" localSheetId="0">Scheduled_Payment+Extra_Payment</definedName>
    <definedName name="GL">Scheduled_Payment+Extra_Payment</definedName>
    <definedName name="GLOBAL" localSheetId="5">#REF!,#REF!</definedName>
    <definedName name="GLOBAL" localSheetId="11">#REF!,#REF!</definedName>
    <definedName name="GLOBAL" localSheetId="7">#REF!,#REF!</definedName>
    <definedName name="GLOBAL" localSheetId="4">#REF!,#REF!</definedName>
    <definedName name="GLOBAL" localSheetId="8">#REF!,#REF!</definedName>
    <definedName name="GLOBAL" localSheetId="0">#REF!,#REF!</definedName>
    <definedName name="GLOBAL">#REF!,#REF!</definedName>
    <definedName name="GM">#N/A</definedName>
    <definedName name="gmt" localSheetId="5">#REF!</definedName>
    <definedName name="gmt" localSheetId="11">#REF!</definedName>
    <definedName name="gmt" localSheetId="7">#REF!</definedName>
    <definedName name="gmt" localSheetId="4">#REF!</definedName>
    <definedName name="gmt" localSheetId="8">#REF!</definedName>
    <definedName name="gmt" localSheetId="0">#REF!</definedName>
    <definedName name="gmt">#REF!</definedName>
    <definedName name="gn">#REF!</definedName>
    <definedName name="gnm">#REF!</definedName>
    <definedName name="gñ">#REF!</definedName>
    <definedName name="gp">#REF!</definedName>
    <definedName name="GRAD">'[13]DAT NUC'!$N$2:$N$514</definedName>
    <definedName name="GRADA">[13]Nucleos!$D$14</definedName>
    <definedName name="gradacion">[13]DATOS!$N$3:$AK$1203</definedName>
    <definedName name="GRAF1ANO" localSheetId="5" hidden="1">{"via1",#N/A,TRUE,"general";"via2",#N/A,TRUE,"general";"via3",#N/A,TRUE,"general"}</definedName>
    <definedName name="GRAF1ANO" localSheetId="11" hidden="1">{"via1",#N/A,TRUE,"general";"via2",#N/A,TRUE,"general";"via3",#N/A,TRUE,"general"}</definedName>
    <definedName name="GRAF1ANO" localSheetId="7" hidden="1">{"via1",#N/A,TRUE,"general";"via2",#N/A,TRUE,"general";"via3",#N/A,TRUE,"general"}</definedName>
    <definedName name="GRAF1ANO" localSheetId="4" hidden="1">{"via1",#N/A,TRUE,"general";"via2",#N/A,TRUE,"general";"via3",#N/A,TRUE,"general"}</definedName>
    <definedName name="GRAF1ANO" localSheetId="6" hidden="1">{"via1",#N/A,TRUE,"general";"via2",#N/A,TRUE,"general";"via3",#N/A,TRUE,"general"}</definedName>
    <definedName name="GRAF1ANO" localSheetId="8"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5" hidden="1">{"TAB1",#N/A,TRUE,"GENERAL";"TAB2",#N/A,TRUE,"GENERAL";"TAB3",#N/A,TRUE,"GENERAL";"TAB4",#N/A,TRUE,"GENERAL";"TAB5",#N/A,TRUE,"GENERAL"}</definedName>
    <definedName name="GRAF1AÑO" localSheetId="11"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ma_Kikuyo">#REF!</definedName>
    <definedName name="Granito__No_hay_sugerencias__peruano_No_3">#REF!</definedName>
    <definedName name="Granito_Blanco_Huila_No._1">#REF!</definedName>
    <definedName name="Granito_Rosa_Porrino_JP__30___e_10mm">#REF!</definedName>
    <definedName name="graNo">[13]DATOS!$AL$3:$AL$1328</definedName>
    <definedName name="Gravilla" localSheetId="5">#REF!</definedName>
    <definedName name="Gravilla" localSheetId="11">#REF!</definedName>
    <definedName name="Gravilla" localSheetId="7">#REF!</definedName>
    <definedName name="Gravilla" localSheetId="4">#REF!</definedName>
    <definedName name="Gravilla" localSheetId="8">#REF!</definedName>
    <definedName name="Gravilla" localSheetId="0">#REF!</definedName>
    <definedName name="Gravilla">#REF!</definedName>
    <definedName name="Gravilla_de_río" localSheetId="11">#REF!</definedName>
    <definedName name="Gravilla_de_río" localSheetId="0">#REF!</definedName>
    <definedName name="Gravilla_de_río">#REF!</definedName>
    <definedName name="gregds" localSheetId="5" hidden="1">{"TAB1",#N/A,TRUE,"GENERAL";"TAB2",#N/A,TRUE,"GENERAL";"TAB3",#N/A,TRUE,"GENERAL";"TAB4",#N/A,TRUE,"GENERAL";"TAB5",#N/A,TRUE,"GENERAL"}</definedName>
    <definedName name="gregds" localSheetId="11"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11"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5" hidden="1">{"via1",#N/A,TRUE,"general";"via2",#N/A,TRUE,"general";"via3",#N/A,TRUE,"general"}</definedName>
    <definedName name="grggwero" localSheetId="11" hidden="1">{"via1",#N/A,TRUE,"general";"via2",#N/A,TRUE,"general";"via3",#N/A,TRUE,"general"}</definedName>
    <definedName name="grggwero" localSheetId="7" hidden="1">{"via1",#N/A,TRUE,"general";"via2",#N/A,TRUE,"general";"via3",#N/A,TRUE,"general"}</definedName>
    <definedName name="grggwero" localSheetId="4" hidden="1">{"via1",#N/A,TRUE,"general";"via2",#N/A,TRUE,"general";"via3",#N/A,TRUE,"general"}</definedName>
    <definedName name="grggwero" localSheetId="6" hidden="1">{"via1",#N/A,TRUE,"general";"via2",#N/A,TRUE,"general";"via3",#N/A,TRUE,"general"}</definedName>
    <definedName name="grggwero" localSheetId="8"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iferia_Lavaplatos_Flamingo_Ref._90500_000_000">#REF!</definedName>
    <definedName name="grl" localSheetId="11">#REF!</definedName>
    <definedName name="grl" localSheetId="4">#REF!</definedName>
    <definedName name="grl" localSheetId="8">#REF!</definedName>
    <definedName name="grl" localSheetId="0">#REF!</definedName>
    <definedName name="grl">#REF!</definedName>
    <definedName name="grtyerh" localSheetId="5" hidden="1">{"TAB1",#N/A,TRUE,"GENERAL";"TAB2",#N/A,TRUE,"GENERAL";"TAB3",#N/A,TRUE,"GENERAL";"TAB4",#N/A,TRUE,"GENERAL";"TAB5",#N/A,TRUE,"GENERAL"}</definedName>
    <definedName name="grtyerh" localSheetId="11"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5" hidden="1">{"TAB1",#N/A,TRUE,"GENERAL";"TAB2",#N/A,TRUE,"GENERAL";"TAB3",#N/A,TRUE,"GENERAL";"TAB4",#N/A,TRUE,"GENERAL";"TAB5",#N/A,TRUE,"GENERAL"}</definedName>
    <definedName name="GSDG" localSheetId="11" hidden="1">{"TAB1",#N/A,TRUE,"GENERAL";"TAB2",#N/A,TRUE,"GENERAL";"TAB3",#N/A,TRUE,"GENERAL";"TAB4",#N/A,TRUE,"GENERAL";"TAB5",#N/A,TRUE,"GENERAL"}</definedName>
    <definedName name="GSDG" localSheetId="7" hidden="1">{"TAB1",#N/A,TRUE,"GENERAL";"TAB2",#N/A,TRUE,"GENERAL";"TAB3",#N/A,TRUE,"GENERAL";"TAB4",#N/A,TRUE,"GENERAL";"TAB5",#N/A,TRUE,"GENERAL"}</definedName>
    <definedName name="GSDG" localSheetId="4" hidden="1">{"TAB1",#N/A,TRUE,"GENERAL";"TAB2",#N/A,TRUE,"GENERAL";"TAB3",#N/A,TRUE,"GENERAL";"TAB4",#N/A,TRUE,"GENERAL";"TAB5",#N/A,TRUE,"GENERAL"}</definedName>
    <definedName name="GSDG" localSheetId="6" hidden="1">{"TAB1",#N/A,TRUE,"GENERAL";"TAB2",#N/A,TRUE,"GENERAL";"TAB3",#N/A,TRUE,"GENERAL";"TAB4",#N/A,TRUE,"GENERAL";"TAB5",#N/A,TRUE,"GENERAL"}</definedName>
    <definedName name="GSDG" localSheetId="8"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5" hidden="1">{"via1",#N/A,TRUE,"general";"via2",#N/A,TRUE,"general";"via3",#N/A,TRUE,"general"}</definedName>
    <definedName name="gsfsf" localSheetId="11" hidden="1">{"via1",#N/A,TRUE,"general";"via2",#N/A,TRUE,"general";"via3",#N/A,TRUE,"general"}</definedName>
    <definedName name="gsfsf" localSheetId="7" hidden="1">{"via1",#N/A,TRUE,"general";"via2",#N/A,TRUE,"general";"via3",#N/A,TRUE,"general"}</definedName>
    <definedName name="gsfsf" localSheetId="4" hidden="1">{"via1",#N/A,TRUE,"general";"via2",#N/A,TRUE,"general";"via3",#N/A,TRUE,"general"}</definedName>
    <definedName name="gsfsf" localSheetId="6" hidden="1">{"via1",#N/A,TRUE,"general";"via2",#N/A,TRUE,"general";"via3",#N/A,TRUE,"general"}</definedName>
    <definedName name="gsfsf" localSheetId="8"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e">#REF!</definedName>
    <definedName name="gtgt" localSheetId="5" hidden="1">{"via1",#N/A,TRUE,"general";"via2",#N/A,TRUE,"general";"via3",#N/A,TRUE,"general"}</definedName>
    <definedName name="gtgt" localSheetId="11" hidden="1">{"via1",#N/A,TRUE,"general";"via2",#N/A,TRUE,"general";"via3",#N/A,TRUE,"general"}</definedName>
    <definedName name="gtgt" localSheetId="7" hidden="1">{"via1",#N/A,TRUE,"general";"via2",#N/A,TRUE,"general";"via3",#N/A,TRUE,"general"}</definedName>
    <definedName name="gtgt" localSheetId="4" hidden="1">{"via1",#N/A,TRUE,"general";"via2",#N/A,TRUE,"general";"via3",#N/A,TRUE,"general"}</definedName>
    <definedName name="gtgt" localSheetId="6" hidden="1">{"via1",#N/A,TRUE,"general";"via2",#N/A,TRUE,"general";"via3",#N/A,TRUE,"general"}</definedName>
    <definedName name="gtgt" localSheetId="8"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5" hidden="1">{"via1",#N/A,TRUE,"general";"via2",#N/A,TRUE,"general";"via3",#N/A,TRUE,"general"}</definedName>
    <definedName name="gtgtg" localSheetId="11" hidden="1">{"via1",#N/A,TRUE,"general";"via2",#N/A,TRUE,"general";"via3",#N/A,TRUE,"general"}</definedName>
    <definedName name="gtgtg" localSheetId="7" hidden="1">{"via1",#N/A,TRUE,"general";"via2",#N/A,TRUE,"general";"via3",#N/A,TRUE,"general"}</definedName>
    <definedName name="gtgtg" localSheetId="4" hidden="1">{"via1",#N/A,TRUE,"general";"via2",#N/A,TRUE,"general";"via3",#N/A,TRUE,"general"}</definedName>
    <definedName name="gtgtg" localSheetId="6" hidden="1">{"via1",#N/A,TRUE,"general";"via2",#N/A,TRUE,"general";"via3",#N/A,TRUE,"general"}</definedName>
    <definedName name="gtgtg" localSheetId="8"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5" hidden="1">{"via1",#N/A,TRUE,"general";"via2",#N/A,TRUE,"general";"via3",#N/A,TRUE,"general"}</definedName>
    <definedName name="gtgtgff" localSheetId="11" hidden="1">{"via1",#N/A,TRUE,"general";"via2",#N/A,TRUE,"general";"via3",#N/A,TRUE,"general"}</definedName>
    <definedName name="gtgtgff" localSheetId="7" hidden="1">{"via1",#N/A,TRUE,"general";"via2",#N/A,TRUE,"general";"via3",#N/A,TRUE,"general"}</definedName>
    <definedName name="gtgtgff" localSheetId="4" hidden="1">{"via1",#N/A,TRUE,"general";"via2",#N/A,TRUE,"general";"via3",#N/A,TRUE,"general"}</definedName>
    <definedName name="gtgtgff" localSheetId="6" hidden="1">{"via1",#N/A,TRUE,"general";"via2",#N/A,TRUE,"general";"via3",#N/A,TRUE,"general"}</definedName>
    <definedName name="gtgtgff" localSheetId="8"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5" hidden="1">{"TAB1",#N/A,TRUE,"GENERAL";"TAB2",#N/A,TRUE,"GENERAL";"TAB3",#N/A,TRUE,"GENERAL";"TAB4",#N/A,TRUE,"GENERAL";"TAB5",#N/A,TRUE,"GENERAL"}</definedName>
    <definedName name="gtgtgyh" localSheetId="11"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5" hidden="1">{"TAB1",#N/A,TRUE,"GENERAL";"TAB2",#N/A,TRUE,"GENERAL";"TAB3",#N/A,TRUE,"GENERAL";"TAB4",#N/A,TRUE,"GENERAL";"TAB5",#N/A,TRUE,"GENERAL"}</definedName>
    <definedName name="gtgth" localSheetId="11" hidden="1">{"TAB1",#N/A,TRUE,"GENERAL";"TAB2",#N/A,TRUE,"GENERAL";"TAB3",#N/A,TRUE,"GENERAL";"TAB4",#N/A,TRUE,"GENERAL";"TAB5",#N/A,TRUE,"GENERAL"}</definedName>
    <definedName name="gtgth" localSheetId="7" hidden="1">{"TAB1",#N/A,TRUE,"GENERAL";"TAB2",#N/A,TRUE,"GENERAL";"TAB3",#N/A,TRUE,"GENERAL";"TAB4",#N/A,TRUE,"GENERAL";"TAB5",#N/A,TRUE,"GENERAL"}</definedName>
    <definedName name="gtgth" localSheetId="4" hidden="1">{"TAB1",#N/A,TRUE,"GENERAL";"TAB2",#N/A,TRUE,"GENERAL";"TAB3",#N/A,TRUE,"GENERAL";"TAB4",#N/A,TRUE,"GENERAL";"TAB5",#N/A,TRUE,"GENERAL"}</definedName>
    <definedName name="gtgth" localSheetId="6" hidden="1">{"TAB1",#N/A,TRUE,"GENERAL";"TAB2",#N/A,TRUE,"GENERAL";"TAB3",#N/A,TRUE,"GENERAL";"TAB4",#N/A,TRUE,"GENERAL";"TAB5",#N/A,TRUE,"GENERAL"}</definedName>
    <definedName name="gtgth" localSheetId="8"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uardaescoba_en_Aluminio__incl._Instalacion">#REF!</definedName>
    <definedName name="gy" localSheetId="11">#REF!</definedName>
    <definedName name="gy" localSheetId="0">#REF!</definedName>
    <definedName name="gy">#REF!</definedName>
    <definedName name="h">[62]perfil!$AG$10:$AG$111</definedName>
    <definedName name="H_DELGADO" localSheetId="5">#REF!</definedName>
    <definedName name="H_DELGADO" localSheetId="11">#REF!</definedName>
    <definedName name="H_DELGADO" localSheetId="7">#REF!</definedName>
    <definedName name="H_DELGADO" localSheetId="4">#REF!</definedName>
    <definedName name="H_DELGADO" localSheetId="8">#REF!</definedName>
    <definedName name="H_DELGADO" localSheetId="0">#REF!</definedName>
    <definedName name="H_DELGADO">#REF!</definedName>
    <definedName name="h9h" localSheetId="5" hidden="1">{"via1",#N/A,TRUE,"general";"via2",#N/A,TRUE,"general";"via3",#N/A,TRUE,"general"}</definedName>
    <definedName name="h9h" localSheetId="11" hidden="1">{"via1",#N/A,TRUE,"general";"via2",#N/A,TRUE,"general";"via3",#N/A,TRUE,"general"}</definedName>
    <definedName name="h9h" localSheetId="7" hidden="1">{"via1",#N/A,TRUE,"general";"via2",#N/A,TRUE,"general";"via3",#N/A,TRUE,"general"}</definedName>
    <definedName name="h9h" localSheetId="4" hidden="1">{"via1",#N/A,TRUE,"general";"via2",#N/A,TRUE,"general";"via3",#N/A,TRUE,"general"}</definedName>
    <definedName name="h9h" localSheetId="6" hidden="1">{"via1",#N/A,TRUE,"general";"via2",#N/A,TRUE,"general";"via3",#N/A,TRUE,"general"}</definedName>
    <definedName name="h9h" localSheetId="8"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a">#REF!</definedName>
    <definedName name="hab___viv">[62]Sanitario!$AC$6:$AD$6</definedName>
    <definedName name="hbfdhrw" localSheetId="5" hidden="1">{"TAB1",#N/A,TRUE,"GENERAL";"TAB2",#N/A,TRUE,"GENERAL";"TAB3",#N/A,TRUE,"GENERAL";"TAB4",#N/A,TRUE,"GENERAL";"TAB5",#N/A,TRUE,"GENERAL"}</definedName>
    <definedName name="hbfdhrw" localSheetId="11"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5" hidden="1">{"via1",#N/A,TRUE,"general";"via2",#N/A,TRUE,"general";"via3",#N/A,TRUE,"general"}</definedName>
    <definedName name="hdfh" localSheetId="11" hidden="1">{"via1",#N/A,TRUE,"general";"via2",#N/A,TRUE,"general";"via3",#N/A,TRUE,"general"}</definedName>
    <definedName name="hdfh" localSheetId="7" hidden="1">{"via1",#N/A,TRUE,"general";"via2",#N/A,TRUE,"general";"via3",#N/A,TRUE,"general"}</definedName>
    <definedName name="hdfh" localSheetId="4" hidden="1">{"via1",#N/A,TRUE,"general";"via2",#N/A,TRUE,"general";"via3",#N/A,TRUE,"general"}</definedName>
    <definedName name="hdfh" localSheetId="6" hidden="1">{"via1",#N/A,TRUE,"general";"via2",#N/A,TRUE,"general";"via3",#N/A,TRUE,"general"}</definedName>
    <definedName name="hdfh" localSheetId="8"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5" hidden="1">{"TAB1",#N/A,TRUE,"GENERAL";"TAB2",#N/A,TRUE,"GENERAL";"TAB3",#N/A,TRUE,"GENERAL";"TAB4",#N/A,TRUE,"GENERAL";"TAB5",#N/A,TRUE,"GENERAL"}</definedName>
    <definedName name="hdfh4" localSheetId="11" hidden="1">{"TAB1",#N/A,TRUE,"GENERAL";"TAB2",#N/A,TRUE,"GENERAL";"TAB3",#N/A,TRUE,"GENERAL";"TAB4",#N/A,TRUE,"GENERAL";"TAB5",#N/A,TRUE,"GENERAL"}</definedName>
    <definedName name="hdfh4" localSheetId="7" hidden="1">{"TAB1",#N/A,TRUE,"GENERAL";"TAB2",#N/A,TRUE,"GENERAL";"TAB3",#N/A,TRUE,"GENERAL";"TAB4",#N/A,TRUE,"GENERAL";"TAB5",#N/A,TRUE,"GENERAL"}</definedName>
    <definedName name="hdfh4" localSheetId="4" hidden="1">{"TAB1",#N/A,TRUE,"GENERAL";"TAB2",#N/A,TRUE,"GENERAL";"TAB3",#N/A,TRUE,"GENERAL";"TAB4",#N/A,TRUE,"GENERAL";"TAB5",#N/A,TRUE,"GENERAL"}</definedName>
    <definedName name="hdfh4" localSheetId="6" hidden="1">{"TAB1",#N/A,TRUE,"GENERAL";"TAB2",#N/A,TRUE,"GENERAL";"TAB3",#N/A,TRUE,"GENERAL";"TAB4",#N/A,TRUE,"GENERAL";"TAB5",#N/A,TRUE,"GENERAL"}</definedName>
    <definedName name="hdfh4" localSheetId="8"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11"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5" hidden="1">{"via1",#N/A,TRUE,"general";"via2",#N/A,TRUE,"general";"via3",#N/A,TRUE,"general"}</definedName>
    <definedName name="hdgh" localSheetId="11" hidden="1">{"via1",#N/A,TRUE,"general";"via2",#N/A,TRUE,"general";"via3",#N/A,TRUE,"general"}</definedName>
    <definedName name="hdgh" localSheetId="7" hidden="1">{"via1",#N/A,TRUE,"general";"via2",#N/A,TRUE,"general";"via3",#N/A,TRUE,"general"}</definedName>
    <definedName name="hdgh" localSheetId="4" hidden="1">{"via1",#N/A,TRUE,"general";"via2",#N/A,TRUE,"general";"via3",#N/A,TRUE,"general"}</definedName>
    <definedName name="hdgh" localSheetId="6" hidden="1">{"via1",#N/A,TRUE,"general";"via2",#N/A,TRUE,"general";"via3",#N/A,TRUE,"general"}</definedName>
    <definedName name="hdgh" localSheetId="8"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5" hidden="1">{"TAB1",#N/A,TRUE,"GENERAL";"TAB2",#N/A,TRUE,"GENERAL";"TAB3",#N/A,TRUE,"GENERAL";"TAB4",#N/A,TRUE,"GENERAL";"TAB5",#N/A,TRUE,"GENERAL"}</definedName>
    <definedName name="hdhf" localSheetId="11" hidden="1">{"TAB1",#N/A,TRUE,"GENERAL";"TAB2",#N/A,TRUE,"GENERAL";"TAB3",#N/A,TRUE,"GENERAL";"TAB4",#N/A,TRUE,"GENERAL";"TAB5",#N/A,TRUE,"GENERAL"}</definedName>
    <definedName name="hdhf" localSheetId="7" hidden="1">{"TAB1",#N/A,TRUE,"GENERAL";"TAB2",#N/A,TRUE,"GENERAL";"TAB3",#N/A,TRUE,"GENERAL";"TAB4",#N/A,TRUE,"GENERAL";"TAB5",#N/A,TRUE,"GENERAL"}</definedName>
    <definedName name="hdhf" localSheetId="4" hidden="1">{"TAB1",#N/A,TRUE,"GENERAL";"TAB2",#N/A,TRUE,"GENERAL";"TAB3",#N/A,TRUE,"GENERAL";"TAB4",#N/A,TRUE,"GENERAL";"TAB5",#N/A,TRUE,"GENERAL"}</definedName>
    <definedName name="hdhf" localSheetId="6" hidden="1">{"TAB1",#N/A,TRUE,"GENERAL";"TAB2",#N/A,TRUE,"GENERAL";"TAB3",#N/A,TRUE,"GENERAL";"TAB4",#N/A,TRUE,"GENERAL";"TAB5",#N/A,TRUE,"GENERAL"}</definedName>
    <definedName name="hdhf" localSheetId="8"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RNAN_DUARTE">#REF!</definedName>
    <definedName name="HERRADURA">#REF!</definedName>
    <definedName name="Herramienta_menor">#REF!</definedName>
    <definedName name="hfgh" localSheetId="5" hidden="1">{"via1",#N/A,TRUE,"general";"via2",#N/A,TRUE,"general";"via3",#N/A,TRUE,"general"}</definedName>
    <definedName name="hfgh" localSheetId="11" hidden="1">{"via1",#N/A,TRUE,"general";"via2",#N/A,TRUE,"general";"via3",#N/A,TRUE,"general"}</definedName>
    <definedName name="hfgh" localSheetId="7" hidden="1">{"via1",#N/A,TRUE,"general";"via2",#N/A,TRUE,"general";"via3",#N/A,TRUE,"general"}</definedName>
    <definedName name="hfgh" localSheetId="4" hidden="1">{"via1",#N/A,TRUE,"general";"via2",#N/A,TRUE,"general";"via3",#N/A,TRUE,"general"}</definedName>
    <definedName name="hfgh" localSheetId="6" hidden="1">{"via1",#N/A,TRUE,"general";"via2",#N/A,TRUE,"general";"via3",#N/A,TRUE,"general"}</definedName>
    <definedName name="hfgh" localSheetId="8"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5" hidden="1">{"TAB1",#N/A,TRUE,"GENERAL";"TAB2",#N/A,TRUE,"GENERAL";"TAB3",#N/A,TRUE,"GENERAL";"TAB4",#N/A,TRUE,"GENERAL";"TAB5",#N/A,TRUE,"GENERAL"}</definedName>
    <definedName name="hfh" localSheetId="11" hidden="1">{"TAB1",#N/A,TRUE,"GENERAL";"TAB2",#N/A,TRUE,"GENERAL";"TAB3",#N/A,TRUE,"GENERAL";"TAB4",#N/A,TRUE,"GENERAL";"TAB5",#N/A,TRUE,"GENERAL"}</definedName>
    <definedName name="hfh" localSheetId="7" hidden="1">{"TAB1",#N/A,TRUE,"GENERAL";"TAB2",#N/A,TRUE,"GENERAL";"TAB3",#N/A,TRUE,"GENERAL";"TAB4",#N/A,TRUE,"GENERAL";"TAB5",#N/A,TRUE,"GENERAL"}</definedName>
    <definedName name="hfh" localSheetId="4" hidden="1">{"TAB1",#N/A,TRUE,"GENERAL";"TAB2",#N/A,TRUE,"GENERAL";"TAB3",#N/A,TRUE,"GENERAL";"TAB4",#N/A,TRUE,"GENERAL";"TAB5",#N/A,TRUE,"GENERAL"}</definedName>
    <definedName name="hfh" localSheetId="6" hidden="1">{"TAB1",#N/A,TRUE,"GENERAL";"TAB2",#N/A,TRUE,"GENERAL";"TAB3",#N/A,TRUE,"GENERAL";"TAB4",#N/A,TRUE,"GENERAL";"TAB5",#N/A,TRUE,"GENERAL"}</definedName>
    <definedName name="hfh" localSheetId="8"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5" hidden="1">{"TAB1",#N/A,TRUE,"GENERAL";"TAB2",#N/A,TRUE,"GENERAL";"TAB3",#N/A,TRUE,"GENERAL";"TAB4",#N/A,TRUE,"GENERAL";"TAB5",#N/A,TRUE,"GENERAL"}</definedName>
    <definedName name="hfhg" localSheetId="11" hidden="1">{"TAB1",#N/A,TRUE,"GENERAL";"TAB2",#N/A,TRUE,"GENERAL";"TAB3",#N/A,TRUE,"GENERAL";"TAB4",#N/A,TRUE,"GENERAL";"TAB5",#N/A,TRUE,"GENERAL"}</definedName>
    <definedName name="hfhg" localSheetId="7" hidden="1">{"TAB1",#N/A,TRUE,"GENERAL";"TAB2",#N/A,TRUE,"GENERAL";"TAB3",#N/A,TRUE,"GENERAL";"TAB4",#N/A,TRUE,"GENERAL";"TAB5",#N/A,TRUE,"GENERAL"}</definedName>
    <definedName name="hfhg" localSheetId="4" hidden="1">{"TAB1",#N/A,TRUE,"GENERAL";"TAB2",#N/A,TRUE,"GENERAL";"TAB3",#N/A,TRUE,"GENERAL";"TAB4",#N/A,TRUE,"GENERAL";"TAB5",#N/A,TRUE,"GENERAL"}</definedName>
    <definedName name="hfhg" localSheetId="6" hidden="1">{"TAB1",#N/A,TRUE,"GENERAL";"TAB2",#N/A,TRUE,"GENERAL";"TAB3",#N/A,TRUE,"GENERAL";"TAB4",#N/A,TRUE,"GENERAL";"TAB5",#N/A,TRUE,"GENERAL"}</definedName>
    <definedName name="hfhg" localSheetId="8"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5" hidden="1">{"via1",#N/A,TRUE,"general";"via2",#N/A,TRUE,"general";"via3",#N/A,TRUE,"general"}</definedName>
    <definedName name="hfthr" localSheetId="11" hidden="1">{"via1",#N/A,TRUE,"general";"via2",#N/A,TRUE,"general";"via3",#N/A,TRUE,"general"}</definedName>
    <definedName name="hfthr" localSheetId="7" hidden="1">{"via1",#N/A,TRUE,"general";"via2",#N/A,TRUE,"general";"via3",#N/A,TRUE,"general"}</definedName>
    <definedName name="hfthr" localSheetId="4" hidden="1">{"via1",#N/A,TRUE,"general";"via2",#N/A,TRUE,"general";"via3",#N/A,TRUE,"general"}</definedName>
    <definedName name="hfthr" localSheetId="6" hidden="1">{"via1",#N/A,TRUE,"general";"via2",#N/A,TRUE,"general";"via3",#N/A,TRUE,"general"}</definedName>
    <definedName name="hfthr" localSheetId="8"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5" hidden="1">{"via1",#N/A,TRUE,"general";"via2",#N/A,TRUE,"general";"via3",#N/A,TRUE,"general"}</definedName>
    <definedName name="hg" localSheetId="11" hidden="1">{"via1",#N/A,TRUE,"general";"via2",#N/A,TRUE,"general";"via3",#N/A,TRUE,"general"}</definedName>
    <definedName name="hg" localSheetId="7" hidden="1">{"via1",#N/A,TRUE,"general";"via2",#N/A,TRUE,"general";"via3",#N/A,TRUE,"general"}</definedName>
    <definedName name="hg" localSheetId="4" hidden="1">{"via1",#N/A,TRUE,"general";"via2",#N/A,TRUE,"general";"via3",#N/A,TRUE,"general"}</definedName>
    <definedName name="hg" localSheetId="6" hidden="1">{"via1",#N/A,TRUE,"general";"via2",#N/A,TRUE,"general";"via3",#N/A,TRUE,"general"}</definedName>
    <definedName name="hg" localSheetId="8"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GH" localSheetId="5">'5. FP PRESTAC.'!err</definedName>
    <definedName name="HGFGH" localSheetId="11">[0]!err</definedName>
    <definedName name="HGFGH" localSheetId="7">CALIDAD!err</definedName>
    <definedName name="HGFGH" localSheetId="4">DEDICACIÓN!err</definedName>
    <definedName name="HGFGH" localSheetId="8">'IMP Y PÓLIZAS'!err</definedName>
    <definedName name="HGFGH" localSheetId="0">[0]!err</definedName>
    <definedName name="HGFGH">[0]!err</definedName>
    <definedName name="HGFH" localSheetId="5" hidden="1">{"via1",#N/A,TRUE,"general";"via2",#N/A,TRUE,"general";"via3",#N/A,TRUE,"general"}</definedName>
    <definedName name="HGFH" localSheetId="11" hidden="1">{"via1",#N/A,TRUE,"general";"via2",#N/A,TRUE,"general";"via3",#N/A,TRUE,"general"}</definedName>
    <definedName name="HGFH" localSheetId="7" hidden="1">{"via1",#N/A,TRUE,"general";"via2",#N/A,TRUE,"general";"via3",#N/A,TRUE,"general"}</definedName>
    <definedName name="HGFH" localSheetId="4" hidden="1">{"via1",#N/A,TRUE,"general";"via2",#N/A,TRUE,"general";"via3",#N/A,TRUE,"general"}</definedName>
    <definedName name="HGFH" localSheetId="6" hidden="1">{"via1",#N/A,TRUE,"general";"via2",#N/A,TRUE,"general";"via3",#N/A,TRUE,"general"}</definedName>
    <definedName name="HGFH" localSheetId="8"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5" hidden="1">{"via1",#N/A,TRUE,"general";"via2",#N/A,TRUE,"general";"via3",#N/A,TRUE,"general"}</definedName>
    <definedName name="hgfhty" localSheetId="11" hidden="1">{"via1",#N/A,TRUE,"general";"via2",#N/A,TRUE,"general";"via3",#N/A,TRUE,"general"}</definedName>
    <definedName name="hgfhty" localSheetId="7" hidden="1">{"via1",#N/A,TRUE,"general";"via2",#N/A,TRUE,"general";"via3",#N/A,TRUE,"general"}</definedName>
    <definedName name="hgfhty" localSheetId="4" hidden="1">{"via1",#N/A,TRUE,"general";"via2",#N/A,TRUE,"general";"via3",#N/A,TRUE,"general"}</definedName>
    <definedName name="hgfhty" localSheetId="6" hidden="1">{"via1",#N/A,TRUE,"general";"via2",#N/A,TRUE,"general";"via3",#N/A,TRUE,"general"}</definedName>
    <definedName name="hgfhty" localSheetId="8"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5" hidden="1">{"TAB1",#N/A,TRUE,"GENERAL";"TAB2",#N/A,TRUE,"GENERAL";"TAB3",#N/A,TRUE,"GENERAL";"TAB4",#N/A,TRUE,"GENERAL";"TAB5",#N/A,TRUE,"GENERAL"}</definedName>
    <definedName name="HGHFH7" localSheetId="11"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5" hidden="1">{"TAB1",#N/A,TRUE,"GENERAL";"TAB2",#N/A,TRUE,"GENERAL";"TAB3",#N/A,TRUE,"GENERAL";"TAB4",#N/A,TRUE,"GENERAL";"TAB5",#N/A,TRUE,"GENERAL"}</definedName>
    <definedName name="hghhj" localSheetId="11" hidden="1">{"TAB1",#N/A,TRUE,"GENERAL";"TAB2",#N/A,TRUE,"GENERAL";"TAB3",#N/A,TRUE,"GENERAL";"TAB4",#N/A,TRUE,"GENERAL";"TAB5",#N/A,TRUE,"GENERAL"}</definedName>
    <definedName name="hghhj" localSheetId="7" hidden="1">{"TAB1",#N/A,TRUE,"GENERAL";"TAB2",#N/A,TRUE,"GENERAL";"TAB3",#N/A,TRUE,"GENERAL";"TAB4",#N/A,TRUE,"GENERAL";"TAB5",#N/A,TRUE,"GENERAL"}</definedName>
    <definedName name="hghhj" localSheetId="4" hidden="1">{"TAB1",#N/A,TRUE,"GENERAL";"TAB2",#N/A,TRUE,"GENERAL";"TAB3",#N/A,TRUE,"GENERAL";"TAB4",#N/A,TRUE,"GENERAL";"TAB5",#N/A,TRUE,"GENERAL"}</definedName>
    <definedName name="hghhj" localSheetId="6" hidden="1">{"TAB1",#N/A,TRUE,"GENERAL";"TAB2",#N/A,TRUE,"GENERAL";"TAB3",#N/A,TRUE,"GENERAL";"TAB4",#N/A,TRUE,"GENERAL";"TAB5",#N/A,TRUE,"GENERAL"}</definedName>
    <definedName name="hghhj" localSheetId="8"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5" hidden="1">{"via1",#N/A,TRUE,"general";"via2",#N/A,TRUE,"general";"via3",#N/A,TRUE,"general"}</definedName>
    <definedName name="hghydj" localSheetId="11" hidden="1">{"via1",#N/A,TRUE,"general";"via2",#N/A,TRUE,"general";"via3",#N/A,TRUE,"general"}</definedName>
    <definedName name="hghydj" localSheetId="7" hidden="1">{"via1",#N/A,TRUE,"general";"via2",#N/A,TRUE,"general";"via3",#N/A,TRUE,"general"}</definedName>
    <definedName name="hghydj" localSheetId="4" hidden="1">{"via1",#N/A,TRUE,"general";"via2",#N/A,TRUE,"general";"via3",#N/A,TRUE,"general"}</definedName>
    <definedName name="hghydj" localSheetId="6" hidden="1">{"via1",#N/A,TRUE,"general";"via2",#N/A,TRUE,"general";"via3",#N/A,TRUE,"general"}</definedName>
    <definedName name="hghydj" localSheetId="8"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5" hidden="1">{"via1",#N/A,TRUE,"general";"via2",#N/A,TRUE,"general";"via3",#N/A,TRUE,"general"}</definedName>
    <definedName name="hgjfjw" localSheetId="11" hidden="1">{"via1",#N/A,TRUE,"general";"via2",#N/A,TRUE,"general";"via3",#N/A,TRUE,"general"}</definedName>
    <definedName name="hgjfjw" localSheetId="7" hidden="1">{"via1",#N/A,TRUE,"general";"via2",#N/A,TRUE,"general";"via3",#N/A,TRUE,"general"}</definedName>
    <definedName name="hgjfjw" localSheetId="4" hidden="1">{"via1",#N/A,TRUE,"general";"via2",#N/A,TRUE,"general";"via3",#N/A,TRUE,"general"}</definedName>
    <definedName name="hgjfjw" localSheetId="6" hidden="1">{"via1",#N/A,TRUE,"general";"via2",#N/A,TRUE,"general";"via3",#N/A,TRUE,"general"}</definedName>
    <definedName name="hgjfjw" localSheetId="8"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5" hidden="1">{"TAB1",#N/A,TRUE,"GENERAL";"TAB2",#N/A,TRUE,"GENERAL";"TAB3",#N/A,TRUE,"GENERAL";"TAB4",#N/A,TRUE,"GENERAL";"TAB5",#N/A,TRUE,"GENERAL"}</definedName>
    <definedName name="HGJG" localSheetId="11" hidden="1">{"TAB1",#N/A,TRUE,"GENERAL";"TAB2",#N/A,TRUE,"GENERAL";"TAB3",#N/A,TRUE,"GENERAL";"TAB4",#N/A,TRUE,"GENERAL";"TAB5",#N/A,TRUE,"GENERAL"}</definedName>
    <definedName name="HGJG" localSheetId="7" hidden="1">{"TAB1",#N/A,TRUE,"GENERAL";"TAB2",#N/A,TRUE,"GENERAL";"TAB3",#N/A,TRUE,"GENERAL";"TAB4",#N/A,TRUE,"GENERAL";"TAB5",#N/A,TRUE,"GENERAL"}</definedName>
    <definedName name="HGJG" localSheetId="4" hidden="1">{"TAB1",#N/A,TRUE,"GENERAL";"TAB2",#N/A,TRUE,"GENERAL";"TAB3",#N/A,TRUE,"GENERAL";"TAB4",#N/A,TRUE,"GENERAL";"TAB5",#N/A,TRUE,"GENERAL"}</definedName>
    <definedName name="HGJG" localSheetId="6" hidden="1">{"TAB1",#N/A,TRUE,"GENERAL";"TAB2",#N/A,TRUE,"GENERAL";"TAB3",#N/A,TRUE,"GENERAL";"TAB4",#N/A,TRUE,"GENERAL";"TAB5",#N/A,TRUE,"GENERAL"}</definedName>
    <definedName name="HGJG" localSheetId="8"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#REF!</definedName>
    <definedName name="hhh" localSheetId="5" hidden="1">{"TAB1",#N/A,TRUE,"GENERAL";"TAB2",#N/A,TRUE,"GENERAL";"TAB3",#N/A,TRUE,"GENERAL";"TAB4",#N/A,TRUE,"GENERAL";"TAB5",#N/A,TRUE,"GENERAL"}</definedName>
    <definedName name="hhh" localSheetId="11" hidden="1">{"TAB1",#N/A,TRUE,"GENERAL";"TAB2",#N/A,TRUE,"GENERAL";"TAB3",#N/A,TRUE,"GENERAL";"TAB4",#N/A,TRUE,"GENERAL";"TAB5",#N/A,TRUE,"GENERAL"}</definedName>
    <definedName name="hhh" localSheetId="7" hidden="1">{"TAB1",#N/A,TRUE,"GENERAL";"TAB2",#N/A,TRUE,"GENERAL";"TAB3",#N/A,TRUE,"GENERAL";"TAB4",#N/A,TRUE,"GENERAL";"TAB5",#N/A,TRUE,"GENERAL"}</definedName>
    <definedName name="hhh" localSheetId="4" hidden="1">{"TAB1",#N/A,TRUE,"GENERAL";"TAB2",#N/A,TRUE,"GENERAL";"TAB3",#N/A,TRUE,"GENERAL";"TAB4",#N/A,TRUE,"GENERAL";"TAB5",#N/A,TRUE,"GENERAL"}</definedName>
    <definedName name="hhh" localSheetId="6" hidden="1">{"TAB1",#N/A,TRUE,"GENERAL";"TAB2",#N/A,TRUE,"GENERAL";"TAB3",#N/A,TRUE,"GENERAL";"TAB4",#N/A,TRUE,"GENERAL";"TAB5",#N/A,TRUE,"GENERAL"}</definedName>
    <definedName name="hhh" localSheetId="8"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5" hidden="1">{"via1",#N/A,TRUE,"general";"via2",#N/A,TRUE,"general";"via3",#N/A,TRUE,"general"}</definedName>
    <definedName name="hhhhhh" localSheetId="11" hidden="1">{"via1",#N/A,TRUE,"general";"via2",#N/A,TRUE,"general";"via3",#N/A,TRUE,"general"}</definedName>
    <definedName name="hhhhhh" localSheetId="7" hidden="1">{"via1",#N/A,TRUE,"general";"via2",#N/A,TRUE,"general";"via3",#N/A,TRUE,"general"}</definedName>
    <definedName name="hhhhhh" localSheetId="4" hidden="1">{"via1",#N/A,TRUE,"general";"via2",#N/A,TRUE,"general";"via3",#N/A,TRUE,"general"}</definedName>
    <definedName name="hhhhhh" localSheetId="6" hidden="1">{"via1",#N/A,TRUE,"general";"via2",#N/A,TRUE,"general";"via3",#N/A,TRUE,"general"}</definedName>
    <definedName name="hhhhhh" localSheetId="8"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5" hidden="1">{"TAB1",#N/A,TRUE,"GENERAL";"TAB2",#N/A,TRUE,"GENERAL";"TAB3",#N/A,TRUE,"GENERAL";"TAB4",#N/A,TRUE,"GENERAL";"TAB5",#N/A,TRUE,"GENERAL"}</definedName>
    <definedName name="hhhhhho" localSheetId="11"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11"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5" hidden="1">{"via1",#N/A,TRUE,"general";"via2",#N/A,TRUE,"general";"via3",#N/A,TRUE,"general"}</definedName>
    <definedName name="hhhhth" localSheetId="11" hidden="1">{"via1",#N/A,TRUE,"general";"via2",#N/A,TRUE,"general";"via3",#N/A,TRUE,"general"}</definedName>
    <definedName name="hhhhth" localSheetId="7" hidden="1">{"via1",#N/A,TRUE,"general";"via2",#N/A,TRUE,"general";"via3",#N/A,TRUE,"general"}</definedName>
    <definedName name="hhhhth" localSheetId="4" hidden="1">{"via1",#N/A,TRUE,"general";"via2",#N/A,TRUE,"general";"via3",#N/A,TRUE,"general"}</definedName>
    <definedName name="hhhhth" localSheetId="6" hidden="1">{"via1",#N/A,TRUE,"general";"via2",#N/A,TRUE,"general";"via3",#N/A,TRUE,"general"}</definedName>
    <definedName name="hhhhth" localSheetId="8"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5" hidden="1">{"TAB1",#N/A,TRUE,"GENERAL";"TAB2",#N/A,TRUE,"GENERAL";"TAB3",#N/A,TRUE,"GENERAL";"TAB4",#N/A,TRUE,"GENERAL";"TAB5",#N/A,TRUE,"GENERAL"}</definedName>
    <definedName name="hhhyhyh" localSheetId="11"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5" hidden="1">{"via1",#N/A,TRUE,"general";"via2",#N/A,TRUE,"general";"via3",#N/A,TRUE,"general"}</definedName>
    <definedName name="hhtrhreh" localSheetId="11" hidden="1">{"via1",#N/A,TRUE,"general";"via2",#N/A,TRUE,"general";"via3",#N/A,TRUE,"general"}</definedName>
    <definedName name="hhtrhreh" localSheetId="7" hidden="1">{"via1",#N/A,TRUE,"general";"via2",#N/A,TRUE,"general";"via3",#N/A,TRUE,"general"}</definedName>
    <definedName name="hhtrhreh" localSheetId="4" hidden="1">{"via1",#N/A,TRUE,"general";"via2",#N/A,TRUE,"general";"via3",#N/A,TRUE,"general"}</definedName>
    <definedName name="hhtrhreh" localSheetId="6" hidden="1">{"via1",#N/A,TRUE,"general";"via2",#N/A,TRUE,"general";"via3",#N/A,TRUE,"general"}</definedName>
    <definedName name="hhtrhreh" localSheetId="8"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#REF!</definedName>
    <definedName name="hjfg" localSheetId="5" hidden="1">{"via1",#N/A,TRUE,"general";"via2",#N/A,TRUE,"general";"via3",#N/A,TRUE,"general"}</definedName>
    <definedName name="hjfg" localSheetId="11" hidden="1">{"via1",#N/A,TRUE,"general";"via2",#N/A,TRUE,"general";"via3",#N/A,TRUE,"general"}</definedName>
    <definedName name="hjfg" localSheetId="7" hidden="1">{"via1",#N/A,TRUE,"general";"via2",#N/A,TRUE,"general";"via3",#N/A,TRUE,"general"}</definedName>
    <definedName name="hjfg" localSheetId="4" hidden="1">{"via1",#N/A,TRUE,"general";"via2",#N/A,TRUE,"general";"via3",#N/A,TRUE,"general"}</definedName>
    <definedName name="hjfg" localSheetId="6" hidden="1">{"via1",#N/A,TRUE,"general";"via2",#N/A,TRUE,"general";"via3",#N/A,TRUE,"general"}</definedName>
    <definedName name="hjfg" localSheetId="8"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5" hidden="1">{"TAB1",#N/A,TRUE,"GENERAL";"TAB2",#N/A,TRUE,"GENERAL";"TAB3",#N/A,TRUE,"GENERAL";"TAB4",#N/A,TRUE,"GENERAL";"TAB5",#N/A,TRUE,"GENERAL"}</definedName>
    <definedName name="hjgh" localSheetId="11" hidden="1">{"TAB1",#N/A,TRUE,"GENERAL";"TAB2",#N/A,TRUE,"GENERAL";"TAB3",#N/A,TRUE,"GENERAL";"TAB4",#N/A,TRUE,"GENERAL";"TAB5",#N/A,TRUE,"GENERAL"}</definedName>
    <definedName name="hjgh" localSheetId="7" hidden="1">{"TAB1",#N/A,TRUE,"GENERAL";"TAB2",#N/A,TRUE,"GENERAL";"TAB3",#N/A,TRUE,"GENERAL";"TAB4",#N/A,TRUE,"GENERAL";"TAB5",#N/A,TRUE,"GENERAL"}</definedName>
    <definedName name="hjgh" localSheetId="4" hidden="1">{"TAB1",#N/A,TRUE,"GENERAL";"TAB2",#N/A,TRUE,"GENERAL";"TAB3",#N/A,TRUE,"GENERAL";"TAB4",#N/A,TRUE,"GENERAL";"TAB5",#N/A,TRUE,"GENERAL"}</definedName>
    <definedName name="hjgh" localSheetId="6" hidden="1">{"TAB1",#N/A,TRUE,"GENERAL";"TAB2",#N/A,TRUE,"GENERAL";"TAB3",#N/A,TRUE,"GENERAL";"TAB4",#N/A,TRUE,"GENERAL";"TAB5",#N/A,TRUE,"GENERAL"}</definedName>
    <definedName name="hjgh" localSheetId="8"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5" hidden="1">{"TAB1",#N/A,TRUE,"GENERAL";"TAB2",#N/A,TRUE,"GENERAL";"TAB3",#N/A,TRUE,"GENERAL";"TAB4",#N/A,TRUE,"GENERAL";"TAB5",#N/A,TRUE,"GENERAL"}</definedName>
    <definedName name="hjghj" localSheetId="11" hidden="1">{"TAB1",#N/A,TRUE,"GENERAL";"TAB2",#N/A,TRUE,"GENERAL";"TAB3",#N/A,TRUE,"GENERAL";"TAB4",#N/A,TRUE,"GENERAL";"TAB5",#N/A,TRUE,"GENERAL"}</definedName>
    <definedName name="hjghj" localSheetId="7" hidden="1">{"TAB1",#N/A,TRUE,"GENERAL";"TAB2",#N/A,TRUE,"GENERAL";"TAB3",#N/A,TRUE,"GENERAL";"TAB4",#N/A,TRUE,"GENERAL";"TAB5",#N/A,TRUE,"GENERAL"}</definedName>
    <definedName name="hjghj" localSheetId="4" hidden="1">{"TAB1",#N/A,TRUE,"GENERAL";"TAB2",#N/A,TRUE,"GENERAL";"TAB3",#N/A,TRUE,"GENERAL";"TAB4",#N/A,TRUE,"GENERAL";"TAB5",#N/A,TRUE,"GENERAL"}</definedName>
    <definedName name="hjghj" localSheetId="6" hidden="1">{"TAB1",#N/A,TRUE,"GENERAL";"TAB2",#N/A,TRUE,"GENERAL";"TAB3",#N/A,TRUE,"GENERAL";"TAB4",#N/A,TRUE,"GENERAL";"TAB5",#N/A,TRUE,"GENERAL"}</definedName>
    <definedName name="hjghj" localSheetId="8"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11"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5" hidden="1">{"via1",#N/A,TRUE,"general";"via2",#N/A,TRUE,"general";"via3",#N/A,TRUE,"general"}</definedName>
    <definedName name="HJKH" localSheetId="11" hidden="1">{"via1",#N/A,TRUE,"general";"via2",#N/A,TRUE,"general";"via3",#N/A,TRUE,"general"}</definedName>
    <definedName name="HJKH" localSheetId="7" hidden="1">{"via1",#N/A,TRUE,"general";"via2",#N/A,TRUE,"general";"via3",#N/A,TRUE,"general"}</definedName>
    <definedName name="HJKH" localSheetId="4" hidden="1">{"via1",#N/A,TRUE,"general";"via2",#N/A,TRUE,"general";"via3",#N/A,TRUE,"general"}</definedName>
    <definedName name="HJKH" localSheetId="6" hidden="1">{"via1",#N/A,TRUE,"general";"via2",#N/A,TRUE,"general";"via3",#N/A,TRUE,"general"}</definedName>
    <definedName name="HJKH" localSheetId="8"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5" hidden="1">{"via1",#N/A,TRUE,"general";"via2",#N/A,TRUE,"general";"via3",#N/A,TRUE,"general"}</definedName>
    <definedName name="hjkjk" localSheetId="11" hidden="1">{"via1",#N/A,TRUE,"general";"via2",#N/A,TRUE,"general";"via3",#N/A,TRUE,"general"}</definedName>
    <definedName name="hjkjk" localSheetId="7" hidden="1">{"via1",#N/A,TRUE,"general";"via2",#N/A,TRUE,"general";"via3",#N/A,TRUE,"general"}</definedName>
    <definedName name="hjkjk" localSheetId="4" hidden="1">{"via1",#N/A,TRUE,"general";"via2",#N/A,TRUE,"general";"via3",#N/A,TRUE,"general"}</definedName>
    <definedName name="hjkjk" localSheetId="6" hidden="1">{"via1",#N/A,TRUE,"general";"via2",#N/A,TRUE,"general";"via3",#N/A,TRUE,"general"}</definedName>
    <definedName name="hjkjk" localSheetId="8"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GJH" localSheetId="5">'5. FP PRESTAC.'!err</definedName>
    <definedName name="HKGJH" localSheetId="11">[0]!err</definedName>
    <definedName name="HKGJH" localSheetId="7">CALIDAD!err</definedName>
    <definedName name="HKGJH" localSheetId="4">DEDICACIÓN!err</definedName>
    <definedName name="HKGJH" localSheetId="8">'IMP Y PÓLIZAS'!err</definedName>
    <definedName name="HKGJH" localSheetId="0">[0]!err</definedName>
    <definedName name="HKGJH">[0]!err</definedName>
    <definedName name="hl" localSheetId="5">#REF!</definedName>
    <definedName name="hl" localSheetId="11">#REF!</definedName>
    <definedName name="hl" localSheetId="7">#REF!</definedName>
    <definedName name="hl" localSheetId="4">#REF!</definedName>
    <definedName name="hl" localSheetId="8">#REF!</definedName>
    <definedName name="hl" localSheetId="0">#REF!</definedName>
    <definedName name="hl">#REF!</definedName>
    <definedName name="hn" localSheetId="5" hidden="1">{"TAB1",#N/A,TRUE,"GENERAL";"TAB2",#N/A,TRUE,"GENERAL";"TAB3",#N/A,TRUE,"GENERAL";"TAB4",#N/A,TRUE,"GENERAL";"TAB5",#N/A,TRUE,"GENERAL"}</definedName>
    <definedName name="hn" localSheetId="11" hidden="1">{"TAB1",#N/A,TRUE,"GENERAL";"TAB2",#N/A,TRUE,"GENERAL";"TAB3",#N/A,TRUE,"GENERAL";"TAB4",#N/A,TRUE,"GENERAL";"TAB5",#N/A,TRUE,"GENERAL"}</definedName>
    <definedName name="hn" localSheetId="7" hidden="1">{"TAB1",#N/A,TRUE,"GENERAL";"TAB2",#N/A,TRUE,"GENERAL";"TAB3",#N/A,TRUE,"GENERAL";"TAB4",#N/A,TRUE,"GENERAL";"TAB5",#N/A,TRUE,"GENERAL"}</definedName>
    <definedName name="hn" localSheetId="4" hidden="1">{"TAB1",#N/A,TRUE,"GENERAL";"TAB2",#N/A,TRUE,"GENERAL";"TAB3",#N/A,TRUE,"GENERAL";"TAB4",#N/A,TRUE,"GENERAL";"TAB5",#N/A,TRUE,"GENERAL"}</definedName>
    <definedName name="hn" localSheetId="6" hidden="1">{"TAB1",#N/A,TRUE,"GENERAL";"TAB2",#N/A,TRUE,"GENERAL";"TAB3",#N/A,TRUE,"GENERAL";"TAB4",#N/A,TRUE,"GENERAL";"TAB5",#N/A,TRUE,"GENERAL"}</definedName>
    <definedName name="hn" localSheetId="8"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JA" localSheetId="5">DATE(YEAR([84]!Loan_Start),MONTH([84]!Loan_Start)+Payment_Number,DAY([84]!Loan_Start))</definedName>
    <definedName name="HOJA" localSheetId="11">DATE(YEAR([0]!Loan_Start),MONTH([0]!Loan_Start)+Payment_Number,DAY([0]!Loan_Start))</definedName>
    <definedName name="HOJA" localSheetId="7">DATE(YEAR([84]!Loan_Start),MONTH([84]!Loan_Start)+Payment_Number,DAY([84]!Loan_Start))</definedName>
    <definedName name="HOJA" localSheetId="4">DATE(YEAR([84]!Loan_Start),MONTH([84]!Loan_Start)+Payment_Number,DAY([84]!Loan_Start))</definedName>
    <definedName name="HOJA" localSheetId="6">DATE(YEAR([84]!Loan_Start),MONTH([84]!Loan_Start)+Payment_Number,DAY([84]!Loan_Start))</definedName>
    <definedName name="HOJA" localSheetId="8">DATE(YEAR([84]!Loan_Start),MONTH([84]!Loan_Start)+Payment_Number,DAY([84]!Loan_Start))</definedName>
    <definedName name="HOJA" localSheetId="0">DATE(YEAR([0]!Loan_Start),MONTH([0]!Loan_Start)+Payment_Number,DAY([0]!Loan_Start))</definedName>
    <definedName name="HOJA">DATE(YEAR([84]!Loan_Start),MONTH([84]!Loan_Start)+Payment_Number,DAY([84]!Loan_Start))</definedName>
    <definedName name="Hoja_Entamborada_en_Madera_2.10x1.50_2_Hojas" localSheetId="5">#REF!</definedName>
    <definedName name="Hoja_Entamborada_en_Madera_2.10x1.50_2_Hojas" localSheetId="11">#REF!</definedName>
    <definedName name="Hoja_Entamborada_en_Madera_2.10x1.50_2_Hojas" localSheetId="7">#REF!</definedName>
    <definedName name="Hoja_Entamborada_en_Madera_2.10x1.50_2_Hojas" localSheetId="4">#REF!</definedName>
    <definedName name="Hoja_Entamborada_en_Madera_2.10x1.50_2_Hojas" localSheetId="8">#REF!</definedName>
    <definedName name="Hoja_Entamborada_en_Madera_2.10x1.50_2_Hojas" localSheetId="0">#REF!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JA1">#REF!</definedName>
    <definedName name="HOJA444" localSheetId="5">DATE(YEAR([84]!Loan_Start),MONTH([84]!Loan_Start)+Payment_Number,DAY([84]!Loan_Start))</definedName>
    <definedName name="HOJA444" localSheetId="11">DATE(YEAR([0]!Loan_Start),MONTH([0]!Loan_Start)+Payment_Number,DAY([0]!Loan_Start))</definedName>
    <definedName name="HOJA444" localSheetId="7">DATE(YEAR([84]!Loan_Start),MONTH([84]!Loan_Start)+Payment_Number,DAY([84]!Loan_Start))</definedName>
    <definedName name="HOJA444" localSheetId="4">DATE(YEAR([84]!Loan_Start),MONTH([84]!Loan_Start)+Payment_Number,DAY([84]!Loan_Start))</definedName>
    <definedName name="HOJA444" localSheetId="6">DATE(YEAR([84]!Loan_Start),MONTH([84]!Loan_Start)+Payment_Number,DAY([84]!Loan_Start))</definedName>
    <definedName name="HOJA444" localSheetId="8">DATE(YEAR([84]!Loan_Start),MONTH([84]!Loan_Start)+Payment_Number,DAY([84]!Loan_Start))</definedName>
    <definedName name="HOJA444" localSheetId="0">DATE(YEAR([0]!Loan_Start),MONTH([0]!Loan_Start)+Payment_Number,DAY([0]!Loan_Start))</definedName>
    <definedName name="HOJA444">DATE(YEAR([84]!Loan_Start),MONTH([84]!Loan_Start)+Payment_Number,DAY([84]!Loan_Start))</definedName>
    <definedName name="HonoraProfesionales" localSheetId="5">#REF!</definedName>
    <definedName name="HonoraProfesionales" localSheetId="11">#REF!</definedName>
    <definedName name="HonoraProfesionales" localSheetId="7">#REF!</definedName>
    <definedName name="HonoraProfesionales" localSheetId="4">#REF!</definedName>
    <definedName name="HonoraProfesionales" localSheetId="8">#REF!</definedName>
    <definedName name="HonoraProfesionales" localSheetId="0">#REF!</definedName>
    <definedName name="HonoraProfesionales">#REF!</definedName>
    <definedName name="HONORARIOS" localSheetId="4">#REF!</definedName>
    <definedName name="Honorarios">#REF!</definedName>
    <definedName name="HonoraTecnicos">#REF!</definedName>
    <definedName name="HOR">[13]DATBAND!$C$3:$C$410</definedName>
    <definedName name="HORA">[13]DATOS!$C$3:$C$318</definedName>
    <definedName name="HORALL">'[13]DAT NUC'!$E$2:$E$477</definedName>
    <definedName name="HORAS">'[13]DAT NUC'!$D$2:$D$493</definedName>
    <definedName name="HORAS_DIAS" localSheetId="5">#REF!</definedName>
    <definedName name="HORAS_DIAS" localSheetId="11">#REF!</definedName>
    <definedName name="HORAS_DIAS" localSheetId="7">#REF!</definedName>
    <definedName name="HORAS_DIAS" localSheetId="4">#REF!</definedName>
    <definedName name="HORAS_DIAS" localSheetId="8">#REF!</definedName>
    <definedName name="HORAS_DIAS" localSheetId="0">#REF!</definedName>
    <definedName name="HORAS_DIAS">#REF!</definedName>
    <definedName name="horas_lluvia" localSheetId="11">#REF!</definedName>
    <definedName name="horas_lluvia" localSheetId="0">#REF!</definedName>
    <definedName name="horas_lluvia">#REF!</definedName>
    <definedName name="HORAS_LLUVIAS" localSheetId="11">#REF!</definedName>
    <definedName name="HORAS_LLUVIAS" localSheetId="0">#REF!</definedName>
    <definedName name="HORAS_LLUVIAS">#REF!</definedName>
    <definedName name="HORASLLUVIA">#REF!</definedName>
    <definedName name="Horno_Microondas">#REF!</definedName>
    <definedName name="hp">#REF!</definedName>
    <definedName name="hqi">#REF!</definedName>
    <definedName name="hreer" localSheetId="5" hidden="1">{"TAB1",#N/A,TRUE,"GENERAL";"TAB2",#N/A,TRUE,"GENERAL";"TAB3",#N/A,TRUE,"GENERAL";"TAB4",#N/A,TRUE,"GENERAL";"TAB5",#N/A,TRUE,"GENERAL"}</definedName>
    <definedName name="hreer" localSheetId="11" hidden="1">{"TAB1",#N/A,TRUE,"GENERAL";"TAB2",#N/A,TRUE,"GENERAL";"TAB3",#N/A,TRUE,"GENERAL";"TAB4",#N/A,TRUE,"GENERAL";"TAB5",#N/A,TRUE,"GENERAL"}</definedName>
    <definedName name="hreer" localSheetId="7" hidden="1">{"TAB1",#N/A,TRUE,"GENERAL";"TAB2",#N/A,TRUE,"GENERAL";"TAB3",#N/A,TRUE,"GENERAL";"TAB4",#N/A,TRUE,"GENERAL";"TAB5",#N/A,TRUE,"GENERAL"}</definedName>
    <definedName name="hreer" localSheetId="4" hidden="1">{"TAB1",#N/A,TRUE,"GENERAL";"TAB2",#N/A,TRUE,"GENERAL";"TAB3",#N/A,TRUE,"GENERAL";"TAB4",#N/A,TRUE,"GENERAL";"TAB5",#N/A,TRUE,"GENERAL"}</definedName>
    <definedName name="hreer" localSheetId="6" hidden="1">{"TAB1",#N/A,TRUE,"GENERAL";"TAB2",#N/A,TRUE,"GENERAL";"TAB3",#N/A,TRUE,"GENERAL";"TAB4",#N/A,TRUE,"GENERAL";"TAB5",#N/A,TRUE,"GENERAL"}</definedName>
    <definedName name="hreer" localSheetId="8"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5" hidden="1">{"TAB1",#N/A,TRUE,"GENERAL";"TAB2",#N/A,TRUE,"GENERAL";"TAB3",#N/A,TRUE,"GENERAL";"TAB4",#N/A,TRUE,"GENERAL";"TAB5",#N/A,TRUE,"GENERAL"}</definedName>
    <definedName name="hrhth" localSheetId="11" hidden="1">{"TAB1",#N/A,TRUE,"GENERAL";"TAB2",#N/A,TRUE,"GENERAL";"TAB3",#N/A,TRUE,"GENERAL";"TAB4",#N/A,TRUE,"GENERAL";"TAB5",#N/A,TRUE,"GENERAL"}</definedName>
    <definedName name="hrhth" localSheetId="7" hidden="1">{"TAB1",#N/A,TRUE,"GENERAL";"TAB2",#N/A,TRUE,"GENERAL";"TAB3",#N/A,TRUE,"GENERAL";"TAB4",#N/A,TRUE,"GENERAL";"TAB5",#N/A,TRUE,"GENERAL"}</definedName>
    <definedName name="hrhth" localSheetId="4" hidden="1">{"TAB1",#N/A,TRUE,"GENERAL";"TAB2",#N/A,TRUE,"GENERAL";"TAB3",#N/A,TRUE,"GENERAL";"TAB4",#N/A,TRUE,"GENERAL";"TAB5",#N/A,TRUE,"GENERAL"}</definedName>
    <definedName name="hrhth" localSheetId="6" hidden="1">{"TAB1",#N/A,TRUE,"GENERAL";"TAB2",#N/A,TRUE,"GENERAL";"TAB3",#N/A,TRUE,"GENERAL";"TAB4",#N/A,TRUE,"GENERAL";"TAB5",#N/A,TRUE,"GENERAL"}</definedName>
    <definedName name="hrhth" localSheetId="8"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5" hidden="1">{"TAB1",#N/A,TRUE,"GENERAL";"TAB2",#N/A,TRUE,"GENERAL";"TAB3",#N/A,TRUE,"GENERAL";"TAB4",#N/A,TRUE,"GENERAL";"TAB5",#N/A,TRUE,"GENERAL"}</definedName>
    <definedName name="hrthtrh" localSheetId="11"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5" hidden="1">{"via1",#N/A,TRUE,"general";"via2",#N/A,TRUE,"general";"via3",#N/A,TRUE,"general"}</definedName>
    <definedName name="hsfg" localSheetId="11" hidden="1">{"via1",#N/A,TRUE,"general";"via2",#N/A,TRUE,"general";"via3",#N/A,TRUE,"general"}</definedName>
    <definedName name="hsfg" localSheetId="7" hidden="1">{"via1",#N/A,TRUE,"general";"via2",#N/A,TRUE,"general";"via3",#N/A,TRUE,"general"}</definedName>
    <definedName name="hsfg" localSheetId="4" hidden="1">{"via1",#N/A,TRUE,"general";"via2",#N/A,TRUE,"general";"via3",#N/A,TRUE,"general"}</definedName>
    <definedName name="hsfg" localSheetId="6" hidden="1">{"via1",#N/A,TRUE,"general";"via2",#N/A,TRUE,"general";"via3",#N/A,TRUE,"general"}</definedName>
    <definedName name="hsfg" localSheetId="8"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#REF!</definedName>
    <definedName name="hthdrf" localSheetId="5" hidden="1">{"TAB1",#N/A,TRUE,"GENERAL";"TAB2",#N/A,TRUE,"GENERAL";"TAB3",#N/A,TRUE,"GENERAL";"TAB4",#N/A,TRUE,"GENERAL";"TAB5",#N/A,TRUE,"GENERAL"}</definedName>
    <definedName name="hthdrf" localSheetId="11"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5" hidden="1">{"via1",#N/A,TRUE,"general";"via2",#N/A,TRUE,"general";"via3",#N/A,TRUE,"general"}</definedName>
    <definedName name="htryrt7" localSheetId="11" hidden="1">{"via1",#N/A,TRUE,"general";"via2",#N/A,TRUE,"general";"via3",#N/A,TRUE,"general"}</definedName>
    <definedName name="htryrt7" localSheetId="7" hidden="1">{"via1",#N/A,TRUE,"general";"via2",#N/A,TRUE,"general";"via3",#N/A,TRUE,"general"}</definedName>
    <definedName name="htryrt7" localSheetId="4" hidden="1">{"via1",#N/A,TRUE,"general";"via2",#N/A,TRUE,"general";"via3",#N/A,TRUE,"general"}</definedName>
    <definedName name="htryrt7" localSheetId="6" hidden="1">{"via1",#N/A,TRUE,"general";"via2",#N/A,TRUE,"general";"via3",#N/A,TRUE,"general"}</definedName>
    <definedName name="htryrt7" localSheetId="8"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U">#REF!</definedName>
    <definedName name="hyhjop" localSheetId="5" hidden="1">{"TAB1",#N/A,TRUE,"GENERAL";"TAB2",#N/A,TRUE,"GENERAL";"TAB3",#N/A,TRUE,"GENERAL";"TAB4",#N/A,TRUE,"GENERAL";"TAB5",#N/A,TRUE,"GENERAL"}</definedName>
    <definedName name="hyhjop" localSheetId="11"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5" hidden="1">{"TAB1",#N/A,TRUE,"GENERAL";"TAB2",#N/A,TRUE,"GENERAL";"TAB3",#N/A,TRUE,"GENERAL";"TAB4",#N/A,TRUE,"GENERAL";"TAB5",#N/A,TRUE,"GENERAL"}</definedName>
    <definedName name="hyhyh" localSheetId="11" hidden="1">{"TAB1",#N/A,TRUE,"GENERAL";"TAB2",#N/A,TRUE,"GENERAL";"TAB3",#N/A,TRUE,"GENERAL";"TAB4",#N/A,TRUE,"GENERAL";"TAB5",#N/A,TRUE,"GENERAL"}</definedName>
    <definedName name="hyhyh" localSheetId="7" hidden="1">{"TAB1",#N/A,TRUE,"GENERAL";"TAB2",#N/A,TRUE,"GENERAL";"TAB3",#N/A,TRUE,"GENERAL";"TAB4",#N/A,TRUE,"GENERAL";"TAB5",#N/A,TRUE,"GENERAL"}</definedName>
    <definedName name="hyhyh" localSheetId="4" hidden="1">{"TAB1",#N/A,TRUE,"GENERAL";"TAB2",#N/A,TRUE,"GENERAL";"TAB3",#N/A,TRUE,"GENERAL";"TAB4",#N/A,TRUE,"GENERAL";"TAB5",#N/A,TRUE,"GENERAL"}</definedName>
    <definedName name="hyhyh" localSheetId="6" hidden="1">{"TAB1",#N/A,TRUE,"GENERAL";"TAB2",#N/A,TRUE,"GENERAL";"TAB3",#N/A,TRUE,"GENERAL";"TAB4",#N/A,TRUE,"GENERAL";"TAB5",#N/A,TRUE,"GENERAL"}</definedName>
    <definedName name="hyhyh" localSheetId="8"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5" hidden="1">{"via1",#N/A,TRUE,"general";"via2",#N/A,TRUE,"general";"via3",#N/A,TRUE,"general"}</definedName>
    <definedName name="hytirs" localSheetId="11" hidden="1">{"via1",#N/A,TRUE,"general";"via2",#N/A,TRUE,"general";"via3",#N/A,TRUE,"general"}</definedName>
    <definedName name="hytirs" localSheetId="7" hidden="1">{"via1",#N/A,TRUE,"general";"via2",#N/A,TRUE,"general";"via3",#N/A,TRUE,"general"}</definedName>
    <definedName name="hytirs" localSheetId="4" hidden="1">{"via1",#N/A,TRUE,"general";"via2",#N/A,TRUE,"general";"via3",#N/A,TRUE,"general"}</definedName>
    <definedName name="hytirs" localSheetId="6" hidden="1">{"via1",#N/A,TRUE,"general";"via2",#N/A,TRUE,"general";"via3",#N/A,TRUE,"general"}</definedName>
    <definedName name="hytirs" localSheetId="8"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 localSheetId="5">#REF!</definedName>
    <definedName name="I" localSheetId="11">#REF!</definedName>
    <definedName name="I" localSheetId="7">#REF!</definedName>
    <definedName name="I" localSheetId="4">[85]AIUsan!$E$79</definedName>
    <definedName name="I" localSheetId="8">#REF!</definedName>
    <definedName name="I" localSheetId="0">#REF!</definedName>
    <definedName name="I">#REF!</definedName>
    <definedName name="i8i" localSheetId="5" hidden="1">{"TAB1",#N/A,TRUE,"GENERAL";"TAB2",#N/A,TRUE,"GENERAL";"TAB3",#N/A,TRUE,"GENERAL";"TAB4",#N/A,TRUE,"GENERAL";"TAB5",#N/A,TRUE,"GENERAL"}</definedName>
    <definedName name="i8i" localSheetId="11" hidden="1">{"TAB1",#N/A,TRUE,"GENERAL";"TAB2",#N/A,TRUE,"GENERAL";"TAB3",#N/A,TRUE,"GENERAL";"TAB4",#N/A,TRUE,"GENERAL";"TAB5",#N/A,TRUE,"GENERAL"}</definedName>
    <definedName name="i8i" localSheetId="7" hidden="1">{"TAB1",#N/A,TRUE,"GENERAL";"TAB2",#N/A,TRUE,"GENERAL";"TAB3",#N/A,TRUE,"GENERAL";"TAB4",#N/A,TRUE,"GENERAL";"TAB5",#N/A,TRUE,"GENERAL"}</definedName>
    <definedName name="i8i" localSheetId="4" hidden="1">{"TAB1",#N/A,TRUE,"GENERAL";"TAB2",#N/A,TRUE,"GENERAL";"TAB3",#N/A,TRUE,"GENERAL";"TAB4",#N/A,TRUE,"GENERAL";"TAB5",#N/A,TRUE,"GENERAL"}</definedName>
    <definedName name="i8i" localSheetId="6" hidden="1">{"TAB1",#N/A,TRUE,"GENERAL";"TAB2",#N/A,TRUE,"GENERAL";"TAB3",#N/A,TRUE,"GENERAL";"TAB4",#N/A,TRUE,"GENERAL";"TAB5",#N/A,TRUE,"GENERAL"}</definedName>
    <definedName name="i8i" localSheetId="8"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ccp">#REF!</definedName>
    <definedName name="id">#REF!</definedName>
    <definedName name="IF">'[51]A. P. U.'!#REF!</definedName>
    <definedName name="ig" localSheetId="5">#REF!</definedName>
    <definedName name="ig" localSheetId="11">#REF!</definedName>
    <definedName name="ig" localSheetId="7">#REF!</definedName>
    <definedName name="ig" localSheetId="4">#REF!</definedName>
    <definedName name="ig" localSheetId="8">#REF!</definedName>
    <definedName name="ig" localSheetId="0">#REF!</definedName>
    <definedName name="ig">#REF!</definedName>
    <definedName name="ii" localSheetId="5" hidden="1">{"TAB1",#N/A,TRUE,"GENERAL";"TAB2",#N/A,TRUE,"GENERAL";"TAB3",#N/A,TRUE,"GENERAL";"TAB4",#N/A,TRUE,"GENERAL";"TAB5",#N/A,TRUE,"GENERAL"}</definedName>
    <definedName name="ii" localSheetId="11" hidden="1">{"TAB1",#N/A,TRUE,"GENERAL";"TAB2",#N/A,TRUE,"GENERAL";"TAB3",#N/A,TRUE,"GENERAL";"TAB4",#N/A,TRUE,"GENERAL";"TAB5",#N/A,TRUE,"GENERAL"}</definedName>
    <definedName name="ii" localSheetId="7" hidden="1">{"TAB1",#N/A,TRUE,"GENERAL";"TAB2",#N/A,TRUE,"GENERAL";"TAB3",#N/A,TRUE,"GENERAL";"TAB4",#N/A,TRUE,"GENERAL";"TAB5",#N/A,TRUE,"GENERAL"}</definedName>
    <definedName name="ii" localSheetId="4" hidden="1">{"TAB1",#N/A,TRUE,"GENERAL";"TAB2",#N/A,TRUE,"GENERAL";"TAB3",#N/A,TRUE,"GENERAL";"TAB4",#N/A,TRUE,"GENERAL";"TAB5",#N/A,TRUE,"GENERAL"}</definedName>
    <definedName name="ii" localSheetId="6" hidden="1">{"TAB1",#N/A,TRUE,"GENERAL";"TAB2",#N/A,TRUE,"GENERAL";"TAB3",#N/A,TRUE,"GENERAL";"TAB4",#N/A,TRUE,"GENERAL";"TAB5",#N/A,TRUE,"GENERAL"}</definedName>
    <definedName name="ii" localSheetId="8" hidden="1">{"TAB1",#N/A,TRUE,"GENERAL";"TAB2",#N/A,TRUE,"GENERAL";"TAB3",#N/A,TRUE,"GENERAL";"TAB4",#N/A,TRUE,"GENERAL";"TAB5",#N/A,TRUE,"GENERAL"}</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5" hidden="1">{"via1",#N/A,TRUE,"general";"via2",#N/A,TRUE,"general";"via3",#N/A,TRUE,"general"}</definedName>
    <definedName name="iii" localSheetId="11" hidden="1">{"via1",#N/A,TRUE,"general";"via2",#N/A,TRUE,"general";"via3",#N/A,TRUE,"general"}</definedName>
    <definedName name="iii" localSheetId="7" hidden="1">{"via1",#N/A,TRUE,"general";"via2",#N/A,TRUE,"general";"via3",#N/A,TRUE,"general"}</definedName>
    <definedName name="iii" localSheetId="4" hidden="1">{"via1",#N/A,TRUE,"general";"via2",#N/A,TRUE,"general";"via3",#N/A,TRUE,"general"}</definedName>
    <definedName name="iii" localSheetId="6" hidden="1">{"via1",#N/A,TRUE,"general";"via2",#N/A,TRUE,"general";"via3",#N/A,TRUE,"general"}</definedName>
    <definedName name="iii" localSheetId="8"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5" hidden="1">{"via1",#N/A,TRUE,"general";"via2",#N/A,TRUE,"general";"via3",#N/A,TRUE,"general"}</definedName>
    <definedName name="iiii" localSheetId="11" hidden="1">{"via1",#N/A,TRUE,"general";"via2",#N/A,TRUE,"general";"via3",#N/A,TRUE,"general"}</definedName>
    <definedName name="iiii" localSheetId="7" hidden="1">{"via1",#N/A,TRUE,"general";"via2",#N/A,TRUE,"general";"via3",#N/A,TRUE,"general"}</definedName>
    <definedName name="iiii" localSheetId="4" hidden="1">{"via1",#N/A,TRUE,"general";"via2",#N/A,TRUE,"general";"via3",#N/A,TRUE,"general"}</definedName>
    <definedName name="iiii" localSheetId="6" hidden="1">{"via1",#N/A,TRUE,"general";"via2",#N/A,TRUE,"general";"via3",#N/A,TRUE,"general"}</definedName>
    <definedName name="iiii" localSheetId="8"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5" hidden="1">{"via1",#N/A,TRUE,"general";"via2",#N/A,TRUE,"general";"via3",#N/A,TRUE,"general"}</definedName>
    <definedName name="iiiiiiik" localSheetId="11" hidden="1">{"via1",#N/A,TRUE,"general";"via2",#N/A,TRUE,"general";"via3",#N/A,TRUE,"general"}</definedName>
    <definedName name="iiiiiiik" localSheetId="7" hidden="1">{"via1",#N/A,TRUE,"general";"via2",#N/A,TRUE,"general";"via3",#N/A,TRUE,"general"}</definedName>
    <definedName name="iiiiiiik" localSheetId="4" hidden="1">{"via1",#N/A,TRUE,"general";"via2",#N/A,TRUE,"general";"via3",#N/A,TRUE,"general"}</definedName>
    <definedName name="iiiiiiik" localSheetId="6" hidden="1">{"via1",#N/A,TRUE,"general";"via2",#N/A,TRUE,"general";"via3",#N/A,TRUE,"general"}</definedName>
    <definedName name="iiiiiiik" localSheetId="8"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5" hidden="1">{"TAB1",#N/A,TRUE,"GENERAL";"TAB2",#N/A,TRUE,"GENERAL";"TAB3",#N/A,TRUE,"GENERAL";"TAB4",#N/A,TRUE,"GENERAL";"TAB5",#N/A,TRUE,"GENERAL"}</definedName>
    <definedName name="iiiiuh" localSheetId="11"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5" hidden="1">{"TAB1",#N/A,TRUE,"GENERAL";"TAB2",#N/A,TRUE,"GENERAL";"TAB3",#N/A,TRUE,"GENERAL";"TAB4",#N/A,TRUE,"GENERAL";"TAB5",#N/A,TRUE,"GENERAL"}</definedName>
    <definedName name="iktgvfmu" localSheetId="11"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M">#REF!</definedName>
    <definedName name="Impermeabilizante_concreto_de_3000_P.S.I.">#REF!</definedName>
    <definedName name="Impermeabilizante_mortero_1_3">#REF!</definedName>
    <definedName name="Impermeabilizante_mortero_1_4">#REF!</definedName>
    <definedName name="imprevistos" localSheetId="11">[27]DATOS!$B$17</definedName>
    <definedName name="imprevistos" localSheetId="4">[28]DATOS!$B$17</definedName>
    <definedName name="imprevistos" localSheetId="8">[28]DATOS!$B$17</definedName>
    <definedName name="imprevistos" localSheetId="0">[27]DATOS!$B$17</definedName>
    <definedName name="imprevistos">[29]DATOS!$B$17</definedName>
    <definedName name="IMPUESTOS" localSheetId="5">'[22]FACTOR MULTIPLICADOR'!$F$33:$F$38</definedName>
    <definedName name="IMPUESTOS" localSheetId="11">#REF!</definedName>
    <definedName name="IMPUESTOS" localSheetId="7">#REF!</definedName>
    <definedName name="IMPUESTOS" localSheetId="4">#REF!</definedName>
    <definedName name="IMPUESTOS" localSheetId="8">#REF!</definedName>
    <definedName name="IMPUESTOS" localSheetId="0">#REF!</definedName>
    <definedName name="IMPUESTOS">#REF!</definedName>
    <definedName name="IN" localSheetId="11">#REF!</definedName>
    <definedName name="IN" localSheetId="4">#REF!</definedName>
    <definedName name="IN" localSheetId="8">#REF!</definedName>
    <definedName name="IN" localSheetId="0">#REF!</definedName>
    <definedName name="IN">#REF!</definedName>
    <definedName name="Incremento_Fluido_3000_psi" localSheetId="11">#REF!</definedName>
    <definedName name="Incremento_Fluido_3000_psi" localSheetId="0">#REF!</definedName>
    <definedName name="Incremento_Fluido_3000_psi">#REF!</definedName>
    <definedName name="IND">[86]items!$C$4:$J$247</definedName>
    <definedName name="INDI">[87]Indice!$1:$1048576</definedName>
    <definedName name="INDICE">'[74]INDICE ALFABETICO'!$1:$1048576</definedName>
    <definedName name="INDICES" localSheetId="5">#REF!</definedName>
    <definedName name="INDICES" localSheetId="11">#REF!</definedName>
    <definedName name="INDICES" localSheetId="7">#REF!</definedName>
    <definedName name="INDICES" localSheetId="4">#REF!</definedName>
    <definedName name="INDICES" localSheetId="8">#REF!</definedName>
    <definedName name="INDICES" localSheetId="0">#REF!</definedName>
    <definedName name="INDICES">#REF!</definedName>
    <definedName name="inf" localSheetId="11">#REF!</definedName>
    <definedName name="inf" localSheetId="4">#REF!</definedName>
    <definedName name="inf" localSheetId="0">#REF!</definedName>
    <definedName name="inf">#REF!</definedName>
    <definedName name="inicial">[13]DATOS!$E$3:$E$1655</definedName>
    <definedName name="Inicio">[35]BASES!$E$26</definedName>
    <definedName name="INMEL">[88]ELECTRICO!$A$6:$G$101</definedName>
    <definedName name="instalacion_lavamanos" localSheetId="5">#REF!</definedName>
    <definedName name="instalacion_lavamanos" localSheetId="11">#REF!</definedName>
    <definedName name="instalacion_lavamanos" localSheetId="7">#REF!</definedName>
    <definedName name="instalacion_lavamanos" localSheetId="4">#REF!</definedName>
    <definedName name="instalacion_lavamanos" localSheetId="8">#REF!</definedName>
    <definedName name="instalacion_lavamanos" localSheetId="0">#REF!</definedName>
    <definedName name="instalacion_lavamanos">#REF!</definedName>
    <definedName name="instalacion_lavaplatos" localSheetId="11">#REF!</definedName>
    <definedName name="instalacion_lavaplatos" localSheetId="0">#REF!</definedName>
    <definedName name="instalacion_lavaplatos">#REF!</definedName>
    <definedName name="instalacion_sanitario" localSheetId="11">#REF!</definedName>
    <definedName name="instalacion_sanitario" localSheetId="0">#REF!</definedName>
    <definedName name="instalacion_sanitario">#REF!</definedName>
    <definedName name="Instalación_y_dotación">#REF!</definedName>
    <definedName name="Insumos" localSheetId="6">#REF!</definedName>
    <definedName name="INSUMOS">#N/A</definedName>
    <definedName name="Int" localSheetId="5">#REF!</definedName>
    <definedName name="Int" localSheetId="11">#REF!</definedName>
    <definedName name="Int" localSheetId="7">#REF!</definedName>
    <definedName name="Int" localSheetId="4">#REF!</definedName>
    <definedName name="Int" localSheetId="8">#REF!</definedName>
    <definedName name="Int" localSheetId="0">#REF!</definedName>
    <definedName name="Int">#REF!</definedName>
    <definedName name="Interest_Rate" localSheetId="11">#REF!</definedName>
    <definedName name="Interest_Rate" localSheetId="0">#REF!</definedName>
    <definedName name="Interest_Rate">#REF!</definedName>
    <definedName name="INV" localSheetId="11">#REF!</definedName>
    <definedName name="INV" localSheetId="0">#REF!</definedName>
    <definedName name="INV">#REF!</definedName>
    <definedName name="INV_11">'[89]PR 1'!$A$2:$N$655</definedName>
    <definedName name="Io" localSheetId="5">#REF!</definedName>
    <definedName name="Io" localSheetId="11">#REF!</definedName>
    <definedName name="Io" localSheetId="7">#REF!</definedName>
    <definedName name="Io" localSheetId="4">#REF!</definedName>
    <definedName name="Io" localSheetId="8">#REF!</definedName>
    <definedName name="Io" localSheetId="0">#REF!</definedName>
    <definedName name="Io">#REF!</definedName>
    <definedName name="io0ioprhyi0i90ryi90" localSheetId="11">#REF!</definedName>
    <definedName name="io0ioprhyi0i90ryi90" localSheetId="0">#REF!</definedName>
    <definedName name="io0ioprhyi0i90ryi90">#REF!</definedName>
    <definedName name="IOUHH" localSheetId="5">'5. FP PRESTAC.'!err</definedName>
    <definedName name="IOUHH" localSheetId="11">[0]!err</definedName>
    <definedName name="IOUHH" localSheetId="7">CALIDAD!err</definedName>
    <definedName name="IOUHH" localSheetId="4">DEDICACIÓN!err</definedName>
    <definedName name="IOUHH" localSheetId="8">'IMP Y PÓLIZAS'!err</definedName>
    <definedName name="IOUHH" localSheetId="0">[0]!err</definedName>
    <definedName name="IOUHH">[0]!err</definedName>
    <definedName name="ir" localSheetId="5">#REF!</definedName>
    <definedName name="ir" localSheetId="11">#REF!</definedName>
    <definedName name="ir" localSheetId="7">#REF!</definedName>
    <definedName name="ir" localSheetId="4">#REF!</definedName>
    <definedName name="ir" localSheetId="8">#REF!</definedName>
    <definedName name="ir" localSheetId="0">#REF!</definedName>
    <definedName name="ir">#REF!</definedName>
    <definedName name="Israel" localSheetId="5">#REF!,#REF!,#REF!,#REF!,#REF!,#REF!,#REF!,#REF!,#REF!</definedName>
    <definedName name="Israel" localSheetId="11">#REF!,#REF!,#REF!,#REF!,#REF!,#REF!,#REF!,#REF!,#REF!</definedName>
    <definedName name="Israel" localSheetId="7">#REF!,#REF!,#REF!,#REF!,#REF!,#REF!,#REF!,#REF!,#REF!</definedName>
    <definedName name="Israel" localSheetId="4">#REF!,#REF!,#REF!,#REF!,#REF!,#REF!,#REF!,#REF!,#REF!</definedName>
    <definedName name="Israel" localSheetId="8">#REF!,#REF!,#REF!,#REF!,#REF!,#REF!,#REF!,#REF!,#REF!</definedName>
    <definedName name="Israel" localSheetId="0">#REF!,#REF!,#REF!,#REF!,#REF!,#REF!,#REF!,#REF!,#REF!</definedName>
    <definedName name="Israel">#REF!,#REF!,#REF!,#REF!,#REF!,#REF!,#REF!,#REF!,#REF!</definedName>
    <definedName name="it." localSheetId="5">#REF!</definedName>
    <definedName name="it." localSheetId="11">#REF!</definedName>
    <definedName name="it." localSheetId="7">#REF!</definedName>
    <definedName name="it." localSheetId="4">#REF!</definedName>
    <definedName name="it." localSheetId="8">#REF!</definedName>
    <definedName name="it." localSheetId="0">#REF!</definedName>
    <definedName name="it.">#REF!</definedName>
    <definedName name="Item" localSheetId="11">#REF!</definedName>
    <definedName name="Item" localSheetId="4">#REF!</definedName>
    <definedName name="Item" localSheetId="8">#REF!</definedName>
    <definedName name="Item" localSheetId="0">#REF!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1a">#REF!</definedName>
    <definedName name="ITEM2">#REF!</definedName>
    <definedName name="ITEM2_133">#REF!</definedName>
    <definedName name="ITEM2_149">#REF!</definedName>
    <definedName name="ITEM2_186">#REF!</definedName>
    <definedName name="ITEM2_187">#REF!</definedName>
    <definedName name="item210.3">#REF!</definedName>
    <definedName name="item230.1">#REF!</definedName>
    <definedName name="item2a">#REF!</definedName>
    <definedName name="ITEM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50.2P">#REF!</definedName>
    <definedName name="item5">#REF!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ES">[90]todos!$A$7:$D$38</definedName>
    <definedName name="items" localSheetId="11">[27]ITEMS!$B$6:$B$176</definedName>
    <definedName name="items" localSheetId="4">[28]ITEMS!$B$6:$B$176</definedName>
    <definedName name="items" localSheetId="8">[28]ITEMS!$B$6:$B$176</definedName>
    <definedName name="items" localSheetId="0">[27]ITEMS!$B$6:$B$176</definedName>
    <definedName name="items">[29]ITEMS!$B$6:$B$176</definedName>
    <definedName name="IUI" localSheetId="5" hidden="1">{"TAB1",#N/A,TRUE,"GENERAL";"TAB2",#N/A,TRUE,"GENERAL";"TAB3",#N/A,TRUE,"GENERAL";"TAB4",#N/A,TRUE,"GENERAL";"TAB5",#N/A,TRUE,"GENERAL"}</definedName>
    <definedName name="IUI" localSheetId="11" hidden="1">{"TAB1",#N/A,TRUE,"GENERAL";"TAB2",#N/A,TRUE,"GENERAL";"TAB3",#N/A,TRUE,"GENERAL";"TAB4",#N/A,TRUE,"GENERAL";"TAB5",#N/A,TRUE,"GENERAL"}</definedName>
    <definedName name="IUI" localSheetId="7" hidden="1">{"TAB1",#N/A,TRUE,"GENERAL";"TAB2",#N/A,TRUE,"GENERAL";"TAB3",#N/A,TRUE,"GENERAL";"TAB4",#N/A,TRUE,"GENERAL";"TAB5",#N/A,TRUE,"GENERAL"}</definedName>
    <definedName name="IUI" localSheetId="4" hidden="1">{"TAB1",#N/A,TRUE,"GENERAL";"TAB2",#N/A,TRUE,"GENERAL";"TAB3",#N/A,TRUE,"GENERAL";"TAB4",#N/A,TRUE,"GENERAL";"TAB5",#N/A,TRUE,"GENERAL"}</definedName>
    <definedName name="IUI" localSheetId="6" hidden="1">{"TAB1",#N/A,TRUE,"GENERAL";"TAB2",#N/A,TRUE,"GENERAL";"TAB3",#N/A,TRUE,"GENERAL";"TAB4",#N/A,TRUE,"GENERAL";"TAB5",#N/A,TRUE,"GENERAL"}</definedName>
    <definedName name="IUI" localSheetId="8"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5" hidden="1">{"TAB1",#N/A,TRUE,"GENERAL";"TAB2",#N/A,TRUE,"GENERAL";"TAB3",#N/A,TRUE,"GENERAL";"TAB4",#N/A,TRUE,"GENERAL";"TAB5",#N/A,TRUE,"GENERAL"}</definedName>
    <definedName name="iuit7" localSheetId="11" hidden="1">{"TAB1",#N/A,TRUE,"GENERAL";"TAB2",#N/A,TRUE,"GENERAL";"TAB3",#N/A,TRUE,"GENERAL";"TAB4",#N/A,TRUE,"GENERAL";"TAB5",#N/A,TRUE,"GENERAL"}</definedName>
    <definedName name="iuit7" localSheetId="7" hidden="1">{"TAB1",#N/A,TRUE,"GENERAL";"TAB2",#N/A,TRUE,"GENERAL";"TAB3",#N/A,TRUE,"GENERAL";"TAB4",#N/A,TRUE,"GENERAL";"TAB5",#N/A,TRUE,"GENERAL"}</definedName>
    <definedName name="iuit7" localSheetId="4" hidden="1">{"TAB1",#N/A,TRUE,"GENERAL";"TAB2",#N/A,TRUE,"GENERAL";"TAB3",#N/A,TRUE,"GENERAL";"TAB4",#N/A,TRUE,"GENERAL";"TAB5",#N/A,TRUE,"GENERAL"}</definedName>
    <definedName name="iuit7" localSheetId="6" hidden="1">{"TAB1",#N/A,TRUE,"GENERAL";"TAB2",#N/A,TRUE,"GENERAL";"TAB3",#N/A,TRUE,"GENERAL";"TAB4",#N/A,TRUE,"GENERAL";"TAB5",#N/A,TRUE,"GENERAL"}</definedName>
    <definedName name="iuit7" localSheetId="8"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5" hidden="1">{"via1",#N/A,TRUE,"general";"via2",#N/A,TRUE,"general";"via3",#N/A,TRUE,"general"}</definedName>
    <definedName name="iul" localSheetId="11" hidden="1">{"via1",#N/A,TRUE,"general";"via2",#N/A,TRUE,"general";"via3",#N/A,TRUE,"general"}</definedName>
    <definedName name="iul" localSheetId="7" hidden="1">{"via1",#N/A,TRUE,"general";"via2",#N/A,TRUE,"general";"via3",#N/A,TRUE,"general"}</definedName>
    <definedName name="iul" localSheetId="4" hidden="1">{"via1",#N/A,TRUE,"general";"via2",#N/A,TRUE,"general";"via3",#N/A,TRUE,"general"}</definedName>
    <definedName name="iul" localSheetId="6" hidden="1">{"via1",#N/A,TRUE,"general";"via2",#N/A,TRUE,"general";"via3",#N/A,TRUE,"general"}</definedName>
    <definedName name="iul" localSheetId="8"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5" hidden="1">{"via1",#N/A,TRUE,"general";"via2",#N/A,TRUE,"general";"via3",#N/A,TRUE,"general"}</definedName>
    <definedName name="iuouio" localSheetId="11" hidden="1">{"via1",#N/A,TRUE,"general";"via2",#N/A,TRUE,"general";"via3",#N/A,TRUE,"general"}</definedName>
    <definedName name="iuouio" localSheetId="7" hidden="1">{"via1",#N/A,TRUE,"general";"via2",#N/A,TRUE,"general";"via3",#N/A,TRUE,"general"}</definedName>
    <definedName name="iuouio" localSheetId="4" hidden="1">{"via1",#N/A,TRUE,"general";"via2",#N/A,TRUE,"general";"via3",#N/A,TRUE,"general"}</definedName>
    <definedName name="iuouio" localSheetId="6" hidden="1">{"via1",#N/A,TRUE,"general";"via2",#N/A,TRUE,"general";"via3",#N/A,TRUE,"general"}</definedName>
    <definedName name="iuouio" localSheetId="8"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5" hidden="1">{"TAB1",#N/A,TRUE,"GENERAL";"TAB2",#N/A,TRUE,"GENERAL";"TAB3",#N/A,TRUE,"GENERAL";"TAB4",#N/A,TRUE,"GENERAL";"TAB5",#N/A,TRUE,"GENERAL"}</definedName>
    <definedName name="iuyi9" localSheetId="11" hidden="1">{"TAB1",#N/A,TRUE,"GENERAL";"TAB2",#N/A,TRUE,"GENERAL";"TAB3",#N/A,TRUE,"GENERAL";"TAB4",#N/A,TRUE,"GENERAL";"TAB5",#N/A,TRUE,"GENERAL"}</definedName>
    <definedName name="iuyi9" localSheetId="7" hidden="1">{"TAB1",#N/A,TRUE,"GENERAL";"TAB2",#N/A,TRUE,"GENERAL";"TAB3",#N/A,TRUE,"GENERAL";"TAB4",#N/A,TRUE,"GENERAL";"TAB5",#N/A,TRUE,"GENERAL"}</definedName>
    <definedName name="iuyi9" localSheetId="4" hidden="1">{"TAB1",#N/A,TRUE,"GENERAL";"TAB2",#N/A,TRUE,"GENERAL";"TAB3",#N/A,TRUE,"GENERAL";"TAB4",#N/A,TRUE,"GENERAL";"TAB5",#N/A,TRUE,"GENERAL"}</definedName>
    <definedName name="iuyi9" localSheetId="6" hidden="1">{"TAB1",#N/A,TRUE,"GENERAL";"TAB2",#N/A,TRUE,"GENERAL";"TAB3",#N/A,TRUE,"GENERAL";"TAB4",#N/A,TRUE,"GENERAL";"TAB5",#N/A,TRUE,"GENERAL"}</definedName>
    <definedName name="iuyi9" localSheetId="8"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yuiuyi" localSheetId="5" hidden="1">{"via1",#N/A,TRUE,"general";"via2",#N/A,TRUE,"general";"via3",#N/A,TRUE,"general"}</definedName>
    <definedName name="iyuiuyi" localSheetId="11" hidden="1">{"via1",#N/A,TRUE,"general";"via2",#N/A,TRUE,"general";"via3",#N/A,TRUE,"general"}</definedName>
    <definedName name="iyuiuyi" localSheetId="7" hidden="1">{"via1",#N/A,TRUE,"general";"via2",#N/A,TRUE,"general";"via3",#N/A,TRUE,"general"}</definedName>
    <definedName name="iyuiuyi" localSheetId="4" hidden="1">{"via1",#N/A,TRUE,"general";"via2",#N/A,TRUE,"general";"via3",#N/A,TRUE,"general"}</definedName>
    <definedName name="iyuiuyi" localSheetId="6" hidden="1">{"via1",#N/A,TRUE,"general";"via2",#N/A,TRUE,"general";"via3",#N/A,TRUE,"general"}</definedName>
    <definedName name="iyuiuyi" localSheetId="8"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IZQ" localSheetId="11">[65]DIST!$G$7:$H$2413</definedName>
    <definedName name="IZQ" localSheetId="4">[66]DIST!$G$7:$H$2413</definedName>
    <definedName name="IZQ" localSheetId="8">[66]DIST!$G$7:$H$2413</definedName>
    <definedName name="IZQ" localSheetId="0">[65]DIST!$G$7:$H$2413</definedName>
    <definedName name="IZQ">[67]DIST!$G$7:$H$2413</definedName>
    <definedName name="j" localSheetId="5" hidden="1">{"TAB1",#N/A,TRUE,"GENERAL";"TAB2",#N/A,TRUE,"GENERAL";"TAB3",#N/A,TRUE,"GENERAL";"TAB4",#N/A,TRUE,"GENERAL";"TAB5",#N/A,TRUE,"GENERAL"}</definedName>
    <definedName name="j" localSheetId="11" hidden="1">{"TAB1",#N/A,TRUE,"GENERAL";"TAB2",#N/A,TRUE,"GENERAL";"TAB3",#N/A,TRUE,"GENERAL";"TAB4",#N/A,TRUE,"GENERAL";"TAB5",#N/A,TRUE,"GENERAL"}</definedName>
    <definedName name="j" localSheetId="7" hidden="1">{"TAB1",#N/A,TRUE,"GENERAL";"TAB2",#N/A,TRUE,"GENERAL";"TAB3",#N/A,TRUE,"GENERAL";"TAB4",#N/A,TRUE,"GENERAL";"TAB5",#N/A,TRUE,"GENERAL"}</definedName>
    <definedName name="j" localSheetId="4">DEDICACIÓN!err</definedName>
    <definedName name="j" localSheetId="6" hidden="1">{"TAB1",#N/A,TRUE,"GENERAL";"TAB2",#N/A,TRUE,"GENERAL";"TAB3",#N/A,TRUE,"GENERAL";"TAB4",#N/A,TRUE,"GENERAL";"TAB5",#N/A,TRUE,"GENERAL"}</definedName>
    <definedName name="j" localSheetId="8"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_GARCIA_P">#REF!</definedName>
    <definedName name="JA" localSheetId="11">#REF!</definedName>
    <definedName name="JA" localSheetId="4">#REF!</definedName>
    <definedName name="JA" localSheetId="8">#REF!</definedName>
    <definedName name="JA" localSheetId="0">#REF!</definedName>
    <definedName name="JA">#REF!</definedName>
    <definedName name="Jardines" localSheetId="11">#REF!</definedName>
    <definedName name="Jardines" localSheetId="0">#REF!</definedName>
    <definedName name="Jardines">#REF!</definedName>
    <definedName name="jd" localSheetId="5" hidden="1">{"via1",#N/A,TRUE,"general";"via2",#N/A,TRUE,"general";"via3",#N/A,TRUE,"general"}</definedName>
    <definedName name="jd" localSheetId="11" hidden="1">{"via1",#N/A,TRUE,"general";"via2",#N/A,TRUE,"general";"via3",#N/A,TRUE,"general"}</definedName>
    <definedName name="jd" localSheetId="7" hidden="1">{"via1",#N/A,TRUE,"general";"via2",#N/A,TRUE,"general";"via3",#N/A,TRUE,"general"}</definedName>
    <definedName name="jd" localSheetId="4" hidden="1">{"via1",#N/A,TRUE,"general";"via2",#N/A,TRUE,"general";"via3",#N/A,TRUE,"general"}</definedName>
    <definedName name="jd" localSheetId="6" hidden="1">{"via1",#N/A,TRUE,"general";"via2",#N/A,TRUE,"general";"via3",#N/A,TRUE,"general"}</definedName>
    <definedName name="jd" localSheetId="8"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5" hidden="1">{"TAB1",#N/A,TRUE,"GENERAL";"TAB2",#N/A,TRUE,"GENERAL";"TAB3",#N/A,TRUE,"GENERAL";"TAB4",#N/A,TRUE,"GENERAL";"TAB5",#N/A,TRUE,"GENERAL"}</definedName>
    <definedName name="jdh" localSheetId="11" hidden="1">{"TAB1",#N/A,TRUE,"GENERAL";"TAB2",#N/A,TRUE,"GENERAL";"TAB3",#N/A,TRUE,"GENERAL";"TAB4",#N/A,TRUE,"GENERAL";"TAB5",#N/A,TRUE,"GENERAL"}</definedName>
    <definedName name="jdh" localSheetId="7" hidden="1">{"TAB1",#N/A,TRUE,"GENERAL";"TAB2",#N/A,TRUE,"GENERAL";"TAB3",#N/A,TRUE,"GENERAL";"TAB4",#N/A,TRUE,"GENERAL";"TAB5",#N/A,TRUE,"GENERAL"}</definedName>
    <definedName name="jdh" localSheetId="4" hidden="1">{"TAB1",#N/A,TRUE,"GENERAL";"TAB2",#N/A,TRUE,"GENERAL";"TAB3",#N/A,TRUE,"GENERAL";"TAB4",#N/A,TRUE,"GENERAL";"TAB5",#N/A,TRUE,"GENERAL"}</definedName>
    <definedName name="jdh" localSheetId="6" hidden="1">{"TAB1",#N/A,TRUE,"GENERAL";"TAB2",#N/A,TRUE,"GENERAL";"TAB3",#N/A,TRUE,"GENERAL";"TAB4",#N/A,TRUE,"GENERAL";"TAB5",#N/A,TRUE,"GENERAL"}</definedName>
    <definedName name="jdh" localSheetId="8"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v">'[91]Desmonte y Limpieza'!$J$4</definedName>
    <definedName name="jeytj" localSheetId="5" hidden="1">{"TAB1",#N/A,TRUE,"GENERAL";"TAB2",#N/A,TRUE,"GENERAL";"TAB3",#N/A,TRUE,"GENERAL";"TAB4",#N/A,TRUE,"GENERAL";"TAB5",#N/A,TRUE,"GENERAL"}</definedName>
    <definedName name="jeytj" localSheetId="11" hidden="1">{"TAB1",#N/A,TRUE,"GENERAL";"TAB2",#N/A,TRUE,"GENERAL";"TAB3",#N/A,TRUE,"GENERAL";"TAB4",#N/A,TRUE,"GENERAL";"TAB5",#N/A,TRUE,"GENERAL"}</definedName>
    <definedName name="jeytj" localSheetId="7" hidden="1">{"TAB1",#N/A,TRUE,"GENERAL";"TAB2",#N/A,TRUE,"GENERAL";"TAB3",#N/A,TRUE,"GENERAL";"TAB4",#N/A,TRUE,"GENERAL";"TAB5",#N/A,TRUE,"GENERAL"}</definedName>
    <definedName name="jeytj" localSheetId="4" hidden="1">{"TAB1",#N/A,TRUE,"GENERAL";"TAB2",#N/A,TRUE,"GENERAL";"TAB3",#N/A,TRUE,"GENERAL";"TAB4",#N/A,TRUE,"GENERAL";"TAB5",#N/A,TRUE,"GENERAL"}</definedName>
    <definedName name="jeytj" localSheetId="6" hidden="1">{"TAB1",#N/A,TRUE,"GENERAL";"TAB2",#N/A,TRUE,"GENERAL";"TAB3",#N/A,TRUE,"GENERAL";"TAB4",#N/A,TRUE,"GENERAL";"TAB5",#N/A,TRUE,"GENERAL"}</definedName>
    <definedName name="jeytj" localSheetId="8"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5" hidden="1">{"TAB1",#N/A,TRUE,"GENERAL";"TAB2",#N/A,TRUE,"GENERAL";"TAB3",#N/A,TRUE,"GENERAL";"TAB4",#N/A,TRUE,"GENERAL";"TAB5",#N/A,TRUE,"GENERAL"}</definedName>
    <definedName name="jfhjfrt" localSheetId="11"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5" hidden="1">{"via1",#N/A,TRUE,"general";"via2",#N/A,TRUE,"general";"via3",#N/A,TRUE,"general"}</definedName>
    <definedName name="jgfj" localSheetId="11" hidden="1">{"via1",#N/A,TRUE,"general";"via2",#N/A,TRUE,"general";"via3",#N/A,TRUE,"general"}</definedName>
    <definedName name="jgfj" localSheetId="7" hidden="1">{"via1",#N/A,TRUE,"general";"via2",#N/A,TRUE,"general";"via3",#N/A,TRUE,"general"}</definedName>
    <definedName name="jgfj" localSheetId="4" hidden="1">{"via1",#N/A,TRUE,"general";"via2",#N/A,TRUE,"general";"via3",#N/A,TRUE,"general"}</definedName>
    <definedName name="jgfj" localSheetId="6" hidden="1">{"via1",#N/A,TRUE,"general";"via2",#N/A,TRUE,"general";"via3",#N/A,TRUE,"general"}</definedName>
    <definedName name="jgfj" localSheetId="8"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5" hidden="1">{"TAB1",#N/A,TRUE,"GENERAL";"TAB2",#N/A,TRUE,"GENERAL";"TAB3",#N/A,TRUE,"GENERAL";"TAB4",#N/A,TRUE,"GENERAL";"TAB5",#N/A,TRUE,"GENERAL"}</definedName>
    <definedName name="jghj" localSheetId="11" hidden="1">{"TAB1",#N/A,TRUE,"GENERAL";"TAB2",#N/A,TRUE,"GENERAL";"TAB3",#N/A,TRUE,"GENERAL";"TAB4",#N/A,TRUE,"GENERAL";"TAB5",#N/A,TRUE,"GENERAL"}</definedName>
    <definedName name="jghj" localSheetId="7" hidden="1">{"TAB1",#N/A,TRUE,"GENERAL";"TAB2",#N/A,TRUE,"GENERAL";"TAB3",#N/A,TRUE,"GENERAL";"TAB4",#N/A,TRUE,"GENERAL";"TAB5",#N/A,TRUE,"GENERAL"}</definedName>
    <definedName name="jghj" localSheetId="4" hidden="1">{"TAB1",#N/A,TRUE,"GENERAL";"TAB2",#N/A,TRUE,"GENERAL";"TAB3",#N/A,TRUE,"GENERAL";"TAB4",#N/A,TRUE,"GENERAL";"TAB5",#N/A,TRUE,"GENERAL"}</definedName>
    <definedName name="jghj" localSheetId="6" hidden="1">{"TAB1",#N/A,TRUE,"GENERAL";"TAB2",#N/A,TRUE,"GENERAL";"TAB3",#N/A,TRUE,"GENERAL";"TAB4",#N/A,TRUE,"GENERAL";"TAB5",#N/A,TRUE,"GENERAL"}</definedName>
    <definedName name="jghj" localSheetId="8"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5" hidden="1">{"TAB1",#N/A,TRUE,"GENERAL";"TAB2",#N/A,TRUE,"GENERAL";"TAB3",#N/A,TRUE,"GENERAL";"TAB4",#N/A,TRUE,"GENERAL";"TAB5",#N/A,TRUE,"GENERAL"}</definedName>
    <definedName name="jgj" localSheetId="11" hidden="1">{"TAB1",#N/A,TRUE,"GENERAL";"TAB2",#N/A,TRUE,"GENERAL";"TAB3",#N/A,TRUE,"GENERAL";"TAB4",#N/A,TRUE,"GENERAL";"TAB5",#N/A,TRUE,"GENERAL"}</definedName>
    <definedName name="jgj" localSheetId="7" hidden="1">{"TAB1",#N/A,TRUE,"GENERAL";"TAB2",#N/A,TRUE,"GENERAL";"TAB3",#N/A,TRUE,"GENERAL";"TAB4",#N/A,TRUE,"GENERAL";"TAB5",#N/A,TRUE,"GENERAL"}</definedName>
    <definedName name="jgj" localSheetId="4" hidden="1">{"TAB1",#N/A,TRUE,"GENERAL";"TAB2",#N/A,TRUE,"GENERAL";"TAB3",#N/A,TRUE,"GENERAL";"TAB4",#N/A,TRUE,"GENERAL";"TAB5",#N/A,TRUE,"GENERAL"}</definedName>
    <definedName name="jgj" localSheetId="6" hidden="1">{"TAB1",#N/A,TRUE,"GENERAL";"TAB2",#N/A,TRUE,"GENERAL";"TAB3",#N/A,TRUE,"GENERAL";"TAB4",#N/A,TRUE,"GENERAL";"TAB5",#N/A,TRUE,"GENERAL"}</definedName>
    <definedName name="jgj" localSheetId="8"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5" hidden="1">{"TAB1",#N/A,TRUE,"GENERAL";"TAB2",#N/A,TRUE,"GENERAL";"TAB3",#N/A,TRUE,"GENERAL";"TAB4",#N/A,TRUE,"GENERAL";"TAB5",#N/A,TRUE,"GENERAL"}</definedName>
    <definedName name="jhg" localSheetId="11" hidden="1">{"TAB1",#N/A,TRUE,"GENERAL";"TAB2",#N/A,TRUE,"GENERAL";"TAB3",#N/A,TRUE,"GENERAL";"TAB4",#N/A,TRUE,"GENERAL";"TAB5",#N/A,TRUE,"GENERAL"}</definedName>
    <definedName name="jhg" localSheetId="7" hidden="1">{"TAB1",#N/A,TRUE,"GENERAL";"TAB2",#N/A,TRUE,"GENERAL";"TAB3",#N/A,TRUE,"GENERAL";"TAB4",#N/A,TRUE,"GENERAL";"TAB5",#N/A,TRUE,"GENERAL"}</definedName>
    <definedName name="jhg" localSheetId="4" hidden="1">{"TAB1",#N/A,TRUE,"GENERAL";"TAB2",#N/A,TRUE,"GENERAL";"TAB3",#N/A,TRUE,"GENERAL";"TAB4",#N/A,TRUE,"GENERAL";"TAB5",#N/A,TRUE,"GENERAL"}</definedName>
    <definedName name="jhg" localSheetId="6" hidden="1">{"TAB1",#N/A,TRUE,"GENERAL";"TAB2",#N/A,TRUE,"GENERAL";"TAB3",#N/A,TRUE,"GENERAL";"TAB4",#N/A,TRUE,"GENERAL";"TAB5",#N/A,TRUE,"GENERAL"}</definedName>
    <definedName name="jhg" localSheetId="8"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5" hidden="1">{"via1",#N/A,TRUE,"general";"via2",#N/A,TRUE,"general";"via3",#N/A,TRUE,"general"}</definedName>
    <definedName name="jhjyj" localSheetId="11" hidden="1">{"via1",#N/A,TRUE,"general";"via2",#N/A,TRUE,"general";"via3",#N/A,TRUE,"general"}</definedName>
    <definedName name="jhjyj" localSheetId="7" hidden="1">{"via1",#N/A,TRUE,"general";"via2",#N/A,TRUE,"general";"via3",#N/A,TRUE,"general"}</definedName>
    <definedName name="jhjyj" localSheetId="4" hidden="1">{"via1",#N/A,TRUE,"general";"via2",#N/A,TRUE,"general";"via3",#N/A,TRUE,"general"}</definedName>
    <definedName name="jhjyj" localSheetId="6" hidden="1">{"via1",#N/A,TRUE,"general";"via2",#N/A,TRUE,"general";"via3",#N/A,TRUE,"general"}</definedName>
    <definedName name="jhjyj" localSheetId="8"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5" hidden="1">{"TAB1",#N/A,TRUE,"GENERAL";"TAB2",#N/A,TRUE,"GENERAL";"TAB3",#N/A,TRUE,"GENERAL";"TAB4",#N/A,TRUE,"GENERAL";"TAB5",#N/A,TRUE,"GENERAL"}</definedName>
    <definedName name="JHK" localSheetId="11" hidden="1">{"TAB1",#N/A,TRUE,"GENERAL";"TAB2",#N/A,TRUE,"GENERAL";"TAB3",#N/A,TRUE,"GENERAL";"TAB4",#N/A,TRUE,"GENERAL";"TAB5",#N/A,TRUE,"GENERAL"}</definedName>
    <definedName name="JHK" localSheetId="7" hidden="1">{"TAB1",#N/A,TRUE,"GENERAL";"TAB2",#N/A,TRUE,"GENERAL";"TAB3",#N/A,TRUE,"GENERAL";"TAB4",#N/A,TRUE,"GENERAL";"TAB5",#N/A,TRUE,"GENERAL"}</definedName>
    <definedName name="JHK" localSheetId="4" hidden="1">{"TAB1",#N/A,TRUE,"GENERAL";"TAB2",#N/A,TRUE,"GENERAL";"TAB3",#N/A,TRUE,"GENERAL";"TAB4",#N/A,TRUE,"GENERAL";"TAB5",#N/A,TRUE,"GENERAL"}</definedName>
    <definedName name="JHK" localSheetId="6" hidden="1">{"TAB1",#N/A,TRUE,"GENERAL";"TAB2",#N/A,TRUE,"GENERAL";"TAB3",#N/A,TRUE,"GENERAL";"TAB4",#N/A,TRUE,"GENERAL";"TAB5",#N/A,TRUE,"GENERAL"}</definedName>
    <definedName name="JHK" localSheetId="8"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11"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5" hidden="1">{"via1",#N/A,TRUE,"general";"via2",#N/A,TRUE,"general";"via3",#N/A,TRUE,"general"}</definedName>
    <definedName name="jj" localSheetId="11" hidden="1">{"via1",#N/A,TRUE,"general";"via2",#N/A,TRUE,"general";"via3",#N/A,TRUE,"general"}</definedName>
    <definedName name="jj" localSheetId="7" hidden="1">{"via1",#N/A,TRUE,"general";"via2",#N/A,TRUE,"general";"via3",#N/A,TRUE,"general"}</definedName>
    <definedName name="JJ" localSheetId="4">DEDICACIÓN!err</definedName>
    <definedName name="jj" localSheetId="6" hidden="1">{"via1",#N/A,TRUE,"general";"via2",#N/A,TRUE,"general";"via3",#N/A,TRUE,"general"}</definedName>
    <definedName name="jj" localSheetId="8" hidden="1">{"via1",#N/A,TRUE,"general";"via2",#N/A,TRUE,"general";"via3",#N/A,TRUE,"general"}</definedName>
    <definedName name="jj" localSheetId="0" hidden="1">{"via1",#N/A,TRUE,"general";"via2",#N/A,TRUE,"general";"via3",#N/A,TRUE,"general"}</definedName>
    <definedName name="jj" hidden="1">{"via1",#N/A,TRUE,"general";"via2",#N/A,TRUE,"general";"via3",#N/A,TRUE,"general"}</definedName>
    <definedName name="jjfq" localSheetId="5" hidden="1">{"via1",#N/A,TRUE,"general";"via2",#N/A,TRUE,"general";"via3",#N/A,TRUE,"general"}</definedName>
    <definedName name="jjfq" localSheetId="11" hidden="1">{"via1",#N/A,TRUE,"general";"via2",#N/A,TRUE,"general";"via3",#N/A,TRUE,"general"}</definedName>
    <definedName name="jjfq" localSheetId="7" hidden="1">{"via1",#N/A,TRUE,"general";"via2",#N/A,TRUE,"general";"via3",#N/A,TRUE,"general"}</definedName>
    <definedName name="jjfq" localSheetId="4" hidden="1">{"via1",#N/A,TRUE,"general";"via2",#N/A,TRUE,"general";"via3",#N/A,TRUE,"general"}</definedName>
    <definedName name="jjfq" localSheetId="6" hidden="1">{"via1",#N/A,TRUE,"general";"via2",#N/A,TRUE,"general";"via3",#N/A,TRUE,"general"}</definedName>
    <definedName name="jjfq" localSheetId="8"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5" hidden="1">{"via1",#N/A,TRUE,"general";"via2",#N/A,TRUE,"general";"via3",#N/A,TRUE,"general"}</definedName>
    <definedName name="jjjhjddfg" localSheetId="11" hidden="1">{"via1",#N/A,TRUE,"general";"via2",#N/A,TRUE,"general";"via3",#N/A,TRUE,"general"}</definedName>
    <definedName name="jjjhjddfg" localSheetId="7" hidden="1">{"via1",#N/A,TRUE,"general";"via2",#N/A,TRUE,"general";"via3",#N/A,TRUE,"general"}</definedName>
    <definedName name="jjjhjddfg" localSheetId="4" hidden="1">{"via1",#N/A,TRUE,"general";"via2",#N/A,TRUE,"general";"via3",#N/A,TRUE,"general"}</definedName>
    <definedName name="jjjhjddfg" localSheetId="6" hidden="1">{"via1",#N/A,TRUE,"general";"via2",#N/A,TRUE,"general";"via3",#N/A,TRUE,"general"}</definedName>
    <definedName name="jjjhjddfg" localSheetId="8"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 localSheetId="5" hidden="1">{"SUMINISTRO E INSTALACIÓN CANALETAS L=7.50"}</definedName>
    <definedName name="JJJJJ" localSheetId="11" hidden="1">{"SUMINISTRO E INSTALACIÓN CANALETAS L=7.50"}</definedName>
    <definedName name="JJJJJ" localSheetId="7" hidden="1">{"SUMINISTRO E INSTALACIÓN CANALETAS L=7.50"}</definedName>
    <definedName name="JJJJJ" localSheetId="4" hidden="1">{"SUMINISTRO E INSTALACIÓN CANALETAS L=7.50"}</definedName>
    <definedName name="JJJJJ" localSheetId="8" hidden="1">{"SUMINISTRO E INSTALACIÓN CANALETAS L=7.50"}</definedName>
    <definedName name="JJJJJ" localSheetId="0" hidden="1">{"SUMINISTRO E INSTALACIÓN CANALETAS L=7.50"}</definedName>
    <definedName name="JJJJJ" hidden="1">{"SUMINISTRO E INSTALACIÓN CANALETAS L=7.50"}</definedName>
    <definedName name="jjjjju" localSheetId="5" hidden="1">{"via1",#N/A,TRUE,"general";"via2",#N/A,TRUE,"general";"via3",#N/A,TRUE,"general"}</definedName>
    <definedName name="jjjjju" localSheetId="11" hidden="1">{"via1",#N/A,TRUE,"general";"via2",#N/A,TRUE,"general";"via3",#N/A,TRUE,"general"}</definedName>
    <definedName name="jjjjju" localSheetId="7" hidden="1">{"via1",#N/A,TRUE,"general";"via2",#N/A,TRUE,"general";"via3",#N/A,TRUE,"general"}</definedName>
    <definedName name="jjjjju" localSheetId="4" hidden="1">{"via1",#N/A,TRUE,"general";"via2",#N/A,TRUE,"general";"via3",#N/A,TRUE,"general"}</definedName>
    <definedName name="jjjjju" localSheetId="6" hidden="1">{"via1",#N/A,TRUE,"general";"via2",#N/A,TRUE,"general";"via3",#N/A,TRUE,"general"}</definedName>
    <definedName name="jjjjju" localSheetId="8"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5" hidden="1">{"TAB1",#N/A,TRUE,"GENERAL";"TAB2",#N/A,TRUE,"GENERAL";"TAB3",#N/A,TRUE,"GENERAL";"TAB4",#N/A,TRUE,"GENERAL";"TAB5",#N/A,TRUE,"GENERAL"}</definedName>
    <definedName name="jjujujty" localSheetId="11"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6"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5" hidden="1">{"via1",#N/A,TRUE,"general";"via2",#N/A,TRUE,"general";"via3",#N/A,TRUE,"general"}</definedName>
    <definedName name="jjyjy" localSheetId="11" hidden="1">{"via1",#N/A,TRUE,"general";"via2",#N/A,TRUE,"general";"via3",#N/A,TRUE,"general"}</definedName>
    <definedName name="jjyjy" localSheetId="7" hidden="1">{"via1",#N/A,TRUE,"general";"via2",#N/A,TRUE,"general";"via3",#N/A,TRUE,"general"}</definedName>
    <definedName name="jjyjy" localSheetId="4" hidden="1">{"via1",#N/A,TRUE,"general";"via2",#N/A,TRUE,"general";"via3",#N/A,TRUE,"general"}</definedName>
    <definedName name="jjyjy" localSheetId="6" hidden="1">{"via1",#N/A,TRUE,"general";"via2",#N/A,TRUE,"general";"via3",#N/A,TRUE,"general"}</definedName>
    <definedName name="jjyjy" localSheetId="8"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#REF!</definedName>
    <definedName name="JKGJHGJHG" localSheetId="5">'5. FP PRESTAC.'!err</definedName>
    <definedName name="JKGJHGJHG" localSheetId="11">[0]!err</definedName>
    <definedName name="JKGJHGJHG" localSheetId="7">CALIDAD!err</definedName>
    <definedName name="JKGJHGJHG" localSheetId="4">DEDICACIÓN!err</definedName>
    <definedName name="JKGJHGJHG" localSheetId="8">'IMP Y PÓLIZAS'!err</definedName>
    <definedName name="JKGJHGJHG" localSheetId="0">[0]!err</definedName>
    <definedName name="JKGJHGJHG">[0]!err</definedName>
    <definedName name="jkk" localSheetId="5" hidden="1">{"TAB1",#N/A,TRUE,"GENERAL";"TAB2",#N/A,TRUE,"GENERAL";"TAB3",#N/A,TRUE,"GENERAL";"TAB4",#N/A,TRUE,"GENERAL";"TAB5",#N/A,TRUE,"GENERAL"}</definedName>
    <definedName name="jkk" localSheetId="11" hidden="1">{"TAB1",#N/A,TRUE,"GENERAL";"TAB2",#N/A,TRUE,"GENERAL";"TAB3",#N/A,TRUE,"GENERAL";"TAB4",#N/A,TRUE,"GENERAL";"TAB5",#N/A,TRUE,"GENERAL"}</definedName>
    <definedName name="jkk" localSheetId="7" hidden="1">{"TAB1",#N/A,TRUE,"GENERAL";"TAB2",#N/A,TRUE,"GENERAL";"TAB3",#N/A,TRUE,"GENERAL";"TAB4",#N/A,TRUE,"GENERAL";"TAB5",#N/A,TRUE,"GENERAL"}</definedName>
    <definedName name="jkk" localSheetId="4" hidden="1">{"TAB1",#N/A,TRUE,"GENERAL";"TAB2",#N/A,TRUE,"GENERAL";"TAB3",#N/A,TRUE,"GENERAL";"TAB4",#N/A,TRUE,"GENERAL";"TAB5",#N/A,TRUE,"GENERAL"}</definedName>
    <definedName name="jkk" localSheetId="6" hidden="1">{"TAB1",#N/A,TRUE,"GENERAL";"TAB2",#N/A,TRUE,"GENERAL";"TAB3",#N/A,TRUE,"GENERAL";"TAB4",#N/A,TRUE,"GENERAL";"TAB5",#N/A,TRUE,"GENERAL"}</definedName>
    <definedName name="jkk" localSheetId="8"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5" hidden="1">{"TAB1",#N/A,TRUE,"GENERAL";"TAB2",#N/A,TRUE,"GENERAL";"TAB3",#N/A,TRUE,"GENERAL";"TAB4",#N/A,TRUE,"GENERAL";"TAB5",#N/A,TRUE,"GENERAL"}</definedName>
    <definedName name="jkl" localSheetId="11" hidden="1">{"TAB1",#N/A,TRUE,"GENERAL";"TAB2",#N/A,TRUE,"GENERAL";"TAB3",#N/A,TRUE,"GENERAL";"TAB4",#N/A,TRUE,"GENERAL";"TAB5",#N/A,TRUE,"GENERAL"}</definedName>
    <definedName name="jkl" localSheetId="7" hidden="1">{"TAB1",#N/A,TRUE,"GENERAL";"TAB2",#N/A,TRUE,"GENERAL";"TAB3",#N/A,TRUE,"GENERAL";"TAB4",#N/A,TRUE,"GENERAL";"TAB5",#N/A,TRUE,"GENERAL"}</definedName>
    <definedName name="jkl" localSheetId="4" hidden="1">{"TAB1",#N/A,TRUE,"GENERAL";"TAB2",#N/A,TRUE,"GENERAL";"TAB3",#N/A,TRUE,"GENERAL";"TAB4",#N/A,TRUE,"GENERAL";"TAB5",#N/A,TRUE,"GENERAL"}</definedName>
    <definedName name="jkl" localSheetId="6" hidden="1">{"TAB1",#N/A,TRUE,"GENERAL";"TAB2",#N/A,TRUE,"GENERAL";"TAB3",#N/A,TRUE,"GENERAL";"TAB4",#N/A,TRUE,"GENERAL";"TAB5",#N/A,TRUE,"GENERAL"}</definedName>
    <definedName name="jkl" localSheetId="8"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LK" localSheetId="5">'5. FP PRESTAC.'!err</definedName>
    <definedName name="JLK" localSheetId="11">[0]!err</definedName>
    <definedName name="JLK" localSheetId="7">CALIDAD!err</definedName>
    <definedName name="JLK" localSheetId="4">DEDICACIÓN!err</definedName>
    <definedName name="JLK" localSheetId="8">'IMP Y PÓLIZAS'!err</definedName>
    <definedName name="JLK" localSheetId="0">[0]!err</definedName>
    <definedName name="JLK">[0]!err</definedName>
    <definedName name="jn" localSheetId="5">#REF!</definedName>
    <definedName name="jn" localSheetId="11">#REF!</definedName>
    <definedName name="jn" localSheetId="7">#REF!</definedName>
    <definedName name="jn" localSheetId="4">#REF!</definedName>
    <definedName name="jn" localSheetId="8">#REF!</definedName>
    <definedName name="jn" localSheetId="0">#REF!</definedName>
    <definedName name="jn">#REF!</definedName>
    <definedName name="jñ" localSheetId="11">#REF!</definedName>
    <definedName name="jñ" localSheetId="0">#REF!</definedName>
    <definedName name="jñ">#REF!</definedName>
    <definedName name="jo" localSheetId="11">#REF!</definedName>
    <definedName name="jo" localSheetId="0">#REF!</definedName>
    <definedName name="jo">#REF!</definedName>
    <definedName name="JOHNNY" localSheetId="5">'5. FP PRESTAC.'!err</definedName>
    <definedName name="JOHNNY" localSheetId="11">[0]!err</definedName>
    <definedName name="JOHNNY" localSheetId="7">CALIDAD!err</definedName>
    <definedName name="JOHNNY" localSheetId="4">DEDICACIÓN!err</definedName>
    <definedName name="JOHNNY" localSheetId="8">'IMP Y PÓLIZAS'!err</definedName>
    <definedName name="JOHNNY" localSheetId="0">[0]!err</definedName>
    <definedName name="JOHNNY">[0]!err</definedName>
    <definedName name="JOHNNY_10">#NAME?</definedName>
    <definedName name="JOHNNY_3">#NAME?</definedName>
    <definedName name="JOHNNY_4">#NAME?</definedName>
    <definedName name="JOHNNY_5">#NAME?</definedName>
    <definedName name="JOHNNY_6">#NAME?</definedName>
    <definedName name="JOHNNY_7">#NAME?</definedName>
    <definedName name="JOHNNY_8">#NAME?</definedName>
    <definedName name="JOHNNY_9">#NAME?</definedName>
    <definedName name="JOTA">#N/A</definedName>
    <definedName name="JRYJ" localSheetId="5" hidden="1">{"via1",#N/A,TRUE,"general";"via2",#N/A,TRUE,"general";"via3",#N/A,TRUE,"general"}</definedName>
    <definedName name="JRYJ" localSheetId="11" hidden="1">{"via1",#N/A,TRUE,"general";"via2",#N/A,TRUE,"general";"via3",#N/A,TRUE,"general"}</definedName>
    <definedName name="JRYJ" localSheetId="7" hidden="1">{"via1",#N/A,TRUE,"general";"via2",#N/A,TRUE,"general";"via3",#N/A,TRUE,"general"}</definedName>
    <definedName name="JRYJ" localSheetId="4" hidden="1">{"via1",#N/A,TRUE,"general";"via2",#N/A,TRUE,"general";"via3",#N/A,TRUE,"general"}</definedName>
    <definedName name="JRYJ" localSheetId="6" hidden="1">{"via1",#N/A,TRUE,"general";"via2",#N/A,TRUE,"general";"via3",#N/A,TRUE,"general"}</definedName>
    <definedName name="JRYJ" localSheetId="8"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#REF!</definedName>
    <definedName name="jtyj" localSheetId="5" hidden="1">{"TAB1",#N/A,TRUE,"GENERAL";"TAB2",#N/A,TRUE,"GENERAL";"TAB3",#N/A,TRUE,"GENERAL";"TAB4",#N/A,TRUE,"GENERAL";"TAB5",#N/A,TRUE,"GENERAL"}</definedName>
    <definedName name="jtyj" localSheetId="11" hidden="1">{"TAB1",#N/A,TRUE,"GENERAL";"TAB2",#N/A,TRUE,"GENERAL";"TAB3",#N/A,TRUE,"GENERAL";"TAB4",#N/A,TRUE,"GENERAL";"TAB5",#N/A,TRUE,"GENERAL"}</definedName>
    <definedName name="jtyj" localSheetId="7" hidden="1">{"TAB1",#N/A,TRUE,"GENERAL";"TAB2",#N/A,TRUE,"GENERAL";"TAB3",#N/A,TRUE,"GENERAL";"TAB4",#N/A,TRUE,"GENERAL";"TAB5",#N/A,TRUE,"GENERAL"}</definedName>
    <definedName name="jtyj" localSheetId="4" hidden="1">{"TAB1",#N/A,TRUE,"GENERAL";"TAB2",#N/A,TRUE,"GENERAL";"TAB3",#N/A,TRUE,"GENERAL";"TAB4",#N/A,TRUE,"GENERAL";"TAB5",#N/A,TRUE,"GENERAL"}</definedName>
    <definedName name="jtyj" localSheetId="6" hidden="1">{"TAB1",#N/A,TRUE,"GENERAL";"TAB2",#N/A,TRUE,"GENERAL";"TAB3",#N/A,TRUE,"GENERAL";"TAB4",#N/A,TRUE,"GENERAL";"TAB5",#N/A,TRUE,"GENERAL"}</definedName>
    <definedName name="jtyj" localSheetId="8"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5" hidden="1">{"TAB1",#N/A,TRUE,"GENERAL";"TAB2",#N/A,TRUE,"GENERAL";"TAB3",#N/A,TRUE,"GENERAL";"TAB4",#N/A,TRUE,"GENERAL";"TAB5",#N/A,TRUE,"GENERAL"}</definedName>
    <definedName name="jtyry" localSheetId="11" hidden="1">{"TAB1",#N/A,TRUE,"GENERAL";"TAB2",#N/A,TRUE,"GENERAL";"TAB3",#N/A,TRUE,"GENERAL";"TAB4",#N/A,TRUE,"GENERAL";"TAB5",#N/A,TRUE,"GENERAL"}</definedName>
    <definedName name="jtyry" localSheetId="7" hidden="1">{"TAB1",#N/A,TRUE,"GENERAL";"TAB2",#N/A,TRUE,"GENERAL";"TAB3",#N/A,TRUE,"GENERAL";"TAB4",#N/A,TRUE,"GENERAL";"TAB5",#N/A,TRUE,"GENERAL"}</definedName>
    <definedName name="jtyry" localSheetId="4" hidden="1">{"TAB1",#N/A,TRUE,"GENERAL";"TAB2",#N/A,TRUE,"GENERAL";"TAB3",#N/A,TRUE,"GENERAL";"TAB4",#N/A,TRUE,"GENERAL";"TAB5",#N/A,TRUE,"GENERAL"}</definedName>
    <definedName name="jtyry" localSheetId="6" hidden="1">{"TAB1",#N/A,TRUE,"GENERAL";"TAB2",#N/A,TRUE,"GENERAL";"TAB3",#N/A,TRUE,"GENERAL";"TAB4",#N/A,TRUE,"GENERAL";"TAB5",#N/A,TRUE,"GENERAL"}</definedName>
    <definedName name="jtyry" localSheetId="8"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ANZGS27363" localSheetId="5">'5. FP PRESTAC.'!err</definedName>
    <definedName name="JUANZGS27363" localSheetId="11">[0]!err</definedName>
    <definedName name="JUANZGS27363" localSheetId="7">CALIDAD!err</definedName>
    <definedName name="JUANZGS27363" localSheetId="4">DEDICACIÓN!err</definedName>
    <definedName name="JUANZGS27363" localSheetId="8">'IMP Y PÓLIZAS'!err</definedName>
    <definedName name="JUANZGS27363" localSheetId="0">[0]!err</definedName>
    <definedName name="JUANZGS27363">[0]!err</definedName>
    <definedName name="Juego_de_incrustaciones_acuacer" localSheetId="5">#REF!</definedName>
    <definedName name="Juego_de_incrustaciones_acuacer" localSheetId="11">#REF!</definedName>
    <definedName name="Juego_de_incrustaciones_acuacer" localSheetId="7">#REF!</definedName>
    <definedName name="Juego_de_incrustaciones_acuacer" localSheetId="4">#REF!</definedName>
    <definedName name="Juego_de_incrustaciones_acuacer" localSheetId="8">#REF!</definedName>
    <definedName name="Juego_de_incrustaciones_acuacer" localSheetId="0">#REF!</definedName>
    <definedName name="Juego_de_incrustaciones_acuacer">#REF!</definedName>
    <definedName name="Juego_de_incrustaciones_en_color_blanco" localSheetId="11">#REF!</definedName>
    <definedName name="Juego_de_incrustaciones_en_color_blanco" localSheetId="0">#REF!</definedName>
    <definedName name="Juego_de_incrustaciones_en_color_blanco">#REF!</definedName>
    <definedName name="Juegos_infantiles_según_catálogo_I.D.R.D." localSheetId="11">#REF!</definedName>
    <definedName name="Juegos_infantiles_según_catálogo_I.D.R.D." localSheetId="0">#REF!</definedName>
    <definedName name="Juegos_infantiles_según_catálogo_I.D.R.D.">#REF!</definedName>
    <definedName name="jui">#REF!</definedName>
    <definedName name="juj" localSheetId="5" hidden="1">{"via1",#N/A,TRUE,"general";"via2",#N/A,TRUE,"general";"via3",#N/A,TRUE,"general"}</definedName>
    <definedName name="juj" localSheetId="11" hidden="1">{"via1",#N/A,TRUE,"general";"via2",#N/A,TRUE,"general";"via3",#N/A,TRUE,"general"}</definedName>
    <definedName name="juj" localSheetId="7" hidden="1">{"via1",#N/A,TRUE,"general";"via2",#N/A,TRUE,"general";"via3",#N/A,TRUE,"general"}</definedName>
    <definedName name="juj" localSheetId="4" hidden="1">{"via1",#N/A,TRUE,"general";"via2",#N/A,TRUE,"general";"via3",#N/A,TRUE,"general"}</definedName>
    <definedName name="juj" localSheetId="6" hidden="1">{"via1",#N/A,TRUE,"general";"via2",#N/A,TRUE,"general";"via3",#N/A,TRUE,"general"}</definedName>
    <definedName name="juj" localSheetId="8"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5" hidden="1">{"via1",#N/A,TRUE,"general";"via2",#N/A,TRUE,"general";"via3",#N/A,TRUE,"general"}</definedName>
    <definedName name="jujcx" localSheetId="11" hidden="1">{"via1",#N/A,TRUE,"general";"via2",#N/A,TRUE,"general";"via3",#N/A,TRUE,"general"}</definedName>
    <definedName name="jujcx" localSheetId="7" hidden="1">{"via1",#N/A,TRUE,"general";"via2",#N/A,TRUE,"general";"via3",#N/A,TRUE,"general"}</definedName>
    <definedName name="jujcx" localSheetId="4" hidden="1">{"via1",#N/A,TRUE,"general";"via2",#N/A,TRUE,"general";"via3",#N/A,TRUE,"general"}</definedName>
    <definedName name="jujcx" localSheetId="6" hidden="1">{"via1",#N/A,TRUE,"general";"via2",#N/A,TRUE,"general";"via3",#N/A,TRUE,"general"}</definedName>
    <definedName name="jujcx" localSheetId="8"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5" hidden="1">{"via1",#N/A,TRUE,"general";"via2",#N/A,TRUE,"general";"via3",#N/A,TRUE,"general"}</definedName>
    <definedName name="jujuj" localSheetId="11" hidden="1">{"via1",#N/A,TRUE,"general";"via2",#N/A,TRUE,"general";"via3",#N/A,TRUE,"general"}</definedName>
    <definedName name="jujuj" localSheetId="7" hidden="1">{"via1",#N/A,TRUE,"general";"via2",#N/A,TRUE,"general";"via3",#N/A,TRUE,"general"}</definedName>
    <definedName name="jujuj" localSheetId="4" hidden="1">{"via1",#N/A,TRUE,"general";"via2",#N/A,TRUE,"general";"via3",#N/A,TRUE,"general"}</definedName>
    <definedName name="jujuj" localSheetId="6" hidden="1">{"via1",#N/A,TRUE,"general";"via2",#N/A,TRUE,"general";"via3",#N/A,TRUE,"general"}</definedName>
    <definedName name="jujuj" localSheetId="8"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5" hidden="1">{"TAB1",#N/A,TRUE,"GENERAL";"TAB2",#N/A,TRUE,"GENERAL";"TAB3",#N/A,TRUE,"GENERAL";"TAB4",#N/A,TRUE,"GENERAL";"TAB5",#N/A,TRUE,"GENERAL"}</definedName>
    <definedName name="jujujuju" localSheetId="11"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6"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n">#REF!</definedName>
    <definedName name="juuuhb" localSheetId="5" hidden="1">{"TAB1",#N/A,TRUE,"GENERAL";"TAB2",#N/A,TRUE,"GENERAL";"TAB3",#N/A,TRUE,"GENERAL";"TAB4",#N/A,TRUE,"GENERAL";"TAB5",#N/A,TRUE,"GENERAL"}</definedName>
    <definedName name="juuuhb" localSheetId="11"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yjt7" localSheetId="5" hidden="1">{"via1",#N/A,TRUE,"general";"via2",#N/A,TRUE,"general";"via3",#N/A,TRUE,"general"}</definedName>
    <definedName name="jyjt7" localSheetId="11" hidden="1">{"via1",#N/A,TRUE,"general";"via2",#N/A,TRUE,"general";"via3",#N/A,TRUE,"general"}</definedName>
    <definedName name="jyjt7" localSheetId="7" hidden="1">{"via1",#N/A,TRUE,"general";"via2",#N/A,TRUE,"general";"via3",#N/A,TRUE,"general"}</definedName>
    <definedName name="jyjt7" localSheetId="4" hidden="1">{"via1",#N/A,TRUE,"general";"via2",#N/A,TRUE,"general";"via3",#N/A,TRUE,"general"}</definedName>
    <definedName name="jyjt7" localSheetId="6" hidden="1">{"via1",#N/A,TRUE,"general";"via2",#N/A,TRUE,"general";"via3",#N/A,TRUE,"general"}</definedName>
    <definedName name="jyjt7" localSheetId="8"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5" hidden="1">{"via1",#N/A,TRUE,"general";"via2",#N/A,TRUE,"general";"via3",#N/A,TRUE,"general"}</definedName>
    <definedName name="jyt" localSheetId="11" hidden="1">{"via1",#N/A,TRUE,"general";"via2",#N/A,TRUE,"general";"via3",#N/A,TRUE,"general"}</definedName>
    <definedName name="jyt" localSheetId="7" hidden="1">{"via1",#N/A,TRUE,"general";"via2",#N/A,TRUE,"general";"via3",#N/A,TRUE,"general"}</definedName>
    <definedName name="jyt" localSheetId="4" hidden="1">{"via1",#N/A,TRUE,"general";"via2",#N/A,TRUE,"general";"via3",#N/A,TRUE,"general"}</definedName>
    <definedName name="jyt" localSheetId="6" hidden="1">{"via1",#N/A,TRUE,"general";"via2",#N/A,TRUE,"general";"via3",#N/A,TRUE,"general"}</definedName>
    <definedName name="jyt" localSheetId="8"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5" hidden="1">{"via1",#N/A,TRUE,"general";"via2",#N/A,TRUE,"general";"via3",#N/A,TRUE,"general"}</definedName>
    <definedName name="jytj" localSheetId="11" hidden="1">{"via1",#N/A,TRUE,"general";"via2",#N/A,TRUE,"general";"via3",#N/A,TRUE,"general"}</definedName>
    <definedName name="jytj" localSheetId="7" hidden="1">{"via1",#N/A,TRUE,"general";"via2",#N/A,TRUE,"general";"via3",#N/A,TRUE,"general"}</definedName>
    <definedName name="jytj" localSheetId="4" hidden="1">{"via1",#N/A,TRUE,"general";"via2",#N/A,TRUE,"general";"via3",#N/A,TRUE,"general"}</definedName>
    <definedName name="jytj" localSheetId="6" hidden="1">{"via1",#N/A,TRUE,"general";"via2",#N/A,TRUE,"general";"via3",#N/A,TRUE,"general"}</definedName>
    <definedName name="jytj" localSheetId="8"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5" hidden="1">{"via1",#N/A,TRUE,"general";"via2",#N/A,TRUE,"general";"via3",#N/A,TRUE,"general"}</definedName>
    <definedName name="jyuju" localSheetId="11" hidden="1">{"via1",#N/A,TRUE,"general";"via2",#N/A,TRUE,"general";"via3",#N/A,TRUE,"general"}</definedName>
    <definedName name="jyuju" localSheetId="7" hidden="1">{"via1",#N/A,TRUE,"general";"via2",#N/A,TRUE,"general";"via3",#N/A,TRUE,"general"}</definedName>
    <definedName name="jyuju" localSheetId="4" hidden="1">{"via1",#N/A,TRUE,"general";"via2",#N/A,TRUE,"general";"via3",#N/A,TRUE,"general"}</definedName>
    <definedName name="jyuju" localSheetId="6" hidden="1">{"via1",#N/A,TRUE,"general";"via2",#N/A,TRUE,"general";"via3",#N/A,TRUE,"general"}</definedName>
    <definedName name="jyuju" localSheetId="8"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5" hidden="1">{"via1",#N/A,TRUE,"general";"via2",#N/A,TRUE,"general";"via3",#N/A,TRUE,"general"}</definedName>
    <definedName name="jyujyuj" localSheetId="11" hidden="1">{"via1",#N/A,TRUE,"general";"via2",#N/A,TRUE,"general";"via3",#N/A,TRUE,"general"}</definedName>
    <definedName name="jyujyuj" localSheetId="7" hidden="1">{"via1",#N/A,TRUE,"general";"via2",#N/A,TRUE,"general";"via3",#N/A,TRUE,"general"}</definedName>
    <definedName name="jyujyuj" localSheetId="4" hidden="1">{"via1",#N/A,TRUE,"general";"via2",#N/A,TRUE,"general";"via3",#N/A,TRUE,"general"}</definedName>
    <definedName name="jyujyuj" localSheetId="6" hidden="1">{"via1",#N/A,TRUE,"general";"via2",#N/A,TRUE,"general";"via3",#N/A,TRUE,"general"}</definedName>
    <definedName name="jyujyuj" localSheetId="8"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[92]Sheet1!#REF!</definedName>
    <definedName name="K0F1" localSheetId="5">#REF!</definedName>
    <definedName name="K0F1" localSheetId="11">#REF!</definedName>
    <definedName name="K0F1" localSheetId="7">#REF!</definedName>
    <definedName name="K0F1" localSheetId="4">#REF!</definedName>
    <definedName name="K0F1" localSheetId="8">#REF!</definedName>
    <definedName name="K0F1" localSheetId="0">#REF!</definedName>
    <definedName name="K0F1">#REF!</definedName>
    <definedName name="K0F2" localSheetId="11">#REF!</definedName>
    <definedName name="K0F2" localSheetId="0">#REF!</definedName>
    <definedName name="K0F2">#REF!</definedName>
    <definedName name="K10ALO" localSheetId="11">#REF!</definedName>
    <definedName name="K10ALO" localSheetId="0">#REF!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BG" localSheetId="5">'5. FP PRESTAC.'!err</definedName>
    <definedName name="KHBG" localSheetId="11">[0]!err</definedName>
    <definedName name="KHBG" localSheetId="7">CALIDAD!err</definedName>
    <definedName name="KHBG" localSheetId="4">DEDICACIÓN!err</definedName>
    <definedName name="KHBG" localSheetId="8">'IMP Y PÓLIZAS'!err</definedName>
    <definedName name="KHBG" localSheetId="0">[0]!err</definedName>
    <definedName name="KHBG">[0]!err</definedName>
    <definedName name="KHGGH" localSheetId="5" hidden="1">{"via1",#N/A,TRUE,"general";"via2",#N/A,TRUE,"general";"via3",#N/A,TRUE,"general"}</definedName>
    <definedName name="KHGGH" localSheetId="11" hidden="1">{"via1",#N/A,TRUE,"general";"via2",#N/A,TRUE,"general";"via3",#N/A,TRUE,"general"}</definedName>
    <definedName name="KHGGH" localSheetId="7" hidden="1">{"via1",#N/A,TRUE,"general";"via2",#N/A,TRUE,"general";"via3",#N/A,TRUE,"general"}</definedName>
    <definedName name="KHGGH" localSheetId="4" hidden="1">{"via1",#N/A,TRUE,"general";"via2",#N/A,TRUE,"general";"via3",#N/A,TRUE,"general"}</definedName>
    <definedName name="KHGGH" localSheetId="6" hidden="1">{"via1",#N/A,TRUE,"general";"via2",#N/A,TRUE,"general";"via3",#N/A,TRUE,"general"}</definedName>
    <definedName name="KHGGH" localSheetId="8"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5" hidden="1">{"TAB1",#N/A,TRUE,"GENERAL";"TAB2",#N/A,TRUE,"GENERAL";"TAB3",#N/A,TRUE,"GENERAL";"TAB4",#N/A,TRUE,"GENERAL";"TAB5",#N/A,TRUE,"GENERAL"}</definedName>
    <definedName name="khjk7" localSheetId="11" hidden="1">{"TAB1",#N/A,TRUE,"GENERAL";"TAB2",#N/A,TRUE,"GENERAL";"TAB3",#N/A,TRUE,"GENERAL";"TAB4",#N/A,TRUE,"GENERAL";"TAB5",#N/A,TRUE,"GENERAL"}</definedName>
    <definedName name="khjk7" localSheetId="7" hidden="1">{"TAB1",#N/A,TRUE,"GENERAL";"TAB2",#N/A,TRUE,"GENERAL";"TAB3",#N/A,TRUE,"GENERAL";"TAB4",#N/A,TRUE,"GENERAL";"TAB5",#N/A,TRUE,"GENERAL"}</definedName>
    <definedName name="khjk7" localSheetId="4" hidden="1">{"TAB1",#N/A,TRUE,"GENERAL";"TAB2",#N/A,TRUE,"GENERAL";"TAB3",#N/A,TRUE,"GENERAL";"TAB4",#N/A,TRUE,"GENERAL";"TAB5",#N/A,TRUE,"GENERAL"}</definedName>
    <definedName name="khjk7" localSheetId="6" hidden="1">{"TAB1",#N/A,TRUE,"GENERAL";"TAB2",#N/A,TRUE,"GENERAL";"TAB3",#N/A,TRUE,"GENERAL";"TAB4",#N/A,TRUE,"GENERAL";"TAB5",#N/A,TRUE,"GENERAL"}</definedName>
    <definedName name="khjk7" localSheetId="8"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5" hidden="1">{"via1",#N/A,TRUE,"general";"via2",#N/A,TRUE,"general";"via3",#N/A,TRUE,"general"}</definedName>
    <definedName name="kikik" localSheetId="11" hidden="1">{"via1",#N/A,TRUE,"general";"via2",#N/A,TRUE,"general";"via3",#N/A,TRUE,"general"}</definedName>
    <definedName name="kikik" localSheetId="7" hidden="1">{"via1",#N/A,TRUE,"general";"via2",#N/A,TRUE,"general";"via3",#N/A,TRUE,"general"}</definedName>
    <definedName name="kikik" localSheetId="4" hidden="1">{"via1",#N/A,TRUE,"general";"via2",#N/A,TRUE,"general";"via3",#N/A,TRUE,"general"}</definedName>
    <definedName name="kikik" localSheetId="6" hidden="1">{"via1",#N/A,TRUE,"general";"via2",#N/A,TRUE,"general";"via3",#N/A,TRUE,"general"}</definedName>
    <definedName name="kikik" localSheetId="8"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io">#REF!</definedName>
    <definedName name="kip">#REF!</definedName>
    <definedName name="KJH">#REF!</definedName>
    <definedName name="kjhkd" localSheetId="5" hidden="1">{"via1",#N/A,TRUE,"general";"via2",#N/A,TRUE,"general";"via3",#N/A,TRUE,"general"}</definedName>
    <definedName name="kjhkd" localSheetId="11" hidden="1">{"via1",#N/A,TRUE,"general";"via2",#N/A,TRUE,"general";"via3",#N/A,TRUE,"general"}</definedName>
    <definedName name="kjhkd" localSheetId="7" hidden="1">{"via1",#N/A,TRUE,"general";"via2",#N/A,TRUE,"general";"via3",#N/A,TRUE,"general"}</definedName>
    <definedName name="kjhkd" localSheetId="4" hidden="1">{"via1",#N/A,TRUE,"general";"via2",#N/A,TRUE,"general";"via3",#N/A,TRUE,"general"}</definedName>
    <definedName name="kjhkd" localSheetId="6" hidden="1">{"via1",#N/A,TRUE,"general";"via2",#N/A,TRUE,"general";"via3",#N/A,TRUE,"general"}</definedName>
    <definedName name="kjhkd" localSheetId="8"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5" hidden="1">{"via1",#N/A,TRUE,"general";"via2",#N/A,TRUE,"general";"via3",#N/A,TRUE,"general"}</definedName>
    <definedName name="kjk" localSheetId="11" hidden="1">{"via1",#N/A,TRUE,"general";"via2",#N/A,TRUE,"general";"via3",#N/A,TRUE,"general"}</definedName>
    <definedName name="kjk" localSheetId="7" hidden="1">{"via1",#N/A,TRUE,"general";"via2",#N/A,TRUE,"general";"via3",#N/A,TRUE,"general"}</definedName>
    <definedName name="kjk" localSheetId="4" hidden="1">{"via1",#N/A,TRUE,"general";"via2",#N/A,TRUE,"general";"via3",#N/A,TRUE,"general"}</definedName>
    <definedName name="kjk" localSheetId="6" hidden="1">{"via1",#N/A,TRUE,"general";"via2",#N/A,TRUE,"general";"via3",#N/A,TRUE,"general"}</definedName>
    <definedName name="kjk" localSheetId="8"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5" hidden="1">{"via1",#N/A,TRUE,"general";"via2",#N/A,TRUE,"general";"via3",#N/A,TRUE,"general"}</definedName>
    <definedName name="kjtrkjr" localSheetId="11" hidden="1">{"via1",#N/A,TRUE,"general";"via2",#N/A,TRUE,"general";"via3",#N/A,TRUE,"general"}</definedName>
    <definedName name="kjtrkjr" localSheetId="7" hidden="1">{"via1",#N/A,TRUE,"general";"via2",#N/A,TRUE,"general";"via3",#N/A,TRUE,"general"}</definedName>
    <definedName name="kjtrkjr" localSheetId="4" hidden="1">{"via1",#N/A,TRUE,"general";"via2",#N/A,TRUE,"general";"via3",#N/A,TRUE,"general"}</definedName>
    <definedName name="kjtrkjr" localSheetId="6" hidden="1">{"via1",#N/A,TRUE,"general";"via2",#N/A,TRUE,"general";"via3",#N/A,TRUE,"general"}</definedName>
    <definedName name="kjtrkjr" localSheetId="8"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kki" localSheetId="5" hidden="1">{"via1",#N/A,TRUE,"general";"via2",#N/A,TRUE,"general";"via3",#N/A,TRUE,"general"}</definedName>
    <definedName name="kkkki" localSheetId="11" hidden="1">{"via1",#N/A,TRUE,"general";"via2",#N/A,TRUE,"general";"via3",#N/A,TRUE,"general"}</definedName>
    <definedName name="kkkki" localSheetId="7" hidden="1">{"via1",#N/A,TRUE,"general";"via2",#N/A,TRUE,"general";"via3",#N/A,TRUE,"general"}</definedName>
    <definedName name="kkkki" localSheetId="4" hidden="1">{"via1",#N/A,TRUE,"general";"via2",#N/A,TRUE,"general";"via3",#N/A,TRUE,"general"}</definedName>
    <definedName name="kkkki" localSheetId="6" hidden="1">{"via1",#N/A,TRUE,"general";"via2",#N/A,TRUE,"general";"via3",#N/A,TRUE,"general"}</definedName>
    <definedName name="kkkki" localSheetId="8"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5" hidden="1">{"TAB1",#N/A,TRUE,"GENERAL";"TAB2",#N/A,TRUE,"GENERAL";"TAB3",#N/A,TRUE,"GENERAL";"TAB4",#N/A,TRUE,"GENERAL";"TAB5",#N/A,TRUE,"GENERAL"}</definedName>
    <definedName name="kkkkkki" localSheetId="11"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6"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#REF!</definedName>
    <definedName name="kñy">#REF!</definedName>
    <definedName name="ko">[93]items!$C$4:$J$247</definedName>
    <definedName name="krtrk" localSheetId="5" hidden="1">{"via1",#N/A,TRUE,"general";"via2",#N/A,TRUE,"general";"via3",#N/A,TRUE,"general"}</definedName>
    <definedName name="krtrk" localSheetId="11" hidden="1">{"via1",#N/A,TRUE,"general";"via2",#N/A,TRUE,"general";"via3",#N/A,TRUE,"general"}</definedName>
    <definedName name="krtrk" localSheetId="7" hidden="1">{"via1",#N/A,TRUE,"general";"via2",#N/A,TRUE,"general";"via3",#N/A,TRUE,"general"}</definedName>
    <definedName name="krtrk" localSheetId="4" hidden="1">{"via1",#N/A,TRUE,"general";"via2",#N/A,TRUE,"general";"via3",#N/A,TRUE,"general"}</definedName>
    <definedName name="krtrk" localSheetId="6" hidden="1">{"via1",#N/A,TRUE,"general";"via2",#N/A,TRUE,"general";"via3",#N/A,TRUE,"general"}</definedName>
    <definedName name="krtrk" localSheetId="8"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uh">#REF!</definedName>
    <definedName name="kuy">#REF!</definedName>
    <definedName name="kyr" localSheetId="5" hidden="1">{"TAB1",#N/A,TRUE,"GENERAL";"TAB2",#N/A,TRUE,"GENERAL";"TAB3",#N/A,TRUE,"GENERAL";"TAB4",#N/A,TRUE,"GENERAL";"TAB5",#N/A,TRUE,"GENERAL"}</definedName>
    <definedName name="kyr" localSheetId="11" hidden="1">{"TAB1",#N/A,TRUE,"GENERAL";"TAB2",#N/A,TRUE,"GENERAL";"TAB3",#N/A,TRUE,"GENERAL";"TAB4",#N/A,TRUE,"GENERAL";"TAB5",#N/A,TRUE,"GENERAL"}</definedName>
    <definedName name="kyr" localSheetId="7" hidden="1">{"TAB1",#N/A,TRUE,"GENERAL";"TAB2",#N/A,TRUE,"GENERAL";"TAB3",#N/A,TRUE,"GENERAL";"TAB4",#N/A,TRUE,"GENERAL";"TAB5",#N/A,TRUE,"GENERAL"}</definedName>
    <definedName name="kyr" localSheetId="4" hidden="1">{"TAB1",#N/A,TRUE,"GENERAL";"TAB2",#N/A,TRUE,"GENERAL";"TAB3",#N/A,TRUE,"GENERAL";"TAB4",#N/A,TRUE,"GENERAL";"TAB5",#N/A,TRUE,"GENERAL"}</definedName>
    <definedName name="kyr" localSheetId="6" hidden="1">{"TAB1",#N/A,TRUE,"GENERAL";"TAB2",#N/A,TRUE,"GENERAL";"TAB3",#N/A,TRUE,"GENERAL";"TAB4",#N/A,TRUE,"GENERAL";"TAB5",#N/A,TRUE,"GENERAL"}</definedName>
    <definedName name="kyr" localSheetId="8"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#REF!</definedName>
    <definedName name="L_L">#N/A</definedName>
    <definedName name="LABO" localSheetId="5">Scheduled_Payment+Extra_Payment</definedName>
    <definedName name="LABO" localSheetId="11">Scheduled_Payment+Extra_Payment</definedName>
    <definedName name="LABO" localSheetId="7">Scheduled_Payment+Extra_Payment</definedName>
    <definedName name="LABO" localSheetId="4">Scheduled_Payment+Extra_Payment</definedName>
    <definedName name="LABO" localSheetId="6">Scheduled_Payment+Extra_Payment</definedName>
    <definedName name="LABO" localSheetId="8">Scheduled_Payment+Extra_Payment</definedName>
    <definedName name="LABO" localSheetId="0">Scheduled_Payment+Extra_Payment</definedName>
    <definedName name="LABO">Scheduled_Payment+Extra_Payment</definedName>
    <definedName name="LAD">[13]DATBAND!$G$3:$G$795</definedName>
    <definedName name="LADO">'[13]DAT NUC'!$L$2:$L$143</definedName>
    <definedName name="Ladrillo_cuarto_x_26_tono_natural_rustico" localSheetId="5">#REF!</definedName>
    <definedName name="Ladrillo_cuarto_x_26_tono_natural_rustico" localSheetId="11">#REF!</definedName>
    <definedName name="Ladrillo_cuarto_x_26_tono_natural_rustico" localSheetId="7">#REF!</definedName>
    <definedName name="Ladrillo_cuarto_x_26_tono_natural_rustico" localSheetId="4">#REF!</definedName>
    <definedName name="Ladrillo_cuarto_x_26_tono_natural_rustico" localSheetId="8">#REF!</definedName>
    <definedName name="Ladrillo_cuarto_x_26_tono_natural_rustico" localSheetId="0">#REF!</definedName>
    <definedName name="Ladrillo_cuarto_x_26_tono_natural_rustico">#REF!</definedName>
    <definedName name="Ladrillo_Jamba_Doble_Coral_Moore" localSheetId="11">#REF!</definedName>
    <definedName name="Ladrillo_Jamba_Doble_Coral_Moore" localSheetId="0">#REF!</definedName>
    <definedName name="Ladrillo_Jamba_Doble_Coral_Moore">#REF!</definedName>
    <definedName name="Ladrillo_Portante_Trefilado_14__15x30x10" localSheetId="11">#REF!</definedName>
    <definedName name="Ladrillo_Portante_Trefilado_14__15x30x10" localSheetId="0">#REF!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st_Row">#N/A</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ENCY">#REF!</definedName>
    <definedName name="LICITACION">#REF!</definedName>
    <definedName name="Lija">#REF!</definedName>
    <definedName name="LINEA">[94]CONT_ADI!#REF!</definedName>
    <definedName name="lista" localSheetId="5">#REF!</definedName>
    <definedName name="lista" localSheetId="11">#REF!</definedName>
    <definedName name="lista" localSheetId="7">#REF!</definedName>
    <definedName name="lista" localSheetId="4">#REF!</definedName>
    <definedName name="lista" localSheetId="8">#REF!</definedName>
    <definedName name="lista" localSheetId="0">#REF!</definedName>
    <definedName name="lista">#REF!</definedName>
    <definedName name="LISTA_DE_EQUIPOS">[95]EQUIPOS!$A$1:$C$28</definedName>
    <definedName name="listaaguas" localSheetId="5">#REF!</definedName>
    <definedName name="listaaguas" localSheetId="11">#REF!</definedName>
    <definedName name="listaaguas" localSheetId="7">#REF!</definedName>
    <definedName name="listaaguas" localSheetId="4">#REF!</definedName>
    <definedName name="listaaguas" localSheetId="8">#REF!</definedName>
    <definedName name="listaaguas" localSheetId="0">#REF!</definedName>
    <definedName name="listaaguas">#REF!</definedName>
    <definedName name="listado" localSheetId="11">#REF!</definedName>
    <definedName name="listado" localSheetId="0">#REF!</definedName>
    <definedName name="listado">#REF!</definedName>
    <definedName name="LISTADO_DE_MATERIALES">[95]MATERIALES!$A$1:$C$273</definedName>
    <definedName name="LISTADO_MANO_DE_OBRA">'[95]MANO DE OBRA'!$A$32:$G$43</definedName>
    <definedName name="listados" localSheetId="5">#REF!</definedName>
    <definedName name="listados" localSheetId="11">#REF!</definedName>
    <definedName name="listados" localSheetId="7">#REF!</definedName>
    <definedName name="listados" localSheetId="4">#REF!</definedName>
    <definedName name="listados" localSheetId="8">#REF!</definedName>
    <definedName name="listados" localSheetId="0">#REF!</definedName>
    <definedName name="listados">#REF!</definedName>
    <definedName name="listaelec" localSheetId="11">#REF!</definedName>
    <definedName name="listaelec" localSheetId="0">#REF!</definedName>
    <definedName name="listaelec">#REF!</definedName>
    <definedName name="Listón_1.5x3x3" localSheetId="11">#REF!</definedName>
    <definedName name="Listón_1.5x3x3" localSheetId="0">#REF!</definedName>
    <definedName name="Listón_1.5x3x3">#REF!</definedName>
    <definedName name="Listón_M.H._Guayacán">#REF!</definedName>
    <definedName name="liuoo" localSheetId="5" hidden="1">{"TAB1",#N/A,TRUE,"GENERAL";"TAB2",#N/A,TRUE,"GENERAL";"TAB3",#N/A,TRUE,"GENERAL";"TAB4",#N/A,TRUE,"GENERAL";"TAB5",#N/A,TRUE,"GENERAL"}</definedName>
    <definedName name="liuoo" localSheetId="11" hidden="1">{"TAB1",#N/A,TRUE,"GENERAL";"TAB2",#N/A,TRUE,"GENERAL";"TAB3",#N/A,TRUE,"GENERAL";"TAB4",#N/A,TRUE,"GENERAL";"TAB5",#N/A,TRUE,"GENERAL"}</definedName>
    <definedName name="liuoo" localSheetId="7" hidden="1">{"TAB1",#N/A,TRUE,"GENERAL";"TAB2",#N/A,TRUE,"GENERAL";"TAB3",#N/A,TRUE,"GENERAL";"TAB4",#N/A,TRUE,"GENERAL";"TAB5",#N/A,TRUE,"GENERAL"}</definedName>
    <definedName name="liuoo" localSheetId="4" hidden="1">{"TAB1",#N/A,TRUE,"GENERAL";"TAB2",#N/A,TRUE,"GENERAL";"TAB3",#N/A,TRUE,"GENERAL";"TAB4",#N/A,TRUE,"GENERAL";"TAB5",#N/A,TRUE,"GENERAL"}</definedName>
    <definedName name="liuoo" localSheetId="6" hidden="1">{"TAB1",#N/A,TRUE,"GENERAL";"TAB2",#N/A,TRUE,"GENERAL";"TAB3",#N/A,TRUE,"GENERAL";"TAB4",#N/A,TRUE,"GENERAL";"TAB5",#N/A,TRUE,"GENERAL"}</definedName>
    <definedName name="liuoo" localSheetId="8"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JHJKJH" localSheetId="5">'5. FP PRESTAC.'!err</definedName>
    <definedName name="LJHJKJH" localSheetId="11">[0]!err</definedName>
    <definedName name="LJHJKJH" localSheetId="7">CALIDAD!err</definedName>
    <definedName name="LJHJKJH" localSheetId="4">DEDICACIÓN!err</definedName>
    <definedName name="LJHJKJH" localSheetId="8">'IMP Y PÓLIZAS'!err</definedName>
    <definedName name="LJHJKJH" localSheetId="0">[0]!err</definedName>
    <definedName name="LJHJKJH">[0]!err</definedName>
    <definedName name="LKHLKH" localSheetId="5">'5. FP PRESTAC.'!err</definedName>
    <definedName name="LKHLKH" localSheetId="11">[0]!err</definedName>
    <definedName name="LKHLKH" localSheetId="7">CALIDAD!err</definedName>
    <definedName name="LKHLKH" localSheetId="4">DEDICACIÓN!err</definedName>
    <definedName name="LKHLKH" localSheetId="8">'IMP Y PÓLIZAS'!err</definedName>
    <definedName name="LKHLKH" localSheetId="0">[0]!err</definedName>
    <definedName name="LKHLKH">[0]!err</definedName>
    <definedName name="lkj" localSheetId="5" hidden="1">{"via1",#N/A,TRUE,"general";"via2",#N/A,TRUE,"general";"via3",#N/A,TRUE,"general"}</definedName>
    <definedName name="lkj" localSheetId="11" hidden="1">{"via1",#N/A,TRUE,"general";"via2",#N/A,TRUE,"general";"via3",#N/A,TRUE,"general"}</definedName>
    <definedName name="lkj" localSheetId="7" hidden="1">{"via1",#N/A,TRUE,"general";"via2",#N/A,TRUE,"general";"via3",#N/A,TRUE,"general"}</definedName>
    <definedName name="lkj" localSheetId="4" hidden="1">{"via1",#N/A,TRUE,"general";"via2",#N/A,TRUE,"general";"via3",#N/A,TRUE,"general"}</definedName>
    <definedName name="lkj" localSheetId="6" hidden="1">{"via1",#N/A,TRUE,"general";"via2",#N/A,TRUE,"general";"via3",#N/A,TRUE,"general"}</definedName>
    <definedName name="lkj" localSheetId="8"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H" localSheetId="5">'5. FP PRESTAC.'!err</definedName>
    <definedName name="LKJH" localSheetId="11">[0]!err</definedName>
    <definedName name="LKJH" localSheetId="7">CALIDAD!err</definedName>
    <definedName name="LKJH" localSheetId="4">DEDICACIÓN!err</definedName>
    <definedName name="LKJH" localSheetId="8">'IMP Y PÓLIZAS'!err</definedName>
    <definedName name="LKJH" localSheetId="0">[0]!err</definedName>
    <definedName name="LKJH">[0]!err</definedName>
    <definedName name="LKJLJK" localSheetId="5" hidden="1">{"TAB1",#N/A,TRUE,"GENERAL";"TAB2",#N/A,TRUE,"GENERAL";"TAB3",#N/A,TRUE,"GENERAL";"TAB4",#N/A,TRUE,"GENERAL";"TAB5",#N/A,TRUE,"GENERAL"}</definedName>
    <definedName name="LKJLJK" localSheetId="11"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6"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#REF!</definedName>
    <definedName name="Llave_automatica_Ref._71100_000_000">#REF!</definedName>
    <definedName name="Llave_Manguera">#REF!</definedName>
    <definedName name="lllllh" localSheetId="5" hidden="1">{"via1",#N/A,TRUE,"general";"via2",#N/A,TRUE,"general";"via3",#N/A,TRUE,"general"}</definedName>
    <definedName name="lllllh" localSheetId="11" hidden="1">{"via1",#N/A,TRUE,"general";"via2",#N/A,TRUE,"general";"via3",#N/A,TRUE,"general"}</definedName>
    <definedName name="lllllh" localSheetId="7" hidden="1">{"via1",#N/A,TRUE,"general";"via2",#N/A,TRUE,"general";"via3",#N/A,TRUE,"general"}</definedName>
    <definedName name="lllllh" localSheetId="4" hidden="1">{"via1",#N/A,TRUE,"general";"via2",#N/A,TRUE,"general";"via3",#N/A,TRUE,"general"}</definedName>
    <definedName name="lllllh" localSheetId="6" hidden="1">{"via1",#N/A,TRUE,"general";"via2",#N/A,TRUE,"general";"via3",#N/A,TRUE,"general"}</definedName>
    <definedName name="lllllh" localSheetId="8"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5" hidden="1">{"via1",#N/A,TRUE,"general";"via2",#N/A,TRUE,"general";"via3",#N/A,TRUE,"general"}</definedName>
    <definedName name="lllllllo" localSheetId="11" hidden="1">{"via1",#N/A,TRUE,"general";"via2",#N/A,TRUE,"general";"via3",#N/A,TRUE,"general"}</definedName>
    <definedName name="lllllllo" localSheetId="7" hidden="1">{"via1",#N/A,TRUE,"general";"via2",#N/A,TRUE,"general";"via3",#N/A,TRUE,"general"}</definedName>
    <definedName name="lllllllo" localSheetId="4" hidden="1">{"via1",#N/A,TRUE,"general";"via2",#N/A,TRUE,"general";"via3",#N/A,TRUE,"general"}</definedName>
    <definedName name="lllllllo" localSheetId="6" hidden="1">{"via1",#N/A,TRUE,"general";"via2",#N/A,TRUE,"general";"via3",#N/A,TRUE,"general"}</definedName>
    <definedName name="lllllllo" localSheetId="8"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LUVIA">#REF!</definedName>
    <definedName name="LÑP">#REF!</definedName>
    <definedName name="Loan_Amount">#REF!</definedName>
    <definedName name="Loan_Start">#REF!</definedName>
    <definedName name="Loan_Years">#REF!</definedName>
    <definedName name="LOCA" localSheetId="11">[7]!absc</definedName>
    <definedName name="LOCA" localSheetId="4">[96]!absc</definedName>
    <definedName name="LOCA" localSheetId="8">[96]!absc</definedName>
    <definedName name="LOCA" localSheetId="0">[7]!absc</definedName>
    <definedName name="LOCA">[96]!absc</definedName>
    <definedName name="LOCA1" localSheetId="11">[7]!absc</definedName>
    <definedName name="LOCA1" localSheetId="4">[17]!absc</definedName>
    <definedName name="LOCA1" localSheetId="8">[17]!absc</definedName>
    <definedName name="LOCA1" localSheetId="0">[7]!absc</definedName>
    <definedName name="LOCA1">[9]!absc</definedName>
    <definedName name="LOCAL" localSheetId="5">#REF!</definedName>
    <definedName name="LOCAL" localSheetId="11">#REF!</definedName>
    <definedName name="LOCAL" localSheetId="7">#REF!</definedName>
    <definedName name="LOCAL" localSheetId="4">#REF!</definedName>
    <definedName name="LOCAL" localSheetId="8">#REF!</definedName>
    <definedName name="LOCAL" localSheetId="0">#REF!</definedName>
    <definedName name="LOCAL">#REF!</definedName>
    <definedName name="LOCAT1999" localSheetId="5" hidden="1">{"SUMINISTRO E INSTALACIÓN CANALETAS L=7.50"}</definedName>
    <definedName name="LOCAT1999" localSheetId="11" hidden="1">{"SUMINISTRO E INSTALACIÓN CANALETAS L=7.50"}</definedName>
    <definedName name="LOCAT1999" localSheetId="7" hidden="1">{"SUMINISTRO E INSTALACIÓN CANALETAS L=7.50"}</definedName>
    <definedName name="LOCAT1999" localSheetId="4" hidden="1">{"SUMINISTRO E INSTALACIÓN CANALETAS L=7.50"}</definedName>
    <definedName name="LOCAT1999" localSheetId="8" hidden="1">{"SUMINISTRO E INSTALACIÓN CANALETAS L=7.50"}</definedName>
    <definedName name="LOCAT1999" localSheetId="0" hidden="1">{"SUMINISTRO E INSTALACIÓN CANALETAS L=7.50"}</definedName>
    <definedName name="LOCAT1999" hidden="1">{"SUMINISTRO E INSTALACIÓN CANALETAS L=7.50"}</definedName>
    <definedName name="LOGO" localSheetId="5">'5. FP PRESTAC.'!err</definedName>
    <definedName name="LOGO" localSheetId="11">[0]!err</definedName>
    <definedName name="LOGO" localSheetId="7">CALIDAD!err</definedName>
    <definedName name="LOGO" localSheetId="4">DEDICACIÓN!err</definedName>
    <definedName name="LOGO" localSheetId="8">'IMP Y PÓLIZAS'!err</definedName>
    <definedName name="LOGO" localSheetId="0">[0]!err</definedName>
    <definedName name="LOGO">[0]!err</definedName>
    <definedName name="LOGO_10">#NAME?</definedName>
    <definedName name="LOGO_3">#NAME?</definedName>
    <definedName name="LOGO_4">#NAME?</definedName>
    <definedName name="LOGO_5">#NAME?</definedName>
    <definedName name="LOGO_6">#NAME?</definedName>
    <definedName name="LOGO_7">#NAME?</definedName>
    <definedName name="LOGO_8">#NAME?</definedName>
    <definedName name="LOGO_9">#NAME?</definedName>
    <definedName name="LOI" localSheetId="5">#REF!</definedName>
    <definedName name="LOI" localSheetId="11">#REF!</definedName>
    <definedName name="LOI" localSheetId="7">#REF!</definedName>
    <definedName name="LOI" localSheetId="4">#REF!</definedName>
    <definedName name="LOI" localSheetId="8">#REF!</definedName>
    <definedName name="LOI" localSheetId="0">#REF!</definedName>
    <definedName name="LOI">#REF!</definedName>
    <definedName name="lolol" localSheetId="5" hidden="1">{"TAB1",#N/A,TRUE,"GENERAL";"TAB2",#N/A,TRUE,"GENERAL";"TAB3",#N/A,TRUE,"GENERAL";"TAB4",#N/A,TRUE,"GENERAL";"TAB5",#N/A,TRUE,"GENERAL"}</definedName>
    <definedName name="lolol" localSheetId="11" hidden="1">{"TAB1",#N/A,TRUE,"GENERAL";"TAB2",#N/A,TRUE,"GENERAL";"TAB3",#N/A,TRUE,"GENERAL";"TAB4",#N/A,TRUE,"GENERAL";"TAB5",#N/A,TRUE,"GENERAL"}</definedName>
    <definedName name="lolol" localSheetId="7" hidden="1">{"TAB1",#N/A,TRUE,"GENERAL";"TAB2",#N/A,TRUE,"GENERAL";"TAB3",#N/A,TRUE,"GENERAL";"TAB4",#N/A,TRUE,"GENERAL";"TAB5",#N/A,TRUE,"GENERAL"}</definedName>
    <definedName name="lolol" localSheetId="4" hidden="1">{"TAB1",#N/A,TRUE,"GENERAL";"TAB2",#N/A,TRUE,"GENERAL";"TAB3",#N/A,TRUE,"GENERAL";"TAB4",#N/A,TRUE,"GENERAL";"TAB5",#N/A,TRUE,"GENERAL"}</definedName>
    <definedName name="lolol" localSheetId="6" hidden="1">{"TAB1",#N/A,TRUE,"GENERAL";"TAB2",#N/A,TRUE,"GENERAL";"TAB3",#N/A,TRUE,"GENERAL";"TAB4",#N/A,TRUE,"GENERAL";"TAB5",#N/A,TRUE,"GENERAL"}</definedName>
    <definedName name="lolol" localSheetId="8"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Tubo" localSheetId="11">IF(COUNT([97]GENERAL!$A$8)=0,0,ABS([97]GENERAL!$A$8))</definedName>
    <definedName name="LongitudTubo" localSheetId="4">IF(COUNT([98]GENERAL!$A$8)=0,0,ABS([98]GENERAL!$A$8))</definedName>
    <definedName name="LongitudTubo" localSheetId="8">IF(COUNT([98]GENERAL!$A$8)=0,0,ABS([98]GENERAL!$A$8))</definedName>
    <definedName name="LongitudTubo" localSheetId="0">IF(COUNT([97]GENERAL!$A$8)=0,0,ABS([97]GENERAL!$A$8))</definedName>
    <definedName name="LongitudTubo">IF(COUNT([99]GENERAL!$A$8)=0,0,ABS([99]GENERAL!$A$8))</definedName>
    <definedName name="lplpl" localSheetId="5" hidden="1">{"via1",#N/A,TRUE,"general";"via2",#N/A,TRUE,"general";"via3",#N/A,TRUE,"general"}</definedName>
    <definedName name="lplpl" localSheetId="11" hidden="1">{"via1",#N/A,TRUE,"general";"via2",#N/A,TRUE,"general";"via3",#N/A,TRUE,"general"}</definedName>
    <definedName name="lplpl" localSheetId="7" hidden="1">{"via1",#N/A,TRUE,"general";"via2",#N/A,TRUE,"general";"via3",#N/A,TRUE,"general"}</definedName>
    <definedName name="lplpl" localSheetId="4" hidden="1">{"via1",#N/A,TRUE,"general";"via2",#N/A,TRUE,"general";"via3",#N/A,TRUE,"general"}</definedName>
    <definedName name="lplpl" localSheetId="6" hidden="1">{"via1",#N/A,TRUE,"general";"via2",#N/A,TRUE,"general";"via3",#N/A,TRUE,"general"}</definedName>
    <definedName name="lplpl" localSheetId="8"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CY">#N/A</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R.SOLARTE">#REF!</definedName>
    <definedName name="MA">#REF!</definedName>
    <definedName name="Macetas">#REF!</definedName>
    <definedName name="MACO">#REF!</definedName>
    <definedName name="Madera_teca_suministro__instalacion__pulida_y_lacada">#REF!</definedName>
    <definedName name="mafdsf" localSheetId="5" hidden="1">{"via1",#N/A,TRUE,"general";"via2",#N/A,TRUE,"general";"via3",#N/A,TRUE,"general"}</definedName>
    <definedName name="mafdsf" localSheetId="11" hidden="1">{"via1",#N/A,TRUE,"general";"via2",#N/A,TRUE,"general";"via3",#N/A,TRUE,"general"}</definedName>
    <definedName name="mafdsf" localSheetId="7" hidden="1">{"via1",#N/A,TRUE,"general";"via2",#N/A,TRUE,"general";"via3",#N/A,TRUE,"general"}</definedName>
    <definedName name="mafdsf" localSheetId="4" hidden="1">{"via1",#N/A,TRUE,"general";"via2",#N/A,TRUE,"general";"via3",#N/A,TRUE,"general"}</definedName>
    <definedName name="mafdsf" localSheetId="6" hidden="1">{"via1",#N/A,TRUE,"general";"via2",#N/A,TRUE,"general";"via3",#N/A,TRUE,"general"}</definedName>
    <definedName name="mafdsf" localSheetId="8"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gnolio_1.50_m">#REF!</definedName>
    <definedName name="Malla_electrosoldada_Q_3.1">#REF!</definedName>
    <definedName name="Malla_eslabonada">#REF!</definedName>
    <definedName name="Malla_IMT_30_Cal_12_e_2mm">#REF!</definedName>
    <definedName name="Mallas_electrosoldadas_M___063">#REF!</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nguera_para_Agua_1_2">#REF!</definedName>
    <definedName name="Manguera_para_Niveles_3_8">#REF!</definedName>
    <definedName name="Mano_de_Obra_AA">#REF!</definedName>
    <definedName name="Mano_de_Obra_BB">#REF!</definedName>
    <definedName name="Mano_de_Obra_CC">#REF!</definedName>
    <definedName name="Mano_de_Obra_DD">#REF!</definedName>
    <definedName name="Mano_de_Oso_80_cm.">#REF!</definedName>
    <definedName name="Mantenyreparacion">#REF!</definedName>
    <definedName name="Manto_Fiber_GLass_600_XT">#REF!</definedName>
    <definedName name="Manual_de_Operación_y_Mantenimiento">#REF!</definedName>
    <definedName name="mao" localSheetId="5" hidden="1">{"TAB1",#N/A,TRUE,"GENERAL";"TAB2",#N/A,TRUE,"GENERAL";"TAB3",#N/A,TRUE,"GENERAL";"TAB4",#N/A,TRUE,"GENERAL";"TAB5",#N/A,TRUE,"GENERAL"}</definedName>
    <definedName name="mao" localSheetId="11" hidden="1">{"TAB1",#N/A,TRUE,"GENERAL";"TAB2",#N/A,TRUE,"GENERAL";"TAB3",#N/A,TRUE,"GENERAL";"TAB4",#N/A,TRUE,"GENERAL";"TAB5",#N/A,TRUE,"GENERAL"}</definedName>
    <definedName name="mao" localSheetId="7" hidden="1">{"TAB1",#N/A,TRUE,"GENERAL";"TAB2",#N/A,TRUE,"GENERAL";"TAB3",#N/A,TRUE,"GENERAL";"TAB4",#N/A,TRUE,"GENERAL";"TAB5",#N/A,TRUE,"GENERAL"}</definedName>
    <definedName name="mao" localSheetId="4" hidden="1">{"TAB1",#N/A,TRUE,"GENERAL";"TAB2",#N/A,TRUE,"GENERAL";"TAB3",#N/A,TRUE,"GENERAL";"TAB4",#N/A,TRUE,"GENERAL";"TAB5",#N/A,TRUE,"GENERAL"}</definedName>
    <definedName name="mao" localSheetId="6" hidden="1">{"TAB1",#N/A,TRUE,"GENERAL";"TAB2",#N/A,TRUE,"GENERAL";"TAB3",#N/A,TRUE,"GENERAL";"TAB4",#N/A,TRUE,"GENERAL";"TAB5",#N/A,TRUE,"GENERAL"}</definedName>
    <definedName name="mao" localSheetId="8"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5" hidden="1">{"via1",#N/A,TRUE,"general";"via2",#N/A,TRUE,"general";"via3",#N/A,TRUE,"general"}</definedName>
    <definedName name="maow" localSheetId="11" hidden="1">{"via1",#N/A,TRUE,"general";"via2",#N/A,TRUE,"general";"via3",#N/A,TRUE,"general"}</definedName>
    <definedName name="maow" localSheetId="7" hidden="1">{"via1",#N/A,TRUE,"general";"via2",#N/A,TRUE,"general";"via3",#N/A,TRUE,"general"}</definedName>
    <definedName name="maow" localSheetId="4" hidden="1">{"via1",#N/A,TRUE,"general";"via2",#N/A,TRUE,"general";"via3",#N/A,TRUE,"general"}</definedName>
    <definedName name="maow" localSheetId="6" hidden="1">{"via1",#N/A,TRUE,"general";"via2",#N/A,TRUE,"general";"via3",#N/A,TRUE,"general"}</definedName>
    <definedName name="maow" localSheetId="8"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QUINAR">[53]Insum!$A$68:$H$98</definedName>
    <definedName name="Maquinaria" localSheetId="11">[100]Insum!$A$76:$E$99</definedName>
    <definedName name="Maquinaria" localSheetId="4">[101]Insum!$A$76:$E$99</definedName>
    <definedName name="Maquinaria" localSheetId="8">[101]Insum!$A$76:$E$99</definedName>
    <definedName name="Maquinaria" localSheetId="0">[100]Insum!$A$76:$E$99</definedName>
    <definedName name="Maquinaria">[102]Insum!$A$76:$E$99</definedName>
    <definedName name="Marco_en_Lamina_Cal._18_2.10x1.50_P_13" localSheetId="5">#REF!</definedName>
    <definedName name="Marco_en_Lamina_Cal._18_2.10x1.50_P_13" localSheetId="11">#REF!</definedName>
    <definedName name="Marco_en_Lamina_Cal._18_2.10x1.50_P_13" localSheetId="7">#REF!</definedName>
    <definedName name="Marco_en_Lamina_Cal._18_2.10x1.50_P_13" localSheetId="4">#REF!</definedName>
    <definedName name="Marco_en_Lamina_Cal._18_2.10x1.50_P_13" localSheetId="8">#REF!</definedName>
    <definedName name="Marco_en_Lamina_Cal._18_2.10x1.50_P_13" localSheetId="0">#REF!</definedName>
    <definedName name="Marco_en_Lamina_Cal._18_2.10x1.50_P_13">#REF!</definedName>
    <definedName name="Marco_en_Lamina_Cal._18_2.10x75_P_9" localSheetId="11">#REF!</definedName>
    <definedName name="Marco_en_Lamina_Cal._18_2.10x75_P_9" localSheetId="0">#REF!</definedName>
    <definedName name="Marco_en_Lamina_Cal._18_2.10x75_P_9">#REF!</definedName>
    <definedName name="Marco_en_Lamina_Cal._18_2.10x90_P_7" localSheetId="11">#REF!</definedName>
    <definedName name="Marco_en_Lamina_Cal._18_2.10x90_P_7" localSheetId="0">#REF!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s_en_concreto_visto_para_ventana_de_correr_7.5_X_30_cm.">#REF!</definedName>
    <definedName name="margen">[13]DATOS!$G$3:$G$900</definedName>
    <definedName name="Marmolina" localSheetId="5">#REF!</definedName>
    <definedName name="Marmolina" localSheetId="11">#REF!</definedName>
    <definedName name="Marmolina" localSheetId="7">#REF!</definedName>
    <definedName name="Marmolina" localSheetId="4">#REF!</definedName>
    <definedName name="Marmolina" localSheetId="8">#REF!</definedName>
    <definedName name="Marmolina" localSheetId="0">#REF!</definedName>
    <definedName name="Marmolina">#REF!</definedName>
    <definedName name="Marquesinas_en_lamina_puntos_fijos" localSheetId="11">#REF!</definedName>
    <definedName name="Marquesinas_en_lamina_puntos_fijos" localSheetId="0">#REF!</definedName>
    <definedName name="Marquesinas_en_lamina_puntos_fijos">#REF!</definedName>
    <definedName name="MARTA" localSheetId="5">IF(Loan_Amount*Interest_Rate*Loan_Years*Loan_Start&gt;0,1,0)</definedName>
    <definedName name="MARTA" localSheetId="11">IF([0]!Loan_Amount*AIU!Interest_Rate*[0]!Loan_Years*[0]!Loan_Start&gt;0,1,0)</definedName>
    <definedName name="MARTA" localSheetId="7">IF(Loan_Amount*Interest_Rate*Loan_Years*Loan_Start&gt;0,1,0)</definedName>
    <definedName name="MARTA" localSheetId="4">IF(Loan_Amount*Interest_Rate*Loan_Years*Loan_Start&gt;0,1,0)</definedName>
    <definedName name="MARTA" localSheetId="6">IF(Loan_Amount*Interest_Rate*Loan_Years*Loan_Start&gt;0,1,0)</definedName>
    <definedName name="MARTA" localSheetId="8">IF(Loan_Amount*Interest_Rate*Loan_Years*Loan_Start&gt;0,1,0)</definedName>
    <definedName name="MARTA" localSheetId="0">IF([0]!Loan_Amount*'INFO GENERAL'!Interest_Rate*[0]!Loan_Years*[0]!Loan_Start&gt;0,1,0)</definedName>
    <definedName name="MARTA">IF(Loan_Amount*Interest_Rate*Loan_Years*Loan_Start&gt;0,1,0)</definedName>
    <definedName name="MARTHA" localSheetId="11">[27]DATOS!$A$9</definedName>
    <definedName name="MARTHA" localSheetId="4">[28]DATOS!$A$9</definedName>
    <definedName name="MARTHA" localSheetId="8">[28]DATOS!$A$9</definedName>
    <definedName name="MARTHA" localSheetId="0">[27]DATOS!$A$9</definedName>
    <definedName name="MARTHA">[29]DATOS!$A$9</definedName>
    <definedName name="masor" localSheetId="5" hidden="1">{"via1",#N/A,TRUE,"general";"via2",#N/A,TRUE,"general";"via3",#N/A,TRUE,"general"}</definedName>
    <definedName name="masor" localSheetId="11" hidden="1">{"via1",#N/A,TRUE,"general";"via2",#N/A,TRUE,"general";"via3",#N/A,TRUE,"general"}</definedName>
    <definedName name="masor" localSheetId="7" hidden="1">{"via1",#N/A,TRUE,"general";"via2",#N/A,TRUE,"general";"via3",#N/A,TRUE,"general"}</definedName>
    <definedName name="masor" localSheetId="4" hidden="1">{"via1",#N/A,TRUE,"general";"via2",#N/A,TRUE,"general";"via3",#N/A,TRUE,"general"}</definedName>
    <definedName name="masor" localSheetId="6" hidden="1">{"via1",#N/A,TRUE,"general";"via2",#N/A,TRUE,"general";"via3",#N/A,TRUE,"general"}</definedName>
    <definedName name="masor" localSheetId="8"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AT" localSheetId="5">#REF!</definedName>
    <definedName name="MAT" localSheetId="11">#REF!</definedName>
    <definedName name="MAT" localSheetId="7">#REF!</definedName>
    <definedName name="MAT" localSheetId="4">[73]MAT!$A:$D</definedName>
    <definedName name="MAT" localSheetId="8">#REF!</definedName>
    <definedName name="MAT" localSheetId="0">#REF!</definedName>
    <definedName name="MAT">#REF!</definedName>
    <definedName name="mate">[74]MATERIALES!$1:$1048576</definedName>
    <definedName name="materiales">[103]Materiales!$A$2:$D$1190</definedName>
    <definedName name="MATRIZRICS">'[104]RICS NUEVA HOJA DIARIA'!$A$1:$AB$42</definedName>
    <definedName name="MAX">[105]INDICE!$A$1:$IV$65536</definedName>
    <definedName name="mdd" localSheetId="5" hidden="1">{"via1",#N/A,TRUE,"general";"via2",#N/A,TRUE,"general";"via3",#N/A,TRUE,"general"}</definedName>
    <definedName name="mdd" localSheetId="11" hidden="1">{"via1",#N/A,TRUE,"general";"via2",#N/A,TRUE,"general";"via3",#N/A,TRUE,"general"}</definedName>
    <definedName name="mdd" localSheetId="7" hidden="1">{"via1",#N/A,TRUE,"general";"via2",#N/A,TRUE,"general";"via3",#N/A,TRUE,"general"}</definedName>
    <definedName name="mdd" localSheetId="4" hidden="1">{"via1",#N/A,TRUE,"general";"via2",#N/A,TRUE,"general";"via3",#N/A,TRUE,"general"}</definedName>
    <definedName name="mdd" localSheetId="6" hidden="1">{"via1",#N/A,TRUE,"general";"via2",#N/A,TRUE,"general";"via3",#N/A,TRUE,"general"}</definedName>
    <definedName name="mdd" localSheetId="8"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cheros_Bunsen">#REF!</definedName>
    <definedName name="MediacanoaAnserma" localSheetId="11">#REF!</definedName>
    <definedName name="MediacanoaAnserma" localSheetId="4">#REF!</definedName>
    <definedName name="MediacanoaAnserma" localSheetId="8">#REF!</definedName>
    <definedName name="MediacanoaAnserma" localSheetId="0">#REF!</definedName>
    <definedName name="MediacanoaAnserma">#REF!</definedName>
    <definedName name="Medidores__Domestico__2" localSheetId="11">#REF!</definedName>
    <definedName name="Medidores__Domestico__2" localSheetId="0">#REF!</definedName>
    <definedName name="Medidores__Domestico__2">#REF!</definedName>
    <definedName name="Medidores__Incendio__1_1_2">#REF!</definedName>
    <definedName name="meg" localSheetId="5" hidden="1">{"TAB1",#N/A,TRUE,"GENERAL";"TAB2",#N/A,TRUE,"GENERAL";"TAB3",#N/A,TRUE,"GENERAL";"TAB4",#N/A,TRUE,"GENERAL";"TAB5",#N/A,TRUE,"GENERAL"}</definedName>
    <definedName name="meg" localSheetId="11" hidden="1">{"TAB1",#N/A,TRUE,"GENERAL";"TAB2",#N/A,TRUE,"GENERAL";"TAB3",#N/A,TRUE,"GENERAL";"TAB4",#N/A,TRUE,"GENERAL";"TAB5",#N/A,TRUE,"GENERAL"}</definedName>
    <definedName name="meg" localSheetId="7" hidden="1">{"TAB1",#N/A,TRUE,"GENERAL";"TAB2",#N/A,TRUE,"GENERAL";"TAB3",#N/A,TRUE,"GENERAL";"TAB4",#N/A,TRUE,"GENERAL";"TAB5",#N/A,TRUE,"GENERAL"}</definedName>
    <definedName name="meg" localSheetId="4" hidden="1">{"TAB1",#N/A,TRUE,"GENERAL";"TAB2",#N/A,TRUE,"GENERAL";"TAB3",#N/A,TRUE,"GENERAL";"TAB4",#N/A,TRUE,"GENERAL";"TAB5",#N/A,TRUE,"GENERAL"}</definedName>
    <definedName name="meg" localSheetId="6" hidden="1">{"TAB1",#N/A,TRUE,"GENERAL";"TAB2",#N/A,TRUE,"GENERAL";"TAB3",#N/A,TRUE,"GENERAL";"TAB4",#N/A,TRUE,"GENERAL";"TAB5",#N/A,TRUE,"GENERAL"}</definedName>
    <definedName name="meg" localSheetId="8"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S" localSheetId="11">#REF!</definedName>
    <definedName name="MES" localSheetId="7">#REF!</definedName>
    <definedName name="MES" localSheetId="4">#REF!</definedName>
    <definedName name="MES" localSheetId="0">#REF!</definedName>
    <definedName name="MES">#REF!</definedName>
    <definedName name="MESES" localSheetId="11">#REF!</definedName>
    <definedName name="MESES" localSheetId="0">#REF!</definedName>
    <definedName name="MESES">#REF!</definedName>
    <definedName name="MesIn" localSheetId="11">#REF!</definedName>
    <definedName name="MesIn" localSheetId="0">#REF!</definedName>
    <definedName name="MesIn">#REF!</definedName>
    <definedName name="Mesones_de_atención_en_granito_color_gris_jaspe.">#REF!</definedName>
    <definedName name="Metal_Deck_Cal_22">#REF!</definedName>
    <definedName name="MEZCLA">#REF!</definedName>
    <definedName name="mf">#REF!</definedName>
    <definedName name="mfgjrdt" localSheetId="5" hidden="1">{"TAB1",#N/A,TRUE,"GENERAL";"TAB2",#N/A,TRUE,"GENERAL";"TAB3",#N/A,TRUE,"GENERAL";"TAB4",#N/A,TRUE,"GENERAL";"TAB5",#N/A,TRUE,"GENERAL"}</definedName>
    <definedName name="mfgjrdt" localSheetId="11"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5" hidden="1">{"via1",#N/A,TRUE,"general";"via2",#N/A,TRUE,"general";"via3",#N/A,TRUE,"general"}</definedName>
    <definedName name="mghm" localSheetId="11" hidden="1">{"via1",#N/A,TRUE,"general";"via2",#N/A,TRUE,"general";"via3",#N/A,TRUE,"general"}</definedName>
    <definedName name="mghm" localSheetId="7" hidden="1">{"via1",#N/A,TRUE,"general";"via2",#N/A,TRUE,"general";"via3",#N/A,TRUE,"general"}</definedName>
    <definedName name="mghm" localSheetId="4" hidden="1">{"via1",#N/A,TRUE,"general";"via2",#N/A,TRUE,"general";"via3",#N/A,TRUE,"general"}</definedName>
    <definedName name="mghm" localSheetId="6" hidden="1">{"via1",#N/A,TRUE,"general";"via2",#N/A,TRUE,"general";"via3",#N/A,TRUE,"general"}</definedName>
    <definedName name="mghm" localSheetId="8"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neral">#REF!</definedName>
    <definedName name="Minimo">#REF!</definedName>
    <definedName name="MIO">[61]INDICE!$1:$1048576</definedName>
    <definedName name="MIU" localSheetId="5">#REF!</definedName>
    <definedName name="MIU" localSheetId="11">#REF!</definedName>
    <definedName name="MIU" localSheetId="7">#REF!</definedName>
    <definedName name="MIU" localSheetId="4">#REF!</definedName>
    <definedName name="MIU" localSheetId="8">#REF!</definedName>
    <definedName name="MIU" localSheetId="0">#REF!</definedName>
    <definedName name="MIU">#REF!</definedName>
    <definedName name="mjmj" localSheetId="5" hidden="1">{"via1",#N/A,TRUE,"general";"via2",#N/A,TRUE,"general";"via3",#N/A,TRUE,"general"}</definedName>
    <definedName name="mjmj" localSheetId="11" hidden="1">{"via1",#N/A,TRUE,"general";"via2",#N/A,TRUE,"general";"via3",#N/A,TRUE,"general"}</definedName>
    <definedName name="mjmj" localSheetId="7" hidden="1">{"via1",#N/A,TRUE,"general";"via2",#N/A,TRUE,"general";"via3",#N/A,TRUE,"general"}</definedName>
    <definedName name="mjmj" localSheetId="4" hidden="1">{"via1",#N/A,TRUE,"general";"via2",#N/A,TRUE,"general";"via3",#N/A,TRUE,"general"}</definedName>
    <definedName name="mjmj" localSheetId="6" hidden="1">{"via1",#N/A,TRUE,"general";"via2",#N/A,TRUE,"general";"via3",#N/A,TRUE,"general"}</definedName>
    <definedName name="mjmj" localSheetId="8"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5" hidden="1">{"via1",#N/A,TRUE,"general";"via2",#N/A,TRUE,"general";"via3",#N/A,TRUE,"general"}</definedName>
    <definedName name="mjmjmn" localSheetId="11" hidden="1">{"via1",#N/A,TRUE,"general";"via2",#N/A,TRUE,"general";"via3",#N/A,TRUE,"general"}</definedName>
    <definedName name="mjmjmn" localSheetId="7" hidden="1">{"via1",#N/A,TRUE,"general";"via2",#N/A,TRUE,"general";"via3",#N/A,TRUE,"general"}</definedName>
    <definedName name="mjmjmn" localSheetId="4" hidden="1">{"via1",#N/A,TRUE,"general";"via2",#N/A,TRUE,"general";"via3",#N/A,TRUE,"general"}</definedName>
    <definedName name="mjmjmn" localSheetId="6" hidden="1">{"via1",#N/A,TRUE,"general";"via2",#N/A,TRUE,"general";"via3",#N/A,TRUE,"general"}</definedName>
    <definedName name="mjmjmn" localSheetId="8"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5" hidden="1">{"via1",#N/A,TRUE,"general";"via2",#N/A,TRUE,"general";"via3",#N/A,TRUE,"general"}</definedName>
    <definedName name="mjnhgkio" localSheetId="11" hidden="1">{"via1",#N/A,TRUE,"general";"via2",#N/A,TRUE,"general";"via3",#N/A,TRUE,"general"}</definedName>
    <definedName name="mjnhgkio" localSheetId="7" hidden="1">{"via1",#N/A,TRUE,"general";"via2",#N/A,TRUE,"general";"via3",#N/A,TRUE,"general"}</definedName>
    <definedName name="mjnhgkio" localSheetId="4" hidden="1">{"via1",#N/A,TRUE,"general";"via2",#N/A,TRUE,"general";"via3",#N/A,TRUE,"general"}</definedName>
    <definedName name="mjnhgkio" localSheetId="6" hidden="1">{"via1",#N/A,TRUE,"general";"via2",#N/A,TRUE,"general";"via3",#N/A,TRUE,"general"}</definedName>
    <definedName name="mjnhgkio" localSheetId="8"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#REF!</definedName>
    <definedName name="mku">#REF!</definedName>
    <definedName name="mm">#REF!</definedName>
    <definedName name="mmjmjh" localSheetId="5" hidden="1">{"TAB1",#N/A,TRUE,"GENERAL";"TAB2",#N/A,TRUE,"GENERAL";"TAB3",#N/A,TRUE,"GENERAL";"TAB4",#N/A,TRUE,"GENERAL";"TAB5",#N/A,TRUE,"GENERAL"}</definedName>
    <definedName name="mmjmjh" localSheetId="11"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6"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5" hidden="1">{"TAB1",#N/A,TRUE,"GENERAL";"TAB2",#N/A,TRUE,"GENERAL";"TAB3",#N/A,TRUE,"GENERAL";"TAB4",#N/A,TRUE,"GENERAL";"TAB5",#N/A,TRUE,"GENERAL"}</definedName>
    <definedName name="mmm" localSheetId="11" hidden="1">{"TAB1",#N/A,TRUE,"GENERAL";"TAB2",#N/A,TRUE,"GENERAL";"TAB3",#N/A,TRUE,"GENERAL";"TAB4",#N/A,TRUE,"GENERAL";"TAB5",#N/A,TRUE,"GENERAL"}</definedName>
    <definedName name="mmm" localSheetId="7" hidden="1">{"TAB1",#N/A,TRUE,"GENERAL";"TAB2",#N/A,TRUE,"GENERAL";"TAB3",#N/A,TRUE,"GENERAL";"TAB4",#N/A,TRUE,"GENERAL";"TAB5",#N/A,TRUE,"GENERAL"}</definedName>
    <definedName name="mmm" localSheetId="4" hidden="1">{"TAB1",#N/A,TRUE,"GENERAL";"TAB2",#N/A,TRUE,"GENERAL";"TAB3",#N/A,TRUE,"GENERAL";"TAB4",#N/A,TRUE,"GENERAL";"TAB5",#N/A,TRUE,"GENERAL"}</definedName>
    <definedName name="mmm" localSheetId="6" hidden="1">{"TAB1",#N/A,TRUE,"GENERAL";"TAB2",#N/A,TRUE,"GENERAL";"TAB3",#N/A,TRUE,"GENERAL";"TAB4",#N/A,TRUE,"GENERAL";"TAB5",#N/A,TRUE,"GENERAL"}</definedName>
    <definedName name="mmm" localSheetId="8"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5" hidden="1">{"via1",#N/A,TRUE,"general";"via2",#N/A,TRUE,"general";"via3",#N/A,TRUE,"general"}</definedName>
    <definedName name="mmmh" localSheetId="11" hidden="1">{"via1",#N/A,TRUE,"general";"via2",#N/A,TRUE,"general";"via3",#N/A,TRUE,"general"}</definedName>
    <definedName name="mmmh" localSheetId="7" hidden="1">{"via1",#N/A,TRUE,"general";"via2",#N/A,TRUE,"general";"via3",#N/A,TRUE,"general"}</definedName>
    <definedName name="mmmh" localSheetId="4" hidden="1">{"via1",#N/A,TRUE,"general";"via2",#N/A,TRUE,"general";"via3",#N/A,TRUE,"general"}</definedName>
    <definedName name="mmmh" localSheetId="6" hidden="1">{"via1",#N/A,TRUE,"general";"via2",#N/A,TRUE,"general";"via3",#N/A,TRUE,"general"}</definedName>
    <definedName name="mmmh" localSheetId="8"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5" hidden="1">{"TAB1",#N/A,TRUE,"GENERAL";"TAB2",#N/A,TRUE,"GENERAL";"TAB3",#N/A,TRUE,"GENERAL";"TAB4",#N/A,TRUE,"GENERAL";"TAB5",#N/A,TRUE,"GENERAL"}</definedName>
    <definedName name="mmmmmjyt" localSheetId="11"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6"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5" hidden="1">{"via1",#N/A,TRUE,"general";"via2",#N/A,TRUE,"general";"via3",#N/A,TRUE,"general"}</definedName>
    <definedName name="mmmmmmg" localSheetId="11" hidden="1">{"via1",#N/A,TRUE,"general";"via2",#N/A,TRUE,"general";"via3",#N/A,TRUE,"general"}</definedName>
    <definedName name="mmmmmmg" localSheetId="7" hidden="1">{"via1",#N/A,TRUE,"general";"via2",#N/A,TRUE,"general";"via3",#N/A,TRUE,"general"}</definedName>
    <definedName name="mmmmmmg" localSheetId="4" hidden="1">{"via1",#N/A,TRUE,"general";"via2",#N/A,TRUE,"general";"via3",#N/A,TRUE,"general"}</definedName>
    <definedName name="mmmmmmg" localSheetId="6" hidden="1">{"via1",#N/A,TRUE,"general";"via2",#N/A,TRUE,"general";"via3",#N/A,TRUE,"general"}</definedName>
    <definedName name="mmmmmmg" localSheetId="8"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5" hidden="1">{"via1",#N/A,TRUE,"general";"via2",#N/A,TRUE,"general";"via3",#N/A,TRUE,"general"}</definedName>
    <definedName name="MN" localSheetId="11" hidden="1">{"via1",#N/A,TRUE,"general";"via2",#N/A,TRUE,"general";"via3",#N/A,TRUE,"general"}</definedName>
    <definedName name="MN" localSheetId="7" hidden="1">{"via1",#N/A,TRUE,"general";"via2",#N/A,TRUE,"general";"via3",#N/A,TRUE,"general"}</definedName>
    <definedName name="MN" localSheetId="4" hidden="1">{"via1",#N/A,TRUE,"general";"via2",#N/A,TRUE,"general";"via3",#N/A,TRUE,"general"}</definedName>
    <definedName name="MN" localSheetId="6" hidden="1">{"via1",#N/A,TRUE,"general";"via2",#N/A,TRUE,"general";"via3",#N/A,TRUE,"general"}</definedName>
    <definedName name="MN" localSheetId="8"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#REF!</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mr">#REF!</definedName>
    <definedName name="MUEBLES">#REF!</definedName>
    <definedName name="MUEST">'[106]Mezclas asfálticas'!$G$6</definedName>
    <definedName name="MuestNo">[107]DATOS!$AI$3:$AI$1127</definedName>
    <definedName name="muestra">[13]Proc0009m!$G$6</definedName>
    <definedName name="MuestraNo">[13]DATOS!$A$3:$A$1398</definedName>
    <definedName name="n" localSheetId="5" hidden="1">{"via1",#N/A,TRUE,"general";"via2",#N/A,TRUE,"general";"via3",#N/A,TRUE,"general"}</definedName>
    <definedName name="n" localSheetId="11" hidden="1">{"via1",#N/A,TRUE,"general";"via2",#N/A,TRUE,"general";"via3",#N/A,TRUE,"general"}</definedName>
    <definedName name="n" localSheetId="7" hidden="1">{"via1",#N/A,TRUE,"general";"via2",#N/A,TRUE,"general";"via3",#N/A,TRUE,"general"}</definedName>
    <definedName name="n" localSheetId="4" hidden="1">{"via1",#N/A,TRUE,"general";"via2",#N/A,TRUE,"general";"via3",#N/A,TRUE,"general"}</definedName>
    <definedName name="n" localSheetId="6" hidden="1">{"via1",#N/A,TRUE,"general";"via2",#N/A,TRUE,"general";"via3",#N/A,TRUE,"general"}</definedName>
    <definedName name="n" localSheetId="8" hidden="1">{"via1",#N/A,TRUE,"general";"via2",#N/A,TRUE,"general";"via3",#N/A,TRUE,"general"}</definedName>
    <definedName name="n" localSheetId="0" hidden="1">{"via1",#N/A,TRUE,"general";"via2",#N/A,TRUE,"general";"via3",#N/A,TRUE,"general"}</definedName>
    <definedName name="n" hidden="1">{"via1",#N/A,TRUE,"general";"via2",#N/A,TRUE,"general";"via3",#N/A,TRUE,"general"}</definedName>
    <definedName name="NANCY_POLO">#REF!</definedName>
    <definedName name="nb" localSheetId="11">#REF!</definedName>
    <definedName name="nb" localSheetId="4">#REF!</definedName>
    <definedName name="nb" localSheetId="8">#REF!</definedName>
    <definedName name="nb" localSheetId="0">#REF!</definedName>
    <definedName name="nb">#REF!</definedName>
    <definedName name="nbv" localSheetId="11">#REF!</definedName>
    <definedName name="nbv" localSheetId="0">#REF!</definedName>
    <definedName name="nbv">#REF!</definedName>
    <definedName name="nbvnv" localSheetId="5" hidden="1">{"via1",#N/A,TRUE,"general";"via2",#N/A,TRUE,"general";"via3",#N/A,TRUE,"general"}</definedName>
    <definedName name="nbvnv" localSheetId="11" hidden="1">{"via1",#N/A,TRUE,"general";"via2",#N/A,TRUE,"general";"via3",#N/A,TRUE,"general"}</definedName>
    <definedName name="nbvnv" localSheetId="7" hidden="1">{"via1",#N/A,TRUE,"general";"via2",#N/A,TRUE,"general";"via3",#N/A,TRUE,"general"}</definedName>
    <definedName name="nbvnv" localSheetId="4" hidden="1">{"via1",#N/A,TRUE,"general";"via2",#N/A,TRUE,"general";"via3",#N/A,TRUE,"general"}</definedName>
    <definedName name="nbvnv" localSheetId="6" hidden="1">{"via1",#N/A,TRUE,"general";"via2",#N/A,TRUE,"general";"via3",#N/A,TRUE,"general"}</definedName>
    <definedName name="nbvnv" localSheetId="8"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5" hidden="1">{"TAB1",#N/A,TRUE,"GENERAL";"TAB2",#N/A,TRUE,"GENERAL";"TAB3",#N/A,TRUE,"GENERAL";"TAB4",#N/A,TRUE,"GENERAL";"TAB5",#N/A,TRUE,"GENERAL"}</definedName>
    <definedName name="NDHS" localSheetId="11" hidden="1">{"TAB1",#N/A,TRUE,"GENERAL";"TAB2",#N/A,TRUE,"GENERAL";"TAB3",#N/A,TRUE,"GENERAL";"TAB4",#N/A,TRUE,"GENERAL";"TAB5",#N/A,TRUE,"GENERAL"}</definedName>
    <definedName name="NDHS" localSheetId="7" hidden="1">{"TAB1",#N/A,TRUE,"GENERAL";"TAB2",#N/A,TRUE,"GENERAL";"TAB3",#N/A,TRUE,"GENERAL";"TAB4",#N/A,TRUE,"GENERAL";"TAB5",#N/A,TRUE,"GENERAL"}</definedName>
    <definedName name="NDHS" localSheetId="4" hidden="1">{"TAB1",#N/A,TRUE,"GENERAL";"TAB2",#N/A,TRUE,"GENERAL";"TAB3",#N/A,TRUE,"GENERAL";"TAB4",#N/A,TRUE,"GENERAL";"TAB5",#N/A,TRUE,"GENERAL"}</definedName>
    <definedName name="NDHS" localSheetId="6" hidden="1">{"TAB1",#N/A,TRUE,"GENERAL";"TAB2",#N/A,TRUE,"GENERAL";"TAB3",#N/A,TRUE,"GENERAL";"TAB4",#N/A,TRUE,"GENERAL";"TAB5",#N/A,TRUE,"GENERAL"}</definedName>
    <definedName name="NDHS" localSheetId="8"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ece.cab">#REF!</definedName>
    <definedName name="Nevera">#REF!</definedName>
    <definedName name="nf" localSheetId="5" hidden="1">{"TAB1",#N/A,TRUE,"GENERAL";"TAB2",#N/A,TRUE,"GENERAL";"TAB3",#N/A,TRUE,"GENERAL";"TAB4",#N/A,TRUE,"GENERAL";"TAB5",#N/A,TRUE,"GENERAL"}</definedName>
    <definedName name="nf" localSheetId="11" hidden="1">{"TAB1",#N/A,TRUE,"GENERAL";"TAB2",#N/A,TRUE,"GENERAL";"TAB3",#N/A,TRUE,"GENERAL";"TAB4",#N/A,TRUE,"GENERAL";"TAB5",#N/A,TRUE,"GENERAL"}</definedName>
    <definedName name="nf" localSheetId="7" hidden="1">{"TAB1",#N/A,TRUE,"GENERAL";"TAB2",#N/A,TRUE,"GENERAL";"TAB3",#N/A,TRUE,"GENERAL";"TAB4",#N/A,TRUE,"GENERAL";"TAB5",#N/A,TRUE,"GENERAL"}</definedName>
    <definedName name="nf" localSheetId="4" hidden="1">{"TAB1",#N/A,TRUE,"GENERAL";"TAB2",#N/A,TRUE,"GENERAL";"TAB3",#N/A,TRUE,"GENERAL";"TAB4",#N/A,TRUE,"GENERAL";"TAB5",#N/A,TRUE,"GENERAL"}</definedName>
    <definedName name="nf" localSheetId="6" hidden="1">{"TAB1",#N/A,TRUE,"GENERAL";"TAB2",#N/A,TRUE,"GENERAL";"TAB3",#N/A,TRUE,"GENERAL";"TAB4",#N/A,TRUE,"GENERAL";"TAB5",#N/A,TRUE,"GENERAL"}</definedName>
    <definedName name="nf" localSheetId="8"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5" hidden="1">{"via1",#N/A,TRUE,"general";"via2",#N/A,TRUE,"general";"via3",#N/A,TRUE,"general"}</definedName>
    <definedName name="nfg" localSheetId="11" hidden="1">{"via1",#N/A,TRUE,"general";"via2",#N/A,TRUE,"general";"via3",#N/A,TRUE,"general"}</definedName>
    <definedName name="nfg" localSheetId="7" hidden="1">{"via1",#N/A,TRUE,"general";"via2",#N/A,TRUE,"general";"via3",#N/A,TRUE,"general"}</definedName>
    <definedName name="nfg" localSheetId="4" hidden="1">{"via1",#N/A,TRUE,"general";"via2",#N/A,TRUE,"general";"via3",#N/A,TRUE,"general"}</definedName>
    <definedName name="nfg" localSheetId="6" hidden="1">{"via1",#N/A,TRUE,"general";"via2",#N/A,TRUE,"general";"via3",#N/A,TRUE,"general"}</definedName>
    <definedName name="nfg" localSheetId="8"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5" hidden="1">{"via1",#N/A,TRUE,"general";"via2",#N/A,TRUE,"general";"via3",#N/A,TRUE,"general"}</definedName>
    <definedName name="nfgn" localSheetId="11" hidden="1">{"via1",#N/A,TRUE,"general";"via2",#N/A,TRUE,"general";"via3",#N/A,TRUE,"general"}</definedName>
    <definedName name="nfgn" localSheetId="7" hidden="1">{"via1",#N/A,TRUE,"general";"via2",#N/A,TRUE,"general";"via3",#N/A,TRUE,"general"}</definedName>
    <definedName name="nfgn" localSheetId="4" hidden="1">{"via1",#N/A,TRUE,"general";"via2",#N/A,TRUE,"general";"via3",#N/A,TRUE,"general"}</definedName>
    <definedName name="nfgn" localSheetId="6" hidden="1">{"via1",#N/A,TRUE,"general";"via2",#N/A,TRUE,"general";"via3",#N/A,TRUE,"general"}</definedName>
    <definedName name="nfgn" localSheetId="8"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5" hidden="1">{"TAB1",#N/A,TRUE,"GENERAL";"TAB2",#N/A,TRUE,"GENERAL";"TAB3",#N/A,TRUE,"GENERAL";"TAB4",#N/A,TRUE,"GENERAL";"TAB5",#N/A,TRUE,"GENERAL"}</definedName>
    <definedName name="ngdn" localSheetId="11" hidden="1">{"TAB1",#N/A,TRUE,"GENERAL";"TAB2",#N/A,TRUE,"GENERAL";"TAB3",#N/A,TRUE,"GENERAL";"TAB4",#N/A,TRUE,"GENERAL";"TAB5",#N/A,TRUE,"GENERAL"}</definedName>
    <definedName name="ngdn" localSheetId="7" hidden="1">{"TAB1",#N/A,TRUE,"GENERAL";"TAB2",#N/A,TRUE,"GENERAL";"TAB3",#N/A,TRUE,"GENERAL";"TAB4",#N/A,TRUE,"GENERAL";"TAB5",#N/A,TRUE,"GENERAL"}</definedName>
    <definedName name="ngdn" localSheetId="4" hidden="1">{"TAB1",#N/A,TRUE,"GENERAL";"TAB2",#N/A,TRUE,"GENERAL";"TAB3",#N/A,TRUE,"GENERAL";"TAB4",#N/A,TRUE,"GENERAL";"TAB5",#N/A,TRUE,"GENERAL"}</definedName>
    <definedName name="ngdn" localSheetId="6" hidden="1">{"TAB1",#N/A,TRUE,"GENERAL";"TAB2",#N/A,TRUE,"GENERAL";"TAB3",#N/A,TRUE,"GENERAL";"TAB4",#N/A,TRUE,"GENERAL";"TAB5",#N/A,TRUE,"GENERAL"}</definedName>
    <definedName name="ngdn" localSheetId="8"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5" hidden="1">{"via1",#N/A,TRUE,"general";"via2",#N/A,TRUE,"general";"via3",#N/A,TRUE,"general"}</definedName>
    <definedName name="ngfh" localSheetId="11" hidden="1">{"via1",#N/A,TRUE,"general";"via2",#N/A,TRUE,"general";"via3",#N/A,TRUE,"general"}</definedName>
    <definedName name="ngfh" localSheetId="7" hidden="1">{"via1",#N/A,TRUE,"general";"via2",#N/A,TRUE,"general";"via3",#N/A,TRUE,"general"}</definedName>
    <definedName name="ngfh" localSheetId="4" hidden="1">{"via1",#N/A,TRUE,"general";"via2",#N/A,TRUE,"general";"via3",#N/A,TRUE,"general"}</definedName>
    <definedName name="ngfh" localSheetId="6" hidden="1">{"via1",#N/A,TRUE,"general";"via2",#N/A,TRUE,"general";"via3",#N/A,TRUE,"general"}</definedName>
    <definedName name="ngfh" localSheetId="8"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G">#REF!</definedName>
    <definedName name="nhn" localSheetId="5" hidden="1">{"via1",#N/A,TRUE,"general";"via2",#N/A,TRUE,"general";"via3",#N/A,TRUE,"general"}</definedName>
    <definedName name="nhn" localSheetId="11" hidden="1">{"via1",#N/A,TRUE,"general";"via2",#N/A,TRUE,"general";"via3",#N/A,TRUE,"general"}</definedName>
    <definedName name="nhn" localSheetId="7" hidden="1">{"via1",#N/A,TRUE,"general";"via2",#N/A,TRUE,"general";"via3",#N/A,TRUE,"general"}</definedName>
    <definedName name="nhn" localSheetId="4" hidden="1">{"via1",#N/A,TRUE,"general";"via2",#N/A,TRUE,"general";"via3",#N/A,TRUE,"general"}</definedName>
    <definedName name="nhn" localSheetId="6" hidden="1">{"via1",#N/A,TRUE,"general";"via2",#N/A,TRUE,"general";"via3",#N/A,TRUE,"general"}</definedName>
    <definedName name="nhn" localSheetId="8"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5" hidden="1">{"TAB1",#N/A,TRUE,"GENERAL";"TAB2",#N/A,TRUE,"GENERAL";"TAB3",#N/A,TRUE,"GENERAL";"TAB4",#N/A,TRUE,"GENERAL";"TAB5",#N/A,TRUE,"GENERAL"}</definedName>
    <definedName name="nhncfgn" localSheetId="11"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6"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5" hidden="1">{"via1",#N/A,TRUE,"general";"via2",#N/A,TRUE,"general";"via3",#N/A,TRUE,"general"}</definedName>
    <definedName name="nhndr" localSheetId="11" hidden="1">{"via1",#N/A,TRUE,"general";"via2",#N/A,TRUE,"general";"via3",#N/A,TRUE,"general"}</definedName>
    <definedName name="nhndr" localSheetId="7" hidden="1">{"via1",#N/A,TRUE,"general";"via2",#N/A,TRUE,"general";"via3",#N/A,TRUE,"general"}</definedName>
    <definedName name="nhndr" localSheetId="4" hidden="1">{"via1",#N/A,TRUE,"general";"via2",#N/A,TRUE,"general";"via3",#N/A,TRUE,"general"}</definedName>
    <definedName name="nhndr" localSheetId="6" hidden="1">{"via1",#N/A,TRUE,"general";"via2",#N/A,TRUE,"general";"via3",#N/A,TRUE,"general"}</definedName>
    <definedName name="nhndr" localSheetId="8"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JH">#REF!</definedName>
    <definedName name="nm">#REF!</definedName>
    <definedName name="nmmmm" localSheetId="5" hidden="1">{"via1",#N/A,TRUE,"general";"via2",#N/A,TRUE,"general";"via3",#N/A,TRUE,"general"}</definedName>
    <definedName name="nmmmm" localSheetId="11" hidden="1">{"via1",#N/A,TRUE,"general";"via2",#N/A,TRUE,"general";"via3",#N/A,TRUE,"general"}</definedName>
    <definedName name="nmmmm" localSheetId="7" hidden="1">{"via1",#N/A,TRUE,"general";"via2",#N/A,TRUE,"general";"via3",#N/A,TRUE,"general"}</definedName>
    <definedName name="nmmmm" localSheetId="4" hidden="1">{"via1",#N/A,TRUE,"general";"via2",#N/A,TRUE,"general";"via3",#N/A,TRUE,"general"}</definedName>
    <definedName name="nmmmm" localSheetId="6" hidden="1">{"via1",#N/A,TRUE,"general";"via2",#N/A,TRUE,"general";"via3",#N/A,TRUE,"general"}</definedName>
    <definedName name="nmmmm" localSheetId="8"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5" hidden="1">{"TAB1",#N/A,TRUE,"GENERAL";"TAB2",#N/A,TRUE,"GENERAL";"TAB3",#N/A,TRUE,"GENERAL";"TAB4",#N/A,TRUE,"GENERAL";"TAB5",#N/A,TRUE,"GENERAL"}</definedName>
    <definedName name="NN" localSheetId="11" hidden="1">{"TAB1",#N/A,TRUE,"GENERAL";"TAB2",#N/A,TRUE,"GENERAL";"TAB3",#N/A,TRUE,"GENERAL";"TAB4",#N/A,TRUE,"GENERAL";"TAB5",#N/A,TRUE,"GENERAL"}</definedName>
    <definedName name="NN" localSheetId="7" hidden="1">{"TAB1",#N/A,TRUE,"GENERAL";"TAB2",#N/A,TRUE,"GENERAL";"TAB3",#N/A,TRUE,"GENERAL";"TAB4",#N/A,TRUE,"GENERAL";"TAB5",#N/A,TRUE,"GENERAL"}</definedName>
    <definedName name="NN" localSheetId="4" hidden="1">{"TAB1",#N/A,TRUE,"GENERAL";"TAB2",#N/A,TRUE,"GENERAL";"TAB3",#N/A,TRUE,"GENERAL";"TAB4",#N/A,TRUE,"GENERAL";"TAB5",#N/A,TRUE,"GENERAL"}</definedName>
    <definedName name="NN" localSheetId="6" hidden="1">{"TAB1",#N/A,TRUE,"GENERAL";"TAB2",#N/A,TRUE,"GENERAL";"TAB3",#N/A,TRUE,"GENERAL";"TAB4",#N/A,TRUE,"GENERAL";"TAB5",#N/A,TRUE,"GENERAL"}</definedName>
    <definedName name="NN" localSheetId="8"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5" hidden="1">{"TAB1",#N/A,TRUE,"GENERAL";"TAB2",#N/A,TRUE,"GENERAL";"TAB3",#N/A,TRUE,"GENERAL";"TAB4",#N/A,TRUE,"GENERAL";"TAB5",#N/A,TRUE,"GENERAL"}</definedName>
    <definedName name="nndng" localSheetId="11" hidden="1">{"TAB1",#N/A,TRUE,"GENERAL";"TAB2",#N/A,TRUE,"GENERAL";"TAB3",#N/A,TRUE,"GENERAL";"TAB4",#N/A,TRUE,"GENERAL";"TAB5",#N/A,TRUE,"GENERAL"}</definedName>
    <definedName name="nndng" localSheetId="7" hidden="1">{"TAB1",#N/A,TRUE,"GENERAL";"TAB2",#N/A,TRUE,"GENERAL";"TAB3",#N/A,TRUE,"GENERAL";"TAB4",#N/A,TRUE,"GENERAL";"TAB5",#N/A,TRUE,"GENERAL"}</definedName>
    <definedName name="nndng" localSheetId="4" hidden="1">{"TAB1",#N/A,TRUE,"GENERAL";"TAB2",#N/A,TRUE,"GENERAL";"TAB3",#N/A,TRUE,"GENERAL";"TAB4",#N/A,TRUE,"GENERAL";"TAB5",#N/A,TRUE,"GENERAL"}</definedName>
    <definedName name="nndng" localSheetId="6" hidden="1">{"TAB1",#N/A,TRUE,"GENERAL";"TAB2",#N/A,TRUE,"GENERAL";"TAB3",#N/A,TRUE,"GENERAL";"TAB4",#N/A,TRUE,"GENERAL";"TAB5",#N/A,TRUE,"GENERAL"}</definedName>
    <definedName name="nndng" localSheetId="8"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5" hidden="1">{"TAB1",#N/A,TRUE,"GENERAL";"TAB2",#N/A,TRUE,"GENERAL";"TAB3",#N/A,TRUE,"GENERAL";"TAB4",#N/A,TRUE,"GENERAL";"TAB5",#N/A,TRUE,"GENERAL"}</definedName>
    <definedName name="nnn" localSheetId="11" hidden="1">{"TAB1",#N/A,TRUE,"GENERAL";"TAB2",#N/A,TRUE,"GENERAL";"TAB3",#N/A,TRUE,"GENERAL";"TAB4",#N/A,TRUE,"GENERAL";"TAB5",#N/A,TRUE,"GENERAL"}</definedName>
    <definedName name="nnn" localSheetId="7" hidden="1">{"TAB1",#N/A,TRUE,"GENERAL";"TAB2",#N/A,TRUE,"GENERAL";"TAB3",#N/A,TRUE,"GENERAL";"TAB4",#N/A,TRUE,"GENERAL";"TAB5",#N/A,TRUE,"GENERAL"}</definedName>
    <definedName name="nnn" localSheetId="4" hidden="1">{"TAB1",#N/A,TRUE,"GENERAL";"TAB2",#N/A,TRUE,"GENERAL";"TAB3",#N/A,TRUE,"GENERAL";"TAB4",#N/A,TRUE,"GENERAL";"TAB5",#N/A,TRUE,"GENERAL"}</definedName>
    <definedName name="nnn" localSheetId="6" hidden="1">{"TAB1",#N/A,TRUE,"GENERAL";"TAB2",#N/A,TRUE,"GENERAL";"TAB3",#N/A,TRUE,"GENERAL";"TAB4",#N/A,TRUE,"GENERAL";"TAB5",#N/A,TRUE,"GENERAL"}</definedName>
    <definedName name="nnn" localSheetId="8"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5" hidden="1">{"via1",#N/A,TRUE,"general";"via2",#N/A,TRUE,"general";"via3",#N/A,TRUE,"general"}</definedName>
    <definedName name="nnnhd" localSheetId="11" hidden="1">{"via1",#N/A,TRUE,"general";"via2",#N/A,TRUE,"general";"via3",#N/A,TRUE,"general"}</definedName>
    <definedName name="nnnhd" localSheetId="7" hidden="1">{"via1",#N/A,TRUE,"general";"via2",#N/A,TRUE,"general";"via3",#N/A,TRUE,"general"}</definedName>
    <definedName name="nnnhd" localSheetId="4" hidden="1">{"via1",#N/A,TRUE,"general";"via2",#N/A,TRUE,"general";"via3",#N/A,TRUE,"general"}</definedName>
    <definedName name="nnnhd" localSheetId="6" hidden="1">{"via1",#N/A,TRUE,"general";"via2",#N/A,TRUE,"general";"via3",#N/A,TRUE,"general"}</definedName>
    <definedName name="nnnhd" localSheetId="8"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5" hidden="1">{"via1",#N/A,TRUE,"general";"via2",#N/A,TRUE,"general";"via3",#N/A,TRUE,"general"}</definedName>
    <definedName name="nnnnn" localSheetId="11" hidden="1">{"via1",#N/A,TRUE,"general";"via2",#N/A,TRUE,"general";"via3",#N/A,TRUE,"general"}</definedName>
    <definedName name="nnnnn" localSheetId="7" hidden="1">{"via1",#N/A,TRUE,"general";"via2",#N/A,TRUE,"general";"via3",#N/A,TRUE,"general"}</definedName>
    <definedName name="nnnnn" localSheetId="4" hidden="1">{"via1",#N/A,TRUE,"general";"via2",#N/A,TRUE,"general";"via3",#N/A,TRUE,"general"}</definedName>
    <definedName name="nnnnn" localSheetId="6" hidden="1">{"via1",#N/A,TRUE,"general";"via2",#N/A,TRUE,"general";"via3",#N/A,TRUE,"general"}</definedName>
    <definedName name="nnnnn" localSheetId="8"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5" hidden="1">{"TAB1",#N/A,TRUE,"GENERAL";"TAB2",#N/A,TRUE,"GENERAL";"TAB3",#N/A,TRUE,"GENERAL";"TAB4",#N/A,TRUE,"GENERAL";"TAB5",#N/A,TRUE,"GENERAL"}</definedName>
    <definedName name="nnnnnd" localSheetId="11"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6"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11"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5" hidden="1">{"via1",#N/A,TRUE,"general";"via2",#N/A,TRUE,"general";"via3",#N/A,TRUE,"general"}</definedName>
    <definedName name="nnnnnh" localSheetId="11" hidden="1">{"via1",#N/A,TRUE,"general";"via2",#N/A,TRUE,"general";"via3",#N/A,TRUE,"general"}</definedName>
    <definedName name="nnnnnh" localSheetId="7" hidden="1">{"via1",#N/A,TRUE,"general";"via2",#N/A,TRUE,"general";"via3",#N/A,TRUE,"general"}</definedName>
    <definedName name="nnnnnh" localSheetId="4" hidden="1">{"via1",#N/A,TRUE,"general";"via2",#N/A,TRUE,"general";"via3",#N/A,TRUE,"general"}</definedName>
    <definedName name="nnnnnh" localSheetId="6" hidden="1">{"via1",#N/A,TRUE,"general";"via2",#N/A,TRUE,"general";"via3",#N/A,TRUE,"general"}</definedName>
    <definedName name="nnnnnh" localSheetId="8"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O" localSheetId="5">'5. FP PRESTAC.'!err</definedName>
    <definedName name="NO" localSheetId="11">[0]!err</definedName>
    <definedName name="NO" localSheetId="7">CALIDAD!err</definedName>
    <definedName name="NO" localSheetId="4">DEDICACIÓN!err</definedName>
    <definedName name="NO" localSheetId="8">'IMP Y PÓLIZAS'!err</definedName>
    <definedName name="NO" localSheetId="0">[0]!err</definedName>
    <definedName name="NO">[0]!err</definedName>
    <definedName name="NO_10">#NAME?</definedName>
    <definedName name="NO_3">#NAME?</definedName>
    <definedName name="NO_4">#NAME?</definedName>
    <definedName name="NO_5">#NAME?</definedName>
    <definedName name="NO_6">#NAME?</definedName>
    <definedName name="NO_7">#NAME?</definedName>
    <definedName name="NO_8">#NAME?</definedName>
    <definedName name="NO_9">#NAME?</definedName>
    <definedName name="NOMBRE" localSheetId="5">#REF!</definedName>
    <definedName name="NOMBRE" localSheetId="11">#REF!</definedName>
    <definedName name="NOMBRE" localSheetId="7">#REF!</definedName>
    <definedName name="NOMBRE" localSheetId="4">#REF!</definedName>
    <definedName name="NOMBRE" localSheetId="8">#REF!</definedName>
    <definedName name="NOMBRE" localSheetId="0">#REF!</definedName>
    <definedName name="NOMBRE">#REF!</definedName>
    <definedName name="NOVENTA" localSheetId="5">#REF!,#REF!</definedName>
    <definedName name="NOVENTA" localSheetId="11">#REF!,#REF!</definedName>
    <definedName name="NOVENTA" localSheetId="7">#REF!,#REF!</definedName>
    <definedName name="NOVENTA" localSheetId="4">#REF!,#REF!</definedName>
    <definedName name="NOVENTA" localSheetId="8">#REF!,#REF!</definedName>
    <definedName name="NOVENTA" localSheetId="0">#REF!,#REF!</definedName>
    <definedName name="NOVENTA">#REF!,#REF!</definedName>
    <definedName name="nr" localSheetId="5">#REF!</definedName>
    <definedName name="nr" localSheetId="11">#REF!</definedName>
    <definedName name="nr" localSheetId="7">#REF!</definedName>
    <definedName name="nr" localSheetId="4">#REF!</definedName>
    <definedName name="nr" localSheetId="8">#REF!</definedName>
    <definedName name="nr" localSheetId="0">#REF!</definedName>
    <definedName name="nr">#REF!</definedName>
    <definedName name="nt" localSheetId="11">#REF!</definedName>
    <definedName name="nt" localSheetId="0">#REF!</definedName>
    <definedName name="nt">#REF!</definedName>
    <definedName name="NUCLEO">'[13]DAT NUC'!$A$2:$A$830</definedName>
    <definedName name="NUCNUM">[13]Nucleos!$I$5</definedName>
    <definedName name="NUEVO" localSheetId="5">#REF!</definedName>
    <definedName name="NUEVO" localSheetId="11">#REF!</definedName>
    <definedName name="NUEVO" localSheetId="7">#REF!</definedName>
    <definedName name="NUEVO" localSheetId="4">#REF!</definedName>
    <definedName name="NUEVO" localSheetId="8">#REF!</definedName>
    <definedName name="NUEVO" localSheetId="0">#REF!</definedName>
    <definedName name="NUEVO">#REF!</definedName>
    <definedName name="NÚM">'[13]Proc 0009h'!$G$4</definedName>
    <definedName name="Num_Pmt_Per_Year" localSheetId="5">#REF!</definedName>
    <definedName name="Num_Pmt_Per_Year" localSheetId="11">#REF!</definedName>
    <definedName name="Num_Pmt_Per_Year" localSheetId="7">#REF!</definedName>
    <definedName name="Num_Pmt_Per_Year" localSheetId="4">#REF!</definedName>
    <definedName name="Num_Pmt_Per_Year" localSheetId="8">#REF!</definedName>
    <definedName name="Num_Pmt_Per_Year" localSheetId="0">#REF!</definedName>
    <definedName name="Num_Pmt_Per_Year">#REF!</definedName>
    <definedName name="Number_of_Payments" localSheetId="5">MATCH(0.01,'5. FP PRESTAC.'!End_Bal,-1)+1</definedName>
    <definedName name="Number_of_Payments" localSheetId="11">MATCH(0.01,AIU!End_Bal,-1)+1</definedName>
    <definedName name="Number_of_Payments" localSheetId="7">MATCH(0.01,CALIDAD!End_Bal,-1)+1</definedName>
    <definedName name="Number_of_Payments" localSheetId="4">MATCH(0.01,DEDICACIÓN!End_Bal,-1)+1</definedName>
    <definedName name="Number_of_Payments" localSheetId="6">MATCH(0.01,End_Bal,-1)+1</definedName>
    <definedName name="Number_of_Payments" localSheetId="8">MATCH(0.01,'IMP Y PÓLIZAS'!End_Bal,-1)+1</definedName>
    <definedName name="Number_of_Payments" localSheetId="0">MATCH(0.01,'INFO GENERAL'!End_Bal,-1)+1</definedName>
    <definedName name="Number_of_Payments">MATCH(0.01,End_Bal,-1)+1</definedName>
    <definedName name="NUMERAL">#REF!</definedName>
    <definedName name="NÚMERO">[13]DATBAND!$A$3:$A$422</definedName>
    <definedName name="NUNI" localSheetId="5">#REF!</definedName>
    <definedName name="NUNI" localSheetId="11">#REF!</definedName>
    <definedName name="NUNI" localSheetId="7">#REF!</definedName>
    <definedName name="NUNI" localSheetId="4">#REF!</definedName>
    <definedName name="NUNI" localSheetId="8">#REF!</definedName>
    <definedName name="NUNI" localSheetId="0">#REF!</definedName>
    <definedName name="NUNI">#REF!</definedName>
    <definedName name="nxn" localSheetId="5" hidden="1">{"via1",#N/A,TRUE,"general";"via2",#N/A,TRUE,"general";"via3",#N/A,TRUE,"general"}</definedName>
    <definedName name="nxn" localSheetId="11" hidden="1">{"via1",#N/A,TRUE,"general";"via2",#N/A,TRUE,"general";"via3",#N/A,TRUE,"general"}</definedName>
    <definedName name="nxn" localSheetId="7" hidden="1">{"via1",#N/A,TRUE,"general";"via2",#N/A,TRUE,"general";"via3",#N/A,TRUE,"general"}</definedName>
    <definedName name="nxn" localSheetId="4" hidden="1">{"via1",#N/A,TRUE,"general";"via2",#N/A,TRUE,"general";"via3",#N/A,TRUE,"general"}</definedName>
    <definedName name="nxn" localSheetId="6" hidden="1">{"via1",#N/A,TRUE,"general";"via2",#N/A,TRUE,"general";"via3",#N/A,TRUE,"general"}</definedName>
    <definedName name="nxn" localSheetId="8"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l">#REF!</definedName>
    <definedName name="ññ">#REF!</definedName>
    <definedName name="ñok">#REF!</definedName>
    <definedName name="ñp">#REF!</definedName>
    <definedName name="ñpñpñ" localSheetId="5" hidden="1">{"via1",#N/A,TRUE,"general";"via2",#N/A,TRUE,"general";"via3",#N/A,TRUE,"general"}</definedName>
    <definedName name="ñpñpñ" localSheetId="11" hidden="1">{"via1",#N/A,TRUE,"general";"via2",#N/A,TRUE,"general";"via3",#N/A,TRUE,"general"}</definedName>
    <definedName name="ñpñpñ" localSheetId="7" hidden="1">{"via1",#N/A,TRUE,"general";"via2",#N/A,TRUE,"general";"via3",#N/A,TRUE,"general"}</definedName>
    <definedName name="ñpñpñ" localSheetId="4" hidden="1">{"via1",#N/A,TRUE,"general";"via2",#N/A,TRUE,"general";"via3",#N/A,TRUE,"general"}</definedName>
    <definedName name="ñpñpñ" localSheetId="6" hidden="1">{"via1",#N/A,TRUE,"general";"via2",#N/A,TRUE,"general";"via3",#N/A,TRUE,"general"}</definedName>
    <definedName name="ñpñpñ" localSheetId="8"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ñpo">#REF!</definedName>
    <definedName name="O" localSheetId="5">#REF!</definedName>
    <definedName name="O" localSheetId="11">#REF!</definedName>
    <definedName name="O" localSheetId="7">#REF!</definedName>
    <definedName name="O" localSheetId="4">#REF!</definedName>
    <definedName name="O" localSheetId="8">#REF!</definedName>
    <definedName name="O" localSheetId="0">#REF!</definedName>
    <definedName name="O">#REF!</definedName>
    <definedName name="o9o9" localSheetId="5" hidden="1">{"via1",#N/A,TRUE,"general";"via2",#N/A,TRUE,"general";"via3",#N/A,TRUE,"general"}</definedName>
    <definedName name="o9o9" localSheetId="11" hidden="1">{"via1",#N/A,TRUE,"general";"via2",#N/A,TRUE,"general";"via3",#N/A,TRUE,"general"}</definedName>
    <definedName name="o9o9" localSheetId="7" hidden="1">{"via1",#N/A,TRUE,"general";"via2",#N/A,TRUE,"general";"via3",#N/A,TRUE,"general"}</definedName>
    <definedName name="o9o9" localSheetId="4" hidden="1">{"via1",#N/A,TRUE,"general";"via2",#N/A,TRUE,"general";"via3",#N/A,TRUE,"general"}</definedName>
    <definedName name="o9o9" localSheetId="6" hidden="1">{"via1",#N/A,TRUE,"general";"via2",#N/A,TRUE,"general";"via3",#N/A,TRUE,"general"}</definedName>
    <definedName name="o9o9" localSheetId="8"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bjeto" localSheetId="11">'[55]Datos básicos'!$B$4</definedName>
    <definedName name="OBJETO" localSheetId="4">'[108]Presupuesto Total'!$A$1</definedName>
    <definedName name="Objeto" localSheetId="8">'[56]Datos básicos'!$B$4</definedName>
    <definedName name="Objeto" localSheetId="0">'[55]Datos básicos'!$B$4</definedName>
    <definedName name="Objeto">'[57]Datos básicos'!$B$4</definedName>
    <definedName name="Obra" localSheetId="5">#REF!</definedName>
    <definedName name="Obra" localSheetId="11">#REF!</definedName>
    <definedName name="Obra" localSheetId="7">#REF!</definedName>
    <definedName name="Obra" localSheetId="4">#REF!</definedName>
    <definedName name="Obra" localSheetId="8">#REF!</definedName>
    <definedName name="Obra" localSheetId="0">#REF!</definedName>
    <definedName name="Obra">#REF!</definedName>
    <definedName name="OBSERVACION">[78]Hoja2!$D$3:$D$5</definedName>
    <definedName name="observaciones">[13]DATOS!$I$3:$I$834</definedName>
    <definedName name="OCHENTA" localSheetId="5">#REF!,#REF!</definedName>
    <definedName name="OCHENTA" localSheetId="11">#REF!,#REF!</definedName>
    <definedName name="OCHENTA" localSheetId="7">#REF!,#REF!</definedName>
    <definedName name="OCHENTA" localSheetId="4">#REF!,#REF!</definedName>
    <definedName name="OCHENTA" localSheetId="8">#REF!,#REF!</definedName>
    <definedName name="OCHENTA" localSheetId="0">#REF!,#REF!</definedName>
    <definedName name="OCHENTA">#REF!,#REF!</definedName>
    <definedName name="OF" localSheetId="5">#REF!</definedName>
    <definedName name="OF" localSheetId="11">#REF!</definedName>
    <definedName name="OF" localSheetId="7">#REF!</definedName>
    <definedName name="OF" localSheetId="4">#REF!</definedName>
    <definedName name="OF" localSheetId="8">#REF!</definedName>
    <definedName name="OF" localSheetId="0">#REF!</definedName>
    <definedName name="OF">#REF!</definedName>
    <definedName name="oferta">[109]Hoja1!$A$3:$I$9</definedName>
    <definedName name="Oficial" localSheetId="5">#REF!</definedName>
    <definedName name="Oficial" localSheetId="11">#REF!</definedName>
    <definedName name="Oficial" localSheetId="7">#REF!</definedName>
    <definedName name="Oficial" localSheetId="4">#REF!</definedName>
    <definedName name="Oficial" localSheetId="8">#REF!</definedName>
    <definedName name="Oficial" localSheetId="0">#REF!</definedName>
    <definedName name="Oficial">#REF!</definedName>
    <definedName name="OFICINA" localSheetId="11">#REF!</definedName>
    <definedName name="OFICINA" localSheetId="0">#REF!</definedName>
    <definedName name="OFICINA">#REF!</definedName>
    <definedName name="oiret" localSheetId="5" hidden="1">{"TAB1",#N/A,TRUE,"GENERAL";"TAB2",#N/A,TRUE,"GENERAL";"TAB3",#N/A,TRUE,"GENERAL";"TAB4",#N/A,TRUE,"GENERAL";"TAB5",#N/A,TRUE,"GENERAL"}</definedName>
    <definedName name="oiret" localSheetId="11" hidden="1">{"TAB1",#N/A,TRUE,"GENERAL";"TAB2",#N/A,TRUE,"GENERAL";"TAB3",#N/A,TRUE,"GENERAL";"TAB4",#N/A,TRUE,"GENERAL";"TAB5",#N/A,TRUE,"GENERAL"}</definedName>
    <definedName name="oiret" localSheetId="7" hidden="1">{"TAB1",#N/A,TRUE,"GENERAL";"TAB2",#N/A,TRUE,"GENERAL";"TAB3",#N/A,TRUE,"GENERAL";"TAB4",#N/A,TRUE,"GENERAL";"TAB5",#N/A,TRUE,"GENERAL"}</definedName>
    <definedName name="oiret" localSheetId="4" hidden="1">{"TAB1",#N/A,TRUE,"GENERAL";"TAB2",#N/A,TRUE,"GENERAL";"TAB3",#N/A,TRUE,"GENERAL";"TAB4",#N/A,TRUE,"GENERAL";"TAB5",#N/A,TRUE,"GENERAL"}</definedName>
    <definedName name="oiret" localSheetId="6" hidden="1">{"TAB1",#N/A,TRUE,"GENERAL";"TAB2",#N/A,TRUE,"GENERAL";"TAB3",#N/A,TRUE,"GENERAL";"TAB4",#N/A,TRUE,"GENERAL";"TAB5",#N/A,TRUE,"GENERAL"}</definedName>
    <definedName name="oiret" localSheetId="8"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11"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5" hidden="1">{"via1",#N/A,TRUE,"general";"via2",#N/A,TRUE,"general";"via3",#N/A,TRUE,"general"}</definedName>
    <definedName name="OIUOIU" localSheetId="11" hidden="1">{"via1",#N/A,TRUE,"general";"via2",#N/A,TRUE,"general";"via3",#N/A,TRUE,"general"}</definedName>
    <definedName name="OIUOIU" localSheetId="7" hidden="1">{"via1",#N/A,TRUE,"general";"via2",#N/A,TRUE,"general";"via3",#N/A,TRUE,"general"}</definedName>
    <definedName name="OIUOIU" localSheetId="4" hidden="1">{"via1",#N/A,TRUE,"general";"via2",#N/A,TRUE,"general";"via3",#N/A,TRUE,"general"}</definedName>
    <definedName name="OIUOIU" localSheetId="6" hidden="1">{"via1",#N/A,TRUE,"general";"via2",#N/A,TRUE,"general";"via3",#N/A,TRUE,"general"}</definedName>
    <definedName name="OIUOIU" localSheetId="8"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LE_LINK1_6">'[79]Presupuesto obra'!#REF!</definedName>
    <definedName name="OLE_LINK2_6">'[79]Presupuesto obra'!#REF!</definedName>
    <definedName name="oo" localSheetId="5">#REF!</definedName>
    <definedName name="oo" localSheetId="11">#REF!</definedName>
    <definedName name="oo" localSheetId="7">#REF!</definedName>
    <definedName name="oo" localSheetId="4">#REF!</definedName>
    <definedName name="oo" localSheetId="8">#REF!</definedName>
    <definedName name="oo" localSheetId="0">#REF!</definedName>
    <definedName name="oo">#REF!</definedName>
    <definedName name="ooo" localSheetId="5" hidden="1">{"via1",#N/A,TRUE,"general";"via2",#N/A,TRUE,"general";"via3",#N/A,TRUE,"general"}</definedName>
    <definedName name="ooo" localSheetId="11" hidden="1">{"via1",#N/A,TRUE,"general";"via2",#N/A,TRUE,"general";"via3",#N/A,TRUE,"general"}</definedName>
    <definedName name="ooo" localSheetId="7" hidden="1">{"via1",#N/A,TRUE,"general";"via2",#N/A,TRUE,"general";"via3",#N/A,TRUE,"general"}</definedName>
    <definedName name="ooo" localSheetId="4" hidden="1">{"via1",#N/A,TRUE,"general";"via2",#N/A,TRUE,"general";"via3",#N/A,TRUE,"general"}</definedName>
    <definedName name="ooo" localSheetId="6" hidden="1">{"via1",#N/A,TRUE,"general";"via2",#N/A,TRUE,"general";"via3",#N/A,TRUE,"general"}</definedName>
    <definedName name="ooo" localSheetId="8" hidden="1">{"via1",#N/A,TRUE,"general";"via2",#N/A,TRUE,"general";"via3",#N/A,TRUE,"general"}</definedName>
    <definedName name="ooo" localSheetId="0" hidden="1">{"via1",#N/A,TRUE,"general";"via2",#N/A,TRUE,"general";"via3",#N/A,TRUE,"general"}</definedName>
    <definedName name="ooo" hidden="1">{"via1",#N/A,TRUE,"general";"via2",#N/A,TRUE,"general";"via3",#N/A,TRUE,"general"}</definedName>
    <definedName name="ooooiii" localSheetId="5" hidden="1">{"TAB1",#N/A,TRUE,"GENERAL";"TAB2",#N/A,TRUE,"GENERAL";"TAB3",#N/A,TRUE,"GENERAL";"TAB4",#N/A,TRUE,"GENERAL";"TAB5",#N/A,TRUE,"GENERAL"}</definedName>
    <definedName name="ooooiii" localSheetId="11"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6"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5" hidden="1">{"via1",#N/A,TRUE,"general";"via2",#N/A,TRUE,"general";"via3",#N/A,TRUE,"general"}</definedName>
    <definedName name="oooos" localSheetId="11" hidden="1">{"via1",#N/A,TRUE,"general";"via2",#N/A,TRUE,"general";"via3",#N/A,TRUE,"general"}</definedName>
    <definedName name="oooos" localSheetId="7" hidden="1">{"via1",#N/A,TRUE,"general";"via2",#N/A,TRUE,"general";"via3",#N/A,TRUE,"general"}</definedName>
    <definedName name="oooos" localSheetId="4" hidden="1">{"via1",#N/A,TRUE,"general";"via2",#N/A,TRUE,"general";"via3",#N/A,TRUE,"general"}</definedName>
    <definedName name="oooos" localSheetId="6" hidden="1">{"via1",#N/A,TRUE,"general";"via2",#N/A,TRUE,"general";"via3",#N/A,TRUE,"general"}</definedName>
    <definedName name="oooos" localSheetId="8"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op">[38]Planilla!$D$60</definedName>
    <definedName name="OR" localSheetId="5">#REF!</definedName>
    <definedName name="OR" localSheetId="11">#REF!</definedName>
    <definedName name="OR" localSheetId="7">#REF!</definedName>
    <definedName name="OR" localSheetId="4">#REF!</definedName>
    <definedName name="OR" localSheetId="8">#REF!</definedName>
    <definedName name="OR" localSheetId="0">#REF!</definedName>
    <definedName name="OR">#REF!</definedName>
    <definedName name="ORDENAR" localSheetId="11">#REF!</definedName>
    <definedName name="ORDENAR" localSheetId="4">#REF!</definedName>
    <definedName name="ORDENAR" localSheetId="8">#REF!</definedName>
    <definedName name="ORDENAR" localSheetId="0">#REF!</definedName>
    <definedName name="ORDENAR">#REF!</definedName>
    <definedName name="Organizador_de_Cables_de_Puenteo" localSheetId="11">#REF!</definedName>
    <definedName name="Organizador_de_Cables_de_Puenteo" localSheetId="0">#REF!</definedName>
    <definedName name="Organizador_de_Cables_de_Puenteo">#REF!</definedName>
    <definedName name="Orinal_Mediano_Ref._08860" localSheetId="11">#REF!</definedName>
    <definedName name="Orinal_Mediano_Ref._08860" localSheetId="0">#REF!</definedName>
    <definedName name="Orinal_Mediano_Ref._08860">#REF!</definedName>
    <definedName name="os">#REF!</definedName>
    <definedName name="OTR">[110]Otros!#REF!</definedName>
    <definedName name="OTRO">[74]OTROS!$1:$1048576</definedName>
    <definedName name="otros">[75]otros!$A$6:$A$1235</definedName>
    <definedName name="P" localSheetId="5">#REF!</definedName>
    <definedName name="P" localSheetId="11">#REF!</definedName>
    <definedName name="P" localSheetId="7">#REF!</definedName>
    <definedName name="P" localSheetId="4">#REF!</definedName>
    <definedName name="P" localSheetId="8">#REF!</definedName>
    <definedName name="P" localSheetId="0">#REF!</definedName>
    <definedName name="P">#REF!</definedName>
    <definedName name="P_1___2.7x4.55___Plano_de_Detalle_No._A_170" localSheetId="11">#REF!</definedName>
    <definedName name="P_1___2.7x4.55___Plano_de_Detalle_No._A_170" localSheetId="0">#REF!</definedName>
    <definedName name="P_1___2.7x4.55___Plano_de_Detalle_No._A_170">#REF!</definedName>
    <definedName name="P_2___2.7x4.8___Plano_de_Detalle_No._A_170" localSheetId="11">#REF!</definedName>
    <definedName name="P_2___2.7x4.8___Plano_de_Detalle_No._A_170" localSheetId="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0p0" localSheetId="5" hidden="1">{"via1",#N/A,TRUE,"general";"via2",#N/A,TRUE,"general";"via3",#N/A,TRUE,"general"}</definedName>
    <definedName name="p0p0" localSheetId="11" hidden="1">{"via1",#N/A,TRUE,"general";"via2",#N/A,TRUE,"general";"via3",#N/A,TRUE,"general"}</definedName>
    <definedName name="p0p0" localSheetId="7" hidden="1">{"via1",#N/A,TRUE,"general";"via2",#N/A,TRUE,"general";"via3",#N/A,TRUE,"general"}</definedName>
    <definedName name="p0p0" localSheetId="4" hidden="1">{"via1",#N/A,TRUE,"general";"via2",#N/A,TRUE,"general";"via3",#N/A,TRUE,"general"}</definedName>
    <definedName name="p0p0" localSheetId="6" hidden="1">{"via1",#N/A,TRUE,"general";"via2",#N/A,TRUE,"general";"via3",#N/A,TRUE,"general"}</definedName>
    <definedName name="p0p0" localSheetId="8"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abmeril_Pliego_9_x11">#REF!</definedName>
    <definedName name="PÁGINA_DOS" localSheetId="11">#REF!</definedName>
    <definedName name="PÁGINA_DOS" localSheetId="4">#REF!</definedName>
    <definedName name="PÁGINA_DOS" localSheetId="8">#REF!</definedName>
    <definedName name="PÁGINA_DOS" localSheetId="0">#REF!</definedName>
    <definedName name="PÁGINA_DOS">#REF!</definedName>
    <definedName name="PÁGINA_UNO" localSheetId="11">#REF!</definedName>
    <definedName name="PÁGINA_UNO" localSheetId="0">#REF!</definedName>
    <definedName name="PÁGINA_UNO">#REF!</definedName>
    <definedName name="Palas">#REF!</definedName>
    <definedName name="PAPEL">#REF!</definedName>
    <definedName name="Papelera_AI_Ref._CA_08R">#REF!</definedName>
    <definedName name="PARAFINA">'[13]DAT NUC'!$Q$2:$Q$550</definedName>
    <definedName name="Paral_Telescópico_2_2_m" localSheetId="5">#REF!</definedName>
    <definedName name="Paral_Telescópico_2_2_m" localSheetId="11">#REF!</definedName>
    <definedName name="Paral_Telescópico_2_2_m" localSheetId="7">#REF!</definedName>
    <definedName name="Paral_Telescópico_2_2_m" localSheetId="4">#REF!</definedName>
    <definedName name="Paral_Telescópico_2_2_m" localSheetId="8">#REF!</definedName>
    <definedName name="Paral_Telescópico_2_2_m" localSheetId="0">#REF!</definedName>
    <definedName name="Paral_Telescópico_2_2_m">#REF!</definedName>
    <definedName name="Paral_Telescópico_2_4" localSheetId="11">#REF!</definedName>
    <definedName name="Paral_Telescópico_2_4" localSheetId="0">#REF!</definedName>
    <definedName name="Paral_Telescópico_2_4">#REF!</definedName>
    <definedName name="Parales_estrcuturales_para_presiana_Luxalon" localSheetId="11">#REF!</definedName>
    <definedName name="Parales_estrcuturales_para_presiana_Luxalon" localSheetId="0">#REF!</definedName>
    <definedName name="Parales_estrcuturales_para_presiana_Luxalon">#REF!</definedName>
    <definedName name="Pararayos_Ionizante__Incluye_Bajante_y_Pozo_de_Tierra">#REF!</definedName>
    <definedName name="Pared_en_Dry_Wall_E.10_CM">#REF!</definedName>
    <definedName name="Pared_en_sistema_dray_wall_e_0.15">#REF!</definedName>
    <definedName name="Pasos_escalera_nariz__L__especial_de_Moore_o_similar__tono_coral">#REF!</definedName>
    <definedName name="Patch_Panel_de_16_Puertos_RJ_45_Cat._5E">#REF!</definedName>
    <definedName name="Patch_Panel_de_32_Puertos_RJ_45_Cat._5E">#REF!</definedName>
    <definedName name="Pay_Date">#REF!</definedName>
    <definedName name="Pay_Num">#REF!</definedName>
    <definedName name="Payment_Date" localSheetId="5">DATE(YEAR(Loan_Start),MONTH(Loan_Start)+Payment_Number,DAY(Loan_Start))</definedName>
    <definedName name="Payment_Date" localSheetId="11">DATE(YEAR([0]!Loan_Start),MONTH([0]!Loan_Start)+Payment_Number,DAY([0]!Loan_Start))</definedName>
    <definedName name="Payment_Date" localSheetId="7">DATE(YEAR(Loan_Start),MONTH(Loan_Start)+Payment_Number,DAY(Loan_Start))</definedName>
    <definedName name="Payment_Date" localSheetId="4">DATE(YEAR(Loan_Start),MONTH(Loan_Start)+Payment_Number,DAY(Loan_Start))</definedName>
    <definedName name="Payment_Date" localSheetId="6">DATE(YEAR(Loan_Start),MONTH(Loan_Start)+Payment_Number,DAY(Loan_Start))</definedName>
    <definedName name="Payment_Date" localSheetId="8">DATE(YEAR([0]!Loan_Start),MONTH([0]!Loan_Start)+Payment_Number,DAY([0]!Loan_Start))</definedName>
    <definedName name="Payment_Date" localSheetId="0">DATE(YEAR([0]!Loan_Start),MONTH([0]!Loan_Start)+Payment_Number,DAY([0]!Loan_Start))</definedName>
    <definedName name="Payment_Date">DATE(YEAR(Loan_Start),MONTH(Loan_Start)+Payment_Number,DAY(Loan_Start))</definedName>
    <definedName name="PAZ" localSheetId="5">#REF!</definedName>
    <definedName name="PAZ" localSheetId="11">#REF!</definedName>
    <definedName name="PAZ" localSheetId="7">#REF!</definedName>
    <definedName name="PAZ" localSheetId="4">#REF!</definedName>
    <definedName name="PAZ" localSheetId="8">#REF!</definedName>
    <definedName name="PAZ" localSheetId="0">#REF!</definedName>
    <definedName name="PAZ">#REF!</definedName>
    <definedName name="pedro">#REF!</definedName>
    <definedName name="Pegacor">#REF!</definedName>
    <definedName name="Pegante_Colbón">#REF!</definedName>
    <definedName name="PEPE" localSheetId="5">'5. FP PRESTAC.'!err</definedName>
    <definedName name="PEPE" localSheetId="11">[0]!err</definedName>
    <definedName name="PEPE" localSheetId="7">CALIDAD!err</definedName>
    <definedName name="PEPE" localSheetId="4">DEDICACIÓN!err</definedName>
    <definedName name="PEPE" localSheetId="8">'IMP Y PÓLIZAS'!err</definedName>
    <definedName name="PEPE" localSheetId="0">[0]!err</definedName>
    <definedName name="PEPE">[0]!err</definedName>
    <definedName name="Percha_en_AI_Doble_Ref._FB_5502" localSheetId="5">#REF!</definedName>
    <definedName name="Percha_en_AI_Doble_Ref._FB_5502" localSheetId="11">#REF!</definedName>
    <definedName name="Percha_en_AI_Doble_Ref._FB_5502" localSheetId="7">#REF!</definedName>
    <definedName name="Percha_en_AI_Doble_Ref._FB_5502" localSheetId="4">#REF!</definedName>
    <definedName name="Percha_en_AI_Doble_Ref._FB_5502" localSheetId="8">#REF!</definedName>
    <definedName name="Percha_en_AI_Doble_Ref._FB_5502" localSheetId="0">#REF!</definedName>
    <definedName name="Percha_en_AI_Doble_Ref._FB_5502">#REF!</definedName>
    <definedName name="PERIODO">[111]CUMPLIMIENTO!$M$5</definedName>
    <definedName name="PERRD" localSheetId="5">#REF!</definedName>
    <definedName name="PERRD" localSheetId="11">#REF!</definedName>
    <definedName name="PERRD" localSheetId="7">#REF!</definedName>
    <definedName name="PERRD" localSheetId="4">#REF!</definedName>
    <definedName name="PERRD" localSheetId="8">#REF!</definedName>
    <definedName name="PERRD" localSheetId="0">#REF!</definedName>
    <definedName name="PERRD">#REF!</definedName>
    <definedName name="Persianas_Luxalon_Cortasol_84RLSL5" localSheetId="11">#REF!</definedName>
    <definedName name="Persianas_Luxalon_Cortasol_84RLSL5" localSheetId="0">#REF!</definedName>
    <definedName name="Persianas_Luxalon_Cortasol_84RLSL5">#REF!</definedName>
    <definedName name="Personal" localSheetId="11">#REF!</definedName>
    <definedName name="personal" localSheetId="4">#REF!</definedName>
    <definedName name="Personal" localSheetId="0">#REF!</definedName>
    <definedName name="Personal">#REF!</definedName>
    <definedName name="Peso1A">[13]DATOS!$J$3:$J$1398</definedName>
    <definedName name="Peso2A">[13]DATOS!$K$3:$K$1398</definedName>
    <definedName name="Pesoagua2">[13]DATOS!$AB$3:$AB$1399</definedName>
    <definedName name="Pesoagua3">[13]DATOS!$AE$3:$AE$1399</definedName>
    <definedName name="PesoAire">[13]DATOS!$W$3:$W$1438</definedName>
    <definedName name="PesoAire2">[13]DATOS!$Z$3:$Z$1399</definedName>
    <definedName name="Pesoaire3">[13]DATOS!$AC$3:$AC$1399</definedName>
    <definedName name="Pesoenagua">[13]DATOS!$Y$3:$Y$1398</definedName>
    <definedName name="Pesoparaf3">[13]DATOS!$AD$3:$AD$1399</definedName>
    <definedName name="Pesoparafinada">[13]DATOS!$X$3:$X$1398</definedName>
    <definedName name="PesoParf2">[13]DATOS!$AA$3:$AA$1399</definedName>
    <definedName name="Piedra_Media_Zonga" localSheetId="5">#REF!</definedName>
    <definedName name="Piedra_Media_Zonga" localSheetId="11">#REF!</definedName>
    <definedName name="Piedra_Media_Zonga" localSheetId="7">#REF!</definedName>
    <definedName name="Piedra_Media_Zonga" localSheetId="4">#REF!</definedName>
    <definedName name="Piedra_Media_Zonga" localSheetId="8">#REF!</definedName>
    <definedName name="Piedra_Media_Zonga" localSheetId="0">#REF!</definedName>
    <definedName name="Piedra_Media_Zonga">#REF!</definedName>
    <definedName name="Pintura_blanca_para_trafico" localSheetId="11">#REF!</definedName>
    <definedName name="Pintura_blanca_para_trafico" localSheetId="0">#REF!</definedName>
    <definedName name="Pintura_blanca_para_trafico">#REF!</definedName>
    <definedName name="Pintura_electrostática" localSheetId="11">#REF!</definedName>
    <definedName name="Pintura_electrostática" localSheetId="0">#REF!</definedName>
    <definedName name="Pintura_electrostática">#REF!</definedName>
    <definedName name="Piso_olimpia_base_20___20">#REF!</definedName>
    <definedName name="PKHK" localSheetId="5" hidden="1">{"TAB1",#N/A,TRUE,"GENERAL";"TAB2",#N/A,TRUE,"GENERAL";"TAB3",#N/A,TRUE,"GENERAL";"TAB4",#N/A,TRUE,"GENERAL";"TAB5",#N/A,TRUE,"GENERAL"}</definedName>
    <definedName name="PKHK" localSheetId="11" hidden="1">{"TAB1",#N/A,TRUE,"GENERAL";"TAB2",#N/A,TRUE,"GENERAL";"TAB3",#N/A,TRUE,"GENERAL";"TAB4",#N/A,TRUE,"GENERAL";"TAB5",#N/A,TRUE,"GENERAL"}</definedName>
    <definedName name="PKHK" localSheetId="7" hidden="1">{"TAB1",#N/A,TRUE,"GENERAL";"TAB2",#N/A,TRUE,"GENERAL";"TAB3",#N/A,TRUE,"GENERAL";"TAB4",#N/A,TRUE,"GENERAL";"TAB5",#N/A,TRUE,"GENERAL"}</definedName>
    <definedName name="PKHK" localSheetId="4" hidden="1">{"TAB1",#N/A,TRUE,"GENERAL";"TAB2",#N/A,TRUE,"GENERAL";"TAB3",#N/A,TRUE,"GENERAL";"TAB4",#N/A,TRUE,"GENERAL";"TAB5",#N/A,TRUE,"GENERAL"}</definedName>
    <definedName name="PKHK" localSheetId="6" hidden="1">{"TAB1",#N/A,TRUE,"GENERAL";"TAB2",#N/A,TRUE,"GENERAL";"TAB3",#N/A,TRUE,"GENERAL";"TAB4",#N/A,TRUE,"GENERAL";"TAB5",#N/A,TRUE,"GENERAL"}</definedName>
    <definedName name="PKHK" localSheetId="8"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5" hidden="1">{"TAB1",#N/A,TRUE,"GENERAL";"TAB2",#N/A,TRUE,"GENERAL";"TAB3",#N/A,TRUE,"GENERAL";"TAB4",#N/A,TRUE,"GENERAL";"TAB5",#N/A,TRUE,"GENERAL"}</definedName>
    <definedName name="pkj" localSheetId="11" hidden="1">{"TAB1",#N/A,TRUE,"GENERAL";"TAB2",#N/A,TRUE,"GENERAL";"TAB3",#N/A,TRUE,"GENERAL";"TAB4",#N/A,TRUE,"GENERAL";"TAB5",#N/A,TRUE,"GENERAL"}</definedName>
    <definedName name="pkj" localSheetId="7" hidden="1">{"TAB1",#N/A,TRUE,"GENERAL";"TAB2",#N/A,TRUE,"GENERAL";"TAB3",#N/A,TRUE,"GENERAL";"TAB4",#N/A,TRUE,"GENERAL";"TAB5",#N/A,TRUE,"GENERAL"}</definedName>
    <definedName name="pkj" localSheetId="4" hidden="1">{"TAB1",#N/A,TRUE,"GENERAL";"TAB2",#N/A,TRUE,"GENERAL";"TAB3",#N/A,TRUE,"GENERAL";"TAB4",#N/A,TRUE,"GENERAL";"TAB5",#N/A,TRUE,"GENERAL"}</definedName>
    <definedName name="pkj" localSheetId="6" hidden="1">{"TAB1",#N/A,TRUE,"GENERAL";"TAB2",#N/A,TRUE,"GENERAL";"TAB3",#N/A,TRUE,"GENERAL";"TAB4",#N/A,TRUE,"GENERAL";"TAB5",#N/A,TRUE,"GENERAL"}</definedName>
    <definedName name="pkj" localSheetId="8"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5" hidden="1">{"TAB1",#N/A,TRUE,"GENERAL";"TAB2",#N/A,TRUE,"GENERAL";"TAB3",#N/A,TRUE,"GENERAL";"TAB4",#N/A,TRUE,"GENERAL";"TAB5",#N/A,TRUE,"GENERAL"}</definedName>
    <definedName name="PLAD" localSheetId="11" hidden="1">{"TAB1",#N/A,TRUE,"GENERAL";"TAB2",#N/A,TRUE,"GENERAL";"TAB3",#N/A,TRUE,"GENERAL";"TAB4",#N/A,TRUE,"GENERAL";"TAB5",#N/A,TRUE,"GENERAL"}</definedName>
    <definedName name="PLAD" localSheetId="7" hidden="1">{"TAB1",#N/A,TRUE,"GENERAL";"TAB2",#N/A,TRUE,"GENERAL";"TAB3",#N/A,TRUE,"GENERAL";"TAB4",#N/A,TRUE,"GENERAL";"TAB5",#N/A,TRUE,"GENERAL"}</definedName>
    <definedName name="PLAD" localSheetId="4" hidden="1">{"TAB1",#N/A,TRUE,"GENERAL";"TAB2",#N/A,TRUE,"GENERAL";"TAB3",#N/A,TRUE,"GENERAL";"TAB4",#N/A,TRUE,"GENERAL";"TAB5",#N/A,TRUE,"GENERAL"}</definedName>
    <definedName name="PLAD" localSheetId="6" hidden="1">{"TAB1",#N/A,TRUE,"GENERAL";"TAB2",#N/A,TRUE,"GENERAL";"TAB3",#N/A,TRUE,"GENERAL";"TAB4",#N/A,TRUE,"GENERAL";"TAB5",#N/A,TRUE,"GENERAL"}</definedName>
    <definedName name="PLAD" localSheetId="8"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n">#REF!</definedName>
    <definedName name="Plancha">#REF!</definedName>
    <definedName name="Planchón_Ordinario_3_M">#REF!</definedName>
    <definedName name="Planos_Record">#REF!</definedName>
    <definedName name="planta">[13]DATOS!$AN$3:$AN$2313</definedName>
    <definedName name="Planta_Telefonica_Digital_de_10_Lineas_Troncales_20_Extensiones_y_5_Directos" localSheetId="5">#REF!</definedName>
    <definedName name="Planta_Telefonica_Digital_de_10_Lineas_Troncales_20_Extensiones_y_5_Directos" localSheetId="11">#REF!</definedName>
    <definedName name="Planta_Telefonica_Digital_de_10_Lineas_Troncales_20_Extensiones_y_5_Directos" localSheetId="7">#REF!</definedName>
    <definedName name="Planta_Telefonica_Digital_de_10_Lineas_Troncales_20_Extensiones_y_5_Directos" localSheetId="4">#REF!</definedName>
    <definedName name="Planta_Telefonica_Digital_de_10_Lineas_Troncales_20_Extensiones_y_5_Directos" localSheetId="8">#REF!</definedName>
    <definedName name="Planta_Telefonica_Digital_de_10_Lineas_Troncales_20_Extensiones_y_5_Directos" localSheetId="0">#REF!</definedName>
    <definedName name="Planta_Telefonica_Digital_de_10_Lineas_Troncales_20_Extensiones_y_5_Directos">#REF!</definedName>
    <definedName name="Plaquetas_en_concreto_0_40_x_0_40_tipo_IDU" localSheetId="11">#REF!</definedName>
    <definedName name="Plaquetas_en_concreto_0_40_x_0_40_tipo_IDU" localSheetId="0">#REF!</definedName>
    <definedName name="Plaquetas_en_concreto_0_40_x_0_40_tipo_IDU">#REF!</definedName>
    <definedName name="Platina_hierro_1_2__x_1_8" localSheetId="11">#REF!</definedName>
    <definedName name="Platina_hierro_1_2__x_1_8" localSheetId="0">#REF!</definedName>
    <definedName name="Platina_hierro_1_2__x_1_8">#REF!</definedName>
    <definedName name="Plaz">[112]BASES!$E$27</definedName>
    <definedName name="PlazAIU" localSheetId="5">#REF!</definedName>
    <definedName name="PlazAIU" localSheetId="11">#REF!</definedName>
    <definedName name="PlazAIU" localSheetId="7">#REF!</definedName>
    <definedName name="PlazAIU" localSheetId="4">#REF!</definedName>
    <definedName name="PlazAIU" localSheetId="8">#REF!</definedName>
    <definedName name="PlazAIU" localSheetId="0">#REF!</definedName>
    <definedName name="PlazAIU">#REF!</definedName>
    <definedName name="PLAZO" localSheetId="5">'[22]FACTOR MULTIPLICADOR'!$I$33</definedName>
    <definedName name="PLAZO" localSheetId="11">AIU!$C$11</definedName>
    <definedName name="PLAZO" localSheetId="7">#REF!</definedName>
    <definedName name="PLAZO" localSheetId="4">#REF!</definedName>
    <definedName name="PLAZO" localSheetId="8">#REF!</definedName>
    <definedName name="PLAZO" localSheetId="0">'INFO GENERAL'!$C$10</definedName>
    <definedName name="PLAZO2023" localSheetId="5">'[22]FACTOR MULTIPLICADOR'!$J$33</definedName>
    <definedName name="PLAZO2023">'[113]FACTOR MULTIPLICADOR'!$J$33</definedName>
    <definedName name="PLAZO2024" localSheetId="5">'[22]FACTOR MULTIPLICADOR'!$K$33</definedName>
    <definedName name="PLAZO2024">'[113]FACTOR MULTIPLICADOR'!$K$33</definedName>
    <definedName name="PlazoAIU" localSheetId="5">#REF!</definedName>
    <definedName name="PlazoAIU" localSheetId="11">#REF!</definedName>
    <definedName name="PlazoAIU" localSheetId="7">#REF!</definedName>
    <definedName name="PlazoAIU" localSheetId="4">#REF!</definedName>
    <definedName name="PlazoAIU" localSheetId="8">#REF!</definedName>
    <definedName name="PlazoAIU" localSheetId="0">#REF!</definedName>
    <definedName name="PlazoAIU">#REF!</definedName>
    <definedName name="plena" localSheetId="11">#REF!</definedName>
    <definedName name="plena" localSheetId="0">#REF!</definedName>
    <definedName name="plena">#REF!</definedName>
    <definedName name="PLPLUNN" localSheetId="5" hidden="1">{"TAB1",#N/A,TRUE,"GENERAL";"TAB2",#N/A,TRUE,"GENERAL";"TAB3",#N/A,TRUE,"GENERAL";"TAB4",#N/A,TRUE,"GENERAL";"TAB5",#N/A,TRUE,"GENERAL"}</definedName>
    <definedName name="PLPLUNN" localSheetId="11"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ñ">#REF!</definedName>
    <definedName name="po">#REF!</definedName>
    <definedName name="Poceta_en_acero_inoxidable_tipo_SOCODA">#REF!</definedName>
    <definedName name="Pocetas_en_granito_lavado_blanco_Huila_grano_1.">#REF!</definedName>
    <definedName name="poi">#REF!</definedName>
    <definedName name="POIUP" localSheetId="5" hidden="1">{"via1",#N/A,TRUE,"general";"via2",#N/A,TRUE,"general";"via3",#N/A,TRUE,"general"}</definedName>
    <definedName name="POIUP" localSheetId="11" hidden="1">{"via1",#N/A,TRUE,"general";"via2",#N/A,TRUE,"general";"via3",#N/A,TRUE,"general"}</definedName>
    <definedName name="POIUP" localSheetId="7" hidden="1">{"via1",#N/A,TRUE,"general";"via2",#N/A,TRUE,"general";"via3",#N/A,TRUE,"general"}</definedName>
    <definedName name="POIUP" localSheetId="4" hidden="1">{"via1",#N/A,TRUE,"general";"via2",#N/A,TRUE,"general";"via3",#N/A,TRUE,"general"}</definedName>
    <definedName name="POIUP" localSheetId="6" hidden="1">{"via1",#N/A,TRUE,"general";"via2",#N/A,TRUE,"general";"via3",#N/A,TRUE,"general"}</definedName>
    <definedName name="POIUP" localSheetId="8"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O">#REF!</definedName>
    <definedName name="popop" localSheetId="5" hidden="1">{"via1",#N/A,TRUE,"general";"via2",#N/A,TRUE,"general";"via3",#N/A,TRUE,"general"}</definedName>
    <definedName name="popop" localSheetId="11" hidden="1">{"via1",#N/A,TRUE,"general";"via2",#N/A,TRUE,"general";"via3",#N/A,TRUE,"general"}</definedName>
    <definedName name="popop" localSheetId="7" hidden="1">{"via1",#N/A,TRUE,"general";"via2",#N/A,TRUE,"general";"via3",#N/A,TRUE,"general"}</definedName>
    <definedName name="popop" localSheetId="4" hidden="1">{"via1",#N/A,TRUE,"general";"via2",#N/A,TRUE,"general";"via3",#N/A,TRUE,"general"}</definedName>
    <definedName name="popop" localSheetId="6" hidden="1">{"via1",#N/A,TRUE,"general";"via2",#N/A,TRUE,"general";"via3",#N/A,TRUE,"general"}</definedName>
    <definedName name="popop" localSheetId="8"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5" hidden="1">{"via1",#N/A,TRUE,"general";"via2",#N/A,TRUE,"general";"via3",#N/A,TRUE,"general"}</definedName>
    <definedName name="popp" localSheetId="11" hidden="1">{"via1",#N/A,TRUE,"general";"via2",#N/A,TRUE,"general";"via3",#N/A,TRUE,"general"}</definedName>
    <definedName name="popp" localSheetId="7" hidden="1">{"via1",#N/A,TRUE,"general";"via2",#N/A,TRUE,"general";"via3",#N/A,TRUE,"general"}</definedName>
    <definedName name="popp" localSheetId="4" hidden="1">{"via1",#N/A,TRUE,"general";"via2",#N/A,TRUE,"general";"via3",#N/A,TRUE,"general"}</definedName>
    <definedName name="popp" localSheetId="6" hidden="1">{"via1",#N/A,TRUE,"general";"via2",#N/A,TRUE,"general";"via3",#N/A,TRUE,"general"}</definedName>
    <definedName name="popp" localSheetId="8"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5" hidden="1">{"TAB1",#N/A,TRUE,"GENERAL";"TAB2",#N/A,TRUE,"GENERAL";"TAB3",#N/A,TRUE,"GENERAL";"TAB4",#N/A,TRUE,"GENERAL";"TAB5",#N/A,TRUE,"GENERAL"}</definedName>
    <definedName name="popvds" localSheetId="11"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6"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E">[35]BASES!$E$26</definedName>
    <definedName name="Porcelanato_Gris_Dolphin_Ref." localSheetId="5">#REF!</definedName>
    <definedName name="Porcelanato_Gris_Dolphin_Ref." localSheetId="11">#REF!</definedName>
    <definedName name="Porcelanato_Gris_Dolphin_Ref." localSheetId="7">#REF!</definedName>
    <definedName name="Porcelanato_Gris_Dolphin_Ref." localSheetId="4">#REF!</definedName>
    <definedName name="Porcelanato_Gris_Dolphin_Ref." localSheetId="8">#REF!</definedName>
    <definedName name="Porcelanato_Gris_Dolphin_Ref." localSheetId="0">#REF!</definedName>
    <definedName name="Porcelanato_Gris_Dolphin_Ref.">#REF!</definedName>
    <definedName name="Porta_candado_simple_3_." localSheetId="11">#REF!</definedName>
    <definedName name="Porta_candado_simple_3_." localSheetId="0">#REF!</definedName>
    <definedName name="Porta_candado_simple_3_.">#REF!</definedName>
    <definedName name="Porta_Papel_Doble_con_Tapa_Ref._B_288" localSheetId="11">#REF!</definedName>
    <definedName name="Porta_Papel_Doble_con_Tapa_Ref._B_288" localSheetId="0">#REF!</definedName>
    <definedName name="Porta_Papel_Doble_con_Tapa_Ref._B_288">#REF!</definedName>
    <definedName name="pouig" localSheetId="5" hidden="1">{"via1",#N/A,TRUE,"general";"via2",#N/A,TRUE,"general";"via3",#N/A,TRUE,"general"}</definedName>
    <definedName name="pouig" localSheetId="11" hidden="1">{"via1",#N/A,TRUE,"general";"via2",#N/A,TRUE,"general";"via3",#N/A,TRUE,"general"}</definedName>
    <definedName name="pouig" localSheetId="7" hidden="1">{"via1",#N/A,TRUE,"general";"via2",#N/A,TRUE,"general";"via3",#N/A,TRUE,"general"}</definedName>
    <definedName name="pouig" localSheetId="4" hidden="1">{"via1",#N/A,TRUE,"general";"via2",#N/A,TRUE,"general";"via3",#N/A,TRUE,"general"}</definedName>
    <definedName name="pouig" localSheetId="6" hidden="1">{"via1",#N/A,TRUE,"general";"via2",#N/A,TRUE,"general";"via3",#N/A,TRUE,"general"}</definedName>
    <definedName name="pouig" localSheetId="8"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#REF!</definedName>
    <definedName name="ppppp9" localSheetId="5" hidden="1">{"via1",#N/A,TRUE,"general";"via2",#N/A,TRUE,"general";"via3",#N/A,TRUE,"general"}</definedName>
    <definedName name="ppppp9" localSheetId="11" hidden="1">{"via1",#N/A,TRUE,"general";"via2",#N/A,TRUE,"general";"via3",#N/A,TRUE,"general"}</definedName>
    <definedName name="ppppp9" localSheetId="7" hidden="1">{"via1",#N/A,TRUE,"general";"via2",#N/A,TRUE,"general";"via3",#N/A,TRUE,"general"}</definedName>
    <definedName name="ppppp9" localSheetId="4" hidden="1">{"via1",#N/A,TRUE,"general";"via2",#N/A,TRUE,"general";"via3",#N/A,TRUE,"general"}</definedName>
    <definedName name="ppppp9" localSheetId="6" hidden="1">{"via1",#N/A,TRUE,"general";"via2",#N/A,TRUE,"general";"via3",#N/A,TRUE,"general"}</definedName>
    <definedName name="ppppp9" localSheetId="8"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5" hidden="1">{"TAB1",#N/A,TRUE,"GENERAL";"TAB2",#N/A,TRUE,"GENERAL";"TAB3",#N/A,TRUE,"GENERAL";"TAB4",#N/A,TRUE,"GENERAL";"TAB5",#N/A,TRUE,"GENERAL"}</definedName>
    <definedName name="pppppd" localSheetId="11"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6"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5" hidden="1">{"via1",#N/A,TRUE,"general";"via2",#N/A,TRUE,"general";"via3",#N/A,TRUE,"general"}</definedName>
    <definedName name="pqroj" localSheetId="11" hidden="1">{"via1",#N/A,TRUE,"general";"via2",#N/A,TRUE,"general";"via3",#N/A,TRUE,"general"}</definedName>
    <definedName name="pqroj" localSheetId="7" hidden="1">{"via1",#N/A,TRUE,"general";"via2",#N/A,TRUE,"general";"via3",#N/A,TRUE,"general"}</definedName>
    <definedName name="pqroj" localSheetId="4" hidden="1">{"via1",#N/A,TRUE,"general";"via2",#N/A,TRUE,"general";"via3",#N/A,TRUE,"general"}</definedName>
    <definedName name="pqroj" localSheetId="6" hidden="1">{"via1",#N/A,TRUE,"general";"via2",#N/A,TRUE,"general";"via3",#N/A,TRUE,"general"}</definedName>
    <definedName name="pqroj" localSheetId="8"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#REF!</definedName>
    <definedName name="PRE" localSheetId="11">#REF!</definedName>
    <definedName name="PRE" localSheetId="4">#REF!</definedName>
    <definedName name="PRE" localSheetId="8">#REF!</definedName>
    <definedName name="PRE" localSheetId="0">#REF!</definedName>
    <definedName name="PRE">#REF!</definedName>
    <definedName name="PRECIO">[114]PRECIOS!$A$5:$M$150</definedName>
    <definedName name="precios" localSheetId="5">#REF!</definedName>
    <definedName name="precios" localSheetId="11">#REF!</definedName>
    <definedName name="precios" localSheetId="7">#REF!</definedName>
    <definedName name="PRECIOS" localSheetId="4">[115]PRECIOS!$A$2:$G$257</definedName>
    <definedName name="precios" localSheetId="8">#REF!</definedName>
    <definedName name="precios" localSheetId="0">#REF!</definedName>
    <definedName name="precios">#REF!</definedName>
    <definedName name="PREMIR" localSheetId="11">#REF!</definedName>
    <definedName name="PREMIR" localSheetId="4">#REF!</definedName>
    <definedName name="PREMIR" localSheetId="8">#REF!</definedName>
    <definedName name="PREMIR" localSheetId="0">#REF!</definedName>
    <definedName name="PREMIR">#REF!</definedName>
    <definedName name="PRES">[73]PRES!$A$8:$D$58</definedName>
    <definedName name="PREST" localSheetId="5">#REF!</definedName>
    <definedName name="PREST" localSheetId="11">#REF!</definedName>
    <definedName name="PREST" localSheetId="7">#REF!</definedName>
    <definedName name="PREST" localSheetId="4">#REF!</definedName>
    <definedName name="PREST" localSheetId="8">#REF!</definedName>
    <definedName name="PREST" localSheetId="0">#REF!</definedName>
    <definedName name="PREST">#REF!</definedName>
    <definedName name="PRESTAC.">1.15</definedName>
    <definedName name="Prestaciones">[116]Datos!$B$14</definedName>
    <definedName name="PrestacionesSeguridadOtrosFMMin" localSheetId="5">#REF!</definedName>
    <definedName name="PrestacionesSeguridadOtrosFMMin" localSheetId="11">#REF!</definedName>
    <definedName name="PrestacionesSeguridadOtrosFMMin" localSheetId="7">#REF!</definedName>
    <definedName name="PrestacionesSeguridadOtrosFMMin" localSheetId="4">#REF!</definedName>
    <definedName name="PrestacionesSeguridadOtrosFMMin" localSheetId="8">#REF!</definedName>
    <definedName name="PrestacionesSeguridadOtrosFMMin" localSheetId="0">#REF!</definedName>
    <definedName name="PrestacionesSeguridadOtrosFMMin">#REF!</definedName>
    <definedName name="PRESUPNORTE" localSheetId="5">'[47]CALC PROD MENSUAL'!#REF!</definedName>
    <definedName name="PRESUPNORTE" localSheetId="11">'[47]CALC PROD MENSUAL'!#REF!</definedName>
    <definedName name="PRESUPNORTE" localSheetId="7">'[47]CALC PROD MENSUAL'!#REF!</definedName>
    <definedName name="PRESUPNORTE" localSheetId="4">'[47]CALC PROD MENSUAL'!#REF!</definedName>
    <definedName name="PRESUPNORTE" localSheetId="8">'[47]CALC PROD MENSUAL'!#REF!</definedName>
    <definedName name="PRESUPNORTE" localSheetId="0">'[47]CALC PROD MENSUAL'!#REF!</definedName>
    <definedName name="PRESUPNORTE">'[47]CALC PROD MENSUAL'!#REF!</definedName>
    <definedName name="PRESUPSUR" localSheetId="11">'[47]CALC PROD MENSUAL'!#REF!</definedName>
    <definedName name="PRESUPSUR" localSheetId="4">'[47]CALC PROD MENSUAL'!#REF!</definedName>
    <definedName name="PRESUPSUR" localSheetId="8">'[47]CALC PROD MENSUAL'!#REF!</definedName>
    <definedName name="PRESUPSUR" localSheetId="0">'[47]CALC PROD MENSUAL'!#REF!</definedName>
    <definedName name="PRESUPSUR">'[47]CALC PROD MENSUAL'!#REF!</definedName>
    <definedName name="PRESUPUESTO">'[47]CALC PROD MENSUAL'!#REF!</definedName>
    <definedName name="PRIMER" localSheetId="5" hidden="1">{"via1",#N/A,TRUE,"general";"via2",#N/A,TRUE,"general";"via3",#N/A,TRUE,"general"}</definedName>
    <definedName name="PRIMER" localSheetId="11" hidden="1">{"via1",#N/A,TRUE,"general";"via2",#N/A,TRUE,"general";"via3",#N/A,TRUE,"general"}</definedName>
    <definedName name="PRIMER" localSheetId="7" hidden="1">{"via1",#N/A,TRUE,"general";"via2",#N/A,TRUE,"general";"via3",#N/A,TRUE,"general"}</definedName>
    <definedName name="PRIMER" localSheetId="4" hidden="1">{"via1",#N/A,TRUE,"general";"via2",#N/A,TRUE,"general";"via3",#N/A,TRUE,"general"}</definedName>
    <definedName name="PRIMER" localSheetId="6" hidden="1">{"via1",#N/A,TRUE,"general";"via2",#N/A,TRUE,"general";"via3",#N/A,TRUE,"general"}</definedName>
    <definedName name="PRIMER" localSheetId="8"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RO">#REF!</definedName>
    <definedName name="PRIMET" localSheetId="5" hidden="1">{"TAB1",#N/A,TRUE,"GENERAL";"TAB2",#N/A,TRUE,"GENERAL";"TAB3",#N/A,TRUE,"GENERAL";"TAB4",#N/A,TRUE,"GENERAL";"TAB5",#N/A,TRUE,"GENERAL"}</definedName>
    <definedName name="PRIMET" localSheetId="11"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6"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 localSheetId="5">OFFSET('5. FP PRESTAC.'!Full_Print,0,0,Last_Row)</definedName>
    <definedName name="Print_Area_Reset" localSheetId="11">OFFSET(AIU!Full_Print,0,0,[0]!Last_Row)</definedName>
    <definedName name="Print_Area_Reset" localSheetId="7">OFFSET(CALIDAD!Full_Print,0,0,Last_Row)</definedName>
    <definedName name="Print_Area_Reset" localSheetId="4">OFFSET(DEDICACIÓN!Full_Print,0,0,Last_Row)</definedName>
    <definedName name="Print_Area_Reset" localSheetId="6">OFFSET(Full_Print,0,0,Last_Row)</definedName>
    <definedName name="Print_Area_Reset" localSheetId="8">OFFSET('IMP Y PÓLIZAS'!Full_Print,0,0,Last_Row)</definedName>
    <definedName name="Print_Area_Reset" localSheetId="0">OFFSET('INFO GENERAL'!Full_Print,0,0,[0]!Last_Row)</definedName>
    <definedName name="Print_Area_Reset">OFFSET(Full_Print,0,0,Last_Row)</definedName>
    <definedName name="Print_j">#N/A</definedName>
    <definedName name="PRINT_TITLES">#N/A</definedName>
    <definedName name="PRINT_TITLES_MI">#N/A</definedName>
    <definedName name="PRODUCTCARB" localSheetId="5">'[46]CALC PROD MENSUAL'!#REF!</definedName>
    <definedName name="PRODUCTCARB" localSheetId="11">'[46]CALC PROD MENSUAL'!#REF!</definedName>
    <definedName name="PRODUCTCARB" localSheetId="7">'[46]CALC PROD MENSUAL'!#REF!</definedName>
    <definedName name="PRODUCTCARB" localSheetId="4">'[46]CALC PROD MENSUAL'!#REF!</definedName>
    <definedName name="PRODUCTCARB" localSheetId="8">'[46]CALC PROD MENSUAL'!#REF!</definedName>
    <definedName name="PRODUCTCARB" localSheetId="0">'[46]CALC PROD MENSUAL'!#REF!</definedName>
    <definedName name="PRODUCTCARB">'[46]CALC PROD MENSUAL'!#REF!</definedName>
    <definedName name="PRODUCTEST" localSheetId="11">'[46]CALC PROD MENSUAL'!#REF!</definedName>
    <definedName name="PRODUCTEST" localSheetId="4">'[46]CALC PROD MENSUAL'!#REF!</definedName>
    <definedName name="PRODUCTEST" localSheetId="8">'[46]CALC PROD MENSUAL'!#REF!</definedName>
    <definedName name="PRODUCTEST" localSheetId="0">'[46]CALC PROD MENSUAL'!#REF!</definedName>
    <definedName name="PRODUCTEST">'[46]CALC PROD MENSUAL'!#REF!</definedName>
    <definedName name="PRODUCTOCARBON">'[47]CALC PROD MENSUAL'!#REF!</definedName>
    <definedName name="PRODUCTOTEST">'[47]CALC PROD MENSUAL'!#REF!</definedName>
    <definedName name="PROF" localSheetId="5">[22]PERSONAL!$B$6:$B$25</definedName>
    <definedName name="PROF" localSheetId="11">[23]PERSONAL!$B$6:$B$28</definedName>
    <definedName name="PROF" localSheetId="7">#REF!</definedName>
    <definedName name="PROF" localSheetId="4">'[24]1. PERSONAL'!$B$6:$B$22</definedName>
    <definedName name="PROF" localSheetId="8">'[24]1. PERSONAL'!$B$6:$B$22</definedName>
    <definedName name="PROF" localSheetId="0">[23]PERSONAL!$B$6:$B$28</definedName>
    <definedName name="PROF">'RECURSO HUMANO'!$B$12:$B$16</definedName>
    <definedName name="PROF.F2">[117]PERSONAL!$B$6:$H$22</definedName>
    <definedName name="PROF.TODO" localSheetId="5">[22]PERSONAL!$B$6:$H$25</definedName>
    <definedName name="PROF.TODO" localSheetId="11">[23]PERSONAL!$B$6:$H$28</definedName>
    <definedName name="PROF.TODO" localSheetId="7">#REF!</definedName>
    <definedName name="PROF.TODO" localSheetId="0">[23]PERSONAL!$B$6:$H$28</definedName>
    <definedName name="PROF.TODO">'RECURSO HUMANO'!$B$12:$E$16</definedName>
    <definedName name="PROFESIONALES" localSheetId="11">#REF!</definedName>
    <definedName name="PROFESIONALES" localSheetId="0">#REF!</definedName>
    <definedName name="PROFESIONALES">[118]PERSONAL!$B$5:$F$22</definedName>
    <definedName name="PrOfic">[35]BASES!$B$31</definedName>
    <definedName name="PROG" localSheetId="5" hidden="1">#REF!</definedName>
    <definedName name="PROG" localSheetId="11" hidden="1">#REF!</definedName>
    <definedName name="PROG" localSheetId="7" hidden="1">#REF!</definedName>
    <definedName name="PROG" localSheetId="4" hidden="1">#REF!</definedName>
    <definedName name="PROG" localSheetId="8" hidden="1">#REF!</definedName>
    <definedName name="PROG" localSheetId="0" hidden="1">#REF!</definedName>
    <definedName name="PROG" hidden="1">#REF!</definedName>
    <definedName name="programainv" localSheetId="5">'5. FP PRESTAC.'!err</definedName>
    <definedName name="programainv" localSheetId="11">[0]!err</definedName>
    <definedName name="programainv" localSheetId="7">CALIDAD!err</definedName>
    <definedName name="programainv" localSheetId="4">DEDICACIÓN!err</definedName>
    <definedName name="programainv" localSheetId="8">'IMP Y PÓLIZAS'!err</definedName>
    <definedName name="programainv" localSheetId="0">[0]!err</definedName>
    <definedName name="programainv">[0]!err</definedName>
    <definedName name="programainv_10">#NAME?</definedName>
    <definedName name="programainv_3">#NAME?</definedName>
    <definedName name="programainv_4">#NAME?</definedName>
    <definedName name="programainv_5">#NAME?</definedName>
    <definedName name="programainv_6">#NAME?</definedName>
    <definedName name="programainv_7">#NAME?</definedName>
    <definedName name="programainv_8">#NAME?</definedName>
    <definedName name="programainv_9">#NAME?</definedName>
    <definedName name="propiedad" localSheetId="5">#REF!</definedName>
    <definedName name="propiedad" localSheetId="11">#REF!</definedName>
    <definedName name="propiedad" localSheetId="7">#REF!</definedName>
    <definedName name="propiedad" localSheetId="4">#REF!</definedName>
    <definedName name="propiedad" localSheetId="8">#REF!</definedName>
    <definedName name="propiedad" localSheetId="0">#REF!</definedName>
    <definedName name="propiedad">#REF!</definedName>
    <definedName name="propieRep" localSheetId="11">#REF!</definedName>
    <definedName name="propieRep" localSheetId="0">#REF!</definedName>
    <definedName name="propieRep">#REF!</definedName>
    <definedName name="Proponente">#REF!</definedName>
    <definedName name="PROY" localSheetId="11">'[119]PE-02'!#REF!</definedName>
    <definedName name="PROY" localSheetId="4">'[120]PE-02'!#REF!</definedName>
    <definedName name="PROY" localSheetId="8">'[120]PE-02'!#REF!</definedName>
    <definedName name="PROY" localSheetId="0">'[119]PE-02'!#REF!</definedName>
    <definedName name="PROY">'[121]PE-02'!#REF!</definedName>
    <definedName name="PRUEBA" localSheetId="11">[33]!absc</definedName>
    <definedName name="PRUEBA" localSheetId="8">[33]!absc</definedName>
    <definedName name="PRUEBA" localSheetId="0">[33]!absc</definedName>
    <definedName name="PRUEBA">[33]!absc</definedName>
    <definedName name="prueba1" localSheetId="11">[33]!absc</definedName>
    <definedName name="prueba1" localSheetId="8">[33]!absc</definedName>
    <definedName name="prueba1" localSheetId="0">[33]!absc</definedName>
    <definedName name="prueba1">[33]!absc</definedName>
    <definedName name="PRUEBA2" localSheetId="5">#REF!</definedName>
    <definedName name="PRUEBA2" localSheetId="11">#REF!</definedName>
    <definedName name="PRUEBA2" localSheetId="7">#REF!</definedName>
    <definedName name="PRUEBA2" localSheetId="4">#REF!</definedName>
    <definedName name="PRUEBA2" localSheetId="8">#REF!</definedName>
    <definedName name="PRUEBA2" localSheetId="0">#REF!</definedName>
    <definedName name="PRUEBA2">#REF!</definedName>
    <definedName name="PRUNIT" localSheetId="11">#REF!</definedName>
    <definedName name="PRUNIT" localSheetId="0">#REF!</definedName>
    <definedName name="PRUNIT">#REF!</definedName>
    <definedName name="ptope" localSheetId="5" hidden="1">{"TAB1",#N/A,TRUE,"GENERAL";"TAB2",#N/A,TRUE,"GENERAL";"TAB3",#N/A,TRUE,"GENERAL";"TAB4",#N/A,TRUE,"GENERAL";"TAB5",#N/A,TRUE,"GENERAL"}</definedName>
    <definedName name="ptope" localSheetId="11" hidden="1">{"TAB1",#N/A,TRUE,"GENERAL";"TAB2",#N/A,TRUE,"GENERAL";"TAB3",#N/A,TRUE,"GENERAL";"TAB4",#N/A,TRUE,"GENERAL";"TAB5",#N/A,TRUE,"GENERAL"}</definedName>
    <definedName name="ptope" localSheetId="7" hidden="1">{"TAB1",#N/A,TRUE,"GENERAL";"TAB2",#N/A,TRUE,"GENERAL";"TAB3",#N/A,TRUE,"GENERAL";"TAB4",#N/A,TRUE,"GENERAL";"TAB5",#N/A,TRUE,"GENERAL"}</definedName>
    <definedName name="ptope" localSheetId="4" hidden="1">{"TAB1",#N/A,TRUE,"GENERAL";"TAB2",#N/A,TRUE,"GENERAL";"TAB3",#N/A,TRUE,"GENERAL";"TAB4",#N/A,TRUE,"GENERAL";"TAB5",#N/A,TRUE,"GENERAL"}</definedName>
    <definedName name="ptope" localSheetId="6" hidden="1">{"TAB1",#N/A,TRUE,"GENERAL";"TAB2",#N/A,TRUE,"GENERAL";"TAB3",#N/A,TRUE,"GENERAL";"TAB4",#N/A,TRUE,"GENERAL";"TAB5",#N/A,TRUE,"GENERAL"}</definedName>
    <definedName name="ptope" localSheetId="8"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5" hidden="1">{"via1",#N/A,TRUE,"general";"via2",#N/A,TRUE,"general";"via3",#N/A,TRUE,"general"}</definedName>
    <definedName name="ptopes" localSheetId="11" hidden="1">{"via1",#N/A,TRUE,"general";"via2",#N/A,TRUE,"general";"via3",#N/A,TRUE,"general"}</definedName>
    <definedName name="ptopes" localSheetId="7" hidden="1">{"via1",#N/A,TRUE,"general";"via2",#N/A,TRUE,"general";"via3",#N/A,TRUE,"general"}</definedName>
    <definedName name="ptopes" localSheetId="4" hidden="1">{"via1",#N/A,TRUE,"general";"via2",#N/A,TRUE,"general";"via3",#N/A,TRUE,"general"}</definedName>
    <definedName name="ptopes" localSheetId="6" hidden="1">{"via1",#N/A,TRUE,"general";"via2",#N/A,TRUE,"general";"via3",#N/A,TRUE,"general"}</definedName>
    <definedName name="ptopes" localSheetId="8"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q" localSheetId="5" hidden="1">{"via1",#N/A,TRUE,"general";"via2",#N/A,TRUE,"general";"via3",#N/A,TRUE,"general"}</definedName>
    <definedName name="q" localSheetId="11" hidden="1">{"via1",#N/A,TRUE,"general";"via2",#N/A,TRUE,"general";"via3",#N/A,TRUE,"general"}</definedName>
    <definedName name="q" localSheetId="7" hidden="1">{"via1",#N/A,TRUE,"general";"via2",#N/A,TRUE,"general";"via3",#N/A,TRUE,"general"}</definedName>
    <definedName name="q" localSheetId="4" hidden="1">{"via1",#N/A,TRUE,"general";"via2",#N/A,TRUE,"general";"via3",#N/A,TRUE,"general"}</definedName>
    <definedName name="q" localSheetId="6" hidden="1">{"via1",#N/A,TRUE,"general";"via2",#N/A,TRUE,"general";"via3",#N/A,TRUE,"general"}</definedName>
    <definedName name="q" localSheetId="8" hidden="1">{"via1",#N/A,TRUE,"general";"via2",#N/A,TRUE,"general";"via3",#N/A,TRUE,"general"}</definedName>
    <definedName name="q" localSheetId="0" hidden="1">{"via1",#N/A,TRUE,"general";"via2",#N/A,TRUE,"general";"via3",#N/A,TRUE,"general"}</definedName>
    <definedName name="q" hidden="1">{"via1",#N/A,TRUE,"general";"via2",#N/A,TRUE,"general";"via3",#N/A,TRUE,"general"}</definedName>
    <definedName name="q1q1q" localSheetId="5" hidden="1">{"via1",#N/A,TRUE,"general";"via2",#N/A,TRUE,"general";"via3",#N/A,TRUE,"general"}</definedName>
    <definedName name="q1q1q" localSheetId="11" hidden="1">{"via1",#N/A,TRUE,"general";"via2",#N/A,TRUE,"general";"via3",#N/A,TRUE,"general"}</definedName>
    <definedName name="q1q1q" localSheetId="7" hidden="1">{"via1",#N/A,TRUE,"general";"via2",#N/A,TRUE,"general";"via3",#N/A,TRUE,"general"}</definedName>
    <definedName name="q1q1q" localSheetId="4" hidden="1">{"via1",#N/A,TRUE,"general";"via2",#N/A,TRUE,"general";"via3",#N/A,TRUE,"general"}</definedName>
    <definedName name="q1q1q" localSheetId="6" hidden="1">{"via1",#N/A,TRUE,"general";"via2",#N/A,TRUE,"general";"via3",#N/A,TRUE,"general"}</definedName>
    <definedName name="q1q1q" localSheetId="8"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5" hidden="1">{"via1",#N/A,TRUE,"general";"via2",#N/A,TRUE,"general";"via3",#N/A,TRUE,"general"}</definedName>
    <definedName name="qaedtguj" localSheetId="11" hidden="1">{"via1",#N/A,TRUE,"general";"via2",#N/A,TRUE,"general";"via3",#N/A,TRUE,"general"}</definedName>
    <definedName name="qaedtguj" localSheetId="7" hidden="1">{"via1",#N/A,TRUE,"general";"via2",#N/A,TRUE,"general";"via3",#N/A,TRUE,"general"}</definedName>
    <definedName name="qaedtguj" localSheetId="4" hidden="1">{"via1",#N/A,TRUE,"general";"via2",#N/A,TRUE,"general";"via3",#N/A,TRUE,"general"}</definedName>
    <definedName name="qaedtguj" localSheetId="6" hidden="1">{"via1",#N/A,TRUE,"general";"via2",#N/A,TRUE,"general";"via3",#N/A,TRUE,"general"}</definedName>
    <definedName name="qaedtguj" localSheetId="8"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5" hidden="1">{"via1",#N/A,TRUE,"general";"via2",#N/A,TRUE,"general";"via3",#N/A,TRUE,"general"}</definedName>
    <definedName name="QAQSWS" localSheetId="11" hidden="1">{"via1",#N/A,TRUE,"general";"via2",#N/A,TRUE,"general";"via3",#N/A,TRUE,"general"}</definedName>
    <definedName name="QAQSWS" localSheetId="7" hidden="1">{"via1",#N/A,TRUE,"general";"via2",#N/A,TRUE,"general";"via3",#N/A,TRUE,"general"}</definedName>
    <definedName name="QAQSWS" localSheetId="4" hidden="1">{"via1",#N/A,TRUE,"general";"via2",#N/A,TRUE,"general";"via3",#N/A,TRUE,"general"}</definedName>
    <definedName name="QAQSWS" localSheetId="6" hidden="1">{"via1",#N/A,TRUE,"general";"via2",#N/A,TRUE,"general";"via3",#N/A,TRUE,"general"}</definedName>
    <definedName name="QAQSWS" localSheetId="8"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5" hidden="1">{"via1",#N/A,TRUE,"general";"via2",#N/A,TRUE,"general";"via3",#N/A,TRUE,"general"}</definedName>
    <definedName name="qaqwwxcr" localSheetId="11" hidden="1">{"via1",#N/A,TRUE,"general";"via2",#N/A,TRUE,"general";"via3",#N/A,TRUE,"general"}</definedName>
    <definedName name="qaqwwxcr" localSheetId="7" hidden="1">{"via1",#N/A,TRUE,"general";"via2",#N/A,TRUE,"general";"via3",#N/A,TRUE,"general"}</definedName>
    <definedName name="qaqwwxcr" localSheetId="4" hidden="1">{"via1",#N/A,TRUE,"general";"via2",#N/A,TRUE,"general";"via3",#N/A,TRUE,"general"}</definedName>
    <definedName name="qaqwwxcr" localSheetId="6" hidden="1">{"via1",#N/A,TRUE,"general";"via2",#N/A,TRUE,"general";"via3",#N/A,TRUE,"general"}</definedName>
    <definedName name="qaqwwxcr" localSheetId="8"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 localSheetId="4">[76]TARIF2002!#REF!</definedName>
    <definedName name="QE" localSheetId="8">[76]TARIF2002!#REF!</definedName>
    <definedName name="QE">[77]TARIF2002!#REF!</definedName>
    <definedName name="QE_TE" localSheetId="4">[76]TARIF2002!#REF!</definedName>
    <definedName name="QE_TE" localSheetId="8">[76]TARIF2002!#REF!</definedName>
    <definedName name="QE_TE">[77]TARIF2002!#REF!</definedName>
    <definedName name="qedcd" localSheetId="5" hidden="1">{"via1",#N/A,TRUE,"general";"via2",#N/A,TRUE,"general";"via3",#N/A,TRUE,"general"}</definedName>
    <definedName name="qedcd" localSheetId="11" hidden="1">{"via1",#N/A,TRUE,"general";"via2",#N/A,TRUE,"general";"via3",#N/A,TRUE,"general"}</definedName>
    <definedName name="qedcd" localSheetId="7" hidden="1">{"via1",#N/A,TRUE,"general";"via2",#N/A,TRUE,"general";"via3",#N/A,TRUE,"general"}</definedName>
    <definedName name="qedcd" localSheetId="4" hidden="1">{"via1",#N/A,TRUE,"general";"via2",#N/A,TRUE,"general";"via3",#N/A,TRUE,"general"}</definedName>
    <definedName name="qedcd" localSheetId="6" hidden="1">{"via1",#N/A,TRUE,"general";"via2",#N/A,TRUE,"general";"via3",#N/A,TRUE,"general"}</definedName>
    <definedName name="qedcd" localSheetId="8"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5" hidden="1">{"TAB1",#N/A,TRUE,"GENERAL";"TAB2",#N/A,TRUE,"GENERAL";"TAB3",#N/A,TRUE,"GENERAL";"TAB4",#N/A,TRUE,"GENERAL";"TAB5",#N/A,TRUE,"GENERAL"}</definedName>
    <definedName name="qeqewe" localSheetId="11"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6"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5" hidden="1">{"via1",#N/A,TRUE,"general";"via2",#N/A,TRUE,"general";"via3",#N/A,TRUE,"general"}</definedName>
    <definedName name="qewj" localSheetId="11" hidden="1">{"via1",#N/A,TRUE,"general";"via2",#N/A,TRUE,"general";"via3",#N/A,TRUE,"general"}</definedName>
    <definedName name="qewj" localSheetId="7" hidden="1">{"via1",#N/A,TRUE,"general";"via2",#N/A,TRUE,"general";"via3",#N/A,TRUE,"general"}</definedName>
    <definedName name="qewj" localSheetId="4" hidden="1">{"via1",#N/A,TRUE,"general";"via2",#N/A,TRUE,"general";"via3",#N/A,TRUE,"general"}</definedName>
    <definedName name="qewj" localSheetId="6" hidden="1">{"via1",#N/A,TRUE,"general";"via2",#N/A,TRUE,"general";"via3",#N/A,TRUE,"general"}</definedName>
    <definedName name="qewj" localSheetId="8"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I" localSheetId="4">[76]TARIF2002!#REF!</definedName>
    <definedName name="QI" localSheetId="8">[76]TARIF2002!#REF!</definedName>
    <definedName name="QI">[77]TARIF2002!#REF!</definedName>
    <definedName name="QI_TI" localSheetId="4">[76]TARIF2002!#REF!</definedName>
    <definedName name="QI_TI" localSheetId="8">[76]TARIF2002!#REF!</definedName>
    <definedName name="QI_TI">[77]TARIF2002!#REF!</definedName>
    <definedName name="QN" localSheetId="4">[76]TARIF2002!#REF!</definedName>
    <definedName name="QN" localSheetId="8">[76]TARIF2002!#REF!</definedName>
    <definedName name="QN">[77]TARIF2002!#REF!</definedName>
    <definedName name="QN_QI" localSheetId="4">[76]TARIF2002!#REF!</definedName>
    <definedName name="QN_QI" localSheetId="8">[76]TARIF2002!#REF!</definedName>
    <definedName name="QN_QI">[77]TARIF2002!#REF!</definedName>
    <definedName name="QNS" localSheetId="4">[122]TARIF2002!#REF!</definedName>
    <definedName name="QNS" localSheetId="8">[122]TARIF2002!#REF!</definedName>
    <definedName name="QNS">[77]TARIF2002!#REF!</definedName>
    <definedName name="qq" localSheetId="5">#REF!</definedName>
    <definedName name="qq" localSheetId="11">#REF!</definedName>
    <definedName name="qq" localSheetId="7">#REF!</definedName>
    <definedName name="QQ" localSheetId="4">DEDICACIÓN!err</definedName>
    <definedName name="qq" localSheetId="8">#REF!</definedName>
    <definedName name="qq" localSheetId="0">#REF!</definedName>
    <definedName name="qq">#REF!</definedName>
    <definedName name="QQQ" localSheetId="5">DATE(YEAR(Loan_Start),MONTH(Loan_Start)+Payment_Number,DAY(Loan_Start))</definedName>
    <definedName name="QQQ" localSheetId="11">DATE(YEAR([0]!Loan_Start),MONTH([0]!Loan_Start)+Payment_Number,DAY([0]!Loan_Start))</definedName>
    <definedName name="QQQ" localSheetId="7">DATE(YEAR(Loan_Start),MONTH(Loan_Start)+Payment_Number,DAY(Loan_Start))</definedName>
    <definedName name="QQQ" localSheetId="4">DATE(YEAR(Loan_Start),MONTH(Loan_Start)+Payment_Number,DAY(Loan_Start))</definedName>
    <definedName name="QQQ" localSheetId="6">DATE(YEAR(Loan_Start),MONTH(Loan_Start)+Payment_Number,DAY(Loan_Start))</definedName>
    <definedName name="QQQ" localSheetId="8">DATE(YEAR([0]!Loan_Start),MONTH([0]!Loan_Start)+Payment_Number,DAY([0]!Loan_Start))</definedName>
    <definedName name="QQQ" localSheetId="0">DATE(YEAR([0]!Loan_Start),MONTH([0]!Loan_Start)+Payment_Number,DAY([0]!Loan_Start))</definedName>
    <definedName name="QQQ">DATE(YEAR(Loan_Start),MONTH(Loan_Start)+Payment_Number,DAY(Loan_Start))</definedName>
    <definedName name="qqqqqw" localSheetId="5" hidden="1">{"via1",#N/A,TRUE,"general";"via2",#N/A,TRUE,"general";"via3",#N/A,TRUE,"general"}</definedName>
    <definedName name="qqqqqw" localSheetId="11" hidden="1">{"via1",#N/A,TRUE,"general";"via2",#N/A,TRUE,"general";"via3",#N/A,TRUE,"general"}</definedName>
    <definedName name="qqqqqw" localSheetId="7" hidden="1">{"via1",#N/A,TRUE,"general";"via2",#N/A,TRUE,"general";"via3",#N/A,TRUE,"general"}</definedName>
    <definedName name="qqqqqw" localSheetId="4" hidden="1">{"via1",#N/A,TRUE,"general";"via2",#N/A,TRUE,"general";"via3",#N/A,TRUE,"general"}</definedName>
    <definedName name="qqqqqw" localSheetId="6" hidden="1">{"via1",#N/A,TRUE,"general";"via2",#N/A,TRUE,"general";"via3",#N/A,TRUE,"general"}</definedName>
    <definedName name="qqqqqw" localSheetId="8"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5" hidden="1">{"via1",#N/A,TRUE,"general";"via2",#N/A,TRUE,"general";"via3",#N/A,TRUE,"general"}</definedName>
    <definedName name="qw" localSheetId="11" hidden="1">{"via1",#N/A,TRUE,"general";"via2",#N/A,TRUE,"general";"via3",#N/A,TRUE,"general"}</definedName>
    <definedName name="qw" localSheetId="7" hidden="1">{"via1",#N/A,TRUE,"general";"via2",#N/A,TRUE,"general";"via3",#N/A,TRUE,"general"}</definedName>
    <definedName name="qw" localSheetId="4" hidden="1">{"via1",#N/A,TRUE,"general";"via2",#N/A,TRUE,"general";"via3",#N/A,TRUE,"general"}</definedName>
    <definedName name="qw" localSheetId="6" hidden="1">{"via1",#N/A,TRUE,"general";"via2",#N/A,TRUE,"general";"via3",#N/A,TRUE,"general"}</definedName>
    <definedName name="qw" localSheetId="8"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as2" localSheetId="5" hidden="1">{"via1",#N/A,TRUE,"general";"via2",#N/A,TRUE,"general";"via3",#N/A,TRUE,"general"}</definedName>
    <definedName name="qwdas2" localSheetId="11" hidden="1">{"via1",#N/A,TRUE,"general";"via2",#N/A,TRUE,"general";"via3",#N/A,TRUE,"general"}</definedName>
    <definedName name="qwdas2" localSheetId="7" hidden="1">{"via1",#N/A,TRUE,"general";"via2",#N/A,TRUE,"general";"via3",#N/A,TRUE,"general"}</definedName>
    <definedName name="qwdas2" localSheetId="4" hidden="1">{"via1",#N/A,TRUE,"general";"via2",#N/A,TRUE,"general";"via3",#N/A,TRUE,"general"}</definedName>
    <definedName name="qwdas2" localSheetId="6" hidden="1">{"via1",#N/A,TRUE,"general";"via2",#N/A,TRUE,"general";"via3",#N/A,TRUE,"general"}</definedName>
    <definedName name="qwdas2" localSheetId="8"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 localSheetId="5">'5. FP PRESTAC.'!err</definedName>
    <definedName name="QWE" localSheetId="11">[0]!err</definedName>
    <definedName name="QWE" localSheetId="7">CALIDAD!err</definedName>
    <definedName name="QWE" localSheetId="4">DEDICACIÓN!err</definedName>
    <definedName name="QWE" localSheetId="8">'IMP Y PÓLIZAS'!err</definedName>
    <definedName name="QWE" localSheetId="0">[0]!err</definedName>
    <definedName name="QWE">[0]!err</definedName>
    <definedName name="qweqe" localSheetId="5" hidden="1">{"TAB1",#N/A,TRUE,"GENERAL";"TAB2",#N/A,TRUE,"GENERAL";"TAB3",#N/A,TRUE,"GENERAL";"TAB4",#N/A,TRUE,"GENERAL";"TAB5",#N/A,TRUE,"GENERAL"}</definedName>
    <definedName name="qweqe" localSheetId="11" hidden="1">{"TAB1",#N/A,TRUE,"GENERAL";"TAB2",#N/A,TRUE,"GENERAL";"TAB3",#N/A,TRUE,"GENERAL";"TAB4",#N/A,TRUE,"GENERAL";"TAB5",#N/A,TRUE,"GENERAL"}</definedName>
    <definedName name="qweqe" localSheetId="7" hidden="1">{"TAB1",#N/A,TRUE,"GENERAL";"TAB2",#N/A,TRUE,"GENERAL";"TAB3",#N/A,TRUE,"GENERAL";"TAB4",#N/A,TRUE,"GENERAL";"TAB5",#N/A,TRUE,"GENERAL"}</definedName>
    <definedName name="qweqe" localSheetId="4" hidden="1">{"TAB1",#N/A,TRUE,"GENERAL";"TAB2",#N/A,TRUE,"GENERAL";"TAB3",#N/A,TRUE,"GENERAL";"TAB4",#N/A,TRUE,"GENERAL";"TAB5",#N/A,TRUE,"GENERAL"}</definedName>
    <definedName name="qweqe" localSheetId="6" hidden="1">{"TAB1",#N/A,TRUE,"GENERAL";"TAB2",#N/A,TRUE,"GENERAL";"TAB3",#N/A,TRUE,"GENERAL";"TAB4",#N/A,TRUE,"GENERAL";"TAB5",#N/A,TRUE,"GENERAL"}</definedName>
    <definedName name="qweqe" localSheetId="8"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er" localSheetId="5">'5. FP PRESTAC.'!err</definedName>
    <definedName name="qwqer" localSheetId="11">[0]!err</definedName>
    <definedName name="qwqer" localSheetId="7">CALIDAD!err</definedName>
    <definedName name="qwqer" localSheetId="4">DEDICACIÓN!err</definedName>
    <definedName name="qwqer" localSheetId="8">'IMP Y PÓLIZAS'!err</definedName>
    <definedName name="qwqer" localSheetId="0">[0]!err</definedName>
    <definedName name="qwqer">[0]!err</definedName>
    <definedName name="qwqwqwj" localSheetId="5" hidden="1">{"TAB1",#N/A,TRUE,"GENERAL";"TAB2",#N/A,TRUE,"GENERAL";"TAB3",#N/A,TRUE,"GENERAL";"TAB4",#N/A,TRUE,"GENERAL";"TAB5",#N/A,TRUE,"GENERAL"}</definedName>
    <definedName name="qwqwqwj" localSheetId="11"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adios">[10]Hoja2!#REF!</definedName>
    <definedName name="rango1" localSheetId="5">#REF!</definedName>
    <definedName name="rango1" localSheetId="11">#REF!</definedName>
    <definedName name="rango1" localSheetId="7">#REF!</definedName>
    <definedName name="rango1" localSheetId="4">#REF!</definedName>
    <definedName name="rango1" localSheetId="8">#REF!</definedName>
    <definedName name="rango1" localSheetId="0">#REF!</definedName>
    <definedName name="rango1">#REF!</definedName>
    <definedName name="rangofin" localSheetId="5">#REF!,#REF!</definedName>
    <definedName name="rangofin" localSheetId="11">#REF!,#REF!</definedName>
    <definedName name="rangofin" localSheetId="7">#REF!,#REF!</definedName>
    <definedName name="rangofin" localSheetId="4">#REF!,#REF!</definedName>
    <definedName name="rangofin" localSheetId="8">#REF!,#REF!</definedName>
    <definedName name="rangofin" localSheetId="0">#REF!,#REF!</definedName>
    <definedName name="rangofin">#REF!,#REF!</definedName>
    <definedName name="rds">#REF!</definedName>
    <definedName name="RE">#N/A</definedName>
    <definedName name="RE4NTA" localSheetId="4">[42]EQUIPOS!$D$8</definedName>
    <definedName name="RE4NTA" localSheetId="8">[42]EQUIPOS!$D$8</definedName>
    <definedName name="RE4NTA">[43]EQUIPOS!$D$8</definedName>
    <definedName name="Recebo_común" localSheetId="5">#REF!</definedName>
    <definedName name="Recebo_común" localSheetId="11">#REF!</definedName>
    <definedName name="Recebo_común" localSheetId="7">#REF!</definedName>
    <definedName name="Recebo_común" localSheetId="4">#REF!</definedName>
    <definedName name="Recebo_común" localSheetId="8">#REF!</definedName>
    <definedName name="Recebo_común" localSheetId="0">#REF!</definedName>
    <definedName name="Recebo_común">#REF!</definedName>
    <definedName name="RED">[10]EST2!$AQ$2</definedName>
    <definedName name="REG" localSheetId="5">#REF!</definedName>
    <definedName name="REG" localSheetId="11">#REF!</definedName>
    <definedName name="REG" localSheetId="7">#REF!</definedName>
    <definedName name="REG" localSheetId="4">#REF!</definedName>
    <definedName name="REG" localSheetId="8">#REF!</definedName>
    <definedName name="REG" localSheetId="0">#REF!</definedName>
    <definedName name="REG">#REF!</definedName>
    <definedName name="rege" localSheetId="5" hidden="1">{"TAB1",#N/A,TRUE,"GENERAL";"TAB2",#N/A,TRUE,"GENERAL";"TAB3",#N/A,TRUE,"GENERAL";"TAB4",#N/A,TRUE,"GENERAL";"TAB5",#N/A,TRUE,"GENERAL"}</definedName>
    <definedName name="rege" localSheetId="11" hidden="1">{"TAB1",#N/A,TRUE,"GENERAL";"TAB2",#N/A,TRUE,"GENERAL";"TAB3",#N/A,TRUE,"GENERAL";"TAB4",#N/A,TRUE,"GENERAL";"TAB5",#N/A,TRUE,"GENERAL"}</definedName>
    <definedName name="rege" localSheetId="7" hidden="1">{"TAB1",#N/A,TRUE,"GENERAL";"TAB2",#N/A,TRUE,"GENERAL";"TAB3",#N/A,TRUE,"GENERAL";"TAB4",#N/A,TRUE,"GENERAL";"TAB5",#N/A,TRUE,"GENERAL"}</definedName>
    <definedName name="rege" localSheetId="4" hidden="1">{"TAB1",#N/A,TRUE,"GENERAL";"TAB2",#N/A,TRUE,"GENERAL";"TAB3",#N/A,TRUE,"GENERAL";"TAB4",#N/A,TRUE,"GENERAL";"TAB5",#N/A,TRUE,"GENERAL"}</definedName>
    <definedName name="rege" localSheetId="6" hidden="1">{"TAB1",#N/A,TRUE,"GENERAL";"TAB2",#N/A,TRUE,"GENERAL";"TAB3",#N/A,TRUE,"GENERAL";"TAB4",#N/A,TRUE,"GENERAL";"TAB5",#N/A,TRUE,"GENERAL"}</definedName>
    <definedName name="rege" localSheetId="8"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onal">[45]CARRETERAS!$A$2</definedName>
    <definedName name="registro_aparatos" localSheetId="5">#REF!</definedName>
    <definedName name="registro_aparatos" localSheetId="11">#REF!</definedName>
    <definedName name="registro_aparatos" localSheetId="7">#REF!</definedName>
    <definedName name="registro_aparatos" localSheetId="4">#REF!</definedName>
    <definedName name="registro_aparatos" localSheetId="8">#REF!</definedName>
    <definedName name="registro_aparatos" localSheetId="0">#REF!</definedName>
    <definedName name="registro_aparatos">#REF!</definedName>
    <definedName name="Registro_Toya_3_4" localSheetId="11">#REF!</definedName>
    <definedName name="Registro_Toya_3_4" localSheetId="0">#REF!</definedName>
    <definedName name="Registro_Toya_3_4">#REF!</definedName>
    <definedName name="regresd" localSheetId="5" hidden="1">{"TAB1",#N/A,TRUE,"GENERAL";"TAB2",#N/A,TRUE,"GENERAL";"TAB3",#N/A,TRUE,"GENERAL";"TAB4",#N/A,TRUE,"GENERAL";"TAB5",#N/A,TRUE,"GENERAL"}</definedName>
    <definedName name="regresd" localSheetId="11"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11"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dor_Trifasico_de_1_KVA">#REF!</definedName>
    <definedName name="Regulador_Trifasico_de_20_KVA">#REF!</definedName>
    <definedName name="Regulador_Trifasico_de_9_KVA">#REF!</definedName>
    <definedName name="REGULAR">#REF!</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 localSheetId="5">'5. FP PRESTAC.'!err</definedName>
    <definedName name="REICIO" localSheetId="11">[0]!err</definedName>
    <definedName name="REICIO" localSheetId="7">CALIDAD!err</definedName>
    <definedName name="REICIO" localSheetId="4">DEDICACIÓN!err</definedName>
    <definedName name="REICIO" localSheetId="8">'IMP Y PÓLIZAS'!err</definedName>
    <definedName name="REICIO" localSheetId="0">[0]!err</definedName>
    <definedName name="REICIO">[0]!err</definedName>
    <definedName name="REICIO_10">#NAME?</definedName>
    <definedName name="REICIO_3">#NAME?</definedName>
    <definedName name="REICIO_4">#NAME?</definedName>
    <definedName name="REICIO_5">#NAME?</definedName>
    <definedName name="REICIO_6">#NAME?</definedName>
    <definedName name="REICIO_7">#NAME?</definedName>
    <definedName name="REICIO_8">#NAME?</definedName>
    <definedName name="REICIO_9">#NAME?</definedName>
    <definedName name="reinicio" localSheetId="5">'5. FP PRESTAC.'!err</definedName>
    <definedName name="reinicio" localSheetId="11">[0]!err</definedName>
    <definedName name="reinicio" localSheetId="7">CALIDAD!err</definedName>
    <definedName name="reinicio" localSheetId="4">DEDICACIÓN!err</definedName>
    <definedName name="reinicio" localSheetId="8">'IMP Y PÓLIZAS'!err</definedName>
    <definedName name="reinicio" localSheetId="0">[0]!err</definedName>
    <definedName name="reinicio">[0]!err</definedName>
    <definedName name="reinicio_10">#NAME?</definedName>
    <definedName name="reinicio_3">#NAME?</definedName>
    <definedName name="reinicio_4">#NAME?</definedName>
    <definedName name="reinicio_5">#NAME?</definedName>
    <definedName name="reinicio_6">#NAME?</definedName>
    <definedName name="reinicio_7">#NAME?</definedName>
    <definedName name="reinicio_8">#NAME?</definedName>
    <definedName name="reinicio_9">#NAME?</definedName>
    <definedName name="REJHE" localSheetId="5" hidden="1">{"via1",#N/A,TRUE,"general";"via2",#N/A,TRUE,"general";"via3",#N/A,TRUE,"general"}</definedName>
    <definedName name="REJHE" localSheetId="11" hidden="1">{"via1",#N/A,TRUE,"general";"via2",#N/A,TRUE,"general";"via3",#N/A,TRUE,"general"}</definedName>
    <definedName name="REJHE" localSheetId="7" hidden="1">{"via1",#N/A,TRUE,"general";"via2",#N/A,TRUE,"general";"via3",#N/A,TRUE,"general"}</definedName>
    <definedName name="REJHE" localSheetId="4" hidden="1">{"via1",#N/A,TRUE,"general";"via2",#N/A,TRUE,"general";"via3",#N/A,TRUE,"general"}</definedName>
    <definedName name="REJHE" localSheetId="6" hidden="1">{"via1",#N/A,TRUE,"general";"via2",#N/A,TRUE,"general";"via3",#N/A,TRUE,"general"}</definedName>
    <definedName name="REJHE" localSheetId="8"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jilla_sifón_S_4.5_x_3.5">#REF!</definedName>
    <definedName name="Rejilla_sosco">#REF!</definedName>
    <definedName name="Rejillas_prefabricadas_baños_y_circulaciones_0_10___0_15">#REF!</definedName>
    <definedName name="rell">#REF!</definedName>
    <definedName name="Remate_y_o_bordillo_cubiertas_0_10___0_20">#REF!</definedName>
    <definedName name="Remates_Laterales_y_Superiores_en_Aluzinc">#REF!</definedName>
    <definedName name="Remates_sillares_ventanas">#REF!</definedName>
    <definedName name="Renoai">#REF!</definedName>
    <definedName name="reparacion">#REF!</definedName>
    <definedName name="reparaciones">#REF!</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PROGRAMACION">#REF!</definedName>
    <definedName name="rer" localSheetId="5" hidden="1">{"via1",#N/A,TRUE,"general";"via2",#N/A,TRUE,"general";"via3",#N/A,TRUE,"general"}</definedName>
    <definedName name="rer" localSheetId="11" hidden="1">{"via1",#N/A,TRUE,"general";"via2",#N/A,TRUE,"general";"via3",#N/A,TRUE,"general"}</definedName>
    <definedName name="rer" localSheetId="7" hidden="1">{"via1",#N/A,TRUE,"general";"via2",#N/A,TRUE,"general";"via3",#N/A,TRUE,"general"}</definedName>
    <definedName name="rer" localSheetId="4" hidden="1">{"via1",#N/A,TRUE,"general";"via2",#N/A,TRUE,"general";"via3",#N/A,TRUE,"general"}</definedName>
    <definedName name="rer" localSheetId="6" hidden="1">{"via1",#N/A,TRUE,"general";"via2",#N/A,TRUE,"general";"via3",#N/A,TRUE,"general"}</definedName>
    <definedName name="rer" localSheetId="8"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5" hidden="1">{"TAB1",#N/A,TRUE,"GENERAL";"TAB2",#N/A,TRUE,"GENERAL";"TAB3",#N/A,TRUE,"GENERAL";"TAB4",#N/A,TRUE,"GENERAL";"TAB5",#N/A,TRUE,"GENERAL"}</definedName>
    <definedName name="rererw" localSheetId="11"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6"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5" hidden="1">{"TAB1",#N/A,TRUE,"GENERAL";"TAB2",#N/A,TRUE,"GENERAL";"TAB3",#N/A,TRUE,"GENERAL";"TAB4",#N/A,TRUE,"GENERAL";"TAB5",#N/A,TRUE,"GENERAL"}</definedName>
    <definedName name="rerg" localSheetId="11" hidden="1">{"TAB1",#N/A,TRUE,"GENERAL";"TAB2",#N/A,TRUE,"GENERAL";"TAB3",#N/A,TRUE,"GENERAL";"TAB4",#N/A,TRUE,"GENERAL";"TAB5",#N/A,TRUE,"GENERAL"}</definedName>
    <definedName name="rerg" localSheetId="7" hidden="1">{"TAB1",#N/A,TRUE,"GENERAL";"TAB2",#N/A,TRUE,"GENERAL";"TAB3",#N/A,TRUE,"GENERAL";"TAB4",#N/A,TRUE,"GENERAL";"TAB5",#N/A,TRUE,"GENERAL"}</definedName>
    <definedName name="rerg" localSheetId="4" hidden="1">{"TAB1",#N/A,TRUE,"GENERAL";"TAB2",#N/A,TRUE,"GENERAL";"TAB3",#N/A,TRUE,"GENERAL";"TAB4",#N/A,TRUE,"GENERAL";"TAB5",#N/A,TRUE,"GENERAL"}</definedName>
    <definedName name="rerg" localSheetId="6" hidden="1">{"TAB1",#N/A,TRUE,"GENERAL";"TAB2",#N/A,TRUE,"GENERAL";"TAB3",#N/A,TRUE,"GENERAL";"TAB4",#N/A,TRUE,"GENERAL";"TAB5",#N/A,TRUE,"GENERAL"}</definedName>
    <definedName name="rerg" localSheetId="8"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11"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idente">'[45]GENERALIDADES '!$E$9</definedName>
    <definedName name="resul" localSheetId="5">#REF!</definedName>
    <definedName name="resul" localSheetId="11">#REF!</definedName>
    <definedName name="resul" localSheetId="7">#REF!</definedName>
    <definedName name="resul" localSheetId="4">#REF!</definedName>
    <definedName name="resul" localSheetId="8">#REF!</definedName>
    <definedName name="resul" localSheetId="0">#REF!</definedName>
    <definedName name="resul">#REF!</definedName>
    <definedName name="Retenc">[35]BASES!$E$31</definedName>
    <definedName name="Retenido100">[13]DATOS!$S$3:$S$1398</definedName>
    <definedName name="Retenido200">[13]DATOS!$T$3:$T$1398</definedName>
    <definedName name="Retenido30">[13]DATOS!$Q$3:$Q$1398</definedName>
    <definedName name="Retenido34">[13]DATOS!$M$3:$M$1400</definedName>
    <definedName name="Retenido38">[13]DATOS!$N$3:$N$1398</definedName>
    <definedName name="Retenido4">[13]DATOS!$O$3:$O$1398</definedName>
    <definedName name="Retenido50">[13]DATOS!$R$3:$R$1398</definedName>
    <definedName name="Retenido8">[13]DATOS!$P$3:$P$1398</definedName>
    <definedName name="Retro_excavadora" localSheetId="5">#REF!</definedName>
    <definedName name="Retro_excavadora" localSheetId="11">#REF!</definedName>
    <definedName name="Retro_excavadora" localSheetId="7">#REF!</definedName>
    <definedName name="Retro_excavadora" localSheetId="4">#REF!</definedName>
    <definedName name="Retro_excavadora" localSheetId="8">#REF!</definedName>
    <definedName name="Retro_excavadora" localSheetId="0">#REF!</definedName>
    <definedName name="Retro_excavadora">#REF!</definedName>
    <definedName name="RETTRE" localSheetId="5" hidden="1">{"via1",#N/A,TRUE,"general";"via2",#N/A,TRUE,"general";"via3",#N/A,TRUE,"general"}</definedName>
    <definedName name="RETTRE" localSheetId="11" hidden="1">{"via1",#N/A,TRUE,"general";"via2",#N/A,TRUE,"general";"via3",#N/A,TRUE,"general"}</definedName>
    <definedName name="RETTRE" localSheetId="7" hidden="1">{"via1",#N/A,TRUE,"general";"via2",#N/A,TRUE,"general";"via3",#N/A,TRUE,"general"}</definedName>
    <definedName name="RETTRE" localSheetId="4" hidden="1">{"via1",#N/A,TRUE,"general";"via2",#N/A,TRUE,"general";"via3",#N/A,TRUE,"general"}</definedName>
    <definedName name="RETTRE" localSheetId="6" hidden="1">{"via1",#N/A,TRUE,"general";"via2",#N/A,TRUE,"general";"via3",#N/A,TRUE,"general"}</definedName>
    <definedName name="RETTRE" localSheetId="8"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5" hidden="1">{"TAB1",#N/A,TRUE,"GENERAL";"TAB2",#N/A,TRUE,"GENERAL";"TAB3",#N/A,TRUE,"GENERAL";"TAB4",#N/A,TRUE,"GENERAL";"TAB5",#N/A,TRUE,"GENERAL"}</definedName>
    <definedName name="rety" localSheetId="11" hidden="1">{"TAB1",#N/A,TRUE,"GENERAL";"TAB2",#N/A,TRUE,"GENERAL";"TAB3",#N/A,TRUE,"GENERAL";"TAB4",#N/A,TRUE,"GENERAL";"TAB5",#N/A,TRUE,"GENERAL"}</definedName>
    <definedName name="rety" localSheetId="7" hidden="1">{"TAB1",#N/A,TRUE,"GENERAL";"TAB2",#N/A,TRUE,"GENERAL";"TAB3",#N/A,TRUE,"GENERAL";"TAB4",#N/A,TRUE,"GENERAL";"TAB5",#N/A,TRUE,"GENERAL"}</definedName>
    <definedName name="rety" localSheetId="4" hidden="1">{"TAB1",#N/A,TRUE,"GENERAL";"TAB2",#N/A,TRUE,"GENERAL";"TAB3",#N/A,TRUE,"GENERAL";"TAB4",#N/A,TRUE,"GENERAL";"TAB5",#N/A,TRUE,"GENERAL"}</definedName>
    <definedName name="rety" localSheetId="6" hidden="1">{"TAB1",#N/A,TRUE,"GENERAL";"TAB2",#N/A,TRUE,"GENERAL";"TAB3",#N/A,TRUE,"GENERAL";"TAB4",#N/A,TRUE,"GENERAL";"TAB5",#N/A,TRUE,"GENERAL"}</definedName>
    <definedName name="rety" localSheetId="8"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5" hidden="1">{"via1",#N/A,TRUE,"general";"via2",#N/A,TRUE,"general";"via3",#N/A,TRUE,"general"}</definedName>
    <definedName name="rewfreg" localSheetId="11" hidden="1">{"via1",#N/A,TRUE,"general";"via2",#N/A,TRUE,"general";"via3",#N/A,TRUE,"general"}</definedName>
    <definedName name="rewfreg" localSheetId="7" hidden="1">{"via1",#N/A,TRUE,"general";"via2",#N/A,TRUE,"general";"via3",#N/A,TRUE,"general"}</definedName>
    <definedName name="rewfreg" localSheetId="4" hidden="1">{"via1",#N/A,TRUE,"general";"via2",#N/A,TRUE,"general";"via3",#N/A,TRUE,"general"}</definedName>
    <definedName name="rewfreg" localSheetId="6" hidden="1">{"via1",#N/A,TRUE,"general";"via2",#N/A,TRUE,"general";"via3",#N/A,TRUE,"general"}</definedName>
    <definedName name="rewfreg" localSheetId="8"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5" hidden="1">{"via1",#N/A,TRUE,"general";"via2",#N/A,TRUE,"general";"via3",#N/A,TRUE,"general"}</definedName>
    <definedName name="rewr" localSheetId="11" hidden="1">{"via1",#N/A,TRUE,"general";"via2",#N/A,TRUE,"general";"via3",#N/A,TRUE,"general"}</definedName>
    <definedName name="rewr" localSheetId="7" hidden="1">{"via1",#N/A,TRUE,"general";"via2",#N/A,TRUE,"general";"via3",#N/A,TRUE,"general"}</definedName>
    <definedName name="rewr" localSheetId="4" hidden="1">{"via1",#N/A,TRUE,"general";"via2",#N/A,TRUE,"general";"via3",#N/A,TRUE,"general"}</definedName>
    <definedName name="rewr" localSheetId="6" hidden="1">{"via1",#N/A,TRUE,"general";"via2",#N/A,TRUE,"general";"via3",#N/A,TRUE,"general"}</definedName>
    <definedName name="rewr" localSheetId="8"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5" hidden="1">{"TAB1",#N/A,TRUE,"GENERAL";"TAB2",#N/A,TRUE,"GENERAL";"TAB3",#N/A,TRUE,"GENERAL";"TAB4",#N/A,TRUE,"GENERAL";"TAB5",#N/A,TRUE,"GENERAL"}</definedName>
    <definedName name="REWWER" localSheetId="11"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6"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11"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5" hidden="1">{"via1",#N/A,TRUE,"general";"via2",#N/A,TRUE,"general";"via3",#N/A,TRUE,"general"}</definedName>
    <definedName name="reyety" localSheetId="11" hidden="1">{"via1",#N/A,TRUE,"general";"via2",#N/A,TRUE,"general";"via3",#N/A,TRUE,"general"}</definedName>
    <definedName name="reyety" localSheetId="7" hidden="1">{"via1",#N/A,TRUE,"general";"via2",#N/A,TRUE,"general";"via3",#N/A,TRUE,"general"}</definedName>
    <definedName name="reyety" localSheetId="4" hidden="1">{"via1",#N/A,TRUE,"general";"via2",#N/A,TRUE,"general";"via3",#N/A,TRUE,"general"}</definedName>
    <definedName name="reyety" localSheetId="6" hidden="1">{"via1",#N/A,TRUE,"general";"via2",#N/A,TRUE,"general";"via3",#N/A,TRUE,"general"}</definedName>
    <definedName name="reyety" localSheetId="8"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5" hidden="1">{"via1",#N/A,TRUE,"general";"via2",#N/A,TRUE,"general";"via3",#N/A,TRUE,"general"}</definedName>
    <definedName name="reyty" localSheetId="11" hidden="1">{"via1",#N/A,TRUE,"general";"via2",#N/A,TRUE,"general";"via3",#N/A,TRUE,"general"}</definedName>
    <definedName name="reyty" localSheetId="7" hidden="1">{"via1",#N/A,TRUE,"general";"via2",#N/A,TRUE,"general";"via3",#N/A,TRUE,"general"}</definedName>
    <definedName name="reyty" localSheetId="4" hidden="1">{"via1",#N/A,TRUE,"general";"via2",#N/A,TRUE,"general";"via3",#N/A,TRUE,"general"}</definedName>
    <definedName name="reyty" localSheetId="6" hidden="1">{"via1",#N/A,TRUE,"general";"via2",#N/A,TRUE,"general";"via3",#N/A,TRUE,"general"}</definedName>
    <definedName name="reyty" localSheetId="8"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5" hidden="1">{"via1",#N/A,TRUE,"general";"via2",#N/A,TRUE,"general";"via3",#N/A,TRUE,"general"}</definedName>
    <definedName name="reyyt" localSheetId="11" hidden="1">{"via1",#N/A,TRUE,"general";"via2",#N/A,TRUE,"general";"via3",#N/A,TRUE,"general"}</definedName>
    <definedName name="reyyt" localSheetId="7" hidden="1">{"via1",#N/A,TRUE,"general";"via2",#N/A,TRUE,"general";"via3",#N/A,TRUE,"general"}</definedName>
    <definedName name="reyyt" localSheetId="4" hidden="1">{"via1",#N/A,TRUE,"general";"via2",#N/A,TRUE,"general";"via3",#N/A,TRUE,"general"}</definedName>
    <definedName name="reyyt" localSheetId="6" hidden="1">{"via1",#N/A,TRUE,"general";"via2",#N/A,TRUE,"general";"via3",#N/A,TRUE,"general"}</definedName>
    <definedName name="reyyt" localSheetId="8"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5" hidden="1">{"TAB1",#N/A,TRUE,"GENERAL";"TAB2",#N/A,TRUE,"GENERAL";"TAB3",#N/A,TRUE,"GENERAL";"TAB4",#N/A,TRUE,"GENERAL";"TAB5",#N/A,TRUE,"GENERAL"}</definedName>
    <definedName name="rfhnhjyu" localSheetId="11"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6"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5" hidden="1">{"via1",#N/A,TRUE,"general";"via2",#N/A,TRUE,"general";"via3",#N/A,TRUE,"general"}</definedName>
    <definedName name="rfrf" localSheetId="11" hidden="1">{"via1",#N/A,TRUE,"general";"via2",#N/A,TRUE,"general";"via3",#N/A,TRUE,"general"}</definedName>
    <definedName name="rfrf" localSheetId="7" hidden="1">{"via1",#N/A,TRUE,"general";"via2",#N/A,TRUE,"general";"via3",#N/A,TRUE,"general"}</definedName>
    <definedName name="rfrf" localSheetId="4" hidden="1">{"via1",#N/A,TRUE,"general";"via2",#N/A,TRUE,"general";"via3",#N/A,TRUE,"general"}</definedName>
    <definedName name="rfrf" localSheetId="6" hidden="1">{"via1",#N/A,TRUE,"general";"via2",#N/A,TRUE,"general";"via3",#N/A,TRUE,"general"}</definedName>
    <definedName name="rfrf" localSheetId="8"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5" hidden="1">{"via1",#N/A,TRUE,"general";"via2",#N/A,TRUE,"general";"via3",#N/A,TRUE,"general"}</definedName>
    <definedName name="rge" localSheetId="11" hidden="1">{"via1",#N/A,TRUE,"general";"via2",#N/A,TRUE,"general";"via3",#N/A,TRUE,"general"}</definedName>
    <definedName name="rge" localSheetId="7" hidden="1">{"via1",#N/A,TRUE,"general";"via2",#N/A,TRUE,"general";"via3",#N/A,TRUE,"general"}</definedName>
    <definedName name="rge" localSheetId="4" hidden="1">{"via1",#N/A,TRUE,"general";"via2",#N/A,TRUE,"general";"via3",#N/A,TRUE,"general"}</definedName>
    <definedName name="rge" localSheetId="6" hidden="1">{"via1",#N/A,TRUE,"general";"via2",#N/A,TRUE,"general";"via3",#N/A,TRUE,"general"}</definedName>
    <definedName name="rge" localSheetId="8"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5" hidden="1">{"via1",#N/A,TRUE,"general";"via2",#N/A,TRUE,"general";"via3",#N/A,TRUE,"general"}</definedName>
    <definedName name="rgegg" localSheetId="11" hidden="1">{"via1",#N/A,TRUE,"general";"via2",#N/A,TRUE,"general";"via3",#N/A,TRUE,"general"}</definedName>
    <definedName name="rgegg" localSheetId="7" hidden="1">{"via1",#N/A,TRUE,"general";"via2",#N/A,TRUE,"general";"via3",#N/A,TRUE,"general"}</definedName>
    <definedName name="rgegg" localSheetId="4" hidden="1">{"via1",#N/A,TRUE,"general";"via2",#N/A,TRUE,"general";"via3",#N/A,TRUE,"general"}</definedName>
    <definedName name="rgegg" localSheetId="6" hidden="1">{"via1",#N/A,TRUE,"general";"via2",#N/A,TRUE,"general";"via3",#N/A,TRUE,"general"}</definedName>
    <definedName name="rgegg" localSheetId="8"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5" hidden="1">{"TAB1",#N/A,TRUE,"GENERAL";"TAB2",#N/A,TRUE,"GENERAL";"TAB3",#N/A,TRUE,"GENERAL";"TAB4",#N/A,TRUE,"GENERAL";"TAB5",#N/A,TRUE,"GENERAL"}</definedName>
    <definedName name="rhh" localSheetId="11" hidden="1">{"TAB1",#N/A,TRUE,"GENERAL";"TAB2",#N/A,TRUE,"GENERAL";"TAB3",#N/A,TRUE,"GENERAL";"TAB4",#N/A,TRUE,"GENERAL";"TAB5",#N/A,TRUE,"GENERAL"}</definedName>
    <definedName name="rhh" localSheetId="7" hidden="1">{"TAB1",#N/A,TRUE,"GENERAL";"TAB2",#N/A,TRUE,"GENERAL";"TAB3",#N/A,TRUE,"GENERAL";"TAB4",#N/A,TRUE,"GENERAL";"TAB5",#N/A,TRUE,"GENERAL"}</definedName>
    <definedName name="rhh" localSheetId="4" hidden="1">{"TAB1",#N/A,TRUE,"GENERAL";"TAB2",#N/A,TRUE,"GENERAL";"TAB3",#N/A,TRUE,"GENERAL";"TAB4",#N/A,TRUE,"GENERAL";"TAB5",#N/A,TRUE,"GENERAL"}</definedName>
    <definedName name="rhh" localSheetId="6" hidden="1">{"TAB1",#N/A,TRUE,"GENERAL";"TAB2",#N/A,TRUE,"GENERAL";"TAB3",#N/A,TRUE,"GENERAL";"TAB4",#N/A,TRUE,"GENERAL";"TAB5",#N/A,TRUE,"GENERAL"}</definedName>
    <definedName name="rhh" localSheetId="8"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5" hidden="1">{"TAB1",#N/A,TRUE,"GENERAL";"TAB2",#N/A,TRUE,"GENERAL";"TAB3",#N/A,TRUE,"GENERAL";"TAB4",#N/A,TRUE,"GENERAL";"TAB5",#N/A,TRUE,"GENERAL"}</definedName>
    <definedName name="rhrtd" localSheetId="11" hidden="1">{"TAB1",#N/A,TRUE,"GENERAL";"TAB2",#N/A,TRUE,"GENERAL";"TAB3",#N/A,TRUE,"GENERAL";"TAB4",#N/A,TRUE,"GENERAL";"TAB5",#N/A,TRUE,"GENERAL"}</definedName>
    <definedName name="rhrtd" localSheetId="7" hidden="1">{"TAB1",#N/A,TRUE,"GENERAL";"TAB2",#N/A,TRUE,"GENERAL";"TAB3",#N/A,TRUE,"GENERAL";"TAB4",#N/A,TRUE,"GENERAL";"TAB5",#N/A,TRUE,"GENERAL"}</definedName>
    <definedName name="rhrtd" localSheetId="4" hidden="1">{"TAB1",#N/A,TRUE,"GENERAL";"TAB2",#N/A,TRUE,"GENERAL";"TAB3",#N/A,TRUE,"GENERAL";"TAB4",#N/A,TRUE,"GENERAL";"TAB5",#N/A,TRUE,"GENERAL"}</definedName>
    <definedName name="rhrtd" localSheetId="6" hidden="1">{"TAB1",#N/A,TRUE,"GENERAL";"TAB2",#N/A,TRUE,"GENERAL";"TAB3",#N/A,TRUE,"GENERAL";"TAB4",#N/A,TRUE,"GENERAL";"TAB5",#N/A,TRUE,"GENERAL"}</definedName>
    <definedName name="rhrtd" localSheetId="8"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5" hidden="1">{"TAB1",#N/A,TRUE,"GENERAL";"TAB2",#N/A,TRUE,"GENERAL";"TAB3",#N/A,TRUE,"GENERAL";"TAB4",#N/A,TRUE,"GENERAL";"TAB5",#N/A,TRUE,"GENERAL"}</definedName>
    <definedName name="rhtry" localSheetId="11" hidden="1">{"TAB1",#N/A,TRUE,"GENERAL";"TAB2",#N/A,TRUE,"GENERAL";"TAB3",#N/A,TRUE,"GENERAL";"TAB4",#N/A,TRUE,"GENERAL";"TAB5",#N/A,TRUE,"GENERAL"}</definedName>
    <definedName name="rhtry" localSheetId="7" hidden="1">{"TAB1",#N/A,TRUE,"GENERAL";"TAB2",#N/A,TRUE,"GENERAL";"TAB3",#N/A,TRUE,"GENERAL";"TAB4",#N/A,TRUE,"GENERAL";"TAB5",#N/A,TRUE,"GENERAL"}</definedName>
    <definedName name="rhtry" localSheetId="4" hidden="1">{"TAB1",#N/A,TRUE,"GENERAL";"TAB2",#N/A,TRUE,"GENERAL";"TAB3",#N/A,TRUE,"GENERAL";"TAB4",#N/A,TRUE,"GENERAL";"TAB5",#N/A,TRUE,"GENERAL"}</definedName>
    <definedName name="rhtry" localSheetId="6" hidden="1">{"TAB1",#N/A,TRUE,"GENERAL";"TAB2",#N/A,TRUE,"GENERAL";"TAB3",#N/A,TRUE,"GENERAL";"TAB4",#N/A,TRUE,"GENERAL";"TAB5",#N/A,TRUE,"GENERAL"}</definedName>
    <definedName name="rhtry" localSheetId="8"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CARDO" localSheetId="5">#REF!,#REF!,#REF!,#REF!,#REF!,#REF!,#REF!,#REF!,#REF!</definedName>
    <definedName name="RICARDO" localSheetId="11">#REF!,#REF!,#REF!,#REF!,#REF!,#REF!,#REF!,#REF!,#REF!</definedName>
    <definedName name="RICARDO" localSheetId="7">#REF!,#REF!,#REF!,#REF!,#REF!,#REF!,#REF!,#REF!,#REF!</definedName>
    <definedName name="RICARDO" localSheetId="4">#REF!,#REF!,#REF!,#REF!,#REF!,#REF!,#REF!,#REF!,#REF!</definedName>
    <definedName name="RICARDO" localSheetId="8">#REF!,#REF!,#REF!,#REF!,#REF!,#REF!,#REF!,#REF!,#REF!</definedName>
    <definedName name="RICARDO" localSheetId="0">#REF!,#REF!,#REF!,#REF!,#REF!,#REF!,#REF!,#REF!,#REF!</definedName>
    <definedName name="RICARDO">#REF!,#REF!,#REF!,#REF!,#REF!,#REF!,#REF!,#REF!,#REF!</definedName>
    <definedName name="RICO" localSheetId="5">IF(Loan_Amount*Interest_Rate*Loan_Years*Loan_Start&gt;0,1,0)</definedName>
    <definedName name="RICO" localSheetId="11">IF([0]!Loan_Amount*AIU!Interest_Rate*[0]!Loan_Years*[0]!Loan_Start&gt;0,1,0)</definedName>
    <definedName name="RICO" localSheetId="7">IF(Loan_Amount*Interest_Rate*Loan_Years*Loan_Start&gt;0,1,0)</definedName>
    <definedName name="RICO" localSheetId="4">IF(Loan_Amount*Interest_Rate*Loan_Years*Loan_Start&gt;0,1,0)</definedName>
    <definedName name="RICO" localSheetId="6">IF(Loan_Amount*Interest_Rate*Loan_Years*Loan_Start&gt;0,1,0)</definedName>
    <definedName name="RICO" localSheetId="8">IF(Loan_Amount*Interest_Rate*Loan_Years*Loan_Start&gt;0,1,0)</definedName>
    <definedName name="RICO" localSheetId="0">IF([0]!Loan_Amount*'INFO GENERAL'!Interest_Rate*[0]!Loan_Years*[0]!Loan_Start&gt;0,1,0)</definedName>
    <definedName name="RICO">IF(Loan_Amount*Interest_Rate*Loan_Years*Loan_Start&gt;0,1,0)</definedName>
    <definedName name="rj" localSheetId="5" hidden="1">{"TAB1",#N/A,TRUE,"GENERAL";"TAB2",#N/A,TRUE,"GENERAL";"TAB3",#N/A,TRUE,"GENERAL";"TAB4",#N/A,TRUE,"GENERAL";"TAB5",#N/A,TRUE,"GENERAL"}</definedName>
    <definedName name="rj" localSheetId="11" hidden="1">{"TAB1",#N/A,TRUE,"GENERAL";"TAB2",#N/A,TRUE,"GENERAL";"TAB3",#N/A,TRUE,"GENERAL";"TAB4",#N/A,TRUE,"GENERAL";"TAB5",#N/A,TRUE,"GENERAL"}</definedName>
    <definedName name="rj" localSheetId="7" hidden="1">{"TAB1",#N/A,TRUE,"GENERAL";"TAB2",#N/A,TRUE,"GENERAL";"TAB3",#N/A,TRUE,"GENERAL";"TAB4",#N/A,TRUE,"GENERAL";"TAB5",#N/A,TRUE,"GENERAL"}</definedName>
    <definedName name="rj" localSheetId="4" hidden="1">{"TAB1",#N/A,TRUE,"GENERAL";"TAB2",#N/A,TRUE,"GENERAL";"TAB3",#N/A,TRUE,"GENERAL";"TAB4",#N/A,TRUE,"GENERAL";"TAB5",#N/A,TRUE,"GENERAL"}</definedName>
    <definedName name="rj" localSheetId="6" hidden="1">{"TAB1",#N/A,TRUE,"GENERAL";"TAB2",#N/A,TRUE,"GENERAL";"TAB3",#N/A,TRUE,"GENERAL";"TAB4",#N/A,TRUE,"GENERAL";"TAB5",#N/A,TRUE,"GENERAL"}</definedName>
    <definedName name="rj" localSheetId="8"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5" hidden="1">{"TAB1",#N/A,TRUE,"GENERAL";"TAB2",#N/A,TRUE,"GENERAL";"TAB3",#N/A,TRUE,"GENERAL";"TAB4",#N/A,TRUE,"GENERAL";"TAB5",#N/A,TRUE,"GENERAL"}</definedName>
    <definedName name="rjjth" localSheetId="11" hidden="1">{"TAB1",#N/A,TRUE,"GENERAL";"TAB2",#N/A,TRUE,"GENERAL";"TAB3",#N/A,TRUE,"GENERAL";"TAB4",#N/A,TRUE,"GENERAL";"TAB5",#N/A,TRUE,"GENERAL"}</definedName>
    <definedName name="rjjth" localSheetId="7" hidden="1">{"TAB1",#N/A,TRUE,"GENERAL";"TAB2",#N/A,TRUE,"GENERAL";"TAB3",#N/A,TRUE,"GENERAL";"TAB4",#N/A,TRUE,"GENERAL";"TAB5",#N/A,TRUE,"GENERAL"}</definedName>
    <definedName name="rjjth" localSheetId="4" hidden="1">{"TAB1",#N/A,TRUE,"GENERAL";"TAB2",#N/A,TRUE,"GENERAL";"TAB3",#N/A,TRUE,"GENERAL";"TAB4",#N/A,TRUE,"GENERAL";"TAB5",#N/A,TRUE,"GENERAL"}</definedName>
    <definedName name="rjjth" localSheetId="6" hidden="1">{"TAB1",#N/A,TRUE,"GENERAL";"TAB2",#N/A,TRUE,"GENERAL";"TAB3",#N/A,TRUE,"GENERAL";"TAB4",#N/A,TRUE,"GENERAL";"TAB5",#N/A,TRUE,"GENERAL"}</definedName>
    <definedName name="rjjth" localSheetId="8"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5" hidden="1">{"via1",#N/A,TRUE,"general";"via2",#N/A,TRUE,"general";"via3",#N/A,TRUE,"general"}</definedName>
    <definedName name="rjy" localSheetId="11" hidden="1">{"via1",#N/A,TRUE,"general";"via2",#N/A,TRUE,"general";"via3",#N/A,TRUE,"general"}</definedName>
    <definedName name="rjy" localSheetId="7" hidden="1">{"via1",#N/A,TRUE,"general";"via2",#N/A,TRUE,"general";"via3",#N/A,TRUE,"general"}</definedName>
    <definedName name="rjy" localSheetId="4" hidden="1">{"via1",#N/A,TRUE,"general";"via2",#N/A,TRUE,"general";"via3",#N/A,TRUE,"general"}</definedName>
    <definedName name="rjy" localSheetId="6" hidden="1">{"via1",#N/A,TRUE,"general";"via2",#N/A,TRUE,"general";"via3",#N/A,TRUE,"general"}</definedName>
    <definedName name="rjy" localSheetId="8"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5" hidden="1">{"TAB1",#N/A,TRUE,"GENERAL";"TAB2",#N/A,TRUE,"GENERAL";"TAB3",#N/A,TRUE,"GENERAL";"TAB4",#N/A,TRUE,"GENERAL";"TAB5",#N/A,TRUE,"GENERAL"}</definedName>
    <definedName name="rkjyk" localSheetId="11" hidden="1">{"TAB1",#N/A,TRUE,"GENERAL";"TAB2",#N/A,TRUE,"GENERAL";"TAB3",#N/A,TRUE,"GENERAL";"TAB4",#N/A,TRUE,"GENERAL";"TAB5",#N/A,TRUE,"GENERAL"}</definedName>
    <definedName name="rkjyk" localSheetId="7" hidden="1">{"TAB1",#N/A,TRUE,"GENERAL";"TAB2",#N/A,TRUE,"GENERAL";"TAB3",#N/A,TRUE,"GENERAL";"TAB4",#N/A,TRUE,"GENERAL";"TAB5",#N/A,TRUE,"GENERAL"}</definedName>
    <definedName name="rkjyk" localSheetId="4" hidden="1">{"TAB1",#N/A,TRUE,"GENERAL";"TAB2",#N/A,TRUE,"GENERAL";"TAB3",#N/A,TRUE,"GENERAL";"TAB4",#N/A,TRUE,"GENERAL";"TAB5",#N/A,TRUE,"GENERAL"}</definedName>
    <definedName name="rkjyk" localSheetId="6" hidden="1">{"TAB1",#N/A,TRUE,"GENERAL";"TAB2",#N/A,TRUE,"GENERAL";"TAB3",#N/A,TRUE,"GENERAL";"TAB4",#N/A,TRUE,"GENERAL";"TAB5",#N/A,TRUE,"GENERAL"}</definedName>
    <definedName name="rkjyk" localSheetId="8"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5" hidden="1">{"via1",#N/A,TRUE,"general";"via2",#N/A,TRUE,"general";"via3",#N/A,TRUE,"general"}</definedName>
    <definedName name="rkru" localSheetId="11" hidden="1">{"via1",#N/A,TRUE,"general";"via2",#N/A,TRUE,"general";"via3",#N/A,TRUE,"general"}</definedName>
    <definedName name="rkru" localSheetId="7" hidden="1">{"via1",#N/A,TRUE,"general";"via2",#N/A,TRUE,"general";"via3",#N/A,TRUE,"general"}</definedName>
    <definedName name="rkru" localSheetId="4" hidden="1">{"via1",#N/A,TRUE,"general";"via2",#N/A,TRUE,"general";"via3",#N/A,TRUE,"general"}</definedName>
    <definedName name="rkru" localSheetId="6" hidden="1">{"via1",#N/A,TRUE,"general";"via2",#N/A,TRUE,"general";"via3",#N/A,TRUE,"general"}</definedName>
    <definedName name="rkru" localSheetId="8"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5" hidden="1">{"TAB1",#N/A,TRUE,"GENERAL";"TAB2",#N/A,TRUE,"GENERAL";"TAB3",#N/A,TRUE,"GENERAL";"TAB4",#N/A,TRUE,"GENERAL";"TAB5",#N/A,TRUE,"GENERAL"}</definedName>
    <definedName name="rky" localSheetId="11" hidden="1">{"TAB1",#N/A,TRUE,"GENERAL";"TAB2",#N/A,TRUE,"GENERAL";"TAB3",#N/A,TRUE,"GENERAL";"TAB4",#N/A,TRUE,"GENERAL";"TAB5",#N/A,TRUE,"GENERAL"}</definedName>
    <definedName name="rky" localSheetId="7" hidden="1">{"TAB1",#N/A,TRUE,"GENERAL";"TAB2",#N/A,TRUE,"GENERAL";"TAB3",#N/A,TRUE,"GENERAL";"TAB4",#N/A,TRUE,"GENERAL";"TAB5",#N/A,TRUE,"GENERAL"}</definedName>
    <definedName name="rky" localSheetId="4" hidden="1">{"TAB1",#N/A,TRUE,"GENERAL";"TAB2",#N/A,TRUE,"GENERAL";"TAB3",#N/A,TRUE,"GENERAL";"TAB4",#N/A,TRUE,"GENERAL";"TAB5",#N/A,TRUE,"GENERAL"}</definedName>
    <definedName name="rky" localSheetId="6" hidden="1">{"TAB1",#N/A,TRUE,"GENERAL";"TAB2",#N/A,TRUE,"GENERAL";"TAB3",#N/A,TRUE,"GENERAL";"TAB4",#N/A,TRUE,"GENERAL";"TAB5",#N/A,TRUE,"GENERAL"}</definedName>
    <definedName name="rky" localSheetId="8"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r" localSheetId="5">#REF!</definedName>
    <definedName name="rr" localSheetId="11">#REF!</definedName>
    <definedName name="rr" localSheetId="4">DEDICACIÓN!err</definedName>
    <definedName name="rr" localSheetId="8">#REF!</definedName>
    <definedName name="rr" localSheetId="0">#REF!</definedName>
    <definedName name="rr">#REF!</definedName>
    <definedName name="rr_10">#NAME?</definedName>
    <definedName name="rr_3">#NAME?</definedName>
    <definedName name="rr_4">#NAME?</definedName>
    <definedName name="rr_5">#NAME?</definedName>
    <definedName name="rr_6">#NAME?</definedName>
    <definedName name="rr_7">#NAME?</definedName>
    <definedName name="rr_8">#NAME?</definedName>
    <definedName name="rr_9">#NAME?</definedName>
    <definedName name="rrer" localSheetId="5">'5. FP PRESTAC.'!err</definedName>
    <definedName name="rrer" localSheetId="11">[0]!err</definedName>
    <definedName name="rrer" localSheetId="7">CALIDAD!err</definedName>
    <definedName name="rrer" localSheetId="4">DEDICACIÓN!err</definedName>
    <definedName name="rrer" localSheetId="8">'IMP Y PÓLIZAS'!err</definedName>
    <definedName name="rrer" localSheetId="0">[0]!err</definedName>
    <definedName name="rrer">[0]!err</definedName>
    <definedName name="rrr" localSheetId="5" hidden="1">{"via1",#N/A,TRUE,"general";"via2",#N/A,TRUE,"general";"via3",#N/A,TRUE,"general"}</definedName>
    <definedName name="rrr" localSheetId="11" hidden="1">{"via1",#N/A,TRUE,"general";"via2",#N/A,TRUE,"general";"via3",#N/A,TRUE,"general"}</definedName>
    <definedName name="rrr" localSheetId="7" hidden="1">{"via1",#N/A,TRUE,"general";"via2",#N/A,TRUE,"general";"via3",#N/A,TRUE,"general"}</definedName>
    <definedName name="rrr" localSheetId="4" hidden="1">{"via1",#N/A,TRUE,"general";"via2",#N/A,TRUE,"general";"via3",#N/A,TRUE,"general"}</definedName>
    <definedName name="rrr" localSheetId="6" hidden="1">{"via1",#N/A,TRUE,"general";"via2",#N/A,TRUE,"general";"via3",#N/A,TRUE,"general"}</definedName>
    <definedName name="rrr" localSheetId="8"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5" hidden="1">{"via1",#N/A,TRUE,"general";"via2",#N/A,TRUE,"general";"via3",#N/A,TRUE,"general"}</definedName>
    <definedName name="rrrrrb" localSheetId="11" hidden="1">{"via1",#N/A,TRUE,"general";"via2",#N/A,TRUE,"general";"via3",#N/A,TRUE,"general"}</definedName>
    <definedName name="rrrrrb" localSheetId="7" hidden="1">{"via1",#N/A,TRUE,"general";"via2",#N/A,TRUE,"general";"via3",#N/A,TRUE,"general"}</definedName>
    <definedName name="rrrrrb" localSheetId="4" hidden="1">{"via1",#N/A,TRUE,"general";"via2",#N/A,TRUE,"general";"via3",#N/A,TRUE,"general"}</definedName>
    <definedName name="rrrrrb" localSheetId="6" hidden="1">{"via1",#N/A,TRUE,"general";"via2",#N/A,TRUE,"general";"via3",#N/A,TRUE,"general"}</definedName>
    <definedName name="rrrrrb" localSheetId="8"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5" hidden="1">{"TAB1",#N/A,TRUE,"GENERAL";"TAB2",#N/A,TRUE,"GENERAL";"TAB3",#N/A,TRUE,"GENERAL";"TAB4",#N/A,TRUE,"GENERAL";"TAB5",#N/A,TRUE,"GENERAL"}</definedName>
    <definedName name="rrrrrrre" localSheetId="11"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6"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5" hidden="1">{"via1",#N/A,TRUE,"general";"via2",#N/A,TRUE,"general";"via3",#N/A,TRUE,"general"}</definedName>
    <definedName name="rrrrt" localSheetId="11" hidden="1">{"via1",#N/A,TRUE,"general";"via2",#N/A,TRUE,"general";"via3",#N/A,TRUE,"general"}</definedName>
    <definedName name="rrrrt" localSheetId="7" hidden="1">{"via1",#N/A,TRUE,"general";"via2",#N/A,TRUE,"general";"via3",#N/A,TRUE,"general"}</definedName>
    <definedName name="rrrrt" localSheetId="4" hidden="1">{"via1",#N/A,TRUE,"general";"via2",#N/A,TRUE,"general";"via3",#N/A,TRUE,"general"}</definedName>
    <definedName name="rrrrt" localSheetId="6" hidden="1">{"via1",#N/A,TRUE,"general";"via2",#N/A,TRUE,"general";"via3",#N/A,TRUE,"general"}</definedName>
    <definedName name="rrrrt" localSheetId="8"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5" hidden="1">{"TAB1",#N/A,TRUE,"GENERAL";"TAB2",#N/A,TRUE,"GENERAL";"TAB3",#N/A,TRUE,"GENERAL";"TAB4",#N/A,TRUE,"GENERAL";"TAB5",#N/A,TRUE,"GENERAL"}</definedName>
    <definedName name="rsdgsd5" localSheetId="11"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6"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5" hidden="1">{"TAB1",#N/A,TRUE,"GENERAL";"TAB2",#N/A,TRUE,"GENERAL";"TAB3",#N/A,TRUE,"GENERAL";"TAB4",#N/A,TRUE,"GENERAL";"TAB5",#N/A,TRUE,"GENERAL"}</definedName>
    <definedName name="rt" localSheetId="11" hidden="1">{"TAB1",#N/A,TRUE,"GENERAL";"TAB2",#N/A,TRUE,"GENERAL";"TAB3",#N/A,TRUE,"GENERAL";"TAB4",#N/A,TRUE,"GENERAL";"TAB5",#N/A,TRUE,"GENERAL"}</definedName>
    <definedName name="rt" localSheetId="7" hidden="1">{"TAB1",#N/A,TRUE,"GENERAL";"TAB2",#N/A,TRUE,"GENERAL";"TAB3",#N/A,TRUE,"GENERAL";"TAB4",#N/A,TRUE,"GENERAL";"TAB5",#N/A,TRUE,"GENERAL"}</definedName>
    <definedName name="rt" localSheetId="4" hidden="1">{"TAB1",#N/A,TRUE,"GENERAL";"TAB2",#N/A,TRUE,"GENERAL";"TAB3",#N/A,TRUE,"GENERAL";"TAB4",#N/A,TRUE,"GENERAL";"TAB5",#N/A,TRUE,"GENERAL"}</definedName>
    <definedName name="rt" localSheetId="6" hidden="1">{"TAB1",#N/A,TRUE,"GENERAL";"TAB2",#N/A,TRUE,"GENERAL";"TAB3",#N/A,TRUE,"GENERAL";"TAB4",#N/A,TRUE,"GENERAL";"TAB5",#N/A,TRUE,"GENERAL"}</definedName>
    <definedName name="rt" localSheetId="8"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5" hidden="1">{"TAB1",#N/A,TRUE,"GENERAL";"TAB2",#N/A,TRUE,"GENERAL";"TAB3",#N/A,TRUE,"GENERAL";"TAB4",#N/A,TRUE,"GENERAL";"TAB5",#N/A,TRUE,"GENERAL"}</definedName>
    <definedName name="rte" localSheetId="11" hidden="1">{"TAB1",#N/A,TRUE,"GENERAL";"TAB2",#N/A,TRUE,"GENERAL";"TAB3",#N/A,TRUE,"GENERAL";"TAB4",#N/A,TRUE,"GENERAL";"TAB5",#N/A,TRUE,"GENERAL"}</definedName>
    <definedName name="rte" localSheetId="7" hidden="1">{"TAB1",#N/A,TRUE,"GENERAL";"TAB2",#N/A,TRUE,"GENERAL";"TAB3",#N/A,TRUE,"GENERAL";"TAB4",#N/A,TRUE,"GENERAL";"TAB5",#N/A,TRUE,"GENERAL"}</definedName>
    <definedName name="rte" localSheetId="4" hidden="1">{"TAB1",#N/A,TRUE,"GENERAL";"TAB2",#N/A,TRUE,"GENERAL";"TAB3",#N/A,TRUE,"GENERAL";"TAB4",#N/A,TRUE,"GENERAL";"TAB5",#N/A,TRUE,"GENERAL"}</definedName>
    <definedName name="rte" localSheetId="6" hidden="1">{"TAB1",#N/A,TRUE,"GENERAL";"TAB2",#N/A,TRUE,"GENERAL";"TAB3",#N/A,TRUE,"GENERAL";"TAB4",#N/A,TRUE,"GENERAL";"TAB5",#N/A,TRUE,"GENERAL"}</definedName>
    <definedName name="rte" localSheetId="8"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5" hidden="1">{"via1",#N/A,TRUE,"general";"via2",#N/A,TRUE,"general";"via3",#N/A,TRUE,"general"}</definedName>
    <definedName name="rteg" localSheetId="11" hidden="1">{"via1",#N/A,TRUE,"general";"via2",#N/A,TRUE,"general";"via3",#N/A,TRUE,"general"}</definedName>
    <definedName name="rteg" localSheetId="7" hidden="1">{"via1",#N/A,TRUE,"general";"via2",#N/A,TRUE,"general";"via3",#N/A,TRUE,"general"}</definedName>
    <definedName name="rteg" localSheetId="4" hidden="1">{"via1",#N/A,TRUE,"general";"via2",#N/A,TRUE,"general";"via3",#N/A,TRUE,"general"}</definedName>
    <definedName name="rteg" localSheetId="6" hidden="1">{"via1",#N/A,TRUE,"general";"via2",#N/A,TRUE,"general";"via3",#N/A,TRUE,"general"}</definedName>
    <definedName name="rteg" localSheetId="8"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5" hidden="1">{"TAB1",#N/A,TRUE,"GENERAL";"TAB2",#N/A,TRUE,"GENERAL";"TAB3",#N/A,TRUE,"GENERAL";"TAB4",#N/A,TRUE,"GENERAL";"TAB5",#N/A,TRUE,"GENERAL"}</definedName>
    <definedName name="rtert" localSheetId="11" hidden="1">{"TAB1",#N/A,TRUE,"GENERAL";"TAB2",#N/A,TRUE,"GENERAL";"TAB3",#N/A,TRUE,"GENERAL";"TAB4",#N/A,TRUE,"GENERAL";"TAB5",#N/A,TRUE,"GENERAL"}</definedName>
    <definedName name="rtert" localSheetId="7" hidden="1">{"TAB1",#N/A,TRUE,"GENERAL";"TAB2",#N/A,TRUE,"GENERAL";"TAB3",#N/A,TRUE,"GENERAL";"TAB4",#N/A,TRUE,"GENERAL";"TAB5",#N/A,TRUE,"GENERAL"}</definedName>
    <definedName name="rtert" localSheetId="4" hidden="1">{"TAB1",#N/A,TRUE,"GENERAL";"TAB2",#N/A,TRUE,"GENERAL";"TAB3",#N/A,TRUE,"GENERAL";"TAB4",#N/A,TRUE,"GENERAL";"TAB5",#N/A,TRUE,"GENERAL"}</definedName>
    <definedName name="rtert" localSheetId="6" hidden="1">{"TAB1",#N/A,TRUE,"GENERAL";"TAB2",#N/A,TRUE,"GENERAL";"TAB3",#N/A,TRUE,"GENERAL";"TAB4",#N/A,TRUE,"GENERAL";"TAB5",#N/A,TRUE,"GENERAL"}</definedName>
    <definedName name="rtert" localSheetId="8"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5" hidden="1">{"via1",#N/A,TRUE,"general";"via2",#N/A,TRUE,"general";"via3",#N/A,TRUE,"general"}</definedName>
    <definedName name="rtes" localSheetId="11" hidden="1">{"via1",#N/A,TRUE,"general";"via2",#N/A,TRUE,"general";"via3",#N/A,TRUE,"general"}</definedName>
    <definedName name="rtes" localSheetId="7" hidden="1">{"via1",#N/A,TRUE,"general";"via2",#N/A,TRUE,"general";"via3",#N/A,TRUE,"general"}</definedName>
    <definedName name="rtes" localSheetId="4" hidden="1">{"via1",#N/A,TRUE,"general";"via2",#N/A,TRUE,"general";"via3",#N/A,TRUE,"general"}</definedName>
    <definedName name="rtes" localSheetId="6" hidden="1">{"via1",#N/A,TRUE,"general";"via2",#N/A,TRUE,"general";"via3",#N/A,TRUE,"general"}</definedName>
    <definedName name="rtes" localSheetId="8"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5" hidden="1">{"TAB1",#N/A,TRUE,"GENERAL";"TAB2",#N/A,TRUE,"GENERAL";"TAB3",#N/A,TRUE,"GENERAL";"TAB4",#N/A,TRUE,"GENERAL";"TAB5",#N/A,TRUE,"GENERAL"}</definedName>
    <definedName name="rtewth" localSheetId="11"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6"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11"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5" hidden="1">{"via1",#N/A,TRUE,"general";"via2",#N/A,TRUE,"general";"via3",#N/A,TRUE,"general"}</definedName>
    <definedName name="rthrthg" localSheetId="11" hidden="1">{"via1",#N/A,TRUE,"general";"via2",#N/A,TRUE,"general";"via3",#N/A,TRUE,"general"}</definedName>
    <definedName name="rthrthg" localSheetId="7" hidden="1">{"via1",#N/A,TRUE,"general";"via2",#N/A,TRUE,"general";"via3",#N/A,TRUE,"general"}</definedName>
    <definedName name="rthrthg" localSheetId="4" hidden="1">{"via1",#N/A,TRUE,"general";"via2",#N/A,TRUE,"general";"via3",#N/A,TRUE,"general"}</definedName>
    <definedName name="rthrthg" localSheetId="6" hidden="1">{"via1",#N/A,TRUE,"general";"via2",#N/A,TRUE,"general";"via3",#N/A,TRUE,"general"}</definedName>
    <definedName name="rthrthg" localSheetId="8"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5" hidden="1">{"via1",#N/A,TRUE,"general";"via2",#N/A,TRUE,"general";"via3",#N/A,TRUE,"general"}</definedName>
    <definedName name="rthtrh" localSheetId="11" hidden="1">{"via1",#N/A,TRUE,"general";"via2",#N/A,TRUE,"general";"via3",#N/A,TRUE,"general"}</definedName>
    <definedName name="rthtrh" localSheetId="7" hidden="1">{"via1",#N/A,TRUE,"general";"via2",#N/A,TRUE,"general";"via3",#N/A,TRUE,"general"}</definedName>
    <definedName name="rthtrh" localSheetId="4" hidden="1">{"via1",#N/A,TRUE,"general";"via2",#N/A,TRUE,"general";"via3",#N/A,TRUE,"general"}</definedName>
    <definedName name="rthtrh" localSheetId="6" hidden="1">{"via1",#N/A,TRUE,"general";"via2",#N/A,TRUE,"general";"via3",#N/A,TRUE,"general"}</definedName>
    <definedName name="rthtrh" localSheetId="8"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5" hidden="1">{"via1",#N/A,TRUE,"general";"via2",#N/A,TRUE,"general";"via3",#N/A,TRUE,"general"}</definedName>
    <definedName name="rtkk" localSheetId="11" hidden="1">{"via1",#N/A,TRUE,"general";"via2",#N/A,TRUE,"general";"via3",#N/A,TRUE,"general"}</definedName>
    <definedName name="rtkk" localSheetId="7" hidden="1">{"via1",#N/A,TRUE,"general";"via2",#N/A,TRUE,"general";"via3",#N/A,TRUE,"general"}</definedName>
    <definedName name="rtkk" localSheetId="4" hidden="1">{"via1",#N/A,TRUE,"general";"via2",#N/A,TRUE,"general";"via3",#N/A,TRUE,"general"}</definedName>
    <definedName name="rtkk" localSheetId="6" hidden="1">{"via1",#N/A,TRUE,"general";"via2",#N/A,TRUE,"general";"via3",#N/A,TRUE,"general"}</definedName>
    <definedName name="rtkk" localSheetId="8"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5" hidden="1">{"via1",#N/A,TRUE,"general";"via2",#N/A,TRUE,"general";"via3",#N/A,TRUE,"general"}</definedName>
    <definedName name="rttthy" localSheetId="11" hidden="1">{"via1",#N/A,TRUE,"general";"via2",#N/A,TRUE,"general";"via3",#N/A,TRUE,"general"}</definedName>
    <definedName name="rttthy" localSheetId="7" hidden="1">{"via1",#N/A,TRUE,"general";"via2",#N/A,TRUE,"general";"via3",#N/A,TRUE,"general"}</definedName>
    <definedName name="rttthy" localSheetId="4" hidden="1">{"via1",#N/A,TRUE,"general";"via2",#N/A,TRUE,"general";"via3",#N/A,TRUE,"general"}</definedName>
    <definedName name="rttthy" localSheetId="6" hidden="1">{"via1",#N/A,TRUE,"general";"via2",#N/A,TRUE,"general";"via3",#N/A,TRUE,"general"}</definedName>
    <definedName name="rttthy" localSheetId="8"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5" hidden="1">{"via1",#N/A,TRUE,"general";"via2",#N/A,TRUE,"general";"via3",#N/A,TRUE,"general"}</definedName>
    <definedName name="rtu" localSheetId="11" hidden="1">{"via1",#N/A,TRUE,"general";"via2",#N/A,TRUE,"general";"via3",#N/A,TRUE,"general"}</definedName>
    <definedName name="rtu" localSheetId="7" hidden="1">{"via1",#N/A,TRUE,"general";"via2",#N/A,TRUE,"general";"via3",#N/A,TRUE,"general"}</definedName>
    <definedName name="rtu" localSheetId="4" hidden="1">{"via1",#N/A,TRUE,"general";"via2",#N/A,TRUE,"general";"via3",#N/A,TRUE,"general"}</definedName>
    <definedName name="rtu" localSheetId="6" hidden="1">{"via1",#N/A,TRUE,"general";"via2",#N/A,TRUE,"general";"via3",#N/A,TRUE,"general"}</definedName>
    <definedName name="rtu" localSheetId="8"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5" hidden="1">{"TAB1",#N/A,TRUE,"GENERAL";"TAB2",#N/A,TRUE,"GENERAL";"TAB3",#N/A,TRUE,"GENERAL";"TAB4",#N/A,TRUE,"GENERAL";"TAB5",#N/A,TRUE,"GENERAL"}</definedName>
    <definedName name="rtug" localSheetId="11" hidden="1">{"TAB1",#N/A,TRUE,"GENERAL";"TAB2",#N/A,TRUE,"GENERAL";"TAB3",#N/A,TRUE,"GENERAL";"TAB4",#N/A,TRUE,"GENERAL";"TAB5",#N/A,TRUE,"GENERAL"}</definedName>
    <definedName name="rtug" localSheetId="7" hidden="1">{"TAB1",#N/A,TRUE,"GENERAL";"TAB2",#N/A,TRUE,"GENERAL";"TAB3",#N/A,TRUE,"GENERAL";"TAB4",#N/A,TRUE,"GENERAL";"TAB5",#N/A,TRUE,"GENERAL"}</definedName>
    <definedName name="rtug" localSheetId="4" hidden="1">{"TAB1",#N/A,TRUE,"GENERAL";"TAB2",#N/A,TRUE,"GENERAL";"TAB3",#N/A,TRUE,"GENERAL";"TAB4",#N/A,TRUE,"GENERAL";"TAB5",#N/A,TRUE,"GENERAL"}</definedName>
    <definedName name="rtug" localSheetId="6" hidden="1">{"TAB1",#N/A,TRUE,"GENERAL";"TAB2",#N/A,TRUE,"GENERAL";"TAB3",#N/A,TRUE,"GENERAL";"TAB4",#N/A,TRUE,"GENERAL";"TAB5",#N/A,TRUE,"GENERAL"}</definedName>
    <definedName name="rtug" localSheetId="8"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11"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5" hidden="1">{"via1",#N/A,TRUE,"general";"via2",#N/A,TRUE,"general";"via3",#N/A,TRUE,"general"}</definedName>
    <definedName name="rturtu" localSheetId="11" hidden="1">{"via1",#N/A,TRUE,"general";"via2",#N/A,TRUE,"general";"via3",#N/A,TRUE,"general"}</definedName>
    <definedName name="rturtu" localSheetId="7" hidden="1">{"via1",#N/A,TRUE,"general";"via2",#N/A,TRUE,"general";"via3",#N/A,TRUE,"general"}</definedName>
    <definedName name="rturtu" localSheetId="4" hidden="1">{"via1",#N/A,TRUE,"general";"via2",#N/A,TRUE,"general";"via3",#N/A,TRUE,"general"}</definedName>
    <definedName name="rturtu" localSheetId="6" hidden="1">{"via1",#N/A,TRUE,"general";"via2",#N/A,TRUE,"general";"via3",#N/A,TRUE,"general"}</definedName>
    <definedName name="rturtu" localSheetId="8"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5" hidden="1">{"via1",#N/A,TRUE,"general";"via2",#N/A,TRUE,"general";"via3",#N/A,TRUE,"general"}</definedName>
    <definedName name="rturu" localSheetId="11" hidden="1">{"via1",#N/A,TRUE,"general";"via2",#N/A,TRUE,"general";"via3",#N/A,TRUE,"general"}</definedName>
    <definedName name="rturu" localSheetId="7" hidden="1">{"via1",#N/A,TRUE,"general";"via2",#N/A,TRUE,"general";"via3",#N/A,TRUE,"general"}</definedName>
    <definedName name="rturu" localSheetId="4" hidden="1">{"via1",#N/A,TRUE,"general";"via2",#N/A,TRUE,"general";"via3",#N/A,TRUE,"general"}</definedName>
    <definedName name="rturu" localSheetId="6" hidden="1">{"via1",#N/A,TRUE,"general";"via2",#N/A,TRUE,"general";"via3",#N/A,TRUE,"general"}</definedName>
    <definedName name="rturu" localSheetId="8"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5" hidden="1">{"via1",#N/A,TRUE,"general";"via2",#N/A,TRUE,"general";"via3",#N/A,TRUE,"general"}</definedName>
    <definedName name="rtut" localSheetId="11" hidden="1">{"via1",#N/A,TRUE,"general";"via2",#N/A,TRUE,"general";"via3",#N/A,TRUE,"general"}</definedName>
    <definedName name="rtut" localSheetId="7" hidden="1">{"via1",#N/A,TRUE,"general";"via2",#N/A,TRUE,"general";"via3",#N/A,TRUE,"general"}</definedName>
    <definedName name="rtut" localSheetId="4" hidden="1">{"via1",#N/A,TRUE,"general";"via2",#N/A,TRUE,"general";"via3",#N/A,TRUE,"general"}</definedName>
    <definedName name="rtut" localSheetId="6" hidden="1">{"via1",#N/A,TRUE,"general";"via2",#N/A,TRUE,"general";"via3",#N/A,TRUE,"general"}</definedName>
    <definedName name="rtut" localSheetId="8"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5" hidden="1">{"via1",#N/A,TRUE,"general";"via2",#N/A,TRUE,"general";"via3",#N/A,TRUE,"general"}</definedName>
    <definedName name="rtutru" localSheetId="11" hidden="1">{"via1",#N/A,TRUE,"general";"via2",#N/A,TRUE,"general";"via3",#N/A,TRUE,"general"}</definedName>
    <definedName name="rtutru" localSheetId="7" hidden="1">{"via1",#N/A,TRUE,"general";"via2",#N/A,TRUE,"general";"via3",#N/A,TRUE,"general"}</definedName>
    <definedName name="rtutru" localSheetId="4" hidden="1">{"via1",#N/A,TRUE,"general";"via2",#N/A,TRUE,"general";"via3",#N/A,TRUE,"general"}</definedName>
    <definedName name="rtutru" localSheetId="6" hidden="1">{"via1",#N/A,TRUE,"general";"via2",#N/A,TRUE,"general";"via3",#N/A,TRUE,"general"}</definedName>
    <definedName name="rtutru" localSheetId="8"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5" hidden="1">{"via1",#N/A,TRUE,"general";"via2",#N/A,TRUE,"general";"via3",#N/A,TRUE,"general"}</definedName>
    <definedName name="rtuy" localSheetId="11" hidden="1">{"via1",#N/A,TRUE,"general";"via2",#N/A,TRUE,"general";"via3",#N/A,TRUE,"general"}</definedName>
    <definedName name="rtuy" localSheetId="7" hidden="1">{"via1",#N/A,TRUE,"general";"via2",#N/A,TRUE,"general";"via3",#N/A,TRUE,"general"}</definedName>
    <definedName name="rtuy" localSheetId="4" hidden="1">{"via1",#N/A,TRUE,"general";"via2",#N/A,TRUE,"general";"via3",#N/A,TRUE,"general"}</definedName>
    <definedName name="rtuy" localSheetId="6" hidden="1">{"via1",#N/A,TRUE,"general";"via2",#N/A,TRUE,"general";"via3",#N/A,TRUE,"general"}</definedName>
    <definedName name="rtuy" localSheetId="8"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 localSheetId="5">#REF!</definedName>
    <definedName name="rty" localSheetId="11">#REF!</definedName>
    <definedName name="rty" localSheetId="7">#REF!</definedName>
    <definedName name="RTY" localSheetId="4">DEDICACIÓN!err</definedName>
    <definedName name="rty" localSheetId="8">#REF!</definedName>
    <definedName name="rty" localSheetId="0">#REF!</definedName>
    <definedName name="rty">#REF!</definedName>
    <definedName name="rtyhr" localSheetId="5" hidden="1">{"TAB1",#N/A,TRUE,"GENERAL";"TAB2",#N/A,TRUE,"GENERAL";"TAB3",#N/A,TRUE,"GENERAL";"TAB4",#N/A,TRUE,"GENERAL";"TAB5",#N/A,TRUE,"GENERAL"}</definedName>
    <definedName name="rtyhr" localSheetId="11" hidden="1">{"TAB1",#N/A,TRUE,"GENERAL";"TAB2",#N/A,TRUE,"GENERAL";"TAB3",#N/A,TRUE,"GENERAL";"TAB4",#N/A,TRUE,"GENERAL";"TAB5",#N/A,TRUE,"GENERAL"}</definedName>
    <definedName name="rtyhr" localSheetId="7" hidden="1">{"TAB1",#N/A,TRUE,"GENERAL";"TAB2",#N/A,TRUE,"GENERAL";"TAB3",#N/A,TRUE,"GENERAL";"TAB4",#N/A,TRUE,"GENERAL";"TAB5",#N/A,TRUE,"GENERAL"}</definedName>
    <definedName name="rtyhr" localSheetId="4" hidden="1">{"TAB1",#N/A,TRUE,"GENERAL";"TAB2",#N/A,TRUE,"GENERAL";"TAB3",#N/A,TRUE,"GENERAL";"TAB4",#N/A,TRUE,"GENERAL";"TAB5",#N/A,TRUE,"GENERAL"}</definedName>
    <definedName name="rtyhr" localSheetId="6" hidden="1">{"TAB1",#N/A,TRUE,"GENERAL";"TAB2",#N/A,TRUE,"GENERAL";"TAB3",#N/A,TRUE,"GENERAL";"TAB4",#N/A,TRUE,"GENERAL";"TAB5",#N/A,TRUE,"GENERAL"}</definedName>
    <definedName name="rtyhr" localSheetId="8"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5" hidden="1">{"via1",#N/A,TRUE,"general";"via2",#N/A,TRUE,"general";"via3",#N/A,TRUE,"general"}</definedName>
    <definedName name="rtym" localSheetId="11" hidden="1">{"via1",#N/A,TRUE,"general";"via2",#N/A,TRUE,"general";"via3",#N/A,TRUE,"general"}</definedName>
    <definedName name="rtym" localSheetId="7" hidden="1">{"via1",#N/A,TRUE,"general";"via2",#N/A,TRUE,"general";"via3",#N/A,TRUE,"general"}</definedName>
    <definedName name="rtym" localSheetId="4" hidden="1">{"via1",#N/A,TRUE,"general";"via2",#N/A,TRUE,"general";"via3",#N/A,TRUE,"general"}</definedName>
    <definedName name="rtym" localSheetId="6" hidden="1">{"via1",#N/A,TRUE,"general";"via2",#N/A,TRUE,"general";"via3",#N/A,TRUE,"general"}</definedName>
    <definedName name="rtym" localSheetId="8"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5" hidden="1">{"TAB1",#N/A,TRUE,"GENERAL";"TAB2",#N/A,TRUE,"GENERAL";"TAB3",#N/A,TRUE,"GENERAL";"TAB4",#N/A,TRUE,"GENERAL";"TAB5",#N/A,TRUE,"GENERAL"}</definedName>
    <definedName name="rtyrey" localSheetId="11"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6"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5" hidden="1">{"via1",#N/A,TRUE,"general";"via2",#N/A,TRUE,"general";"via3",#N/A,TRUE,"general"}</definedName>
    <definedName name="rtyrh" localSheetId="11" hidden="1">{"via1",#N/A,TRUE,"general";"via2",#N/A,TRUE,"general";"via3",#N/A,TRUE,"general"}</definedName>
    <definedName name="rtyrh" localSheetId="7" hidden="1">{"via1",#N/A,TRUE,"general";"via2",#N/A,TRUE,"general";"via3",#N/A,TRUE,"general"}</definedName>
    <definedName name="rtyrh" localSheetId="4" hidden="1">{"via1",#N/A,TRUE,"general";"via2",#N/A,TRUE,"general";"via3",#N/A,TRUE,"general"}</definedName>
    <definedName name="rtyrh" localSheetId="6" hidden="1">{"via1",#N/A,TRUE,"general";"via2",#N/A,TRUE,"general";"via3",#N/A,TRUE,"general"}</definedName>
    <definedName name="rtyrh" localSheetId="8"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5" hidden="1">{"via1",#N/A,TRUE,"general";"via2",#N/A,TRUE,"general";"via3",#N/A,TRUE,"general"}</definedName>
    <definedName name="RTYRTY" localSheetId="11" hidden="1">{"via1",#N/A,TRUE,"general";"via2",#N/A,TRUE,"general";"via3",#N/A,TRUE,"general"}</definedName>
    <definedName name="RTYRTY" localSheetId="7" hidden="1">{"via1",#N/A,TRUE,"general";"via2",#N/A,TRUE,"general";"via3",#N/A,TRUE,"general"}</definedName>
    <definedName name="RTYRTY" localSheetId="4" hidden="1">{"via1",#N/A,TRUE,"general";"via2",#N/A,TRUE,"general";"via3",#N/A,TRUE,"general"}</definedName>
    <definedName name="RTYRTY" localSheetId="6" hidden="1">{"via1",#N/A,TRUE,"general";"via2",#N/A,TRUE,"general";"via3",#N/A,TRUE,"general"}</definedName>
    <definedName name="RTYRTY" localSheetId="8"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5" hidden="1">{"TAB1",#N/A,TRUE,"GENERAL";"TAB2",#N/A,TRUE,"GENERAL";"TAB3",#N/A,TRUE,"GENERAL";"TAB4",#N/A,TRUE,"GENERAL";"TAB5",#N/A,TRUE,"GENERAL"}</definedName>
    <definedName name="rtyt" localSheetId="11" hidden="1">{"TAB1",#N/A,TRUE,"GENERAL";"TAB2",#N/A,TRUE,"GENERAL";"TAB3",#N/A,TRUE,"GENERAL";"TAB4",#N/A,TRUE,"GENERAL";"TAB5",#N/A,TRUE,"GENERAL"}</definedName>
    <definedName name="rtyt" localSheetId="7" hidden="1">{"TAB1",#N/A,TRUE,"GENERAL";"TAB2",#N/A,TRUE,"GENERAL";"TAB3",#N/A,TRUE,"GENERAL";"TAB4",#N/A,TRUE,"GENERAL";"TAB5",#N/A,TRUE,"GENERAL"}</definedName>
    <definedName name="rtyt" localSheetId="4" hidden="1">{"TAB1",#N/A,TRUE,"GENERAL";"TAB2",#N/A,TRUE,"GENERAL";"TAB3",#N/A,TRUE,"GENERAL";"TAB4",#N/A,TRUE,"GENERAL";"TAB5",#N/A,TRUE,"GENERAL"}</definedName>
    <definedName name="rtyt" localSheetId="6" hidden="1">{"TAB1",#N/A,TRUE,"GENERAL";"TAB2",#N/A,TRUE,"GENERAL";"TAB3",#N/A,TRUE,"GENERAL";"TAB4",#N/A,TRUE,"GENERAL";"TAB5",#N/A,TRUE,"GENERAL"}</definedName>
    <definedName name="rtyt" localSheetId="8"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5" hidden="1">{"via1",#N/A,TRUE,"general";"via2",#N/A,TRUE,"general";"via3",#N/A,TRUE,"general"}</definedName>
    <definedName name="rtytry" localSheetId="11" hidden="1">{"via1",#N/A,TRUE,"general";"via2",#N/A,TRUE,"general";"via3",#N/A,TRUE,"general"}</definedName>
    <definedName name="rtytry" localSheetId="7" hidden="1">{"via1",#N/A,TRUE,"general";"via2",#N/A,TRUE,"general";"via3",#N/A,TRUE,"general"}</definedName>
    <definedName name="rtytry" localSheetId="4" hidden="1">{"via1",#N/A,TRUE,"general";"via2",#N/A,TRUE,"general";"via3",#N/A,TRUE,"general"}</definedName>
    <definedName name="rtytry" localSheetId="6" hidden="1">{"via1",#N/A,TRUE,"general";"via2",#N/A,TRUE,"general";"via3",#N/A,TRUE,"general"}</definedName>
    <definedName name="rtytry" localSheetId="8"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5" hidden="1">{"TAB1",#N/A,TRUE,"GENERAL";"TAB2",#N/A,TRUE,"GENERAL";"TAB3",#N/A,TRUE,"GENERAL";"TAB4",#N/A,TRUE,"GENERAL";"TAB5",#N/A,TRUE,"GENERAL"}</definedName>
    <definedName name="ruru" localSheetId="11" hidden="1">{"TAB1",#N/A,TRUE,"GENERAL";"TAB2",#N/A,TRUE,"GENERAL";"TAB3",#N/A,TRUE,"GENERAL";"TAB4",#N/A,TRUE,"GENERAL";"TAB5",#N/A,TRUE,"GENERAL"}</definedName>
    <definedName name="ruru" localSheetId="7" hidden="1">{"TAB1",#N/A,TRUE,"GENERAL";"TAB2",#N/A,TRUE,"GENERAL";"TAB3",#N/A,TRUE,"GENERAL";"TAB4",#N/A,TRUE,"GENERAL";"TAB5",#N/A,TRUE,"GENERAL"}</definedName>
    <definedName name="ruru" localSheetId="4" hidden="1">{"TAB1",#N/A,TRUE,"GENERAL";"TAB2",#N/A,TRUE,"GENERAL";"TAB3",#N/A,TRUE,"GENERAL";"TAB4",#N/A,TRUE,"GENERAL";"TAB5",#N/A,TRUE,"GENERAL"}</definedName>
    <definedName name="ruru" localSheetId="6" hidden="1">{"TAB1",#N/A,TRUE,"GENERAL";"TAB2",#N/A,TRUE,"GENERAL";"TAB3",#N/A,TRUE,"GENERAL";"TAB4",#N/A,TRUE,"GENERAL";"TAB5",#N/A,TRUE,"GENERAL"}</definedName>
    <definedName name="ruru" localSheetId="8"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A" localSheetId="5">DATE(YEAR([84]!Loan_Start),MONTH([84]!Loan_Start)+Payment_Number,DAY([84]!Loan_Start))</definedName>
    <definedName name="RUTA" localSheetId="11">DATE(YEAR([0]!Loan_Start),MONTH([0]!Loan_Start)+Payment_Number,DAY([0]!Loan_Start))</definedName>
    <definedName name="RUTA" localSheetId="7">DATE(YEAR([84]!Loan_Start),MONTH([84]!Loan_Start)+Payment_Number,DAY([84]!Loan_Start))</definedName>
    <definedName name="RUTA" localSheetId="4">DATE(YEAR([84]!Loan_Start),MONTH([84]!Loan_Start)+Payment_Number,DAY([84]!Loan_Start))</definedName>
    <definedName name="RUTA" localSheetId="6">DATE(YEAR([84]!Loan_Start),MONTH([84]!Loan_Start)+Payment_Number,DAY([84]!Loan_Start))</definedName>
    <definedName name="RUTA" localSheetId="8">DATE(YEAR([84]!Loan_Start),MONTH([84]!Loan_Start)+Payment_Number,DAY([84]!Loan_Start))</definedName>
    <definedName name="RUTA" localSheetId="0">DATE(YEAR([0]!Loan_Start),MONTH([0]!Loan_Start)+Payment_Number,DAY([0]!Loan_Start))</definedName>
    <definedName name="RUTA">DATE(YEAR([84]!Loan_Start),MONTH([84]!Loan_Start)+Payment_Number,DAY([84]!Loan_Start))</definedName>
    <definedName name="rutu" localSheetId="5" hidden="1">{"via1",#N/A,TRUE,"general";"via2",#N/A,TRUE,"general";"via3",#N/A,TRUE,"general"}</definedName>
    <definedName name="rutu" localSheetId="11" hidden="1">{"via1",#N/A,TRUE,"general";"via2",#N/A,TRUE,"general";"via3",#N/A,TRUE,"general"}</definedName>
    <definedName name="rutu" localSheetId="7" hidden="1">{"via1",#N/A,TRUE,"general";"via2",#N/A,TRUE,"general";"via3",#N/A,TRUE,"general"}</definedName>
    <definedName name="rutu" localSheetId="4" hidden="1">{"via1",#N/A,TRUE,"general";"via2",#N/A,TRUE,"general";"via3",#N/A,TRUE,"general"}</definedName>
    <definedName name="rutu" localSheetId="6" hidden="1">{"via1",#N/A,TRUE,"general";"via2",#N/A,TRUE,"general";"via3",#N/A,TRUE,"general"}</definedName>
    <definedName name="rutu" localSheetId="8"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[123]items!$C$4:$J$248</definedName>
    <definedName name="rwt" localSheetId="5" hidden="1">{"via1",#N/A,TRUE,"general";"via2",#N/A,TRUE,"general";"via3",#N/A,TRUE,"general"}</definedName>
    <definedName name="rwt" localSheetId="11" hidden="1">{"via1",#N/A,TRUE,"general";"via2",#N/A,TRUE,"general";"via3",#N/A,TRUE,"general"}</definedName>
    <definedName name="rwt" localSheetId="7" hidden="1">{"via1",#N/A,TRUE,"general";"via2",#N/A,TRUE,"general";"via3",#N/A,TRUE,"general"}</definedName>
    <definedName name="rwt" localSheetId="4" hidden="1">{"via1",#N/A,TRUE,"general";"via2",#N/A,TRUE,"general";"via3",#N/A,TRUE,"general"}</definedName>
    <definedName name="rwt" localSheetId="6" hidden="1">{"via1",#N/A,TRUE,"general";"via2",#N/A,TRUE,"general";"via3",#N/A,TRUE,"general"}</definedName>
    <definedName name="rwt" localSheetId="8"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5" hidden="1">{"via1",#N/A,TRUE,"general";"via2",#N/A,TRUE,"general";"via3",#N/A,TRUE,"general"}</definedName>
    <definedName name="ry" localSheetId="11" hidden="1">{"via1",#N/A,TRUE,"general";"via2",#N/A,TRUE,"general";"via3",#N/A,TRUE,"general"}</definedName>
    <definedName name="ry" localSheetId="7" hidden="1">{"via1",#N/A,TRUE,"general";"via2",#N/A,TRUE,"general";"via3",#N/A,TRUE,"general"}</definedName>
    <definedName name="ry" localSheetId="4" hidden="1">{"via1",#N/A,TRUE,"general";"via2",#N/A,TRUE,"general";"via3",#N/A,TRUE,"general"}</definedName>
    <definedName name="ry" localSheetId="6" hidden="1">{"via1",#N/A,TRUE,"general";"via2",#N/A,TRUE,"general";"via3",#N/A,TRUE,"general"}</definedName>
    <definedName name="ry" localSheetId="8"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5" hidden="1">{"TAB1",#N/A,TRUE,"GENERAL";"TAB2",#N/A,TRUE,"GENERAL";"TAB3",#N/A,TRUE,"GENERAL";"TAB4",#N/A,TRUE,"GENERAL";"TAB5",#N/A,TRUE,"GENERAL"}</definedName>
    <definedName name="ryeryb" localSheetId="11"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5" hidden="1">{"via1",#N/A,TRUE,"general";"via2",#N/A,TRUE,"general";"via3",#N/A,TRUE,"general"}</definedName>
    <definedName name="rytrsdg" localSheetId="11" hidden="1">{"via1",#N/A,TRUE,"general";"via2",#N/A,TRUE,"general";"via3",#N/A,TRUE,"general"}</definedName>
    <definedName name="rytrsdg" localSheetId="7" hidden="1">{"via1",#N/A,TRUE,"general";"via2",#N/A,TRUE,"general";"via3",#N/A,TRUE,"general"}</definedName>
    <definedName name="rytrsdg" localSheetId="4" hidden="1">{"via1",#N/A,TRUE,"general";"via2",#N/A,TRUE,"general";"via3",#N/A,TRUE,"general"}</definedName>
    <definedName name="rytrsdg" localSheetId="6" hidden="1">{"via1",#N/A,TRUE,"general";"via2",#N/A,TRUE,"general";"via3",#N/A,TRUE,"general"}</definedName>
    <definedName name="rytrsdg" localSheetId="8"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 localSheetId="5">#REF!</definedName>
    <definedName name="s" localSheetId="11">#REF!</definedName>
    <definedName name="s" localSheetId="7">#REF!</definedName>
    <definedName name="s" localSheetId="4">DEDICACIÓN!err</definedName>
    <definedName name="s" localSheetId="8">#REF!</definedName>
    <definedName name="s" localSheetId="0">#REF!</definedName>
    <definedName name="s">#REF!</definedName>
    <definedName name="SA" localSheetId="5">[10]Hoja2!#REF!</definedName>
    <definedName name="SA" localSheetId="11">[10]Hoja2!#REF!</definedName>
    <definedName name="SA" localSheetId="7">[10]Hoja2!#REF!</definedName>
    <definedName name="SA" localSheetId="4">[10]Hoja2!#REF!</definedName>
    <definedName name="SA" localSheetId="8">[10]Hoja2!#REF!</definedName>
    <definedName name="SA" localSheetId="0">[10]Hoja2!#REF!</definedName>
    <definedName name="SA">[10]Hoja2!#REF!</definedName>
    <definedName name="saa" localSheetId="5" hidden="1">{"via1",#N/A,TRUE,"general";"via2",#N/A,TRUE,"general";"via3",#N/A,TRUE,"general"}</definedName>
    <definedName name="saa" localSheetId="11" hidden="1">{"via1",#N/A,TRUE,"general";"via2",#N/A,TRUE,"general";"via3",#N/A,TRUE,"general"}</definedName>
    <definedName name="saa" localSheetId="7" hidden="1">{"via1",#N/A,TRUE,"general";"via2",#N/A,TRUE,"general";"via3",#N/A,TRUE,"general"}</definedName>
    <definedName name="saa" localSheetId="4" hidden="1">{"via1",#N/A,TRUE,"general";"via2",#N/A,TRUE,"general";"via3",#N/A,TRUE,"general"}</definedName>
    <definedName name="saa" localSheetId="6" hidden="1">{"via1",#N/A,TRUE,"general";"via2",#N/A,TRUE,"general";"via3",#N/A,TRUE,"general"}</definedName>
    <definedName name="saa" localSheetId="8"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5" hidden="1">{"via1",#N/A,TRUE,"general";"via2",#N/A,TRUE,"general";"via3",#N/A,TRUE,"general"}</definedName>
    <definedName name="SAD" localSheetId="11" hidden="1">{"via1",#N/A,TRUE,"general";"via2",#N/A,TRUE,"general";"via3",#N/A,TRUE,"general"}</definedName>
    <definedName name="SAD" localSheetId="7" hidden="1">{"via1",#N/A,TRUE,"general";"via2",#N/A,TRUE,"general";"via3",#N/A,TRUE,"general"}</definedName>
    <definedName name="SAD" localSheetId="4" hidden="1">{"via1",#N/A,TRUE,"general";"via2",#N/A,TRUE,"general";"via3",#N/A,TRUE,"general"}</definedName>
    <definedName name="SAD" localSheetId="6" hidden="1">{"via1",#N/A,TRUE,"general";"via2",#N/A,TRUE,"general";"via3",#N/A,TRUE,"general"}</definedName>
    <definedName name="SAD" localSheetId="8"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5" hidden="1">{"via1",#N/A,TRUE,"general";"via2",#N/A,TRUE,"general";"via3",#N/A,TRUE,"general"}</definedName>
    <definedName name="SADF" localSheetId="11" hidden="1">{"via1",#N/A,TRUE,"general";"via2",#N/A,TRUE,"general";"via3",#N/A,TRUE,"general"}</definedName>
    <definedName name="SADF" localSheetId="7" hidden="1">{"via1",#N/A,TRUE,"general";"via2",#N/A,TRUE,"general";"via3",#N/A,TRUE,"general"}</definedName>
    <definedName name="SADF" localSheetId="4" hidden="1">{"via1",#N/A,TRUE,"general";"via2",#N/A,TRUE,"general";"via3",#N/A,TRUE,"general"}</definedName>
    <definedName name="SADF" localSheetId="6" hidden="1">{"via1",#N/A,TRUE,"general";"via2",#N/A,TRUE,"general";"via3",#N/A,TRUE,"general"}</definedName>
    <definedName name="SADF" localSheetId="8"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5" hidden="1">{"TAB1",#N/A,TRUE,"GENERAL";"TAB2",#N/A,TRUE,"GENERAL";"TAB3",#N/A,TRUE,"GENERAL";"TAB4",#N/A,TRUE,"GENERAL";"TAB5",#N/A,TRUE,"GENERAL"}</definedName>
    <definedName name="sadff" localSheetId="11" hidden="1">{"TAB1",#N/A,TRUE,"GENERAL";"TAB2",#N/A,TRUE,"GENERAL";"TAB3",#N/A,TRUE,"GENERAL";"TAB4",#N/A,TRUE,"GENERAL";"TAB5",#N/A,TRUE,"GENERAL"}</definedName>
    <definedName name="sadff" localSheetId="7" hidden="1">{"TAB1",#N/A,TRUE,"GENERAL";"TAB2",#N/A,TRUE,"GENERAL";"TAB3",#N/A,TRUE,"GENERAL";"TAB4",#N/A,TRUE,"GENERAL";"TAB5",#N/A,TRUE,"GENERAL"}</definedName>
    <definedName name="sadff" localSheetId="4" hidden="1">{"TAB1",#N/A,TRUE,"GENERAL";"TAB2",#N/A,TRUE,"GENERAL";"TAB3",#N/A,TRUE,"GENERAL";"TAB4",#N/A,TRUE,"GENERAL";"TAB5",#N/A,TRUE,"GENERAL"}</definedName>
    <definedName name="sadff" localSheetId="6" hidden="1">{"TAB1",#N/A,TRUE,"GENERAL";"TAB2",#N/A,TRUE,"GENERAL";"TAB3",#N/A,TRUE,"GENERAL";"TAB4",#N/A,TRUE,"GENERAL";"TAB5",#N/A,TRUE,"GENERAL"}</definedName>
    <definedName name="sadff" localSheetId="8"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5" hidden="1">{"via1",#N/A,TRUE,"general";"via2",#N/A,TRUE,"general";"via3",#N/A,TRUE,"general"}</definedName>
    <definedName name="sadfo" localSheetId="11" hidden="1">{"via1",#N/A,TRUE,"general";"via2",#N/A,TRUE,"general";"via3",#N/A,TRUE,"general"}</definedName>
    <definedName name="sadfo" localSheetId="7" hidden="1">{"via1",#N/A,TRUE,"general";"via2",#N/A,TRUE,"general";"via3",#N/A,TRUE,"general"}</definedName>
    <definedName name="sadfo" localSheetId="4" hidden="1">{"via1",#N/A,TRUE,"general";"via2",#N/A,TRUE,"general";"via3",#N/A,TRUE,"general"}</definedName>
    <definedName name="sadfo" localSheetId="6" hidden="1">{"via1",#N/A,TRUE,"general";"via2",#N/A,TRUE,"general";"via3",#N/A,TRUE,"general"}</definedName>
    <definedName name="sadfo" localSheetId="8"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5" hidden="1">{"TAB1",#N/A,TRUE,"GENERAL";"TAB2",#N/A,TRUE,"GENERAL";"TAB3",#N/A,TRUE,"GENERAL";"TAB4",#N/A,TRUE,"GENERAL";"TAB5",#N/A,TRUE,"GENERAL"}</definedName>
    <definedName name="safdp" localSheetId="11" hidden="1">{"TAB1",#N/A,TRUE,"GENERAL";"TAB2",#N/A,TRUE,"GENERAL";"TAB3",#N/A,TRUE,"GENERAL";"TAB4",#N/A,TRUE,"GENERAL";"TAB5",#N/A,TRUE,"GENERAL"}</definedName>
    <definedName name="safdp" localSheetId="7" hidden="1">{"TAB1",#N/A,TRUE,"GENERAL";"TAB2",#N/A,TRUE,"GENERAL";"TAB3",#N/A,TRUE,"GENERAL";"TAB4",#N/A,TRUE,"GENERAL";"TAB5",#N/A,TRUE,"GENERAL"}</definedName>
    <definedName name="safdp" localSheetId="4" hidden="1">{"TAB1",#N/A,TRUE,"GENERAL";"TAB2",#N/A,TRUE,"GENERAL";"TAB3",#N/A,TRUE,"GENERAL";"TAB4",#N/A,TRUE,"GENERAL";"TAB5",#N/A,TRUE,"GENERAL"}</definedName>
    <definedName name="safdp" localSheetId="6" hidden="1">{"TAB1",#N/A,TRUE,"GENERAL";"TAB2",#N/A,TRUE,"GENERAL";"TAB3",#N/A,TRUE,"GENERAL";"TAB4",#N/A,TRUE,"GENERAL";"TAB5",#N/A,TRUE,"GENERAL"}</definedName>
    <definedName name="safdp" localSheetId="8"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s" localSheetId="5">'5. FP PRESTAC.'!err</definedName>
    <definedName name="salarios" localSheetId="11">[0]!err</definedName>
    <definedName name="salarios" localSheetId="7">CALIDAD!err</definedName>
    <definedName name="salarios" localSheetId="4">DEDICACIÓN!err</definedName>
    <definedName name="salarios" localSheetId="8">'IMP Y PÓLIZAS'!err</definedName>
    <definedName name="salarios" localSheetId="0">[0]!err</definedName>
    <definedName name="salarios">[0]!err</definedName>
    <definedName name="SALARIOS_SDIS" localSheetId="5">'[22]SALARIOS SDIS'!$B$10:$G$66</definedName>
    <definedName name="SALARIOS_SDIS" localSheetId="11">'[49]SALARIOS '!$B$5:$E$68</definedName>
    <definedName name="SALARIOS_SDIS" localSheetId="7">#REF!</definedName>
    <definedName name="SALARIOS_SDIS" localSheetId="4">#REF!</definedName>
    <definedName name="SALARIOS_SDIS" localSheetId="8">#REF!</definedName>
    <definedName name="SALARIOS_SDIS" localSheetId="0">'[49]SALARIOS '!$B$5:$E$68</definedName>
    <definedName name="SALARIOS_SDIS">#REF!</definedName>
    <definedName name="Salida_de_Barrera_Fotoelectrica" localSheetId="11">#REF!</definedName>
    <definedName name="Salida_de_Barrera_Fotoelectrica" localSheetId="4">#REF!</definedName>
    <definedName name="Salida_de_Barrera_Fotoelectrica" localSheetId="8">#REF!</definedName>
    <definedName name="Salida_de_Barrera_Fotoelectrica" localSheetId="0">#REF!</definedName>
    <definedName name="Salida_de_Barrera_Fotoelectrica">#REF!</definedName>
    <definedName name="Salida_de_Datos_1XRJ45__Cat_5___Incluye_toma_cajas__Faceplate_y_Accesorios" localSheetId="11">#REF!</definedName>
    <definedName name="Salida_de_Datos_1XRJ45__Cat_5___Incluye_toma_cajas__Faceplate_y_Accesorios" localSheetId="0">#REF!</definedName>
    <definedName name="Salida_de_Datos_1XRJ45__Cat_5___Incluye_toma_cajas__Faceplate_y_Accesorios">#REF!</definedName>
    <definedName name="Salida_de_Sensor_de_Movimiento" localSheetId="11">#REF!</definedName>
    <definedName name="Salida_de_Sensor_de_Movimiento" localSheetId="0">#REF!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lMinimo">[35]BASES!$E$41</definedName>
    <definedName name="Sangregado_2.00_m" localSheetId="5">#REF!</definedName>
    <definedName name="Sangregado_2.00_m" localSheetId="11">#REF!</definedName>
    <definedName name="Sangregado_2.00_m" localSheetId="7">#REF!</definedName>
    <definedName name="Sangregado_2.00_m" localSheetId="4">#REF!</definedName>
    <definedName name="Sangregado_2.00_m" localSheetId="8">#REF!</definedName>
    <definedName name="Sangregado_2.00_m" localSheetId="0">#REF!</definedName>
    <definedName name="Sangregado_2.00_m">#REF!</definedName>
    <definedName name="Sanitario_de_fluxometro_blanco_Corona." localSheetId="11">#REF!</definedName>
    <definedName name="Sanitario_de_fluxometro_blanco_Corona." localSheetId="0">#REF!</definedName>
    <definedName name="Sanitario_de_fluxometro_blanco_Corona.">#REF!</definedName>
    <definedName name="sanitario_porcelana_blanco" localSheetId="11">#REF!</definedName>
    <definedName name="sanitario_porcelana_blanco" localSheetId="0">#REF!</definedName>
    <definedName name="sanitario_porcelana_blanco">#REF!</definedName>
    <definedName name="Sanitario_Stilo_Ref._30535_100">#REF!</definedName>
    <definedName name="SB_ADMINISTRATIVOS" localSheetId="5">[22]PERSONAL!$F$39:$F$42</definedName>
    <definedName name="SB_ADMINISTRATIVOS" localSheetId="11">[49]ENSAYOS!#REF!</definedName>
    <definedName name="SB_ADMINISTRATIVOS" localSheetId="7">#REF!</definedName>
    <definedName name="SB_ADMINISTRATIVOS" localSheetId="0">[49]ENSAYOS!#REF!</definedName>
    <definedName name="SB_ADMINISTRATIVOS">'RECURSO HUMANO'!#REF!</definedName>
    <definedName name="SB_PROFESIONALES" localSheetId="5">[22]PERSONAL!$F$6:$F$25</definedName>
    <definedName name="SB_PROFESIONALES" localSheetId="11">#REF!</definedName>
    <definedName name="SB_PROFESIONALES" localSheetId="7">#REF!</definedName>
    <definedName name="SB_PROFESIONALES" localSheetId="0">#REF!</definedName>
    <definedName name="SB_PROFESIONALES">'RECURSO HUMANO'!#REF!</definedName>
    <definedName name="SB_TÉCNICOS" localSheetId="5">[22]PERSONAL!$F$31:$F$34</definedName>
    <definedName name="SB_TÉCNICOS" localSheetId="11">#REF!</definedName>
    <definedName name="SB_TÉCNICOS" localSheetId="7">#REF!</definedName>
    <definedName name="SB_TÉCNICOS" localSheetId="0">#REF!</definedName>
    <definedName name="SB_TÉCNICOS">'RECURSO HUMANO'!#REF!</definedName>
    <definedName name="sbe" localSheetId="5">#REF!</definedName>
    <definedName name="sbe" localSheetId="11">#REF!</definedName>
    <definedName name="sbe" localSheetId="4">#REF!</definedName>
    <definedName name="sbe" localSheetId="8">#REF!</definedName>
    <definedName name="sbe" localSheetId="0">#REF!</definedName>
    <definedName name="sbe">#REF!</definedName>
    <definedName name="sbgfbgdr" localSheetId="5" hidden="1">{"via1",#N/A,TRUE,"general";"via2",#N/A,TRUE,"general";"via3",#N/A,TRUE,"general"}</definedName>
    <definedName name="sbgfbgdr" localSheetId="11" hidden="1">{"via1",#N/A,TRUE,"general";"via2",#N/A,TRUE,"general";"via3",#N/A,TRUE,"general"}</definedName>
    <definedName name="sbgfbgdr" localSheetId="7" hidden="1">{"via1",#N/A,TRUE,"general";"via2",#N/A,TRUE,"general";"via3",#N/A,TRUE,"general"}</definedName>
    <definedName name="sbgfbgdr" localSheetId="4" hidden="1">{"via1",#N/A,TRUE,"general";"via2",#N/A,TRUE,"general";"via3",#N/A,TRUE,"general"}</definedName>
    <definedName name="sbgfbgdr" localSheetId="6" hidden="1">{"via1",#N/A,TRUE,"general";"via2",#N/A,TRUE,"general";"via3",#N/A,TRUE,"general"}</definedName>
    <definedName name="sbgfbgdr" localSheetId="8"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c">#REF!</definedName>
    <definedName name="scen_change" hidden="1">[14]inpermeabOTRO!#REF!</definedName>
    <definedName name="scen_name1" hidden="1">"arial"</definedName>
    <definedName name="scen_num" hidden="1">1</definedName>
    <definedName name="scen_user1" hidden="1">"DIRECCION DE INFORMATICA"</definedName>
    <definedName name="scen_value1" localSheetId="5" hidden="1">{"SUMINISTRO E INSTALACIÓN CANALETAS L=7.50"}</definedName>
    <definedName name="scen_value1" localSheetId="11" hidden="1">{"SUMINISTRO E INSTALACIÓN CANALETAS L=7.50"}</definedName>
    <definedName name="scen_value1" localSheetId="7" hidden="1">{"SUMINISTRO E INSTALACIÓN CANALETAS L=7.50"}</definedName>
    <definedName name="scen_value1" localSheetId="4" hidden="1">{"SUMINISTRO E INSTALACIÓN CANALETAS L=7.50"}</definedName>
    <definedName name="scen_value1" localSheetId="8" hidden="1">{"SUMINISTRO E INSTALACIÓN CANALETAS L=7.50"}</definedName>
    <definedName name="scen_value1" localSheetId="0" hidden="1">{"SUMINISTRO E INSTALACIÓN CANALETAS L=7.50"}</definedName>
    <definedName name="scen_value1" hidden="1">{"SUMINISTRO E INSTALACIÓN CANALETAS L=7.50"}</definedName>
    <definedName name="Sched_Pay" localSheetId="11">#REF!</definedName>
    <definedName name="Sched_Pay" localSheetId="0">#REF!</definedName>
    <definedName name="Sched_Pay">#REF!</definedName>
    <definedName name="SCHEDULE" localSheetId="11">'[47]CALC PROD MENSUAL'!#REF!</definedName>
    <definedName name="SCHEDULE" localSheetId="0">'[47]CALC PROD MENSUAL'!#REF!</definedName>
    <definedName name="SCHEDULE">'[47]CALC PROD MENSUAL'!#REF!</definedName>
    <definedName name="Scheduled_Extra_Payments" localSheetId="5">#REF!</definedName>
    <definedName name="Scheduled_Extra_Payments" localSheetId="11">#REF!</definedName>
    <definedName name="Scheduled_Extra_Payments" localSheetId="7">#REF!</definedName>
    <definedName name="Scheduled_Extra_Payments" localSheetId="4">#REF!</definedName>
    <definedName name="Scheduled_Extra_Payments" localSheetId="8">#REF!</definedName>
    <definedName name="Scheduled_Extra_Payments" localSheetId="0">#REF!</definedName>
    <definedName name="Scheduled_Extra_Payments">#REF!</definedName>
    <definedName name="Scheduled_Interest_Rate" localSheetId="11">#REF!</definedName>
    <definedName name="Scheduled_Interest_Rate" localSheetId="0">#REF!</definedName>
    <definedName name="Scheduled_Interest_Rate">#REF!</definedName>
    <definedName name="Scheduled_Monthly_Payment" localSheetId="11">#REF!</definedName>
    <definedName name="Scheduled_Monthly_Payment" localSheetId="0">#REF!</definedName>
    <definedName name="Scheduled_Monthly_Payment">#REF!</definedName>
    <definedName name="sd" localSheetId="5" hidden="1">{"TAB1",#N/A,TRUE,"GENERAL";"TAB2",#N/A,TRUE,"GENERAL";"TAB3",#N/A,TRUE,"GENERAL";"TAB4",#N/A,TRUE,"GENERAL";"TAB5",#N/A,TRUE,"GENERAL"}</definedName>
    <definedName name="sd" localSheetId="11" hidden="1">{"TAB1",#N/A,TRUE,"GENERAL";"TAB2",#N/A,TRUE,"GENERAL";"TAB3",#N/A,TRUE,"GENERAL";"TAB4",#N/A,TRUE,"GENERAL";"TAB5",#N/A,TRUE,"GENERAL"}</definedName>
    <definedName name="sd" localSheetId="7" hidden="1">{"TAB1",#N/A,TRUE,"GENERAL";"TAB2",#N/A,TRUE,"GENERAL";"TAB3",#N/A,TRUE,"GENERAL";"TAB4",#N/A,TRUE,"GENERAL";"TAB5",#N/A,TRUE,"GENERAL"}</definedName>
    <definedName name="sd" localSheetId="4" hidden="1">{"TAB1",#N/A,TRUE,"GENERAL";"TAB2",#N/A,TRUE,"GENERAL";"TAB3",#N/A,TRUE,"GENERAL";"TAB4",#N/A,TRUE,"GENERAL";"TAB5",#N/A,TRUE,"GENERAL"}</definedName>
    <definedName name="sd" localSheetId="6" hidden="1">{"TAB1",#N/A,TRUE,"GENERAL";"TAB2",#N/A,TRUE,"GENERAL";"TAB3",#N/A,TRUE,"GENERAL";"TAB4",#N/A,TRUE,"GENERAL";"TAB5",#N/A,TRUE,"GENERAL"}</definedName>
    <definedName name="sd" localSheetId="8" hidden="1">{"TAB1",#N/A,TRUE,"GENERAL";"TAB2",#N/A,TRUE,"GENERAL";"TAB3",#N/A,TRUE,"GENERAL";"TAB4",#N/A,TRUE,"GENERAL";"TAB5",#N/A,TRUE,"GENERAL"}</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5" hidden="1">{"via1",#N/A,TRUE,"general";"via2",#N/A,TRUE,"general";"via3",#N/A,TRUE,"general"}</definedName>
    <definedName name="sdaf" localSheetId="11" hidden="1">{"via1",#N/A,TRUE,"general";"via2",#N/A,TRUE,"general";"via3",#N/A,TRUE,"general"}</definedName>
    <definedName name="sdaf" localSheetId="7" hidden="1">{"via1",#N/A,TRUE,"general";"via2",#N/A,TRUE,"general";"via3",#N/A,TRUE,"general"}</definedName>
    <definedName name="sdaf" localSheetId="4" hidden="1">{"via1",#N/A,TRUE,"general";"via2",#N/A,TRUE,"general";"via3",#N/A,TRUE,"general"}</definedName>
    <definedName name="sdaf" localSheetId="6" hidden="1">{"via1",#N/A,TRUE,"general";"via2",#N/A,TRUE,"general";"via3",#N/A,TRUE,"general"}</definedName>
    <definedName name="sdaf" localSheetId="8"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5" hidden="1">{"via1",#N/A,TRUE,"general";"via2",#N/A,TRUE,"general";"via3",#N/A,TRUE,"general"}</definedName>
    <definedName name="sdas" localSheetId="11" hidden="1">{"via1",#N/A,TRUE,"general";"via2",#N/A,TRUE,"general";"via3",#N/A,TRUE,"general"}</definedName>
    <definedName name="sdas" localSheetId="7" hidden="1">{"via1",#N/A,TRUE,"general";"via2",#N/A,TRUE,"general";"via3",#N/A,TRUE,"general"}</definedName>
    <definedName name="sdas" localSheetId="4" hidden="1">{"via1",#N/A,TRUE,"general";"via2",#N/A,TRUE,"general";"via3",#N/A,TRUE,"general"}</definedName>
    <definedName name="sdas" localSheetId="6" hidden="1">{"via1",#N/A,TRUE,"general";"via2",#N/A,TRUE,"general";"via3",#N/A,TRUE,"general"}</definedName>
    <definedName name="sdas" localSheetId="8"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5" hidden="1">{"via1",#N/A,TRUE,"general";"via2",#N/A,TRUE,"general";"via3",#N/A,TRUE,"general"}</definedName>
    <definedName name="sdasdf" localSheetId="11" hidden="1">{"via1",#N/A,TRUE,"general";"via2",#N/A,TRUE,"general";"via3",#N/A,TRUE,"general"}</definedName>
    <definedName name="sdasdf" localSheetId="7" hidden="1">{"via1",#N/A,TRUE,"general";"via2",#N/A,TRUE,"general";"via3",#N/A,TRUE,"general"}</definedName>
    <definedName name="sdasdf" localSheetId="4" hidden="1">{"via1",#N/A,TRUE,"general";"via2",#N/A,TRUE,"general";"via3",#N/A,TRUE,"general"}</definedName>
    <definedName name="sdasdf" localSheetId="6" hidden="1">{"via1",#N/A,TRUE,"general";"via2",#N/A,TRUE,"general";"via3",#N/A,TRUE,"general"}</definedName>
    <definedName name="sdasdf" localSheetId="8"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5" hidden="1">{"TAB1",#N/A,TRUE,"GENERAL";"TAB2",#N/A,TRUE,"GENERAL";"TAB3",#N/A,TRUE,"GENERAL";"TAB4",#N/A,TRUE,"GENERAL";"TAB5",#N/A,TRUE,"GENERAL"}</definedName>
    <definedName name="SDCDSCT" localSheetId="11"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E">#REF!</definedName>
    <definedName name="SDFCE" localSheetId="5" hidden="1">{"TAB1",#N/A,TRUE,"GENERAL";"TAB2",#N/A,TRUE,"GENERAL";"TAB3",#N/A,TRUE,"GENERAL";"TAB4",#N/A,TRUE,"GENERAL";"TAB5",#N/A,TRUE,"GENERAL"}</definedName>
    <definedName name="SDFCE" localSheetId="11" hidden="1">{"TAB1",#N/A,TRUE,"GENERAL";"TAB2",#N/A,TRUE,"GENERAL";"TAB3",#N/A,TRUE,"GENERAL";"TAB4",#N/A,TRUE,"GENERAL";"TAB5",#N/A,TRUE,"GENERAL"}</definedName>
    <definedName name="SDFCE" localSheetId="7" hidden="1">{"TAB1",#N/A,TRUE,"GENERAL";"TAB2",#N/A,TRUE,"GENERAL";"TAB3",#N/A,TRUE,"GENERAL";"TAB4",#N/A,TRUE,"GENERAL";"TAB5",#N/A,TRUE,"GENERAL"}</definedName>
    <definedName name="SDFCE" localSheetId="4" hidden="1">{"TAB1",#N/A,TRUE,"GENERAL";"TAB2",#N/A,TRUE,"GENERAL";"TAB3",#N/A,TRUE,"GENERAL";"TAB4",#N/A,TRUE,"GENERAL";"TAB5",#N/A,TRUE,"GENERAL"}</definedName>
    <definedName name="SDFCE" localSheetId="6" hidden="1">{"TAB1",#N/A,TRUE,"GENERAL";"TAB2",#N/A,TRUE,"GENERAL";"TAB3",#N/A,TRUE,"GENERAL";"TAB4",#N/A,TRUE,"GENERAL";"TAB5",#N/A,TRUE,"GENERAL"}</definedName>
    <definedName name="SDFCE" localSheetId="8"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5" hidden="1">{"via1",#N/A,TRUE,"general";"via2",#N/A,TRUE,"general";"via3",#N/A,TRUE,"general"}</definedName>
    <definedName name="sdfd" localSheetId="11" hidden="1">{"via1",#N/A,TRUE,"general";"via2",#N/A,TRUE,"general";"via3",#N/A,TRUE,"general"}</definedName>
    <definedName name="sdfd" localSheetId="7" hidden="1">{"via1",#N/A,TRUE,"general";"via2",#N/A,TRUE,"general";"via3",#N/A,TRUE,"general"}</definedName>
    <definedName name="sdfd" localSheetId="4" hidden="1">{"via1",#N/A,TRUE,"general";"via2",#N/A,TRUE,"general";"via3",#N/A,TRUE,"general"}</definedName>
    <definedName name="sdfd" localSheetId="6" hidden="1">{"via1",#N/A,TRUE,"general";"via2",#N/A,TRUE,"general";"via3",#N/A,TRUE,"general"}</definedName>
    <definedName name="sdfd" localSheetId="8"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5" hidden="1">{"via1",#N/A,TRUE,"general";"via2",#N/A,TRUE,"general";"via3",#N/A,TRUE,"general"}</definedName>
    <definedName name="sdfds" localSheetId="11" hidden="1">{"via1",#N/A,TRUE,"general";"via2",#N/A,TRUE,"general";"via3",#N/A,TRUE,"general"}</definedName>
    <definedName name="sdfds" localSheetId="7" hidden="1">{"via1",#N/A,TRUE,"general";"via2",#N/A,TRUE,"general";"via3",#N/A,TRUE,"general"}</definedName>
    <definedName name="sdfds" localSheetId="4" hidden="1">{"via1",#N/A,TRUE,"general";"via2",#N/A,TRUE,"general";"via3",#N/A,TRUE,"general"}</definedName>
    <definedName name="sdfds" localSheetId="6" hidden="1">{"via1",#N/A,TRUE,"general";"via2",#N/A,TRUE,"general";"via3",#N/A,TRUE,"general"}</definedName>
    <definedName name="sdfds" localSheetId="8"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5" hidden="1">{"via1",#N/A,TRUE,"general";"via2",#N/A,TRUE,"general";"via3",#N/A,TRUE,"general"}</definedName>
    <definedName name="SDFDSO" localSheetId="11" hidden="1">{"via1",#N/A,TRUE,"general";"via2",#N/A,TRUE,"general";"via3",#N/A,TRUE,"general"}</definedName>
    <definedName name="SDFDSO" localSheetId="7" hidden="1">{"via1",#N/A,TRUE,"general";"via2",#N/A,TRUE,"general";"via3",#N/A,TRUE,"general"}</definedName>
    <definedName name="SDFDSO" localSheetId="4" hidden="1">{"via1",#N/A,TRUE,"general";"via2",#N/A,TRUE,"general";"via3",#N/A,TRUE,"general"}</definedName>
    <definedName name="SDFDSO" localSheetId="6" hidden="1">{"via1",#N/A,TRUE,"general";"via2",#N/A,TRUE,"general";"via3",#N/A,TRUE,"general"}</definedName>
    <definedName name="SDFDSO" localSheetId="8"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5" hidden="1">{"TAB1",#N/A,TRUE,"GENERAL";"TAB2",#N/A,TRUE,"GENERAL";"TAB3",#N/A,TRUE,"GENERAL";"TAB4",#N/A,TRUE,"GENERAL";"TAB5",#N/A,TRUE,"GENERAL"}</definedName>
    <definedName name="sdfdstp" localSheetId="11"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5" hidden="1">{"via1",#N/A,TRUE,"general";"via2",#N/A,TRUE,"general";"via3",#N/A,TRUE,"general"}</definedName>
    <definedName name="SDFEO" localSheetId="11" hidden="1">{"via1",#N/A,TRUE,"general";"via2",#N/A,TRUE,"general";"via3",#N/A,TRUE,"general"}</definedName>
    <definedName name="SDFEO" localSheetId="7" hidden="1">{"via1",#N/A,TRUE,"general";"via2",#N/A,TRUE,"general";"via3",#N/A,TRUE,"general"}</definedName>
    <definedName name="SDFEO" localSheetId="4" hidden="1">{"via1",#N/A,TRUE,"general";"via2",#N/A,TRUE,"general";"via3",#N/A,TRUE,"general"}</definedName>
    <definedName name="SDFEO" localSheetId="6" hidden="1">{"via1",#N/A,TRUE,"general";"via2",#N/A,TRUE,"general";"via3",#N/A,TRUE,"general"}</definedName>
    <definedName name="SDFEO" localSheetId="8"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5" hidden="1">{"TAB1",#N/A,TRUE,"GENERAL";"TAB2",#N/A,TRUE,"GENERAL";"TAB3",#N/A,TRUE,"GENERAL";"TAB4",#N/A,TRUE,"GENERAL";"TAB5",#N/A,TRUE,"GENERAL"}</definedName>
    <definedName name="sdfg" localSheetId="11" hidden="1">{"TAB1",#N/A,TRUE,"GENERAL";"TAB2",#N/A,TRUE,"GENERAL";"TAB3",#N/A,TRUE,"GENERAL";"TAB4",#N/A,TRUE,"GENERAL";"TAB5",#N/A,TRUE,"GENERAL"}</definedName>
    <definedName name="sdfg" localSheetId="7" hidden="1">{"TAB1",#N/A,TRUE,"GENERAL";"TAB2",#N/A,TRUE,"GENERAL";"TAB3",#N/A,TRUE,"GENERAL";"TAB4",#N/A,TRUE,"GENERAL";"TAB5",#N/A,TRUE,"GENERAL"}</definedName>
    <definedName name="sdfg" localSheetId="4" hidden="1">{"TAB1",#N/A,TRUE,"GENERAL";"TAB2",#N/A,TRUE,"GENERAL";"TAB3",#N/A,TRUE,"GENERAL";"TAB4",#N/A,TRUE,"GENERAL";"TAB5",#N/A,TRUE,"GENERAL"}</definedName>
    <definedName name="sdfg" localSheetId="6" hidden="1">{"TAB1",#N/A,TRUE,"GENERAL";"TAB2",#N/A,TRUE,"GENERAL";"TAB3",#N/A,TRUE,"GENERAL";"TAB4",#N/A,TRUE,"GENERAL";"TAB5",#N/A,TRUE,"GENERAL"}</definedName>
    <definedName name="sdfg" localSheetId="8"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5" hidden="1">{"via1",#N/A,TRUE,"general";"via2",#N/A,TRUE,"general";"via3",#N/A,TRUE,"general"}</definedName>
    <definedName name="sdfgdsfk" localSheetId="11" hidden="1">{"via1",#N/A,TRUE,"general";"via2",#N/A,TRUE,"general";"via3",#N/A,TRUE,"general"}</definedName>
    <definedName name="sdfgdsfk" localSheetId="7" hidden="1">{"via1",#N/A,TRUE,"general";"via2",#N/A,TRUE,"general";"via3",#N/A,TRUE,"general"}</definedName>
    <definedName name="sdfgdsfk" localSheetId="4" hidden="1">{"via1",#N/A,TRUE,"general";"via2",#N/A,TRUE,"general";"via3",#N/A,TRUE,"general"}</definedName>
    <definedName name="sdfgdsfk" localSheetId="6" hidden="1">{"via1",#N/A,TRUE,"general";"via2",#N/A,TRUE,"general";"via3",#N/A,TRUE,"general"}</definedName>
    <definedName name="sdfgdsfk" localSheetId="8"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5" hidden="1">{"via1",#N/A,TRUE,"general";"via2",#N/A,TRUE,"general";"via3",#N/A,TRUE,"general"}</definedName>
    <definedName name="sdfgsg" localSheetId="11" hidden="1">{"via1",#N/A,TRUE,"general";"via2",#N/A,TRUE,"general";"via3",#N/A,TRUE,"general"}</definedName>
    <definedName name="sdfgsg" localSheetId="7" hidden="1">{"via1",#N/A,TRUE,"general";"via2",#N/A,TRUE,"general";"via3",#N/A,TRUE,"general"}</definedName>
    <definedName name="sdfgsg" localSheetId="4" hidden="1">{"via1",#N/A,TRUE,"general";"via2",#N/A,TRUE,"general";"via3",#N/A,TRUE,"general"}</definedName>
    <definedName name="sdfgsg" localSheetId="6" hidden="1">{"via1",#N/A,TRUE,"general";"via2",#N/A,TRUE,"general";"via3",#N/A,TRUE,"general"}</definedName>
    <definedName name="sdfgsg" localSheetId="8"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5" hidden="1">{"TAB1",#N/A,TRUE,"GENERAL";"TAB2",#N/A,TRUE,"GENERAL";"TAB3",#N/A,TRUE,"GENERAL";"TAB4",#N/A,TRUE,"GENERAL";"TAB5",#N/A,TRUE,"GENERAL"}</definedName>
    <definedName name="SDFLJK" localSheetId="11"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5" hidden="1">{"via1",#N/A,TRUE,"general";"via2",#N/A,TRUE,"general";"via3",#N/A,TRUE,"general"}</definedName>
    <definedName name="sdfsd4" localSheetId="11" hidden="1">{"via1",#N/A,TRUE,"general";"via2",#N/A,TRUE,"general";"via3",#N/A,TRUE,"general"}</definedName>
    <definedName name="sdfsd4" localSheetId="7" hidden="1">{"via1",#N/A,TRUE,"general";"via2",#N/A,TRUE,"general";"via3",#N/A,TRUE,"general"}</definedName>
    <definedName name="sdfsd4" localSheetId="4" hidden="1">{"via1",#N/A,TRUE,"general";"via2",#N/A,TRUE,"general";"via3",#N/A,TRUE,"general"}</definedName>
    <definedName name="sdfsd4" localSheetId="6" hidden="1">{"via1",#N/A,TRUE,"general";"via2",#N/A,TRUE,"general";"via3",#N/A,TRUE,"general"}</definedName>
    <definedName name="sdfsd4" localSheetId="8"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5" hidden="1">{"TAB1",#N/A,TRUE,"GENERAL";"TAB2",#N/A,TRUE,"GENERAL";"TAB3",#N/A,TRUE,"GENERAL";"TAB4",#N/A,TRUE,"GENERAL";"TAB5",#N/A,TRUE,"GENERAL"}</definedName>
    <definedName name="SDFSDF" localSheetId="11"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5" hidden="1">{"via1",#N/A,TRUE,"general";"via2",#N/A,TRUE,"general";"via3",#N/A,TRUE,"general"}</definedName>
    <definedName name="sdfsdfb" localSheetId="11" hidden="1">{"via1",#N/A,TRUE,"general";"via2",#N/A,TRUE,"general";"via3",#N/A,TRUE,"general"}</definedName>
    <definedName name="sdfsdfb" localSheetId="7" hidden="1">{"via1",#N/A,TRUE,"general";"via2",#N/A,TRUE,"general";"via3",#N/A,TRUE,"general"}</definedName>
    <definedName name="sdfsdfb" localSheetId="4" hidden="1">{"via1",#N/A,TRUE,"general";"via2",#N/A,TRUE,"general";"via3",#N/A,TRUE,"general"}</definedName>
    <definedName name="sdfsdfb" localSheetId="6" hidden="1">{"via1",#N/A,TRUE,"general";"via2",#N/A,TRUE,"general";"via3",#N/A,TRUE,"general"}</definedName>
    <definedName name="sdfsdfb" localSheetId="8"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5" hidden="1">{"TAB1",#N/A,TRUE,"GENERAL";"TAB2",#N/A,TRUE,"GENERAL";"TAB3",#N/A,TRUE,"GENERAL";"TAB4",#N/A,TRUE,"GENERAL";"TAB5",#N/A,TRUE,"GENERAL"}</definedName>
    <definedName name="SDFSF" localSheetId="11" hidden="1">{"TAB1",#N/A,TRUE,"GENERAL";"TAB2",#N/A,TRUE,"GENERAL";"TAB3",#N/A,TRUE,"GENERAL";"TAB4",#N/A,TRUE,"GENERAL";"TAB5",#N/A,TRUE,"GENERAL"}</definedName>
    <definedName name="SDFSF" localSheetId="7" hidden="1">{"TAB1",#N/A,TRUE,"GENERAL";"TAB2",#N/A,TRUE,"GENERAL";"TAB3",#N/A,TRUE,"GENERAL";"TAB4",#N/A,TRUE,"GENERAL";"TAB5",#N/A,TRUE,"GENERAL"}</definedName>
    <definedName name="SDFSF" localSheetId="4" hidden="1">{"TAB1",#N/A,TRUE,"GENERAL";"TAB2",#N/A,TRUE,"GENERAL";"TAB3",#N/A,TRUE,"GENERAL";"TAB4",#N/A,TRUE,"GENERAL";"TAB5",#N/A,TRUE,"GENERAL"}</definedName>
    <definedName name="SDFSF" localSheetId="6" hidden="1">{"TAB1",#N/A,TRUE,"GENERAL";"TAB2",#N/A,TRUE,"GENERAL";"TAB3",#N/A,TRUE,"GENERAL";"TAB4",#N/A,TRUE,"GENERAL";"TAB5",#N/A,TRUE,"GENERAL"}</definedName>
    <definedName name="SDFSF" localSheetId="8"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5" hidden="1">{"TAB1",#N/A,TRUE,"GENERAL";"TAB2",#N/A,TRUE,"GENERAL";"TAB3",#N/A,TRUE,"GENERAL";"TAB4",#N/A,TRUE,"GENERAL";"TAB5",#N/A,TRUE,"GENERAL"}</definedName>
    <definedName name="sdfsv" localSheetId="11" hidden="1">{"TAB1",#N/A,TRUE,"GENERAL";"TAB2",#N/A,TRUE,"GENERAL";"TAB3",#N/A,TRUE,"GENERAL";"TAB4",#N/A,TRUE,"GENERAL";"TAB5",#N/A,TRUE,"GENERAL"}</definedName>
    <definedName name="sdfsv" localSheetId="7" hidden="1">{"TAB1",#N/A,TRUE,"GENERAL";"TAB2",#N/A,TRUE,"GENERAL";"TAB3",#N/A,TRUE,"GENERAL";"TAB4",#N/A,TRUE,"GENERAL";"TAB5",#N/A,TRUE,"GENERAL"}</definedName>
    <definedName name="sdfsv" localSheetId="4" hidden="1">{"TAB1",#N/A,TRUE,"GENERAL";"TAB2",#N/A,TRUE,"GENERAL";"TAB3",#N/A,TRUE,"GENERAL";"TAB4",#N/A,TRUE,"GENERAL";"TAB5",#N/A,TRUE,"GENERAL"}</definedName>
    <definedName name="sdfsv" localSheetId="6" hidden="1">{"TAB1",#N/A,TRUE,"GENERAL";"TAB2",#N/A,TRUE,"GENERAL";"TAB3",#N/A,TRUE,"GENERAL";"TAB4",#N/A,TRUE,"GENERAL";"TAB5",#N/A,TRUE,"GENERAL"}</definedName>
    <definedName name="sdfsv" localSheetId="8"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 localSheetId="5">'5. FP PRESTAC.'!err</definedName>
    <definedName name="sdg" localSheetId="11">[0]!err</definedName>
    <definedName name="sdg" localSheetId="7">CALIDAD!err</definedName>
    <definedName name="sdg" localSheetId="4">DEDICACIÓN!err</definedName>
    <definedName name="sdg" localSheetId="8">'IMP Y PÓLIZAS'!err</definedName>
    <definedName name="sdg" localSheetId="0">[0]!err</definedName>
    <definedName name="sdg">[0]!err</definedName>
    <definedName name="sdgfd" localSheetId="5" hidden="1">{"TAB1",#N/A,TRUE,"GENERAL";"TAB2",#N/A,TRUE,"GENERAL";"TAB3",#N/A,TRUE,"GENERAL";"TAB4",#N/A,TRUE,"GENERAL";"TAB5",#N/A,TRUE,"GENERAL"}</definedName>
    <definedName name="sdgfd" localSheetId="11" hidden="1">{"TAB1",#N/A,TRUE,"GENERAL";"TAB2",#N/A,TRUE,"GENERAL";"TAB3",#N/A,TRUE,"GENERAL";"TAB4",#N/A,TRUE,"GENERAL";"TAB5",#N/A,TRUE,"GENERAL"}</definedName>
    <definedName name="sdgfd" localSheetId="7" hidden="1">{"TAB1",#N/A,TRUE,"GENERAL";"TAB2",#N/A,TRUE,"GENERAL";"TAB3",#N/A,TRUE,"GENERAL";"TAB4",#N/A,TRUE,"GENERAL";"TAB5",#N/A,TRUE,"GENERAL"}</definedName>
    <definedName name="sdgfd" localSheetId="4" hidden="1">{"TAB1",#N/A,TRUE,"GENERAL";"TAB2",#N/A,TRUE,"GENERAL";"TAB3",#N/A,TRUE,"GENERAL";"TAB4",#N/A,TRUE,"GENERAL";"TAB5",#N/A,TRUE,"GENERAL"}</definedName>
    <definedName name="sdgfd" localSheetId="6" hidden="1">{"TAB1",#N/A,TRUE,"GENERAL";"TAB2",#N/A,TRUE,"GENERAL";"TAB3",#N/A,TRUE,"GENERAL";"TAB4",#N/A,TRUE,"GENERAL";"TAB5",#N/A,TRUE,"GENERAL"}</definedName>
    <definedName name="sdgfd" localSheetId="8"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5" hidden="1">{"via1",#N/A,TRUE,"general";"via2",#N/A,TRUE,"general";"via3",#N/A,TRUE,"general"}</definedName>
    <definedName name="sdgfgp" localSheetId="11" hidden="1">{"via1",#N/A,TRUE,"general";"via2",#N/A,TRUE,"general";"via3",#N/A,TRUE,"general"}</definedName>
    <definedName name="sdgfgp" localSheetId="7" hidden="1">{"via1",#N/A,TRUE,"general";"via2",#N/A,TRUE,"general";"via3",#N/A,TRUE,"general"}</definedName>
    <definedName name="sdgfgp" localSheetId="4" hidden="1">{"via1",#N/A,TRUE,"general";"via2",#N/A,TRUE,"general";"via3",#N/A,TRUE,"general"}</definedName>
    <definedName name="sdgfgp" localSheetId="6" hidden="1">{"via1",#N/A,TRUE,"general";"via2",#N/A,TRUE,"general";"via3",#N/A,TRUE,"general"}</definedName>
    <definedName name="sdgfgp" localSheetId="8"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5" hidden="1">{"via1",#N/A,TRUE,"general";"via2",#N/A,TRUE,"general";"via3",#N/A,TRUE,"general"}</definedName>
    <definedName name="sdgfiu" localSheetId="11" hidden="1">{"via1",#N/A,TRUE,"general";"via2",#N/A,TRUE,"general";"via3",#N/A,TRUE,"general"}</definedName>
    <definedName name="sdgfiu" localSheetId="7" hidden="1">{"via1",#N/A,TRUE,"general";"via2",#N/A,TRUE,"general";"via3",#N/A,TRUE,"general"}</definedName>
    <definedName name="sdgfiu" localSheetId="4" hidden="1">{"via1",#N/A,TRUE,"general";"via2",#N/A,TRUE,"general";"via3",#N/A,TRUE,"general"}</definedName>
    <definedName name="sdgfiu" localSheetId="6" hidden="1">{"via1",#N/A,TRUE,"general";"via2",#N/A,TRUE,"general";"via3",#N/A,TRUE,"general"}</definedName>
    <definedName name="sdgfiu" localSheetId="8"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5" hidden="1">{"TAB1",#N/A,TRUE,"GENERAL";"TAB2",#N/A,TRUE,"GENERAL";"TAB3",#N/A,TRUE,"GENERAL";"TAB4",#N/A,TRUE,"GENERAL";"TAB5",#N/A,TRUE,"GENERAL"}</definedName>
    <definedName name="sdgsd" localSheetId="11" hidden="1">{"TAB1",#N/A,TRUE,"GENERAL";"TAB2",#N/A,TRUE,"GENERAL";"TAB3",#N/A,TRUE,"GENERAL";"TAB4",#N/A,TRUE,"GENERAL";"TAB5",#N/A,TRUE,"GENERAL"}</definedName>
    <definedName name="sdgsd" localSheetId="7" hidden="1">{"TAB1",#N/A,TRUE,"GENERAL";"TAB2",#N/A,TRUE,"GENERAL";"TAB3",#N/A,TRUE,"GENERAL";"TAB4",#N/A,TRUE,"GENERAL";"TAB5",#N/A,TRUE,"GENERAL"}</definedName>
    <definedName name="sdgsd" localSheetId="4" hidden="1">{"TAB1",#N/A,TRUE,"GENERAL";"TAB2",#N/A,TRUE,"GENERAL";"TAB3",#N/A,TRUE,"GENERAL";"TAB4",#N/A,TRUE,"GENERAL";"TAB5",#N/A,TRUE,"GENERAL"}</definedName>
    <definedName name="sdgsd" localSheetId="6" hidden="1">{"TAB1",#N/A,TRUE,"GENERAL";"TAB2",#N/A,TRUE,"GENERAL";"TAB3",#N/A,TRUE,"GENERAL";"TAB4",#N/A,TRUE,"GENERAL";"TAB5",#N/A,TRUE,"GENERAL"}</definedName>
    <definedName name="sdgsd" localSheetId="8"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5" hidden="1">{"via1",#N/A,TRUE,"general";"via2",#N/A,TRUE,"general";"via3",#N/A,TRUE,"general"}</definedName>
    <definedName name="sdgsg" localSheetId="11" hidden="1">{"via1",#N/A,TRUE,"general";"via2",#N/A,TRUE,"general";"via3",#N/A,TRUE,"general"}</definedName>
    <definedName name="sdgsg" localSheetId="7" hidden="1">{"via1",#N/A,TRUE,"general";"via2",#N/A,TRUE,"general";"via3",#N/A,TRUE,"general"}</definedName>
    <definedName name="sdgsg" localSheetId="4" hidden="1">{"via1",#N/A,TRUE,"general";"via2",#N/A,TRUE,"general";"via3",#N/A,TRUE,"general"}</definedName>
    <definedName name="sdgsg" localSheetId="6" hidden="1">{"via1",#N/A,TRUE,"general";"via2",#N/A,TRUE,"general";"via3",#N/A,TRUE,"general"}</definedName>
    <definedName name="sdgsg" localSheetId="8"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5" hidden="1">{"TAB1",#N/A,TRUE,"GENERAL";"TAB2",#N/A,TRUE,"GENERAL";"TAB3",#N/A,TRUE,"GENERAL";"TAB4",#N/A,TRUE,"GENERAL";"TAB5",#N/A,TRUE,"GENERAL"}</definedName>
    <definedName name="SDIKOM" localSheetId="11"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#REF!</definedName>
    <definedName name="sdsdfh" localSheetId="5" hidden="1">{"via1",#N/A,TRUE,"general";"via2",#N/A,TRUE,"general";"via3",#N/A,TRUE,"general"}</definedName>
    <definedName name="sdsdfh" localSheetId="11" hidden="1">{"via1",#N/A,TRUE,"general";"via2",#N/A,TRUE,"general";"via3",#N/A,TRUE,"general"}</definedName>
    <definedName name="sdsdfh" localSheetId="7" hidden="1">{"via1",#N/A,TRUE,"general";"via2",#N/A,TRUE,"general";"via3",#N/A,TRUE,"general"}</definedName>
    <definedName name="sdsdfh" localSheetId="4" hidden="1">{"via1",#N/A,TRUE,"general";"via2",#N/A,TRUE,"general";"via3",#N/A,TRUE,"general"}</definedName>
    <definedName name="sdsdfh" localSheetId="6" hidden="1">{"via1",#N/A,TRUE,"general";"via2",#N/A,TRUE,"general";"via3",#N/A,TRUE,"general"}</definedName>
    <definedName name="sdsdfh" localSheetId="8"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[124]Datos!$B$3:$D$72</definedName>
    <definedName name="seccion1" localSheetId="5">#REF!</definedName>
    <definedName name="seccion1" localSheetId="11">#REF!</definedName>
    <definedName name="seccion1" localSheetId="7">#REF!</definedName>
    <definedName name="seccion1" localSheetId="4">#REF!</definedName>
    <definedName name="seccion1" localSheetId="8">#REF!</definedName>
    <definedName name="seccion1" localSheetId="0">#REF!</definedName>
    <definedName name="seccion1">#REF!</definedName>
    <definedName name="seccion2" localSheetId="11">#REF!</definedName>
    <definedName name="seccion2" localSheetId="0">#REF!</definedName>
    <definedName name="seccion2">#REF!</definedName>
    <definedName name="Seccionador_de_Maniobras_de_17.5_KV_630_A" localSheetId="11">#REF!</definedName>
    <definedName name="Seccionador_de_Maniobras_de_17.5_KV_630_A" localSheetId="0">#REF!</definedName>
    <definedName name="Seccionador_de_Maniobras_de_17.5_KV_630_A">#REF!</definedName>
    <definedName name="SECTOR">#REF!</definedName>
    <definedName name="Seguetas">#REF!</definedName>
    <definedName name="SEGUNDO">#REF!</definedName>
    <definedName name="Segurambiensalud">#REF!</definedName>
    <definedName name="selalternativas">[125]Listado!$S$2:$S$3</definedName>
    <definedName name="SEM_DEL_MES" localSheetId="5">#REF!</definedName>
    <definedName name="SEM_DEL_MES" localSheetId="11">#REF!</definedName>
    <definedName name="SEM_DEL_MES" localSheetId="7">#REF!</definedName>
    <definedName name="SEM_DEL_MES" localSheetId="4">#REF!</definedName>
    <definedName name="SEM_DEL_MES" localSheetId="8">#REF!</definedName>
    <definedName name="SEM_DEL_MES" localSheetId="0">#REF!</definedName>
    <definedName name="SEM_DEL_MES">#REF!</definedName>
    <definedName name="Semanas_mes" localSheetId="11">#REF!</definedName>
    <definedName name="Semanas_mes" localSheetId="4">#REF!</definedName>
    <definedName name="Semanas_mes" localSheetId="8">#REF!</definedName>
    <definedName name="Semanas_mes" localSheetId="0">#REF!</definedName>
    <definedName name="Semanas_mes">#REF!</definedName>
    <definedName name="SERO" localSheetId="5">'5. FP PRESTAC.'!err</definedName>
    <definedName name="SERO" localSheetId="11">[0]!err</definedName>
    <definedName name="SERO" localSheetId="7">CALIDAD!err</definedName>
    <definedName name="SERO" localSheetId="4">DEDICACIÓN!err</definedName>
    <definedName name="SERO" localSheetId="8">'IMP Y PÓLIZAS'!err</definedName>
    <definedName name="SERO" localSheetId="0">[0]!err</definedName>
    <definedName name="SERO">[0]!err</definedName>
    <definedName name="SERO_10">#NAME?</definedName>
    <definedName name="SERO_3">#NAME?</definedName>
    <definedName name="SERO_4">#NAME?</definedName>
    <definedName name="SERO_5">#NAME?</definedName>
    <definedName name="SERO_6">#NAME?</definedName>
    <definedName name="SERO_7">#NAME?</definedName>
    <definedName name="SERO_8">#NAME?</definedName>
    <definedName name="SERO_9">#NAME?</definedName>
    <definedName name="Servicio_de_Volqueta" localSheetId="5">#REF!</definedName>
    <definedName name="Servicio_de_Volqueta" localSheetId="11">#REF!</definedName>
    <definedName name="Servicio_de_Volqueta" localSheetId="7">#REF!</definedName>
    <definedName name="Servicio_de_Volqueta" localSheetId="4">#REF!</definedName>
    <definedName name="Servicio_de_Volqueta" localSheetId="8">#REF!</definedName>
    <definedName name="Servicio_de_Volqueta" localSheetId="0">#REF!</definedName>
    <definedName name="Servicio_de_Volqueta">#REF!</definedName>
    <definedName name="Servicios">#REF!</definedName>
    <definedName name="SESENTA">#REF!,#REF!</definedName>
    <definedName name="SETENTA">#REF!,#REF!</definedName>
    <definedName name="setrj" localSheetId="5" hidden="1">{"via1",#N/A,TRUE,"general";"via2",#N/A,TRUE,"general";"via3",#N/A,TRUE,"general"}</definedName>
    <definedName name="setrj" localSheetId="11" hidden="1">{"via1",#N/A,TRUE,"general";"via2",#N/A,TRUE,"general";"via3",#N/A,TRUE,"general"}</definedName>
    <definedName name="setrj" localSheetId="7" hidden="1">{"via1",#N/A,TRUE,"general";"via2",#N/A,TRUE,"general";"via3",#N/A,TRUE,"general"}</definedName>
    <definedName name="setrj" localSheetId="4" hidden="1">{"via1",#N/A,TRUE,"general";"via2",#N/A,TRUE,"general";"via3",#N/A,TRUE,"general"}</definedName>
    <definedName name="setrj" localSheetId="6" hidden="1">{"via1",#N/A,TRUE,"general";"via2",#N/A,TRUE,"general";"via3",#N/A,TRUE,"general"}</definedName>
    <definedName name="setrj" localSheetId="8"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5" hidden="1">{"via1",#N/A,TRUE,"general";"via2",#N/A,TRUE,"general";"via3",#N/A,TRUE,"general"}</definedName>
    <definedName name="sett" localSheetId="11" hidden="1">{"via1",#N/A,TRUE,"general";"via2",#N/A,TRUE,"general";"via3",#N/A,TRUE,"general"}</definedName>
    <definedName name="sett" localSheetId="7" hidden="1">{"via1",#N/A,TRUE,"general";"via2",#N/A,TRUE,"general";"via3",#N/A,TRUE,"general"}</definedName>
    <definedName name="sett" localSheetId="4" hidden="1">{"via1",#N/A,TRUE,"general";"via2",#N/A,TRUE,"general";"via3",#N/A,TRUE,"general"}</definedName>
    <definedName name="sett" localSheetId="6" hidden="1">{"via1",#N/A,TRUE,"general";"via2",#N/A,TRUE,"general";"via3",#N/A,TRUE,"general"}</definedName>
    <definedName name="sett" localSheetId="8"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5" hidden="1">{"TAB1",#N/A,TRUE,"GENERAL";"TAB2",#N/A,TRUE,"GENERAL";"TAB3",#N/A,TRUE,"GENERAL";"TAB4",#N/A,TRUE,"GENERAL";"TAB5",#N/A,TRUE,"GENERAL"}</definedName>
    <definedName name="sfasf" localSheetId="11" hidden="1">{"TAB1",#N/A,TRUE,"GENERAL";"TAB2",#N/A,TRUE,"GENERAL";"TAB3",#N/A,TRUE,"GENERAL";"TAB4",#N/A,TRUE,"GENERAL";"TAB5",#N/A,TRUE,"GENERAL"}</definedName>
    <definedName name="sfasf" localSheetId="7" hidden="1">{"TAB1",#N/A,TRUE,"GENERAL";"TAB2",#N/A,TRUE,"GENERAL";"TAB3",#N/A,TRUE,"GENERAL";"TAB4",#N/A,TRUE,"GENERAL";"TAB5",#N/A,TRUE,"GENERAL"}</definedName>
    <definedName name="sfasf" localSheetId="4" hidden="1">{"TAB1",#N/A,TRUE,"GENERAL";"TAB2",#N/A,TRUE,"GENERAL";"TAB3",#N/A,TRUE,"GENERAL";"TAB4",#N/A,TRUE,"GENERAL";"TAB5",#N/A,TRUE,"GENERAL"}</definedName>
    <definedName name="sfasf" localSheetId="6" hidden="1">{"TAB1",#N/A,TRUE,"GENERAL";"TAB2",#N/A,TRUE,"GENERAL";"TAB3",#N/A,TRUE,"GENERAL";"TAB4",#N/A,TRUE,"GENERAL";"TAB5",#N/A,TRUE,"GENERAL"}</definedName>
    <definedName name="sfasf" localSheetId="8"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F" localSheetId="5">'5. FP PRESTAC.'!err</definedName>
    <definedName name="SFF" localSheetId="11">[0]!err</definedName>
    <definedName name="SFF" localSheetId="7">CALIDAD!err</definedName>
    <definedName name="SFF" localSheetId="4">DEDICACIÓN!err</definedName>
    <definedName name="SFF" localSheetId="8">'IMP Y PÓLIZAS'!err</definedName>
    <definedName name="SFF" localSheetId="0">[0]!err</definedName>
    <definedName name="SFF">[0]!err</definedName>
    <definedName name="SFHSGFH" localSheetId="5" hidden="1">{"TAB1",#N/A,TRUE,"GENERAL";"TAB2",#N/A,TRUE,"GENERAL";"TAB3",#N/A,TRUE,"GENERAL";"TAB4",#N/A,TRUE,"GENERAL";"TAB5",#N/A,TRUE,"GENERAL"}</definedName>
    <definedName name="SFHSGFH" localSheetId="11"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5" hidden="1">{"via1",#N/A,TRUE,"general";"via2",#N/A,TRUE,"general";"via3",#N/A,TRUE,"general"}</definedName>
    <definedName name="sfsd" localSheetId="11" hidden="1">{"via1",#N/A,TRUE,"general";"via2",#N/A,TRUE,"general";"via3",#N/A,TRUE,"general"}</definedName>
    <definedName name="sfsd" localSheetId="7" hidden="1">{"via1",#N/A,TRUE,"general";"via2",#N/A,TRUE,"general";"via3",#N/A,TRUE,"general"}</definedName>
    <definedName name="sfsd" localSheetId="4" hidden="1">{"via1",#N/A,TRUE,"general";"via2",#N/A,TRUE,"general";"via3",#N/A,TRUE,"general"}</definedName>
    <definedName name="sfsd" localSheetId="6" hidden="1">{"via1",#N/A,TRUE,"general";"via2",#N/A,TRUE,"general";"via3",#N/A,TRUE,"general"}</definedName>
    <definedName name="sfsd" localSheetId="8"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5" hidden="1">{"TAB1",#N/A,TRUE,"GENERAL";"TAB2",#N/A,TRUE,"GENERAL";"TAB3",#N/A,TRUE,"GENERAL";"TAB4",#N/A,TRUE,"GENERAL";"TAB5",#N/A,TRUE,"GENERAL"}</definedName>
    <definedName name="sfsdf" localSheetId="11" hidden="1">{"TAB1",#N/A,TRUE,"GENERAL";"TAB2",#N/A,TRUE,"GENERAL";"TAB3",#N/A,TRUE,"GENERAL";"TAB4",#N/A,TRUE,"GENERAL";"TAB5",#N/A,TRUE,"GENERAL"}</definedName>
    <definedName name="sfsdf" localSheetId="7" hidden="1">{"TAB1",#N/A,TRUE,"GENERAL";"TAB2",#N/A,TRUE,"GENERAL";"TAB3",#N/A,TRUE,"GENERAL";"TAB4",#N/A,TRUE,"GENERAL";"TAB5",#N/A,TRUE,"GENERAL"}</definedName>
    <definedName name="sfsdf" localSheetId="4" hidden="1">{"TAB1",#N/A,TRUE,"GENERAL";"TAB2",#N/A,TRUE,"GENERAL";"TAB3",#N/A,TRUE,"GENERAL";"TAB4",#N/A,TRUE,"GENERAL";"TAB5",#N/A,TRUE,"GENERAL"}</definedName>
    <definedName name="sfsdf" localSheetId="6" hidden="1">{"TAB1",#N/A,TRUE,"GENERAL";"TAB2",#N/A,TRUE,"GENERAL";"TAB3",#N/A,TRUE,"GENERAL";"TAB4",#N/A,TRUE,"GENERAL";"TAB5",#N/A,TRUE,"GENERAL"}</definedName>
    <definedName name="sfsdf" localSheetId="8"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11"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11"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HARED_FORMULA_0">#N/A</definedName>
    <definedName name="SHARED_FORMULA_1">#N/A</definedName>
    <definedName name="SHARED_FORMULA_2">#N/A</definedName>
    <definedName name="SHARED_FORMULA_3">#N/A</definedName>
    <definedName name="SHARED_FORMULA_4">#N/A</definedName>
    <definedName name="SHARED_FORMULA_5">#N/A</definedName>
    <definedName name="SHARED_FORMULA_6">#N/A</definedName>
    <definedName name="si" localSheetId="5">#REF!</definedName>
    <definedName name="si" localSheetId="11">#REF!</definedName>
    <definedName name="si" localSheetId="7">#REF!</definedName>
    <definedName name="SI" localSheetId="4">DEDICACIÓN!err</definedName>
    <definedName name="si" localSheetId="8">#REF!</definedName>
    <definedName name="si" localSheetId="0">#REF!</definedName>
    <definedName name="si">#REF!</definedName>
    <definedName name="SI_10">#NAME?</definedName>
    <definedName name="SI_3">#NAME?</definedName>
    <definedName name="SI_4">#NAME?</definedName>
    <definedName name="SI_5">#NAME?</definedName>
    <definedName name="SI_6">#NAME?</definedName>
    <definedName name="SI_7">#NAME?</definedName>
    <definedName name="SI_8">#NAME?</definedName>
    <definedName name="SI_9">#NAME?</definedName>
    <definedName name="Siembra_por_Unidad" localSheetId="5">#REF!</definedName>
    <definedName name="Siembra_por_Unidad" localSheetId="11">#REF!</definedName>
    <definedName name="Siembra_por_Unidad" localSheetId="7">#REF!</definedName>
    <definedName name="Siembra_por_Unidad" localSheetId="4">#REF!</definedName>
    <definedName name="Siembra_por_Unidad" localSheetId="8">#REF!</definedName>
    <definedName name="Siembra_por_Unidad" localSheetId="0">#REF!</definedName>
    <definedName name="Siembra_por_Unidad">#REF!</definedName>
    <definedName name="Sifón_c_x_c_sanitario_2" localSheetId="11">#REF!</definedName>
    <definedName name="Sifón_c_x_c_sanitario_2" localSheetId="0">#REF!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ISISIS" localSheetId="5">'5. FP PRESTAC.'!err</definedName>
    <definedName name="SISISIS" localSheetId="11">[0]!err</definedName>
    <definedName name="SISISIS" localSheetId="7">CALIDAD!err</definedName>
    <definedName name="SISISIS" localSheetId="4">DEDICACIÓN!err</definedName>
    <definedName name="SISISIS" localSheetId="8">'IMP Y PÓLIZAS'!err</definedName>
    <definedName name="SISISIS" localSheetId="0">[0]!err</definedName>
    <definedName name="SISISIS">[0]!err</definedName>
    <definedName name="SISISIS_10">#NAME?</definedName>
    <definedName name="SISISIS_3">#NAME?</definedName>
    <definedName name="SISISIS_4">#NAME?</definedName>
    <definedName name="SISISIS_5">#NAME?</definedName>
    <definedName name="SISISIS_6">#NAME?</definedName>
    <definedName name="SISISIS_7">#NAME?</definedName>
    <definedName name="SISISIS_8">#NAME?</definedName>
    <definedName name="SISISIS_9">#NAME?</definedName>
    <definedName name="sk" localSheetId="5">#REF!</definedName>
    <definedName name="sk" localSheetId="11">#REF!</definedName>
    <definedName name="sk" localSheetId="7">#REF!</definedName>
    <definedName name="sk" localSheetId="4">#REF!</definedName>
    <definedName name="sk" localSheetId="8">#REF!</definedName>
    <definedName name="sk" localSheetId="0">#REF!</definedName>
    <definedName name="sk">#REF!</definedName>
    <definedName name="sm" localSheetId="11">#REF!</definedName>
    <definedName name="sm" localSheetId="4">#REF!</definedName>
    <definedName name="sm" localSheetId="8">#REF!</definedName>
    <definedName name="sm" localSheetId="0">#REF!</definedName>
    <definedName name="sm">#REF!</definedName>
    <definedName name="SMMLV" localSheetId="5">'5. FP PRESTAC.'!$C$19</definedName>
    <definedName name="SMMLV" localSheetId="11">'[118]FACTOR PRESTACIONAL'!$C$14</definedName>
    <definedName name="SMMLV" localSheetId="7">#REF!</definedName>
    <definedName name="SMMLV" localSheetId="4">#REF!</definedName>
    <definedName name="SMMLV" localSheetId="3">'FACTOR PRESTACIONAL'!#REF!</definedName>
    <definedName name="SMMLV" localSheetId="8">#REF!</definedName>
    <definedName name="SMMLV" localSheetId="0">'[118]FACTOR PRESTACIONAL'!$C$14</definedName>
    <definedName name="SMMLV">#REF!</definedName>
    <definedName name="sn" localSheetId="11">#REF!</definedName>
    <definedName name="sn" localSheetId="4">#REF!</definedName>
    <definedName name="sn" localSheetId="8">#REF!</definedName>
    <definedName name="sn" localSheetId="0">#REF!</definedName>
    <definedName name="sn">#REF!</definedName>
    <definedName name="snw" localSheetId="11">#REF!</definedName>
    <definedName name="snw" localSheetId="0">#REF!</definedName>
    <definedName name="snw">#REF!</definedName>
    <definedName name="sñ" localSheetId="11">#REF!</definedName>
    <definedName name="sñ" localSheetId="0">#REF!</definedName>
    <definedName name="sñ">#REF!</definedName>
    <definedName name="so">#REF!</definedName>
    <definedName name="SOBREANCHO">[10]Hoja2!#REF!</definedName>
    <definedName name="SOL" localSheetId="5">#REF!</definedName>
    <definedName name="SOL" localSheetId="11">#REF!</definedName>
    <definedName name="SOL" localSheetId="7">#REF!</definedName>
    <definedName name="SOL" localSheetId="4">#REF!</definedName>
    <definedName name="SOL" localSheetId="8">#REF!</definedName>
    <definedName name="SOL" localSheetId="0">#REF!</definedName>
    <definedName name="SOL">#REF!</definedName>
    <definedName name="Soldadura_de_estaño_para_cobre" localSheetId="11">#REF!</definedName>
    <definedName name="Soldadura_de_estaño_para_cobre" localSheetId="0">#REF!</definedName>
    <definedName name="Soldadura_de_estaño_para_cobre">#REF!</definedName>
    <definedName name="Soldadura_eléctrica_004___323" localSheetId="11">#REF!</definedName>
    <definedName name="Soldadura_eléctrica_004___323" localSheetId="0">#REF!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porte_Colgante_Tipo_Clevis_de_1_2__a_1_1_2" localSheetId="5">#REF!</definedName>
    <definedName name="Soporte_Colgante_Tipo_Clevis_de_1_2__a_1_1_2" localSheetId="11">#REF!</definedName>
    <definedName name="Soporte_Colgante_Tipo_Clevis_de_1_2__a_1_1_2" localSheetId="7">#REF!</definedName>
    <definedName name="Soporte_Colgante_Tipo_Clevis_de_1_2__a_1_1_2" localSheetId="4">#REF!</definedName>
    <definedName name="Soporte_Colgante_Tipo_Clevis_de_1_2__a_1_1_2" localSheetId="8">#REF!</definedName>
    <definedName name="Soporte_Colgante_Tipo_Clevis_de_1_2__a_1_1_2" localSheetId="0">#REF!</definedName>
    <definedName name="Soporte_Colgante_Tipo_Clevis_de_1_2__a_1_1_2">#REF!</definedName>
    <definedName name="Soporte_Colgante_Tipo_Clevis_de_2__a_4" localSheetId="11">#REF!</definedName>
    <definedName name="Soporte_Colgante_Tipo_Clevis_de_2__a_4" localSheetId="0">#REF!</definedName>
    <definedName name="Soporte_Colgante_Tipo_Clevis_de_2__a_4">#REF!</definedName>
    <definedName name="Soporte_Colgante_Tipo_Clevis_de_6" localSheetId="11">#REF!</definedName>
    <definedName name="Soporte_Colgante_Tipo_Clevis_de_6" localSheetId="0">#REF!</definedName>
    <definedName name="Soporte_Colgante_Tipo_Clevis_de_6">#REF!</definedName>
    <definedName name="Spanner_Auto_File">"F:\Proyectos\CEI\Tunja-Barbosa\tra2b.x2a"</definedName>
    <definedName name="Spanner_Auto_Select">'[126]A-HOR'!#REF!</definedName>
    <definedName name="Sprinkler_PENDENT_57_y_68_grados" localSheetId="5">#REF!</definedName>
    <definedName name="Sprinkler_PENDENT_57_y_68_grados" localSheetId="11">#REF!</definedName>
    <definedName name="Sprinkler_PENDENT_57_y_68_grados" localSheetId="7">#REF!</definedName>
    <definedName name="Sprinkler_PENDENT_57_y_68_grados" localSheetId="4">#REF!</definedName>
    <definedName name="Sprinkler_PENDENT_57_y_68_grados" localSheetId="8">#REF!</definedName>
    <definedName name="Sprinkler_PENDENT_57_y_68_grados" localSheetId="0">#REF!</definedName>
    <definedName name="Sprinkler_PENDENT_57_y_68_grados">#REF!</definedName>
    <definedName name="sr" localSheetId="11">#REF!</definedName>
    <definedName name="sr" localSheetId="0">#REF!</definedName>
    <definedName name="sr">#REF!</definedName>
    <definedName name="srwrwr" localSheetId="5" hidden="1">{"TAB1",#N/A,TRUE,"GENERAL";"TAB2",#N/A,TRUE,"GENERAL";"TAB3",#N/A,TRUE,"GENERAL";"TAB4",#N/A,TRUE,"GENERAL";"TAB5",#N/A,TRUE,"GENERAL"}</definedName>
    <definedName name="srwrwr" localSheetId="11"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SS" localSheetId="5">'5. FP PRESTAC.'!err</definedName>
    <definedName name="SSSS" localSheetId="11">[0]!err</definedName>
    <definedName name="SSSS" localSheetId="7">CALIDAD!err</definedName>
    <definedName name="SSSS" localSheetId="4">DEDICACIÓN!err</definedName>
    <definedName name="SSSS" localSheetId="8">'IMP Y PÓLIZAS'!err</definedName>
    <definedName name="SSSS" localSheetId="0">[0]!err</definedName>
    <definedName name="SSSS">[0]!err</definedName>
    <definedName name="sssss7" localSheetId="5" hidden="1">{"via1",#N/A,TRUE,"general";"via2",#N/A,TRUE,"general";"via3",#N/A,TRUE,"general"}</definedName>
    <definedName name="sssss7" localSheetId="11" hidden="1">{"via1",#N/A,TRUE,"general";"via2",#N/A,TRUE,"general";"via3",#N/A,TRUE,"general"}</definedName>
    <definedName name="sssss7" localSheetId="7" hidden="1">{"via1",#N/A,TRUE,"general";"via2",#N/A,TRUE,"general";"via3",#N/A,TRUE,"general"}</definedName>
    <definedName name="sssss7" localSheetId="4" hidden="1">{"via1",#N/A,TRUE,"general";"via2",#N/A,TRUE,"general";"via3",#N/A,TRUE,"general"}</definedName>
    <definedName name="sssss7" localSheetId="6" hidden="1">{"via1",#N/A,TRUE,"general";"via2",#N/A,TRUE,"general";"via3",#N/A,TRUE,"general"}</definedName>
    <definedName name="sssss7" localSheetId="8"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5" hidden="1">{"TAB1",#N/A,TRUE,"GENERAL";"TAB2",#N/A,TRUE,"GENERAL";"TAB3",#N/A,TRUE,"GENERAL";"TAB4",#N/A,TRUE,"GENERAL";"TAB5",#N/A,TRUE,"GENERAL"}</definedName>
    <definedName name="sssssa" localSheetId="11"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SS" localSheetId="5">IF(Loan_Amount*Interest_Rate*Loan_Years*Loan_Start&gt;0,1,0)</definedName>
    <definedName name="SSSSSSS" localSheetId="11">IF([0]!Loan_Amount*AIU!Interest_Rate*[0]!Loan_Years*[0]!Loan_Start&gt;0,1,0)</definedName>
    <definedName name="SSSSSSS" localSheetId="7">IF(Loan_Amount*Interest_Rate*Loan_Years*Loan_Start&gt;0,1,0)</definedName>
    <definedName name="SSSSSSS" localSheetId="4">IF(Loan_Amount*Interest_Rate*Loan_Years*Loan_Start&gt;0,1,0)</definedName>
    <definedName name="SSSSSSS" localSheetId="6">IF(Loan_Amount*Interest_Rate*Loan_Years*Loan_Start&gt;0,1,0)</definedName>
    <definedName name="SSSSSSS" localSheetId="8">IF(Loan_Amount*Interest_Rate*Loan_Years*Loan_Start&gt;0,1,0)</definedName>
    <definedName name="SSSSSSS" localSheetId="0">IF([0]!Loan_Amount*'INFO GENERAL'!Interest_Rate*[0]!Loan_Years*[0]!Loan_Start&gt;0,1,0)</definedName>
    <definedName name="SSSSSSS">IF(Loan_Amount*Interest_Rate*Loan_Years*Loan_Start&gt;0,1,0)</definedName>
    <definedName name="sssssy" localSheetId="5" hidden="1">{"via1",#N/A,TRUE,"general";"via2",#N/A,TRUE,"general";"via3",#N/A,TRUE,"general"}</definedName>
    <definedName name="sssssy" localSheetId="11" hidden="1">{"via1",#N/A,TRUE,"general";"via2",#N/A,TRUE,"general";"via3",#N/A,TRUE,"general"}</definedName>
    <definedName name="sssssy" localSheetId="7" hidden="1">{"via1",#N/A,TRUE,"general";"via2",#N/A,TRUE,"general";"via3",#N/A,TRUE,"general"}</definedName>
    <definedName name="sssssy" localSheetId="4" hidden="1">{"via1",#N/A,TRUE,"general";"via2",#N/A,TRUE,"general";"via3",#N/A,TRUE,"general"}</definedName>
    <definedName name="sssssy" localSheetId="6" hidden="1">{"via1",#N/A,TRUE,"general";"via2",#N/A,TRUE,"general";"via3",#N/A,TRUE,"general"}</definedName>
    <definedName name="sssssy" localSheetId="8"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rip_Telefonico_de_30_Pares__Caja_Metalica_de_50x50x20_cm.">#REF!</definedName>
    <definedName name="stt" localSheetId="5" hidden="1">{"via1",#N/A,TRUE,"general";"via2",#N/A,TRUE,"general";"via3",#N/A,TRUE,"general"}</definedName>
    <definedName name="stt" localSheetId="11" hidden="1">{"via1",#N/A,TRUE,"general";"via2",#N/A,TRUE,"general";"via3",#N/A,TRUE,"general"}</definedName>
    <definedName name="stt" localSheetId="7" hidden="1">{"via1",#N/A,TRUE,"general";"via2",#N/A,TRUE,"general";"via3",#N/A,TRUE,"general"}</definedName>
    <definedName name="stt" localSheetId="4" hidden="1">{"via1",#N/A,TRUE,"general";"via2",#N/A,TRUE,"general";"via3",#N/A,TRUE,"general"}</definedName>
    <definedName name="stt" localSheetId="6" hidden="1">{"via1",#N/A,TRUE,"general";"via2",#N/A,TRUE,"general";"via3",#N/A,TRUE,"general"}</definedName>
    <definedName name="stt" localSheetId="8"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ub_Contrato_a_Todo_Costo_Alfombra">#REF!</definedName>
    <definedName name="Sub_Contrato_a_Todo_Costo_Cielo_Raso">#REF!</definedName>
    <definedName name="Subestacion_Tipo_Pedestal_225_Kva__11400_208_120V_60Hz_D_Y5_N._CTS_523">#REF!</definedName>
    <definedName name="SUELDOS">[127]SALARIOS!$A$9:$I$200</definedName>
    <definedName name="suma">[52]Hoja1!$F$60</definedName>
    <definedName name="Suministro__Transporte__Instalacion_Canalizacion_de_80x40__N._CODENSA" localSheetId="5">#REF!</definedName>
    <definedName name="Suministro__Transporte__Instalacion_Canalizacion_de_80x40__N._CODENSA" localSheetId="11">#REF!</definedName>
    <definedName name="Suministro__Transporte__Instalacion_Canalizacion_de_80x40__N._CODENSA" localSheetId="7">#REF!</definedName>
    <definedName name="Suministro__Transporte__Instalacion_Canalizacion_de_80x40__N._CODENSA" localSheetId="4">#REF!</definedName>
    <definedName name="Suministro__Transporte__Instalacion_Canalizacion_de_80x40__N._CODENSA" localSheetId="8">#REF!</definedName>
    <definedName name="Suministro__Transporte__Instalacion_Canalizacion_de_80x40__N._CODENSA" localSheetId="0">#REF!</definedName>
    <definedName name="Suministro__Transporte__Instalacion_Canalizacion_de_80x40__N._CODENSA">#REF!</definedName>
    <definedName name="Suministro__Transporte_e_Instalacion_de_Postes_de_Concreto_12_m_Tipo_AP" localSheetId="11">#REF!</definedName>
    <definedName name="Suministro__Transporte_e_Instalacion_de_Postes_de_Concreto_12_m_Tipo_AP" localSheetId="0">#REF!</definedName>
    <definedName name="Suministro__Transporte_e_Instalacion_de_Postes_de_Concreto_12_m_Tipo_AP">#REF!</definedName>
    <definedName name="Suministro__Transporte_e_Instalacion_de_Postes_Metalicos_de_9_m" localSheetId="11">#REF!</definedName>
    <definedName name="Suministro__Transporte_e_Instalacion_de_Postes_Metalicos_de_9_m" localSheetId="0">#REF!</definedName>
    <definedName name="Suministro__Transporte_e_Instalacion_de_Postes_Metalicos_de_9_m">#REF!</definedName>
    <definedName name="swsw" localSheetId="5" hidden="1">{"via1",#N/A,TRUE,"general";"via2",#N/A,TRUE,"general";"via3",#N/A,TRUE,"general"}</definedName>
    <definedName name="swsw" localSheetId="11" hidden="1">{"via1",#N/A,TRUE,"general";"via2",#N/A,TRUE,"general";"via3",#N/A,TRUE,"general"}</definedName>
    <definedName name="swsw" localSheetId="7" hidden="1">{"via1",#N/A,TRUE,"general";"via2",#N/A,TRUE,"general";"via3",#N/A,TRUE,"general"}</definedName>
    <definedName name="swsw" localSheetId="4" hidden="1">{"via1",#N/A,TRUE,"general";"via2",#N/A,TRUE,"general";"via3",#N/A,TRUE,"general"}</definedName>
    <definedName name="swsw" localSheetId="6" hidden="1">{"via1",#N/A,TRUE,"general";"via2",#N/A,TRUE,"general";"via3",#N/A,TRUE,"general"}</definedName>
    <definedName name="swsw" localSheetId="8"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5" hidden="1">{"TAB1",#N/A,TRUE,"GENERAL";"TAB2",#N/A,TRUE,"GENERAL";"TAB3",#N/A,TRUE,"GENERAL";"TAB4",#N/A,TRUE,"GENERAL";"TAB5",#N/A,TRUE,"GENERAL"}</definedName>
    <definedName name="swsw3" localSheetId="11" hidden="1">{"TAB1",#N/A,TRUE,"GENERAL";"TAB2",#N/A,TRUE,"GENERAL";"TAB3",#N/A,TRUE,"GENERAL";"TAB4",#N/A,TRUE,"GENERAL";"TAB5",#N/A,TRUE,"GENERAL"}</definedName>
    <definedName name="swsw3" localSheetId="7" hidden="1">{"TAB1",#N/A,TRUE,"GENERAL";"TAB2",#N/A,TRUE,"GENERAL";"TAB3",#N/A,TRUE,"GENERAL";"TAB4",#N/A,TRUE,"GENERAL";"TAB5",#N/A,TRUE,"GENERAL"}</definedName>
    <definedName name="swsw3" localSheetId="4" hidden="1">{"TAB1",#N/A,TRUE,"GENERAL";"TAB2",#N/A,TRUE,"GENERAL";"TAB3",#N/A,TRUE,"GENERAL";"TAB4",#N/A,TRUE,"GENERAL";"TAB5",#N/A,TRUE,"GENERAL"}</definedName>
    <definedName name="swsw3" localSheetId="6" hidden="1">{"TAB1",#N/A,TRUE,"GENERAL";"TAB2",#N/A,TRUE,"GENERAL";"TAB3",#N/A,TRUE,"GENERAL";"TAB4",#N/A,TRUE,"GENERAL";"TAB5",#N/A,TRUE,"GENERAL"}</definedName>
    <definedName name="swsw3" localSheetId="8"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 localSheetId="11">[7]!absc</definedName>
    <definedName name="t" localSheetId="4">[8]!absc</definedName>
    <definedName name="t" localSheetId="8">[8]!absc</definedName>
    <definedName name="t" localSheetId="0">[7]!absc</definedName>
    <definedName name="t">[9]!absc</definedName>
    <definedName name="t5t5" localSheetId="5" hidden="1">{"TAB1",#N/A,TRUE,"GENERAL";"TAB2",#N/A,TRUE,"GENERAL";"TAB3",#N/A,TRUE,"GENERAL";"TAB4",#N/A,TRUE,"GENERAL";"TAB5",#N/A,TRUE,"GENERAL"}</definedName>
    <definedName name="t5t5" localSheetId="11" hidden="1">{"TAB1",#N/A,TRUE,"GENERAL";"TAB2",#N/A,TRUE,"GENERAL";"TAB3",#N/A,TRUE,"GENERAL";"TAB4",#N/A,TRUE,"GENERAL";"TAB5",#N/A,TRUE,"GENERAL"}</definedName>
    <definedName name="t5t5" localSheetId="7" hidden="1">{"TAB1",#N/A,TRUE,"GENERAL";"TAB2",#N/A,TRUE,"GENERAL";"TAB3",#N/A,TRUE,"GENERAL";"TAB4",#N/A,TRUE,"GENERAL";"TAB5",#N/A,TRUE,"GENERAL"}</definedName>
    <definedName name="t5t5" localSheetId="4" hidden="1">{"TAB1",#N/A,TRUE,"GENERAL";"TAB2",#N/A,TRUE,"GENERAL";"TAB3",#N/A,TRUE,"GENERAL";"TAB4",#N/A,TRUE,"GENERAL";"TAB5",#N/A,TRUE,"GENERAL"}</definedName>
    <definedName name="t5t5" localSheetId="6" hidden="1">{"TAB1",#N/A,TRUE,"GENERAL";"TAB2",#N/A,TRUE,"GENERAL";"TAB3",#N/A,TRUE,"GENERAL";"TAB4",#N/A,TRUE,"GENERAL";"TAB5",#N/A,TRUE,"GENERAL"}</definedName>
    <definedName name="t5t5" localSheetId="8"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BLA">#REF!</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a2">#REF!</definedName>
    <definedName name="TablaBello">#REF!</definedName>
    <definedName name="TablaElDorado">[18]ELDORADO!$A$2:$H$15</definedName>
    <definedName name="TablaIbague">[18]IBAGUE!$A$2:$G$18</definedName>
    <definedName name="TablaIndicConstPes" localSheetId="5">#REF!</definedName>
    <definedName name="TablaIndicConstPes" localSheetId="11">#REF!</definedName>
    <definedName name="TablaIndicConstPes" localSheetId="7">#REF!</definedName>
    <definedName name="TablaIndicConstPes" localSheetId="4">#REF!</definedName>
    <definedName name="TablaIndicConstPes" localSheetId="8">#REF!</definedName>
    <definedName name="TablaIndicConstPes" localSheetId="0">#REF!</definedName>
    <definedName name="TablaIndicConstPes">#REF!</definedName>
    <definedName name="TablaIndices1" localSheetId="11">#REF!</definedName>
    <definedName name="TablaIndices1" localSheetId="0">#REF!</definedName>
    <definedName name="TablaIndices1">#REF!</definedName>
    <definedName name="TablaIndicesI" localSheetId="11">#REF!</definedName>
    <definedName name="TablaIndicesI" localSheetId="0">#REF!</definedName>
    <definedName name="TablaIndicesI">#REF!</definedName>
    <definedName name="TablaIPC">#REF!</definedName>
    <definedName name="TablaLaMata">#REF!</definedName>
    <definedName name="TablaStarosa">'[18]STA ROSA'!$A$6:$I$23</definedName>
    <definedName name="TablaSuaza" localSheetId="5">#REF!</definedName>
    <definedName name="TablaSuaza" localSheetId="11">#REF!</definedName>
    <definedName name="TablaSuaza" localSheetId="7">#REF!</definedName>
    <definedName name="TablaSuaza" localSheetId="4">#REF!</definedName>
    <definedName name="TablaSuaza" localSheetId="8">#REF!</definedName>
    <definedName name="TablaSuaza" localSheetId="0">#REF!</definedName>
    <definedName name="TablaSuaza">#REF!</definedName>
    <definedName name="Tablero_Control_Alumbrado_1_contactores_Trifasicos_20A__3_interruptores_de_codillo_15A" localSheetId="11">#REF!</definedName>
    <definedName name="Tablero_Control_Alumbrado_1_contactores_Trifasicos_20A__3_interruptores_de_codillo_15A" localSheetId="0">#REF!</definedName>
    <definedName name="Tablero_Control_Alumbrado_1_contactores_Trifasicos_20A__3_interruptores_de_codillo_15A">#REF!</definedName>
    <definedName name="Tablero_Control_Alumbrado_10_contactores_Trifasicos_20A" localSheetId="11">#REF!</definedName>
    <definedName name="Tablero_Control_Alumbrado_10_contactores_Trifasicos_20A" localSheetId="0">#REF!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nques_Hidro_Acumuladores">#REF!</definedName>
    <definedName name="Tapa_Registro_R20x20">#REF!</definedName>
    <definedName name="Tapaporos_nogal">#REF!</definedName>
    <definedName name="TARIFAS" localSheetId="4">[128]TARIFAS!$A$1:$F$52</definedName>
    <definedName name="tarifas">[129]Equipo!$A$4:$E$72</definedName>
    <definedName name="TARIFAS_4" localSheetId="11">[58]TARIFAS!$A$1:$F$52</definedName>
    <definedName name="TARIFAS_4" localSheetId="4">[130]TARIFAS!$A$1:$F$52</definedName>
    <definedName name="TARIFAS_4" localSheetId="8">[130]TARIFAS!$A$1:$F$52</definedName>
    <definedName name="TARIFAS_4" localSheetId="0">[58]TARIFAS!$A$1:$F$52</definedName>
    <definedName name="TARIFAS_4">[60]TARIFAS!$A$1:$F$52</definedName>
    <definedName name="TARIFAS_7" localSheetId="11">[58]TARIFAS!$A$1:$F$52</definedName>
    <definedName name="TARIFAS_7" localSheetId="4">[130]TARIFAS!$A$1:$F$52</definedName>
    <definedName name="TARIFAS_7" localSheetId="8">[130]TARIFAS!$A$1:$F$52</definedName>
    <definedName name="TARIFAS_7" localSheetId="0">[58]TARIFAS!$A$1:$F$52</definedName>
    <definedName name="TARIFAS_7">[60]TARIFAS!$A$1:$F$52</definedName>
    <definedName name="tarifas1" localSheetId="5">#REF!</definedName>
    <definedName name="tarifas1" localSheetId="11">#REF!</definedName>
    <definedName name="tarifas1" localSheetId="7">#REF!</definedName>
    <definedName name="tarifas1" localSheetId="4">#REF!</definedName>
    <definedName name="tarifas1" localSheetId="8">#REF!</definedName>
    <definedName name="tarifas1" localSheetId="0">#REF!</definedName>
    <definedName name="tarifas1">#REF!</definedName>
    <definedName name="tarifas2" localSheetId="11">#REF!</definedName>
    <definedName name="tarifas2" localSheetId="0">#REF!</definedName>
    <definedName name="tarifas2">#REF!</definedName>
    <definedName name="tarifas3" localSheetId="11">#REF!</definedName>
    <definedName name="tarifas3" localSheetId="0">#REF!</definedName>
    <definedName name="tarifas3">#REF!</definedName>
    <definedName name="tarifas4">#REF!</definedName>
    <definedName name="TASA">#REF!</definedName>
    <definedName name="tb">#REF!</definedName>
    <definedName name="tdy" localSheetId="5" hidden="1">{"TAB1",#N/A,TRUE,"GENERAL";"TAB2",#N/A,TRUE,"GENERAL";"TAB3",#N/A,TRUE,"GENERAL";"TAB4",#N/A,TRUE,"GENERAL";"TAB5",#N/A,TRUE,"GENERAL"}</definedName>
    <definedName name="tdy" localSheetId="11" hidden="1">{"TAB1",#N/A,TRUE,"GENERAL";"TAB2",#N/A,TRUE,"GENERAL";"TAB3",#N/A,TRUE,"GENERAL";"TAB4",#N/A,TRUE,"GENERAL";"TAB5",#N/A,TRUE,"GENERAL"}</definedName>
    <definedName name="tdy" localSheetId="7" hidden="1">{"TAB1",#N/A,TRUE,"GENERAL";"TAB2",#N/A,TRUE,"GENERAL";"TAB3",#N/A,TRUE,"GENERAL";"TAB4",#N/A,TRUE,"GENERAL";"TAB5",#N/A,TRUE,"GENERAL"}</definedName>
    <definedName name="tdy" localSheetId="4" hidden="1">{"TAB1",#N/A,TRUE,"GENERAL";"TAB2",#N/A,TRUE,"GENERAL";"TAB3",#N/A,TRUE,"GENERAL";"TAB4",#N/A,TRUE,"GENERAL";"TAB5",#N/A,TRUE,"GENERAL"}</definedName>
    <definedName name="tdy" localSheetId="6" hidden="1">{"TAB1",#N/A,TRUE,"GENERAL";"TAB2",#N/A,TRUE,"GENERAL";"TAB3",#N/A,TRUE,"GENERAL";"TAB4",#N/A,TRUE,"GENERAL";"TAB5",#N/A,TRUE,"GENERAL"}</definedName>
    <definedName name="tdy" localSheetId="8"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 localSheetId="4">[76]TARIF2002!#REF!</definedName>
    <definedName name="TE" localSheetId="8">[76]TARIF2002!#REF!</definedName>
    <definedName name="TE">[77]TARIF2002!#REF!</definedName>
    <definedName name="TECN" localSheetId="5">DATE(YEAR(Loan_Start),MONTH(Loan_Start)+Payment_Number,DAY(Loan_Start))</definedName>
    <definedName name="TECN" localSheetId="11">DATE(YEAR([0]!Loan_Start),MONTH([0]!Loan_Start)+Payment_Number,DAY([0]!Loan_Start))</definedName>
    <definedName name="TECN" localSheetId="7">DATE(YEAR(Loan_Start),MONTH(Loan_Start)+Payment_Number,DAY(Loan_Start))</definedName>
    <definedName name="TECN" localSheetId="4">DATE(YEAR(Loan_Start),MONTH(Loan_Start)+Payment_Number,DAY(Loan_Start))</definedName>
    <definedName name="TECN" localSheetId="6">DATE(YEAR(Loan_Start),MONTH(Loan_Start)+Payment_Number,DAY(Loan_Start))</definedName>
    <definedName name="TECN" localSheetId="8">DATE(YEAR([0]!Loan_Start),MONTH([0]!Loan_Start)+Payment_Number,DAY([0]!Loan_Start))</definedName>
    <definedName name="TECN" localSheetId="0">DATE(YEAR([0]!Loan_Start),MONTH([0]!Loan_Start)+Payment_Number,DAY([0]!Loan_Start))</definedName>
    <definedName name="TECN">DATE(YEAR(Loan_Start),MONTH(Loan_Start)+Payment_Number,DAY(Loan_Start))</definedName>
    <definedName name="TECN.TODO" localSheetId="5">[22]PERSONAL!$B$31:$H$34</definedName>
    <definedName name="TECN.TODO" localSheetId="11">[23]PERSONAL!$B$34:$H$35</definedName>
    <definedName name="TECN.TODO" localSheetId="7">#REF!</definedName>
    <definedName name="TECN.TODO" localSheetId="0">[23]PERSONAL!$B$34:$H$35</definedName>
    <definedName name="TECN.TODO">'RECURSO HUMANO'!#REF!</definedName>
    <definedName name="TECNICO" localSheetId="5">[22]PERSONAL!$B$31:$B$34</definedName>
    <definedName name="TECNICO" localSheetId="11">[23]PERSONAL!$B$34:$B$35</definedName>
    <definedName name="TECNICO" localSheetId="7">#REF!</definedName>
    <definedName name="TECNICO" localSheetId="0">[23]PERSONAL!$B$34:$B$35</definedName>
    <definedName name="TECNICO">'RECURSO HUMANO'!#REF!</definedName>
    <definedName name="TÉCNICOS" localSheetId="5">[22]PERSONAL!$B$31:$F$34</definedName>
    <definedName name="TÉCNICOS" localSheetId="11">#REF!</definedName>
    <definedName name="TÉCNICOS" localSheetId="7">#REF!</definedName>
    <definedName name="TÉCNICOS" localSheetId="0">#REF!</definedName>
    <definedName name="TÉCNICOS">'RECURSO HUMANO'!#REF!</definedName>
    <definedName name="Teja_eternit_No_6" localSheetId="5">#REF!</definedName>
    <definedName name="Teja_eternit_No_6" localSheetId="11">#REF!</definedName>
    <definedName name="Teja_eternit_No_6" localSheetId="4">#REF!</definedName>
    <definedName name="Teja_eternit_No_6" localSheetId="8">#REF!</definedName>
    <definedName name="Teja_eternit_No_6" localSheetId="0">#REF!</definedName>
    <definedName name="Teja_eternit_No_6">#REF!</definedName>
    <definedName name="TEMPLL">'[13]DAT NUC'!$G$2:$G$532</definedName>
    <definedName name="TEMPS">'[13]DAT NUC'!$F$2:$F$444</definedName>
    <definedName name="TER" localSheetId="5">'5. FP PRESTAC.'!err</definedName>
    <definedName name="TER" localSheetId="11">[0]!err</definedName>
    <definedName name="TER" localSheetId="7">CALIDAD!err</definedName>
    <definedName name="TER" localSheetId="4">DEDICACIÓN!err</definedName>
    <definedName name="TER" localSheetId="8">'IMP Y PÓLIZAS'!err</definedName>
    <definedName name="TER" localSheetId="0">[0]!err</definedName>
    <definedName name="TER">[0]!err</definedName>
    <definedName name="TERM" localSheetId="5">'5. FP PRESTAC.'!err</definedName>
    <definedName name="TERM" localSheetId="11">[0]!err</definedName>
    <definedName name="TERM" localSheetId="7">CALIDAD!err</definedName>
    <definedName name="TERM" localSheetId="4">DEDICACIÓN!err</definedName>
    <definedName name="TERM" localSheetId="8">'IMP Y PÓLIZAS'!err</definedName>
    <definedName name="TERM" localSheetId="0">[0]!err</definedName>
    <definedName name="TERM">[0]!err</definedName>
    <definedName name="TÉRMINOS" localSheetId="5">'5. FP PRESTAC.'!err</definedName>
    <definedName name="TÉRMINOS" localSheetId="11">[0]!err</definedName>
    <definedName name="TÉRMINOS" localSheetId="7">CALIDAD!err</definedName>
    <definedName name="TÉRMINOS" localSheetId="4">DEDICACIÓN!err</definedName>
    <definedName name="TÉRMINOS" localSheetId="8">'IMP Y PÓLIZAS'!err</definedName>
    <definedName name="TÉRMINOS" localSheetId="0">[0]!err</definedName>
    <definedName name="TÉRMINOS">[0]!err</definedName>
    <definedName name="tewst" localSheetId="5" hidden="1">{"TAB1",#N/A,TRUE,"GENERAL";"TAB2",#N/A,TRUE,"GENERAL";"TAB3",#N/A,TRUE,"GENERAL";"TAB4",#N/A,TRUE,"GENERAL";"TAB5",#N/A,TRUE,"GENERAL"}</definedName>
    <definedName name="tewst" localSheetId="11" hidden="1">{"TAB1",#N/A,TRUE,"GENERAL";"TAB2",#N/A,TRUE,"GENERAL";"TAB3",#N/A,TRUE,"GENERAL";"TAB4",#N/A,TRUE,"GENERAL";"TAB5",#N/A,TRUE,"GENERAL"}</definedName>
    <definedName name="tewst" localSheetId="7" hidden="1">{"TAB1",#N/A,TRUE,"GENERAL";"TAB2",#N/A,TRUE,"GENERAL";"TAB3",#N/A,TRUE,"GENERAL";"TAB4",#N/A,TRUE,"GENERAL";"TAB5",#N/A,TRUE,"GENERAL"}</definedName>
    <definedName name="tewst" localSheetId="4" hidden="1">{"TAB1",#N/A,TRUE,"GENERAL";"TAB2",#N/A,TRUE,"GENERAL";"TAB3",#N/A,TRUE,"GENERAL";"TAB4",#N/A,TRUE,"GENERAL";"TAB5",#N/A,TRUE,"GENERAL"}</definedName>
    <definedName name="tewst" localSheetId="6" hidden="1">{"TAB1",#N/A,TRUE,"GENERAL";"TAB2",#N/A,TRUE,"GENERAL";"TAB3",#N/A,TRUE,"GENERAL";"TAB4",#N/A,TRUE,"GENERAL";"TAB5",#N/A,TRUE,"GENERAL"}</definedName>
    <definedName name="tewst" localSheetId="8"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5" hidden="1">{"via1",#N/A,TRUE,"general";"via2",#N/A,TRUE,"general";"via3",#N/A,TRUE,"general"}</definedName>
    <definedName name="teytrh" localSheetId="11" hidden="1">{"via1",#N/A,TRUE,"general";"via2",#N/A,TRUE,"general";"via3",#N/A,TRUE,"general"}</definedName>
    <definedName name="teytrh" localSheetId="7" hidden="1">{"via1",#N/A,TRUE,"general";"via2",#N/A,TRUE,"general";"via3",#N/A,TRUE,"general"}</definedName>
    <definedName name="teytrh" localSheetId="4" hidden="1">{"via1",#N/A,TRUE,"general";"via2",#N/A,TRUE,"general";"via3",#N/A,TRUE,"general"}</definedName>
    <definedName name="teytrh" localSheetId="6" hidden="1">{"via1",#N/A,TRUE,"general";"via2",#N/A,TRUE,"general";"via3",#N/A,TRUE,"general"}</definedName>
    <definedName name="teytrh" localSheetId="8"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#REF!</definedName>
    <definedName name="thdh" localSheetId="5" hidden="1">{"TAB1",#N/A,TRUE,"GENERAL";"TAB2",#N/A,TRUE,"GENERAL";"TAB3",#N/A,TRUE,"GENERAL";"TAB4",#N/A,TRUE,"GENERAL";"TAB5",#N/A,TRUE,"GENERAL"}</definedName>
    <definedName name="thdh" localSheetId="11" hidden="1">{"TAB1",#N/A,TRUE,"GENERAL";"TAB2",#N/A,TRUE,"GENERAL";"TAB3",#N/A,TRUE,"GENERAL";"TAB4",#N/A,TRUE,"GENERAL";"TAB5",#N/A,TRUE,"GENERAL"}</definedName>
    <definedName name="thdh" localSheetId="7" hidden="1">{"TAB1",#N/A,TRUE,"GENERAL";"TAB2",#N/A,TRUE,"GENERAL";"TAB3",#N/A,TRUE,"GENERAL";"TAB4",#N/A,TRUE,"GENERAL";"TAB5",#N/A,TRUE,"GENERAL"}</definedName>
    <definedName name="thdh" localSheetId="4" hidden="1">{"TAB1",#N/A,TRUE,"GENERAL";"TAB2",#N/A,TRUE,"GENERAL";"TAB3",#N/A,TRUE,"GENERAL";"TAB4",#N/A,TRUE,"GENERAL";"TAB5",#N/A,TRUE,"GENERAL"}</definedName>
    <definedName name="thdh" localSheetId="6" hidden="1">{"TAB1",#N/A,TRUE,"GENERAL";"TAB2",#N/A,TRUE,"GENERAL";"TAB3",#N/A,TRUE,"GENERAL";"TAB4",#N/A,TRUE,"GENERAL";"TAB5",#N/A,TRUE,"GENERAL"}</definedName>
    <definedName name="thdh" localSheetId="8"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iner">#REF!</definedName>
    <definedName name="thtj" localSheetId="5" hidden="1">{"via1",#N/A,TRUE,"general";"via2",#N/A,TRUE,"general";"via3",#N/A,TRUE,"general"}</definedName>
    <definedName name="thtj" localSheetId="11" hidden="1">{"via1",#N/A,TRUE,"general";"via2",#N/A,TRUE,"general";"via3",#N/A,TRUE,"general"}</definedName>
    <definedName name="thtj" localSheetId="7" hidden="1">{"via1",#N/A,TRUE,"general";"via2",#N/A,TRUE,"general";"via3",#N/A,TRUE,"general"}</definedName>
    <definedName name="thtj" localSheetId="4" hidden="1">{"via1",#N/A,TRUE,"general";"via2",#N/A,TRUE,"general";"via3",#N/A,TRUE,"general"}</definedName>
    <definedName name="thtj" localSheetId="6" hidden="1">{"via1",#N/A,TRUE,"general";"via2",#N/A,TRUE,"general";"via3",#N/A,TRUE,"general"}</definedName>
    <definedName name="thtj" localSheetId="8"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I" localSheetId="4">[76]TARIF2002!#REF!</definedName>
    <definedName name="TI" localSheetId="8">[76]TARIF2002!#REF!</definedName>
    <definedName name="TI">[77]TARIF2002!#REF!</definedName>
    <definedName name="TIEMPO">[35]BASES!$E$27</definedName>
    <definedName name="Tintilla_para_madera" localSheetId="5">#REF!</definedName>
    <definedName name="Tintilla_para_madera" localSheetId="11">#REF!</definedName>
    <definedName name="Tintilla_para_madera" localSheetId="7">#REF!</definedName>
    <definedName name="Tintilla_para_madera" localSheetId="4">#REF!</definedName>
    <definedName name="Tintilla_para_madera" localSheetId="8">#REF!</definedName>
    <definedName name="Tintilla_para_madera" localSheetId="0">#REF!</definedName>
    <definedName name="Tintilla_para_madera">#REF!</definedName>
    <definedName name="TipoCosteoNivelRiesgo" localSheetId="11">#REF!</definedName>
    <definedName name="TipoCosteoNivelRiesgo" localSheetId="0">#REF!</definedName>
    <definedName name="TipoCosteoNivelRiesgo">#REF!</definedName>
    <definedName name="tipoint" localSheetId="11">#REF!</definedName>
    <definedName name="tipoint" localSheetId="0">#REF!</definedName>
    <definedName name="tipoint">#REF!</definedName>
    <definedName name="tipov">#REF!</definedName>
    <definedName name="Tiras_Alistado_3_x_3_x_3">#REF!</definedName>
    <definedName name="titi" localSheetId="5">IF(Loan_Amount*Interest_Rate*Loan_Years*Loan_Start&gt;0,1,0)</definedName>
    <definedName name="titi" localSheetId="11">IF([0]!Loan_Amount*AIU!Interest_Rate*[0]!Loan_Years*[0]!Loan_Start&gt;0,1,0)</definedName>
    <definedName name="titi" localSheetId="7">IF(Loan_Amount*Interest_Rate*Loan_Years*Loan_Start&gt;0,1,0)</definedName>
    <definedName name="titi" localSheetId="4">IF(Loan_Amount*Interest_Rate*Loan_Years*Loan_Start&gt;0,1,0)</definedName>
    <definedName name="titi" localSheetId="6">IF(Loan_Amount*Interest_Rate*Loan_Years*Loan_Start&gt;0,1,0)</definedName>
    <definedName name="titi" localSheetId="8">IF(Loan_Amount*Interest_Rate*Loan_Years*Loan_Start&gt;0,1,0)</definedName>
    <definedName name="titi" localSheetId="0">IF([0]!Loan_Amount*'INFO GENERAL'!Interest_Rate*[0]!Loan_Years*[0]!Loan_Start&gt;0,1,0)</definedName>
    <definedName name="titi">IF(Loan_Amount*Interest_Rate*Loan_Years*Loan_Start&gt;0,1,0)</definedName>
    <definedName name="TITO" localSheetId="5">IF('5. FP PRESTAC.'!RICO,Header_Row+'5. FP PRESTAC.'!TUPI,Header_Row)</definedName>
    <definedName name="TITO" localSheetId="11">IF(AIU!RICO,[0]!Header_Row+AIU!TUPI,[0]!Header_Row)</definedName>
    <definedName name="TITO" localSheetId="7">IF(CALIDAD!RICO,Header_Row+CALIDAD!TUPI,Header_Row)</definedName>
    <definedName name="TITO" localSheetId="4">IF(DEDICACIÓN!RICO,Header_Row+DEDICACIÓN!TUPI,Header_Row)</definedName>
    <definedName name="TITO" localSheetId="6">IF('GAST OPERACIONALES'!RICO,Header_Row+'GAST OPERACIONALES'!TUPI,Header_Row)</definedName>
    <definedName name="TITO" localSheetId="8">IF('IMP Y PÓLIZAS'!RICO,Header_Row+'IMP Y PÓLIZAS'!TUPI,Header_Row)</definedName>
    <definedName name="TITO" localSheetId="0">IF('INFO GENERAL'!RICO,[0]!Header_Row+'INFO GENERAL'!TUPI,[0]!Header_Row)</definedName>
    <definedName name="TITO">IF(RICO,Header_Row+TUPI,Header_Row)</definedName>
    <definedName name="TITOF" localSheetId="5">IF('5. FP PRESTAC.'!RICO,Header_Row+'5. FP PRESTAC.'!TUPI,Header_Row)</definedName>
    <definedName name="TITOF" localSheetId="11">IF(AIU!RICO,[0]!Header_Row+AIU!TUPI,[0]!Header_Row)</definedName>
    <definedName name="TITOF" localSheetId="7">IF(CALIDAD!RICO,Header_Row+CALIDAD!TUPI,Header_Row)</definedName>
    <definedName name="TITOF" localSheetId="4">IF(DEDICACIÓN!RICO,Header_Row+DEDICACIÓN!TUPI,Header_Row)</definedName>
    <definedName name="TITOF" localSheetId="6">IF('GAST OPERACIONALES'!RICO,Header_Row+'GAST OPERACIONALES'!TUPI,Header_Row)</definedName>
    <definedName name="TITOF" localSheetId="8">IF('IMP Y PÓLIZAS'!RICO,Header_Row+'IMP Y PÓLIZAS'!TUPI,Header_Row)</definedName>
    <definedName name="TITOF" localSheetId="0">IF('INFO GENERAL'!RICO,[0]!Header_Row+'INFO GENERAL'!TUPI,[0]!Header_Row)</definedName>
    <definedName name="TITOF">IF(RICO,Header_Row+TUPI,Header_Row)</definedName>
    <definedName name="TITU" localSheetId="5">#REF!</definedName>
    <definedName name="TITU" localSheetId="11">#REF!</definedName>
    <definedName name="TITU" localSheetId="7">#REF!</definedName>
    <definedName name="TITU" localSheetId="4">#REF!</definedName>
    <definedName name="TITU" localSheetId="8">#REF!</definedName>
    <definedName name="TITU" localSheetId="0">#REF!</definedName>
    <definedName name="TITU">#REF!</definedName>
    <definedName name="TITULO">#REF!</definedName>
    <definedName name="_xlnm.Print_Titles">#N/A</definedName>
    <definedName name="Títulos_a_imprimir_IM" localSheetId="5">#REF!</definedName>
    <definedName name="Títulos_a_imprimir_IM" localSheetId="11">#REF!</definedName>
    <definedName name="Títulos_a_imprimir_IM" localSheetId="7">#REF!</definedName>
    <definedName name="Títulos_a_imprimir_IM" localSheetId="4">#REF!</definedName>
    <definedName name="Títulos_a_imprimir_IM" localSheetId="8">#REF!</definedName>
    <definedName name="Títulos_a_imprimir_IM" localSheetId="0">#REF!</definedName>
    <definedName name="Títulos_a_imprimir_IM">#REF!</definedName>
    <definedName name="tj" localSheetId="11">#REF!</definedName>
    <definedName name="tj" localSheetId="0">#REF!</definedName>
    <definedName name="tj">#REF!</definedName>
    <definedName name="tl" localSheetId="11">#REF!</definedName>
    <definedName name="tl" localSheetId="0">#REF!</definedName>
    <definedName name="tl">#REF!</definedName>
    <definedName name="tn">#REF!</definedName>
    <definedName name="To">#REF!</definedName>
    <definedName name="todo">#REF!</definedName>
    <definedName name="Toma_telefónica">#REF!</definedName>
    <definedName name="Toma_Trifásica">#REF!</definedName>
    <definedName name="TOMADO">'[13]DAT NUC'!$H$2:$H$902</definedName>
    <definedName name="Tornillo_para_Madera_1__No.6" localSheetId="5">#REF!</definedName>
    <definedName name="Tornillo_para_Madera_1__No.6" localSheetId="11">#REF!</definedName>
    <definedName name="Tornillo_para_Madera_1__No.6" localSheetId="7">#REF!</definedName>
    <definedName name="Tornillo_para_Madera_1__No.6" localSheetId="4">#REF!</definedName>
    <definedName name="Tornillo_para_Madera_1__No.6" localSheetId="8">#REF!</definedName>
    <definedName name="Tornillo_para_Madera_1__No.6" localSheetId="0">#REF!</definedName>
    <definedName name="Tornillo_para_Madera_1__No.6">#REF!</definedName>
    <definedName name="Tornillo_para_madera_2__No_9" localSheetId="11">#REF!</definedName>
    <definedName name="Tornillo_para_madera_2__No_9" localSheetId="0">#REF!</definedName>
    <definedName name="Tornillo_para_madera_2__No_9">#REF!</definedName>
    <definedName name="tortas" localSheetId="5" hidden="1">{"TAB1",#N/A,TRUE,"GENERAL";"TAB2",#N/A,TRUE,"GENERAL";"TAB3",#N/A,TRUE,"GENERAL";"TAB4",#N/A,TRUE,"GENERAL";"TAB5",#N/A,TRUE,"GENERAL"}</definedName>
    <definedName name="tortas" localSheetId="11"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5" hidden="1">{"via1",#N/A,TRUE,"general";"via2",#N/A,TRUE,"general";"via3",#N/A,TRUE,"general"}</definedName>
    <definedName name="tortas2" localSheetId="11" hidden="1">{"via1",#N/A,TRUE,"general";"via2",#N/A,TRUE,"general";"via3",#N/A,TRUE,"general"}</definedName>
    <definedName name="tortas2" localSheetId="7" hidden="1">{"via1",#N/A,TRUE,"general";"via2",#N/A,TRUE,"general";"via3",#N/A,TRUE,"general"}</definedName>
    <definedName name="tortas2" localSheetId="4" hidden="1">{"via1",#N/A,TRUE,"general";"via2",#N/A,TRUE,"general";"via3",#N/A,TRUE,"general"}</definedName>
    <definedName name="tortas2" localSheetId="6" hidden="1">{"via1",#N/A,TRUE,"general";"via2",#N/A,TRUE,"general";"via3",#N/A,TRUE,"general"}</definedName>
    <definedName name="tortas2" localSheetId="8"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AL" localSheetId="11">#REF!</definedName>
    <definedName name="TOTAL" localSheetId="7">#REF!</definedName>
    <definedName name="TOTAL" localSheetId="4">#REF!</definedName>
    <definedName name="TOTAL" localSheetId="0">#REF!</definedName>
    <definedName name="TOTAL">#REF!</definedName>
    <definedName name="TOTAL_COSTEO" localSheetId="5">[22]COSTEO!$I$84</definedName>
    <definedName name="TOTAL_COSTEO" localSheetId="11">#REF!</definedName>
    <definedName name="TOTAL_COSTEO" localSheetId="7">#REF!</definedName>
    <definedName name="TOTAL_COSTEO" localSheetId="4">'[24]PRES. INTERV'!$I$72</definedName>
    <definedName name="TOTAL_COSTEO" localSheetId="8">'[24]PRES. INTERV'!$I$72</definedName>
    <definedName name="TOTAL_COSTEO" localSheetId="0">#REF!</definedName>
    <definedName name="TOTAL_COSTEO">#REF!</definedName>
    <definedName name="TOTAL_ENSAYOS_Y_OTROS" localSheetId="5">#REF!</definedName>
    <definedName name="TOTAL_ENSAYOS_Y_OTROS" localSheetId="11">#REF!</definedName>
    <definedName name="TOTAL_ENSAYOS_Y_OTROS" localSheetId="7">#REF!</definedName>
    <definedName name="TOTAL_ENSAYOS_Y_OTROS" localSheetId="4">#REF!</definedName>
    <definedName name="TOTAL_ENSAYOS_Y_OTROS" localSheetId="8">#REF!</definedName>
    <definedName name="TOTAL_ENSAYOS_Y_OTROS" localSheetId="0">#REF!</definedName>
    <definedName name="TOTAL_ENSAYOS_Y_OTROS">#REF!</definedName>
    <definedName name="TOTAL_EQUIPOS_Y_OFICINA" localSheetId="5">#REF!</definedName>
    <definedName name="TOTAL_EQUIPOS_Y_OFICINA" localSheetId="11">#REF!</definedName>
    <definedName name="TOTAL_EQUIPOS_Y_OFICINA" localSheetId="7">#REF!</definedName>
    <definedName name="TOTAL_EQUIPOS_Y_OFICINA" localSheetId="4">#REF!</definedName>
    <definedName name="TOTAL_EQUIPOS_Y_OFICINA" localSheetId="8">#REF!</definedName>
    <definedName name="TOTAL_EQUIPOS_Y_OFICINA" localSheetId="0">#REF!</definedName>
    <definedName name="TOTAL_EQUIPOS_Y_OFICINA">#REF!</definedName>
    <definedName name="TOTAL_G_PERSONAL" localSheetId="5">[22]COSTEO!$I$74</definedName>
    <definedName name="TOTAL_G_PERSONAL" localSheetId="11">[23]COSTEO!$I$76</definedName>
    <definedName name="TOTAL_G_PERSONAL" localSheetId="7">#REF!</definedName>
    <definedName name="TOTAL_G_PERSONAL" localSheetId="4">'[24]PRES. INTERV'!$I$65</definedName>
    <definedName name="TOTAL_G_PERSONAL" localSheetId="8">'[24]PRES. INTERV'!$I$65</definedName>
    <definedName name="TOTAL_G_PERSONAL" localSheetId="0">[23]COSTEO!$I$76</definedName>
    <definedName name="TOTAL_G_PERSONAL">#REF!</definedName>
    <definedName name="Total_Interest" localSheetId="5">#REF!</definedName>
    <definedName name="Total_Interest" localSheetId="11">#REF!</definedName>
    <definedName name="Total_Interest" localSheetId="4">#REF!</definedName>
    <definedName name="Total_Interest" localSheetId="8">#REF!</definedName>
    <definedName name="Total_Interest" localSheetId="0">#REF!</definedName>
    <definedName name="Total_Interest">#REF!</definedName>
    <definedName name="Total_Pay" localSheetId="11">#REF!</definedName>
    <definedName name="Total_Pay" localSheetId="0">#REF!</definedName>
    <definedName name="Total_Pay">#REF!</definedName>
    <definedName name="Total_Payment" localSheetId="5">Scheduled_Payment+Extra_Payment</definedName>
    <definedName name="Total_Payment" localSheetId="11">Scheduled_Payment+Extra_Payment</definedName>
    <definedName name="Total_Payment" localSheetId="7">Scheduled_Payment+Extra_Payment</definedName>
    <definedName name="Total_Payment" localSheetId="4">Scheduled_Payment+Extra_Payment</definedName>
    <definedName name="Total_Payment" localSheetId="6">Scheduled_Payment+Extra_Payment</definedName>
    <definedName name="Total_Payment" localSheetId="8">Scheduled_Payment+Extra_Payment</definedName>
    <definedName name="Total_Payment" localSheetId="0">Scheduled_Payment+Extra_Payment</definedName>
    <definedName name="Total_Payment">Scheduled_Payment+Extra_Payment</definedName>
    <definedName name="TOTAL_SALARIOS_BÁSICOS" localSheetId="5">#REF!</definedName>
    <definedName name="TOTAL_SALARIOS_BÁSICOS" localSheetId="11">#REF!</definedName>
    <definedName name="TOTAL_SALARIOS_BÁSICOS" localSheetId="7">#REF!</definedName>
    <definedName name="TOTAL_SALARIOS_BÁSICOS" localSheetId="4">#REF!</definedName>
    <definedName name="TOTAL_SALARIOS_BÁSICOS" localSheetId="8">#REF!</definedName>
    <definedName name="TOTAL_SALARIOS_BÁSICOS" localSheetId="0">#REF!</definedName>
    <definedName name="TOTAL_SALARIOS_BÁSICOS">#REF!</definedName>
    <definedName name="TOTALAFIR4006" localSheetId="11">#REF!</definedName>
    <definedName name="TOTALAFIR4006" localSheetId="4">#REF!</definedName>
    <definedName name="TOTALAFIR4006" localSheetId="8">#REF!</definedName>
    <definedName name="TOTALAFIR4006" localSheetId="0">#REF!</definedName>
    <definedName name="TOTALAFIR4006">#REF!</definedName>
    <definedName name="TOTALAFIR4006A" localSheetId="11">#REF!</definedName>
    <definedName name="TOTALAFIR4006A" localSheetId="0">#REF!</definedName>
    <definedName name="TOTALAFIR4006A">#REF!</definedName>
    <definedName name="TOTALAFIR40CN01" localSheetId="11">#REF!</definedName>
    <definedName name="TOTALAFIR40CN01" localSheetId="0">#REF!</definedName>
    <definedName name="TOTALAFIR40CN01">#REF!</definedName>
    <definedName name="TOTALAFIR55CN01">#REF!</definedName>
    <definedName name="TOTALAFIR55CN03">#REF!</definedName>
    <definedName name="TOTALAFIR5607">#REF!</definedName>
    <definedName name="totales">#REF!</definedName>
    <definedName name="Totalgastosvarios">#REF!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xement_1_A_Impermeabilizante_Integral">#REF!</definedName>
    <definedName name="tr" localSheetId="5" hidden="1">{"TAB1",#N/A,TRUE,"GENERAL";"TAB2",#N/A,TRUE,"GENERAL";"TAB3",#N/A,TRUE,"GENERAL";"TAB4",#N/A,TRUE,"GENERAL";"TAB5",#N/A,TRUE,"GENERAL"}</definedName>
    <definedName name="tr" localSheetId="11" hidden="1">{"TAB1",#N/A,TRUE,"GENERAL";"TAB2",#N/A,TRUE,"GENERAL";"TAB3",#N/A,TRUE,"GENERAL";"TAB4",#N/A,TRUE,"GENERAL";"TAB5",#N/A,TRUE,"GENERAL"}</definedName>
    <definedName name="tr" localSheetId="7" hidden="1">{"TAB1",#N/A,TRUE,"GENERAL";"TAB2",#N/A,TRUE,"GENERAL";"TAB3",#N/A,TRUE,"GENERAL";"TAB4",#N/A,TRUE,"GENERAL";"TAB5",#N/A,TRUE,"GENERAL"}</definedName>
    <definedName name="tr" localSheetId="4" hidden="1">{"TAB1",#N/A,TRUE,"GENERAL";"TAB2",#N/A,TRUE,"GENERAL";"TAB3",#N/A,TRUE,"GENERAL";"TAB4",#N/A,TRUE,"GENERAL";"TAB5",#N/A,TRUE,"GENERAL"}</definedName>
    <definedName name="tr" localSheetId="6" hidden="1">{"TAB1",#N/A,TRUE,"GENERAL";"TAB2",#N/A,TRUE,"GENERAL";"TAB3",#N/A,TRUE,"GENERAL";"TAB4",#N/A,TRUE,"GENERAL";"TAB5",#N/A,TRUE,"GENERAL"}</definedName>
    <definedName name="tr" localSheetId="8"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fico_liviano_espesor_6_cm._Ref._R25CE_Fibrit">#REF!</definedName>
    <definedName name="TRANS" localSheetId="11">[10]Hoja2!#REF!</definedName>
    <definedName name="TRANS" localSheetId="4">[10]Hoja2!#REF!</definedName>
    <definedName name="TRANS" localSheetId="8">[10]Hoja2!#REF!</definedName>
    <definedName name="TRANS" localSheetId="0">[10]Hoja2!#REF!</definedName>
    <definedName name="TRANS">[10]Hoja2!#REF!</definedName>
    <definedName name="Transporte_Andamio" localSheetId="5">#REF!</definedName>
    <definedName name="Transporte_Andamio" localSheetId="11">#REF!</definedName>
    <definedName name="Transporte_Andamio" localSheetId="7">#REF!</definedName>
    <definedName name="Transporte_Andamio" localSheetId="4">#REF!</definedName>
    <definedName name="Transporte_Andamio" localSheetId="8">#REF!</definedName>
    <definedName name="Transporte_Andamio" localSheetId="0">#REF!</definedName>
    <definedName name="Transporte_Andamio">#REF!</definedName>
    <definedName name="Traperos" localSheetId="11">#REF!</definedName>
    <definedName name="Traperos" localSheetId="0">#REF!</definedName>
    <definedName name="Traperos">#REF!</definedName>
    <definedName name="TRAT">[131]desmonte!$E$48</definedName>
    <definedName name="TREINTA" localSheetId="5">#REF!,#REF!</definedName>
    <definedName name="TREINTA" localSheetId="11">#REF!,#REF!</definedName>
    <definedName name="TREINTA" localSheetId="7">#REF!,#REF!</definedName>
    <definedName name="TREINTA" localSheetId="4">#REF!,#REF!</definedName>
    <definedName name="TREINTA" localSheetId="8">#REF!,#REF!</definedName>
    <definedName name="TREINTA" localSheetId="0">#REF!,#REF!</definedName>
    <definedName name="TREINTA">#REF!,#REF!</definedName>
    <definedName name="trest" localSheetId="5" hidden="1">{"TAB1",#N/A,TRUE,"GENERAL";"TAB2",#N/A,TRUE,"GENERAL";"TAB3",#N/A,TRUE,"GENERAL";"TAB4",#N/A,TRUE,"GENERAL";"TAB5",#N/A,TRUE,"GENERAL"}</definedName>
    <definedName name="trest" localSheetId="11" hidden="1">{"TAB1",#N/A,TRUE,"GENERAL";"TAB2",#N/A,TRUE,"GENERAL";"TAB3",#N/A,TRUE,"GENERAL";"TAB4",#N/A,TRUE,"GENERAL";"TAB5",#N/A,TRUE,"GENERAL"}</definedName>
    <definedName name="trest" localSheetId="7" hidden="1">{"TAB1",#N/A,TRUE,"GENERAL";"TAB2",#N/A,TRUE,"GENERAL";"TAB3",#N/A,TRUE,"GENERAL";"TAB4",#N/A,TRUE,"GENERAL";"TAB5",#N/A,TRUE,"GENERAL"}</definedName>
    <definedName name="trest" localSheetId="4" hidden="1">{"TAB1",#N/A,TRUE,"GENERAL";"TAB2",#N/A,TRUE,"GENERAL";"TAB3",#N/A,TRUE,"GENERAL";"TAB4",#N/A,TRUE,"GENERAL";"TAB5",#N/A,TRUE,"GENERAL"}</definedName>
    <definedName name="trest" localSheetId="6" hidden="1">{"TAB1",#N/A,TRUE,"GENERAL";"TAB2",#N/A,TRUE,"GENERAL";"TAB3",#N/A,TRUE,"GENERAL";"TAB4",#N/A,TRUE,"GENERAL";"TAB5",#N/A,TRUE,"GENERAL"}</definedName>
    <definedName name="trest" localSheetId="8"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5" hidden="1">{"TAB1",#N/A,TRUE,"GENERAL";"TAB2",#N/A,TRUE,"GENERAL";"TAB3",#N/A,TRUE,"GENERAL";"TAB4",#N/A,TRUE,"GENERAL";"TAB5",#N/A,TRUE,"GENERAL"}</definedName>
    <definedName name="tret" localSheetId="11" hidden="1">{"TAB1",#N/A,TRUE,"GENERAL";"TAB2",#N/A,TRUE,"GENERAL";"TAB3",#N/A,TRUE,"GENERAL";"TAB4",#N/A,TRUE,"GENERAL";"TAB5",#N/A,TRUE,"GENERAL"}</definedName>
    <definedName name="tret" localSheetId="7" hidden="1">{"TAB1",#N/A,TRUE,"GENERAL";"TAB2",#N/A,TRUE,"GENERAL";"TAB3",#N/A,TRUE,"GENERAL";"TAB4",#N/A,TRUE,"GENERAL";"TAB5",#N/A,TRUE,"GENERAL"}</definedName>
    <definedName name="tret" localSheetId="4" hidden="1">{"TAB1",#N/A,TRUE,"GENERAL";"TAB2",#N/A,TRUE,"GENERAL";"TAB3",#N/A,TRUE,"GENERAL";"TAB4",#N/A,TRUE,"GENERAL";"TAB5",#N/A,TRUE,"GENERAL"}</definedName>
    <definedName name="tret" localSheetId="6" hidden="1">{"TAB1",#N/A,TRUE,"GENERAL";"TAB2",#N/A,TRUE,"GENERAL";"TAB3",#N/A,TRUE,"GENERAL";"TAB4",#N/A,TRUE,"GENERAL";"TAB5",#N/A,TRUE,"GENERAL"}</definedName>
    <definedName name="tret" localSheetId="8"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5" hidden="1">{"via1",#N/A,TRUE,"general";"via2",#N/A,TRUE,"general";"via3",#N/A,TRUE,"general"}</definedName>
    <definedName name="trh" localSheetId="11" hidden="1">{"via1",#N/A,TRUE,"general";"via2",#N/A,TRUE,"general";"via3",#N/A,TRUE,"general"}</definedName>
    <definedName name="trh" localSheetId="7" hidden="1">{"via1",#N/A,TRUE,"general";"via2",#N/A,TRUE,"general";"via3",#N/A,TRUE,"general"}</definedName>
    <definedName name="trh" localSheetId="4" hidden="1">{"via1",#N/A,TRUE,"general";"via2",#N/A,TRUE,"general";"via3",#N/A,TRUE,"general"}</definedName>
    <definedName name="trh" localSheetId="6" hidden="1">{"via1",#N/A,TRUE,"general";"via2",#N/A,TRUE,"general";"via3",#N/A,TRUE,"general"}</definedName>
    <definedName name="trh" localSheetId="8"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5" hidden="1">{"via1",#N/A,TRUE,"general";"via2",#N/A,TRUE,"general";"via3",#N/A,TRUE,"general"}</definedName>
    <definedName name="trhfh" localSheetId="11" hidden="1">{"via1",#N/A,TRUE,"general";"via2",#N/A,TRUE,"general";"via3",#N/A,TRUE,"general"}</definedName>
    <definedName name="trhfh" localSheetId="7" hidden="1">{"via1",#N/A,TRUE,"general";"via2",#N/A,TRUE,"general";"via3",#N/A,TRUE,"general"}</definedName>
    <definedName name="trhfh" localSheetId="4" hidden="1">{"via1",#N/A,TRUE,"general";"via2",#N/A,TRUE,"general";"via3",#N/A,TRUE,"general"}</definedName>
    <definedName name="trhfh" localSheetId="6" hidden="1">{"via1",#N/A,TRUE,"general";"via2",#N/A,TRUE,"general";"via3",#N/A,TRUE,"general"}</definedName>
    <definedName name="trhfh" localSheetId="8"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mestre1" localSheetId="4">'[37]ESTADO RED'!$E$8</definedName>
    <definedName name="trimestre1" localSheetId="8">'[37]ESTADO RED'!$E$8</definedName>
    <definedName name="trimestre1">'[19]ESTADO RED'!$E$8</definedName>
    <definedName name="Triplex_Andes_Pizano_14_mm" localSheetId="5">#REF!</definedName>
    <definedName name="Triplex_Andes_Pizano_14_mm" localSheetId="11">#REF!</definedName>
    <definedName name="Triplex_Andes_Pizano_14_mm" localSheetId="7">#REF!</definedName>
    <definedName name="Triplex_Andes_Pizano_14_mm" localSheetId="4">#REF!</definedName>
    <definedName name="Triplex_Andes_Pizano_14_mm" localSheetId="8">#REF!</definedName>
    <definedName name="Triplex_Andes_Pizano_14_mm" localSheetId="0">#REF!</definedName>
    <definedName name="Triplex_Andes_Pizano_14_mm">#REF!</definedName>
    <definedName name="trjfgjh" localSheetId="5" hidden="1">{"via1",#N/A,TRUE,"general";"via2",#N/A,TRUE,"general";"via3",#N/A,TRUE,"general"}</definedName>
    <definedName name="trjfgjh" localSheetId="11" hidden="1">{"via1",#N/A,TRUE,"general";"via2",#N/A,TRUE,"general";"via3",#N/A,TRUE,"general"}</definedName>
    <definedName name="trjfgjh" localSheetId="7" hidden="1">{"via1",#N/A,TRUE,"general";"via2",#N/A,TRUE,"general";"via3",#N/A,TRUE,"general"}</definedName>
    <definedName name="trjfgjh" localSheetId="4" hidden="1">{"via1",#N/A,TRUE,"general";"via2",#N/A,TRUE,"general";"via3",#N/A,TRUE,"general"}</definedName>
    <definedName name="trjfgjh" localSheetId="6" hidden="1">{"via1",#N/A,TRUE,"general";"via2",#N/A,TRUE,"general";"via3",#N/A,TRUE,"general"}</definedName>
    <definedName name="trjfgjh" localSheetId="8"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M">[132]VrEqpBasica!$I$2</definedName>
    <definedName name="tru" localSheetId="5" hidden="1">{"via1",#N/A,TRUE,"general";"via2",#N/A,TRUE,"general";"via3",#N/A,TRUE,"general"}</definedName>
    <definedName name="tru" localSheetId="11" hidden="1">{"via1",#N/A,TRUE,"general";"via2",#N/A,TRUE,"general";"via3",#N/A,TRUE,"general"}</definedName>
    <definedName name="tru" localSheetId="7" hidden="1">{"via1",#N/A,TRUE,"general";"via2",#N/A,TRUE,"general";"via3",#N/A,TRUE,"general"}</definedName>
    <definedName name="tru" localSheetId="4" hidden="1">{"via1",#N/A,TRUE,"general";"via2",#N/A,TRUE,"general";"via3",#N/A,TRUE,"general"}</definedName>
    <definedName name="tru" localSheetId="6" hidden="1">{"via1",#N/A,TRUE,"general";"via2",#N/A,TRUE,"general";"via3",#N/A,TRUE,"general"}</definedName>
    <definedName name="tru" localSheetId="8"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5" hidden="1">{"via1",#N/A,TRUE,"general";"via2",#N/A,TRUE,"general";"via3",#N/A,TRUE,"general"}</definedName>
    <definedName name="truds" localSheetId="11" hidden="1">{"via1",#N/A,TRUE,"general";"via2",#N/A,TRUE,"general";"via3",#N/A,TRUE,"general"}</definedName>
    <definedName name="truds" localSheetId="7" hidden="1">{"via1",#N/A,TRUE,"general";"via2",#N/A,TRUE,"general";"via3",#N/A,TRUE,"general"}</definedName>
    <definedName name="truds" localSheetId="4" hidden="1">{"via1",#N/A,TRUE,"general";"via2",#N/A,TRUE,"general";"via3",#N/A,TRUE,"general"}</definedName>
    <definedName name="truds" localSheetId="6" hidden="1">{"via1",#N/A,TRUE,"general";"via2",#N/A,TRUE,"general";"via3",#N/A,TRUE,"general"}</definedName>
    <definedName name="truds" localSheetId="8"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5" hidden="1">{"via1",#N/A,TRUE,"general";"via2",#N/A,TRUE,"general";"via3",#N/A,TRUE,"general"}</definedName>
    <definedName name="trutu" localSheetId="11" hidden="1">{"via1",#N/A,TRUE,"general";"via2",#N/A,TRUE,"general";"via3",#N/A,TRUE,"general"}</definedName>
    <definedName name="trutu" localSheetId="7" hidden="1">{"via1",#N/A,TRUE,"general";"via2",#N/A,TRUE,"general";"via3",#N/A,TRUE,"general"}</definedName>
    <definedName name="trutu" localSheetId="4" hidden="1">{"via1",#N/A,TRUE,"general";"via2",#N/A,TRUE,"general";"via3",#N/A,TRUE,"general"}</definedName>
    <definedName name="trutu" localSheetId="6" hidden="1">{"via1",#N/A,TRUE,"general";"via2",#N/A,TRUE,"general";"via3",#N/A,TRUE,"general"}</definedName>
    <definedName name="trutu" localSheetId="8"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5" hidden="1">{"via1",#N/A,TRUE,"general";"via2",#N/A,TRUE,"general";"via3",#N/A,TRUE,"general"}</definedName>
    <definedName name="trydfg" localSheetId="11" hidden="1">{"via1",#N/A,TRUE,"general";"via2",#N/A,TRUE,"general";"via3",#N/A,TRUE,"general"}</definedName>
    <definedName name="trydfg" localSheetId="7" hidden="1">{"via1",#N/A,TRUE,"general";"via2",#N/A,TRUE,"general";"via3",#N/A,TRUE,"general"}</definedName>
    <definedName name="trydfg" localSheetId="4" hidden="1">{"via1",#N/A,TRUE,"general";"via2",#N/A,TRUE,"general";"via3",#N/A,TRUE,"general"}</definedName>
    <definedName name="trydfg" localSheetId="6" hidden="1">{"via1",#N/A,TRUE,"general";"via2",#N/A,TRUE,"general";"via3",#N/A,TRUE,"general"}</definedName>
    <definedName name="trydfg" localSheetId="8"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5" hidden="1">{"via1",#N/A,TRUE,"general";"via2",#N/A,TRUE,"general";"via3",#N/A,TRUE,"general"}</definedName>
    <definedName name="trydtrygf" localSheetId="11" hidden="1">{"via1",#N/A,TRUE,"general";"via2",#N/A,TRUE,"general";"via3",#N/A,TRUE,"general"}</definedName>
    <definedName name="trydtrygf" localSheetId="7" hidden="1">{"via1",#N/A,TRUE,"general";"via2",#N/A,TRUE,"general";"via3",#N/A,TRUE,"general"}</definedName>
    <definedName name="trydtrygf" localSheetId="4" hidden="1">{"via1",#N/A,TRUE,"general";"via2",#N/A,TRUE,"general";"via3",#N/A,TRUE,"general"}</definedName>
    <definedName name="trydtrygf" localSheetId="6" hidden="1">{"via1",#N/A,TRUE,"general";"via2",#N/A,TRUE,"general";"via3",#N/A,TRUE,"general"}</definedName>
    <definedName name="trydtrygf" localSheetId="8"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5" hidden="1">{"TAB1",#N/A,TRUE,"GENERAL";"TAB2",#N/A,TRUE,"GENERAL";"TAB3",#N/A,TRUE,"GENERAL";"TAB4",#N/A,TRUE,"GENERAL";"TAB5",#N/A,TRUE,"GENERAL"}</definedName>
    <definedName name="tryery" localSheetId="11"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5" hidden="1">{"TAB1",#N/A,TRUE,"GENERAL";"TAB2",#N/A,TRUE,"GENERAL";"TAB3",#N/A,TRUE,"GENERAL";"TAB4",#N/A,TRUE,"GENERAL";"TAB5",#N/A,TRUE,"GENERAL"}</definedName>
    <definedName name="tryi6" localSheetId="11" hidden="1">{"TAB1",#N/A,TRUE,"GENERAL";"TAB2",#N/A,TRUE,"GENERAL";"TAB3",#N/A,TRUE,"GENERAL";"TAB4",#N/A,TRUE,"GENERAL";"TAB5",#N/A,TRUE,"GENERAL"}</definedName>
    <definedName name="tryi6" localSheetId="7" hidden="1">{"TAB1",#N/A,TRUE,"GENERAL";"TAB2",#N/A,TRUE,"GENERAL";"TAB3",#N/A,TRUE,"GENERAL";"TAB4",#N/A,TRUE,"GENERAL";"TAB5",#N/A,TRUE,"GENERAL"}</definedName>
    <definedName name="tryi6" localSheetId="4" hidden="1">{"TAB1",#N/A,TRUE,"GENERAL";"TAB2",#N/A,TRUE,"GENERAL";"TAB3",#N/A,TRUE,"GENERAL";"TAB4",#N/A,TRUE,"GENERAL";"TAB5",#N/A,TRUE,"GENERAL"}</definedName>
    <definedName name="tryi6" localSheetId="6" hidden="1">{"TAB1",#N/A,TRUE,"GENERAL";"TAB2",#N/A,TRUE,"GENERAL";"TAB3",#N/A,TRUE,"GENERAL";"TAB4",#N/A,TRUE,"GENERAL";"TAB5",#N/A,TRUE,"GENERAL"}</definedName>
    <definedName name="tryi6" localSheetId="8"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5" hidden="1">{"via1",#N/A,TRUE,"general";"via2",#N/A,TRUE,"general";"via3",#N/A,TRUE,"general"}</definedName>
    <definedName name="tryrth" localSheetId="11" hidden="1">{"via1",#N/A,TRUE,"general";"via2",#N/A,TRUE,"general";"via3",#N/A,TRUE,"general"}</definedName>
    <definedName name="tryrth" localSheetId="7" hidden="1">{"via1",#N/A,TRUE,"general";"via2",#N/A,TRUE,"general";"via3",#N/A,TRUE,"general"}</definedName>
    <definedName name="tryrth" localSheetId="4" hidden="1">{"via1",#N/A,TRUE,"general";"via2",#N/A,TRUE,"general";"via3",#N/A,TRUE,"general"}</definedName>
    <definedName name="tryrth" localSheetId="6" hidden="1">{"via1",#N/A,TRUE,"general";"via2",#N/A,TRUE,"general";"via3",#N/A,TRUE,"general"}</definedName>
    <definedName name="tryrth" localSheetId="8"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RYRWTY" localSheetId="5">'5. FP PRESTAC.'!err</definedName>
    <definedName name="TRYRWTY" localSheetId="11">[0]!err</definedName>
    <definedName name="TRYRWTY" localSheetId="7">CALIDAD!err</definedName>
    <definedName name="TRYRWTY" localSheetId="4">DEDICACIÓN!err</definedName>
    <definedName name="TRYRWTY" localSheetId="8">'IMP Y PÓLIZAS'!err</definedName>
    <definedName name="TRYRWTY" localSheetId="0">[0]!err</definedName>
    <definedName name="TRYRWTY">[0]!err</definedName>
    <definedName name="tsert" localSheetId="5" hidden="1">{"TAB1",#N/A,TRUE,"GENERAL";"TAB2",#N/A,TRUE,"GENERAL";"TAB3",#N/A,TRUE,"GENERAL";"TAB4",#N/A,TRUE,"GENERAL";"TAB5",#N/A,TRUE,"GENERAL"}</definedName>
    <definedName name="tsert" localSheetId="11" hidden="1">{"TAB1",#N/A,TRUE,"GENERAL";"TAB2",#N/A,TRUE,"GENERAL";"TAB3",#N/A,TRUE,"GENERAL";"TAB4",#N/A,TRUE,"GENERAL";"TAB5",#N/A,TRUE,"GENERAL"}</definedName>
    <definedName name="tsert" localSheetId="7" hidden="1">{"TAB1",#N/A,TRUE,"GENERAL";"TAB2",#N/A,TRUE,"GENERAL";"TAB3",#N/A,TRUE,"GENERAL";"TAB4",#N/A,TRUE,"GENERAL";"TAB5",#N/A,TRUE,"GENERAL"}</definedName>
    <definedName name="tsert" localSheetId="4" hidden="1">{"TAB1",#N/A,TRUE,"GENERAL";"TAB2",#N/A,TRUE,"GENERAL";"TAB3",#N/A,TRUE,"GENERAL";"TAB4",#N/A,TRUE,"GENERAL";"TAB5",#N/A,TRUE,"GENERAL"}</definedName>
    <definedName name="tsert" localSheetId="6" hidden="1">{"TAB1",#N/A,TRUE,"GENERAL";"TAB2",#N/A,TRUE,"GENERAL";"TAB3",#N/A,TRUE,"GENERAL";"TAB4",#N/A,TRUE,"GENERAL";"TAB5",#N/A,TRUE,"GENERAL"}</definedName>
    <definedName name="tsert" localSheetId="8"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D">#REF!</definedName>
    <definedName name="TTR" localSheetId="5" hidden="1">{"via1",#N/A,TRUE,"general";"via2",#N/A,TRUE,"general";"via3",#N/A,TRUE,"general"}</definedName>
    <definedName name="TTR" localSheetId="11" hidden="1">{"via1",#N/A,TRUE,"general";"via2",#N/A,TRUE,"general";"via3",#N/A,TRUE,"general"}</definedName>
    <definedName name="TTR" localSheetId="7" hidden="1">{"via1",#N/A,TRUE,"general";"via2",#N/A,TRUE,"general";"via3",#N/A,TRUE,"general"}</definedName>
    <definedName name="TTR" localSheetId="4" hidden="1">{"via1",#N/A,TRUE,"general";"via2",#N/A,TRUE,"general";"via3",#N/A,TRUE,"general"}</definedName>
    <definedName name="TTR" localSheetId="6" hidden="1">{"via1",#N/A,TRUE,"general";"via2",#N/A,TRUE,"general";"via3",#N/A,TRUE,"general"}</definedName>
    <definedName name="TTR" localSheetId="8"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5" hidden="1">{"via1",#N/A,TRUE,"general";"via2",#N/A,TRUE,"general";"via3",#N/A,TRUE,"general"}</definedName>
    <definedName name="ttrff" localSheetId="11" hidden="1">{"via1",#N/A,TRUE,"general";"via2",#N/A,TRUE,"general";"via3",#N/A,TRUE,"general"}</definedName>
    <definedName name="ttrff" localSheetId="7" hidden="1">{"via1",#N/A,TRUE,"general";"via2",#N/A,TRUE,"general";"via3",#N/A,TRUE,"general"}</definedName>
    <definedName name="ttrff" localSheetId="4" hidden="1">{"via1",#N/A,TRUE,"general";"via2",#N/A,TRUE,"general";"via3",#N/A,TRUE,"general"}</definedName>
    <definedName name="ttrff" localSheetId="6" hidden="1">{"via1",#N/A,TRUE,"general";"via2",#N/A,TRUE,"general";"via3",#N/A,TRUE,"general"}</definedName>
    <definedName name="ttrff" localSheetId="8"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5" hidden="1">{"TAB1",#N/A,TRUE,"GENERAL";"TAB2",#N/A,TRUE,"GENERAL";"TAB3",#N/A,TRUE,"GENERAL";"TAB4",#N/A,TRUE,"GENERAL";"TAB5",#N/A,TRUE,"GENERAL"}</definedName>
    <definedName name="ttt" localSheetId="11" hidden="1">{"TAB1",#N/A,TRUE,"GENERAL";"TAB2",#N/A,TRUE,"GENERAL";"TAB3",#N/A,TRUE,"GENERAL";"TAB4",#N/A,TRUE,"GENERAL";"TAB5",#N/A,TRUE,"GENERAL"}</definedName>
    <definedName name="ttt" localSheetId="7" hidden="1">{"TAB1",#N/A,TRUE,"GENERAL";"TAB2",#N/A,TRUE,"GENERAL";"TAB3",#N/A,TRUE,"GENERAL";"TAB4",#N/A,TRUE,"GENERAL";"TAB5",#N/A,TRUE,"GENERAL"}</definedName>
    <definedName name="ttt" localSheetId="4" hidden="1">{"TAB1",#N/A,TRUE,"GENERAL";"TAB2",#N/A,TRUE,"GENERAL";"TAB3",#N/A,TRUE,"GENERAL";"TAB4",#N/A,TRUE,"GENERAL";"TAB5",#N/A,TRUE,"GENERAL"}</definedName>
    <definedName name="ttt" localSheetId="6" hidden="1">{"TAB1",#N/A,TRUE,"GENERAL";"TAB2",#N/A,TRUE,"GENERAL";"TAB3",#N/A,TRUE,"GENERAL";"TAB4",#N/A,TRUE,"GENERAL";"TAB5",#N/A,TRUE,"GENERAL"}</definedName>
    <definedName name="ttt" localSheetId="8"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5" hidden="1">{"via1",#N/A,TRUE,"general";"via2",#N/A,TRUE,"general";"via3",#N/A,TRUE,"general"}</definedName>
    <definedName name="tttt7" localSheetId="11" hidden="1">{"via1",#N/A,TRUE,"general";"via2",#N/A,TRUE,"general";"via3",#N/A,TRUE,"general"}</definedName>
    <definedName name="tttt7" localSheetId="7" hidden="1">{"via1",#N/A,TRUE,"general";"via2",#N/A,TRUE,"general";"via3",#N/A,TRUE,"general"}</definedName>
    <definedName name="tttt7" localSheetId="4" hidden="1">{"via1",#N/A,TRUE,"general";"via2",#N/A,TRUE,"general";"via3",#N/A,TRUE,"general"}</definedName>
    <definedName name="tttt7" localSheetId="6" hidden="1">{"via1",#N/A,TRUE,"general";"via2",#N/A,TRUE,"general";"via3",#N/A,TRUE,"general"}</definedName>
    <definedName name="tttt7" localSheetId="8"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5" hidden="1">{"TAB1",#N/A,TRUE,"GENERAL";"TAB2",#N/A,TRUE,"GENERAL";"TAB3",#N/A,TRUE,"GENERAL";"TAB4",#N/A,TRUE,"GENERAL";"TAB5",#N/A,TRUE,"GENERAL"}</definedName>
    <definedName name="tttthy" localSheetId="11"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5" hidden="1">{"via1",#N/A,TRUE,"general";"via2",#N/A,TRUE,"general";"via3",#N/A,TRUE,"general"}</definedName>
    <definedName name="ttttr" localSheetId="11" hidden="1">{"via1",#N/A,TRUE,"general";"via2",#N/A,TRUE,"general";"via3",#N/A,TRUE,"general"}</definedName>
    <definedName name="ttttr" localSheetId="7" hidden="1">{"via1",#N/A,TRUE,"general";"via2",#N/A,TRUE,"general";"via3",#N/A,TRUE,"general"}</definedName>
    <definedName name="ttttr" localSheetId="4" hidden="1">{"via1",#N/A,TRUE,"general";"via2",#N/A,TRUE,"general";"via3",#N/A,TRUE,"general"}</definedName>
    <definedName name="ttttr" localSheetId="6" hidden="1">{"via1",#N/A,TRUE,"general";"via2",#N/A,TRUE,"general";"via3",#N/A,TRUE,"general"}</definedName>
    <definedName name="ttttr" localSheetId="8"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5" hidden="1">{"TAB1",#N/A,TRUE,"GENERAL";"TAB2",#N/A,TRUE,"GENERAL";"TAB3",#N/A,TRUE,"GENERAL";"TAB4",#N/A,TRUE,"GENERAL";"TAB5",#N/A,TRUE,"GENERAL"}</definedName>
    <definedName name="ttttt" localSheetId="11" hidden="1">{"TAB1",#N/A,TRUE,"GENERAL";"TAB2",#N/A,TRUE,"GENERAL";"TAB3",#N/A,TRUE,"GENERAL";"TAB4",#N/A,TRUE,"GENERAL";"TAB5",#N/A,TRUE,"GENERAL"}</definedName>
    <definedName name="ttttt" localSheetId="7" hidden="1">{"TAB1",#N/A,TRUE,"GENERAL";"TAB2",#N/A,TRUE,"GENERAL";"TAB3",#N/A,TRUE,"GENERAL";"TAB4",#N/A,TRUE,"GENERAL";"TAB5",#N/A,TRUE,"GENERAL"}</definedName>
    <definedName name="ttttt" localSheetId="4" hidden="1">{"TAB1",#N/A,TRUE,"GENERAL";"TAB2",#N/A,TRUE,"GENERAL";"TAB3",#N/A,TRUE,"GENERAL";"TAB4",#N/A,TRUE,"GENERAL";"TAB5",#N/A,TRUE,"GENERAL"}</definedName>
    <definedName name="ttttt" localSheetId="6" hidden="1">{"TAB1",#N/A,TRUE,"GENERAL";"TAB2",#N/A,TRUE,"GENERAL";"TAB3",#N/A,TRUE,"GENERAL";"TAB4",#N/A,TRUE,"GENERAL";"TAB5",#N/A,TRUE,"GENERAL"}</definedName>
    <definedName name="ttttt" localSheetId="8"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5" hidden="1">{"via1",#N/A,TRUE,"general";"via2",#N/A,TRUE,"general";"via3",#N/A,TRUE,"general"}</definedName>
    <definedName name="tu" localSheetId="11" hidden="1">{"via1",#N/A,TRUE,"general";"via2",#N/A,TRUE,"general";"via3",#N/A,TRUE,"general"}</definedName>
    <definedName name="tu" localSheetId="7" hidden="1">{"via1",#N/A,TRUE,"general";"via2",#N/A,TRUE,"general";"via3",#N/A,TRUE,"general"}</definedName>
    <definedName name="tu" localSheetId="4" hidden="1">{"via1",#N/A,TRUE,"general";"via2",#N/A,TRUE,"general";"via3",#N/A,TRUE,"general"}</definedName>
    <definedName name="tu" localSheetId="6" hidden="1">{"via1",#N/A,TRUE,"general";"via2",#N/A,TRUE,"general";"via3",#N/A,TRUE,"general"}</definedName>
    <definedName name="tu" localSheetId="8"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TUPI" localSheetId="5">MATCH(0.01,'5. FP PRESTAC.'!End_Bal,-1)+1</definedName>
    <definedName name="TUPI" localSheetId="11">MATCH(0.01,AIU!End_Bal,-1)+1</definedName>
    <definedName name="TUPI" localSheetId="7">MATCH(0.01,CALIDAD!End_Bal,-1)+1</definedName>
    <definedName name="TUPI" localSheetId="4">MATCH(0.01,DEDICACIÓN!End_Bal,-1)+1</definedName>
    <definedName name="TUPI" localSheetId="6">MATCH(0.01,End_Bal,-1)+1</definedName>
    <definedName name="TUPI" localSheetId="8">MATCH(0.01,'IMP Y PÓLIZAS'!End_Bal,-1)+1</definedName>
    <definedName name="TUPI" localSheetId="0">MATCH(0.01,'INFO GENERAL'!End_Bal,-1)+1</definedName>
    <definedName name="TUPI">MATCH(0.01,End_Bal,-1)+1</definedName>
    <definedName name="tur" localSheetId="5" hidden="1">{"TAB1",#N/A,TRUE,"GENERAL";"TAB2",#N/A,TRUE,"GENERAL";"TAB3",#N/A,TRUE,"GENERAL";"TAB4",#N/A,TRUE,"GENERAL";"TAB5",#N/A,TRUE,"GENERAL"}</definedName>
    <definedName name="tur" localSheetId="11" hidden="1">{"TAB1",#N/A,TRUE,"GENERAL";"TAB2",#N/A,TRUE,"GENERAL";"TAB3",#N/A,TRUE,"GENERAL";"TAB4",#N/A,TRUE,"GENERAL";"TAB5",#N/A,TRUE,"GENERAL"}</definedName>
    <definedName name="tur" localSheetId="7" hidden="1">{"TAB1",#N/A,TRUE,"GENERAL";"TAB2",#N/A,TRUE,"GENERAL";"TAB3",#N/A,TRUE,"GENERAL";"TAB4",#N/A,TRUE,"GENERAL";"TAB5",#N/A,TRUE,"GENERAL"}</definedName>
    <definedName name="tur" localSheetId="4" hidden="1">{"TAB1",#N/A,TRUE,"GENERAL";"TAB2",#N/A,TRUE,"GENERAL";"TAB3",#N/A,TRUE,"GENERAL";"TAB4",#N/A,TRUE,"GENERAL";"TAB5",#N/A,TRUE,"GENERAL"}</definedName>
    <definedName name="tur" localSheetId="6" hidden="1">{"TAB1",#N/A,TRUE,"GENERAL";"TAB2",#N/A,TRUE,"GENERAL";"TAB3",#N/A,TRUE,"GENERAL";"TAB4",#N/A,TRUE,"GENERAL";"TAB5",#N/A,TRUE,"GENERAL"}</definedName>
    <definedName name="tur" localSheetId="8"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NOS">#REF!</definedName>
    <definedName name="turu" localSheetId="5" hidden="1">{"TAB1",#N/A,TRUE,"GENERAL";"TAB2",#N/A,TRUE,"GENERAL";"TAB3",#N/A,TRUE,"GENERAL";"TAB4",#N/A,TRUE,"GENERAL";"TAB5",#N/A,TRUE,"GENERAL"}</definedName>
    <definedName name="turu" localSheetId="11" hidden="1">{"TAB1",#N/A,TRUE,"GENERAL";"TAB2",#N/A,TRUE,"GENERAL";"TAB3",#N/A,TRUE,"GENERAL";"TAB4",#N/A,TRUE,"GENERAL";"TAB5",#N/A,TRUE,"GENERAL"}</definedName>
    <definedName name="turu" localSheetId="7" hidden="1">{"TAB1",#N/A,TRUE,"GENERAL";"TAB2",#N/A,TRUE,"GENERAL";"TAB3",#N/A,TRUE,"GENERAL";"TAB4",#N/A,TRUE,"GENERAL";"TAB5",#N/A,TRUE,"GENERAL"}</definedName>
    <definedName name="turu" localSheetId="4" hidden="1">{"TAB1",#N/A,TRUE,"GENERAL";"TAB2",#N/A,TRUE,"GENERAL";"TAB3",#N/A,TRUE,"GENERAL";"TAB4",#N/A,TRUE,"GENERAL";"TAB5",#N/A,TRUE,"GENERAL"}</definedName>
    <definedName name="turu" localSheetId="6" hidden="1">{"TAB1",#N/A,TRUE,"GENERAL";"TAB2",#N/A,TRUE,"GENERAL";"TAB3",#N/A,TRUE,"GENERAL";"TAB4",#N/A,TRUE,"GENERAL";"TAB5",#N/A,TRUE,"GENERAL"}</definedName>
    <definedName name="turu" localSheetId="8"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UUYT" localSheetId="5">'5. FP PRESTAC.'!err</definedName>
    <definedName name="TUUYT" localSheetId="11">[0]!err</definedName>
    <definedName name="TUUYT" localSheetId="7">CALIDAD!err</definedName>
    <definedName name="TUUYT" localSheetId="4">DEDICACIÓN!err</definedName>
    <definedName name="TUUYT" localSheetId="8">'IMP Y PÓLIZAS'!err</definedName>
    <definedName name="TUUYT" localSheetId="0">[0]!err</definedName>
    <definedName name="TUUYT">[0]!err</definedName>
    <definedName name="twer" localSheetId="5" hidden="1">{"TAB1",#N/A,TRUE,"GENERAL";"TAB2",#N/A,TRUE,"GENERAL";"TAB3",#N/A,TRUE,"GENERAL";"TAB4",#N/A,TRUE,"GENERAL";"TAB5",#N/A,TRUE,"GENERAL"}</definedName>
    <definedName name="twer" localSheetId="11" hidden="1">{"TAB1",#N/A,TRUE,"GENERAL";"TAB2",#N/A,TRUE,"GENERAL";"TAB3",#N/A,TRUE,"GENERAL";"TAB4",#N/A,TRUE,"GENERAL";"TAB5",#N/A,TRUE,"GENERAL"}</definedName>
    <definedName name="twer" localSheetId="7" hidden="1">{"TAB1",#N/A,TRUE,"GENERAL";"TAB2",#N/A,TRUE,"GENERAL";"TAB3",#N/A,TRUE,"GENERAL";"TAB4",#N/A,TRUE,"GENERAL";"TAB5",#N/A,TRUE,"GENERAL"}</definedName>
    <definedName name="twer" localSheetId="4" hidden="1">{"TAB1",#N/A,TRUE,"GENERAL";"TAB2",#N/A,TRUE,"GENERAL";"TAB3",#N/A,TRUE,"GENERAL";"TAB4",#N/A,TRUE,"GENERAL";"TAB5",#N/A,TRUE,"GENERAL"}</definedName>
    <definedName name="twer" localSheetId="6" hidden="1">{"TAB1",#N/A,TRUE,"GENERAL";"TAB2",#N/A,TRUE,"GENERAL";"TAB3",#N/A,TRUE,"GENERAL";"TAB4",#N/A,TRUE,"GENERAL";"TAB5",#N/A,TRUE,"GENERAL"}</definedName>
    <definedName name="twer" localSheetId="8"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5" hidden="1">{"TAB1",#N/A,TRUE,"GENERAL";"TAB2",#N/A,TRUE,"GENERAL";"TAB3",#N/A,TRUE,"GENERAL";"TAB4",#N/A,TRUE,"GENERAL";"TAB5",#N/A,TRUE,"GENERAL"}</definedName>
    <definedName name="twet" localSheetId="11" hidden="1">{"TAB1",#N/A,TRUE,"GENERAL";"TAB2",#N/A,TRUE,"GENERAL";"TAB3",#N/A,TRUE,"GENERAL";"TAB4",#N/A,TRUE,"GENERAL";"TAB5",#N/A,TRUE,"GENERAL"}</definedName>
    <definedName name="twet" localSheetId="7" hidden="1">{"TAB1",#N/A,TRUE,"GENERAL";"TAB2",#N/A,TRUE,"GENERAL";"TAB3",#N/A,TRUE,"GENERAL";"TAB4",#N/A,TRUE,"GENERAL";"TAB5",#N/A,TRUE,"GENERAL"}</definedName>
    <definedName name="twet" localSheetId="4" hidden="1">{"TAB1",#N/A,TRUE,"GENERAL";"TAB2",#N/A,TRUE,"GENERAL";"TAB3",#N/A,TRUE,"GENERAL";"TAB4",#N/A,TRUE,"GENERAL";"TAB5",#N/A,TRUE,"GENERAL"}</definedName>
    <definedName name="twet" localSheetId="6" hidden="1">{"TAB1",#N/A,TRUE,"GENERAL";"TAB2",#N/A,TRUE,"GENERAL";"TAB3",#N/A,TRUE,"GENERAL";"TAB4",#N/A,TRUE,"GENERAL";"TAB5",#N/A,TRUE,"GENERAL"}</definedName>
    <definedName name="twet" localSheetId="8"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5" hidden="1">{"via1",#N/A,TRUE,"general";"via2",#N/A,TRUE,"general";"via3",#N/A,TRUE,"general"}</definedName>
    <definedName name="ty" localSheetId="11" hidden="1">{"via1",#N/A,TRUE,"general";"via2",#N/A,TRUE,"general";"via3",#N/A,TRUE,"general"}</definedName>
    <definedName name="ty" localSheetId="7" hidden="1">{"via1",#N/A,TRUE,"general";"via2",#N/A,TRUE,"general";"via3",#N/A,TRUE,"general"}</definedName>
    <definedName name="ty" localSheetId="4" hidden="1">{"via1",#N/A,TRUE,"general";"via2",#N/A,TRUE,"general";"via3",#N/A,TRUE,"general"}</definedName>
    <definedName name="ty" localSheetId="6" hidden="1">{"via1",#N/A,TRUE,"general";"via2",#N/A,TRUE,"general";"via3",#N/A,TRUE,"general"}</definedName>
    <definedName name="ty" localSheetId="8" hidden="1">{"via1",#N/A,TRUE,"general";"via2",#N/A,TRUE,"general";"via3",#N/A,TRUE,"general"}</definedName>
    <definedName name="ty" localSheetId="0" hidden="1">{"via1",#N/A,TRUE,"general";"via2",#N/A,TRUE,"general";"via3",#N/A,TRUE,"general"}</definedName>
    <definedName name="ty" hidden="1">{"via1",#N/A,TRUE,"general";"via2",#N/A,TRUE,"general";"via3",#N/A,TRUE,"general"}</definedName>
    <definedName name="tyery" localSheetId="5" hidden="1">{"via1",#N/A,TRUE,"general";"via2",#N/A,TRUE,"general";"via3",#N/A,TRUE,"general"}</definedName>
    <definedName name="tyery" localSheetId="11" hidden="1">{"via1",#N/A,TRUE,"general";"via2",#N/A,TRUE,"general";"via3",#N/A,TRUE,"general"}</definedName>
    <definedName name="tyery" localSheetId="7" hidden="1">{"via1",#N/A,TRUE,"general";"via2",#N/A,TRUE,"general";"via3",#N/A,TRUE,"general"}</definedName>
    <definedName name="tyery" localSheetId="4" hidden="1">{"via1",#N/A,TRUE,"general";"via2",#N/A,TRUE,"general";"via3",#N/A,TRUE,"general"}</definedName>
    <definedName name="tyery" localSheetId="6" hidden="1">{"via1",#N/A,TRUE,"general";"via2",#N/A,TRUE,"general";"via3",#N/A,TRUE,"general"}</definedName>
    <definedName name="tyery" localSheetId="8"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5" hidden="1">{"TAB1",#N/A,TRUE,"GENERAL";"TAB2",#N/A,TRUE,"GENERAL";"TAB3",#N/A,TRUE,"GENERAL";"TAB4",#N/A,TRUE,"GENERAL";"TAB5",#N/A,TRUE,"GENERAL"}</definedName>
    <definedName name="tyj" localSheetId="11" hidden="1">{"TAB1",#N/A,TRUE,"GENERAL";"TAB2",#N/A,TRUE,"GENERAL";"TAB3",#N/A,TRUE,"GENERAL";"TAB4",#N/A,TRUE,"GENERAL";"TAB5",#N/A,TRUE,"GENERAL"}</definedName>
    <definedName name="tyj" localSheetId="7" hidden="1">{"TAB1",#N/A,TRUE,"GENERAL";"TAB2",#N/A,TRUE,"GENERAL";"TAB3",#N/A,TRUE,"GENERAL";"TAB4",#N/A,TRUE,"GENERAL";"TAB5",#N/A,TRUE,"GENERAL"}</definedName>
    <definedName name="tyj" localSheetId="4" hidden="1">{"TAB1",#N/A,TRUE,"GENERAL";"TAB2",#N/A,TRUE,"GENERAL";"TAB3",#N/A,TRUE,"GENERAL";"TAB4",#N/A,TRUE,"GENERAL";"TAB5",#N/A,TRUE,"GENERAL"}</definedName>
    <definedName name="tyj" localSheetId="6" hidden="1">{"TAB1",#N/A,TRUE,"GENERAL";"TAB2",#N/A,TRUE,"GENERAL";"TAB3",#N/A,TRUE,"GENERAL";"TAB4",#N/A,TRUE,"GENERAL";"TAB5",#N/A,TRUE,"GENERAL"}</definedName>
    <definedName name="tyj" localSheetId="8"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11"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11"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5" hidden="1">{"via1",#N/A,TRUE,"general";"via2",#N/A,TRUE,"general";"via3",#N/A,TRUE,"general"}</definedName>
    <definedName name="tyk" localSheetId="11" hidden="1">{"via1",#N/A,TRUE,"general";"via2",#N/A,TRUE,"general";"via3",#N/A,TRUE,"general"}</definedName>
    <definedName name="tyk" localSheetId="7" hidden="1">{"via1",#N/A,TRUE,"general";"via2",#N/A,TRUE,"general";"via3",#N/A,TRUE,"general"}</definedName>
    <definedName name="tyk" localSheetId="4" hidden="1">{"via1",#N/A,TRUE,"general";"via2",#N/A,TRUE,"general";"via3",#N/A,TRUE,"general"}</definedName>
    <definedName name="tyk" localSheetId="6" hidden="1">{"via1",#N/A,TRUE,"general";"via2",#N/A,TRUE,"general";"via3",#N/A,TRUE,"general"}</definedName>
    <definedName name="tyk" localSheetId="8"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5" hidden="1">{"via1",#N/A,TRUE,"general";"via2",#N/A,TRUE,"general";"via3",#N/A,TRUE,"general"}</definedName>
    <definedName name="tym" localSheetId="11" hidden="1">{"via1",#N/A,TRUE,"general";"via2",#N/A,TRUE,"general";"via3",#N/A,TRUE,"general"}</definedName>
    <definedName name="tym" localSheetId="7" hidden="1">{"via1",#N/A,TRUE,"general";"via2",#N/A,TRUE,"general";"via3",#N/A,TRUE,"general"}</definedName>
    <definedName name="tym" localSheetId="4" hidden="1">{"via1",#N/A,TRUE,"general";"via2",#N/A,TRUE,"general";"via3",#N/A,TRUE,"general"}</definedName>
    <definedName name="tym" localSheetId="6" hidden="1">{"via1",#N/A,TRUE,"general";"via2",#N/A,TRUE,"general";"via3",#N/A,TRUE,"general"}</definedName>
    <definedName name="tym" localSheetId="8"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5" hidden="1">{"via1",#N/A,TRUE,"general";"via2",#N/A,TRUE,"general";"via3",#N/A,TRUE,"general"}</definedName>
    <definedName name="tyr" localSheetId="11" hidden="1">{"via1",#N/A,TRUE,"general";"via2",#N/A,TRUE,"general";"via3",#N/A,TRUE,"general"}</definedName>
    <definedName name="tyr" localSheetId="7" hidden="1">{"via1",#N/A,TRUE,"general";"via2",#N/A,TRUE,"general";"via3",#N/A,TRUE,"general"}</definedName>
    <definedName name="tyr" localSheetId="4" hidden="1">{"via1",#N/A,TRUE,"general";"via2",#N/A,TRUE,"general";"via3",#N/A,TRUE,"general"}</definedName>
    <definedName name="tyr" localSheetId="6" hidden="1">{"via1",#N/A,TRUE,"general";"via2",#N/A,TRUE,"general";"via3",#N/A,TRUE,"general"}</definedName>
    <definedName name="tyr" localSheetId="8"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5" hidden="1">{"TAB1",#N/A,TRUE,"GENERAL";"TAB2",#N/A,TRUE,"GENERAL";"TAB3",#N/A,TRUE,"GENERAL";"TAB4",#N/A,TRUE,"GENERAL";"TAB5",#N/A,TRUE,"GENERAL"}</definedName>
    <definedName name="tytgfhgfh" localSheetId="11"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RY" localSheetId="5">'5. FP PRESTAC.'!err</definedName>
    <definedName name="TYTRY" localSheetId="11">[0]!err</definedName>
    <definedName name="TYTRY" localSheetId="7">CALIDAD!err</definedName>
    <definedName name="TYTRY" localSheetId="4">DEDICACIÓN!err</definedName>
    <definedName name="TYTRY" localSheetId="8">'IMP Y PÓLIZAS'!err</definedName>
    <definedName name="TYTRY" localSheetId="0">[0]!err</definedName>
    <definedName name="TYTRY">[0]!err</definedName>
    <definedName name="tyty" localSheetId="5" hidden="1">{"TAB1",#N/A,TRUE,"GENERAL";"TAB2",#N/A,TRUE,"GENERAL";"TAB3",#N/A,TRUE,"GENERAL";"TAB4",#N/A,TRUE,"GENERAL";"TAB5",#N/A,TRUE,"GENERAL"}</definedName>
    <definedName name="tyty" localSheetId="11" hidden="1">{"TAB1",#N/A,TRUE,"GENERAL";"TAB2",#N/A,TRUE,"GENERAL";"TAB3",#N/A,TRUE,"GENERAL";"TAB4",#N/A,TRUE,"GENERAL";"TAB5",#N/A,TRUE,"GENERAL"}</definedName>
    <definedName name="tyty" localSheetId="7" hidden="1">{"TAB1",#N/A,TRUE,"GENERAL";"TAB2",#N/A,TRUE,"GENERAL";"TAB3",#N/A,TRUE,"GENERAL";"TAB4",#N/A,TRUE,"GENERAL";"TAB5",#N/A,TRUE,"GENERAL"}</definedName>
    <definedName name="tyty" localSheetId="4" hidden="1">{"TAB1",#N/A,TRUE,"GENERAL";"TAB2",#N/A,TRUE,"GENERAL";"TAB3",#N/A,TRUE,"GENERAL";"TAB4",#N/A,TRUE,"GENERAL";"TAB5",#N/A,TRUE,"GENERAL"}</definedName>
    <definedName name="tyty" localSheetId="6" hidden="1">{"TAB1",#N/A,TRUE,"GENERAL";"TAB2",#N/A,TRUE,"GENERAL";"TAB3",#N/A,TRUE,"GENERAL";"TAB4",#N/A,TRUE,"GENERAL";"TAB5",#N/A,TRUE,"GENERAL"}</definedName>
    <definedName name="tyty" localSheetId="8"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5" hidden="1">{"TAB1",#N/A,TRUE,"GENERAL";"TAB2",#N/A,TRUE,"GENERAL";"TAB3",#N/A,TRUE,"GENERAL";"TAB4",#N/A,TRUE,"GENERAL";"TAB5",#N/A,TRUE,"GENERAL"}</definedName>
    <definedName name="TYUIYI" localSheetId="11"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5" hidden="1">{"TAB1",#N/A,TRUE,"GENERAL";"TAB2",#N/A,TRUE,"GENERAL";"TAB3",#N/A,TRUE,"GENERAL";"TAB4",#N/A,TRUE,"GENERAL";"TAB5",#N/A,TRUE,"GENERAL"}</definedName>
    <definedName name="tyujh" localSheetId="11" hidden="1">{"TAB1",#N/A,TRUE,"GENERAL";"TAB2",#N/A,TRUE,"GENERAL";"TAB3",#N/A,TRUE,"GENERAL";"TAB4",#N/A,TRUE,"GENERAL";"TAB5",#N/A,TRUE,"GENERAL"}</definedName>
    <definedName name="tyujh" localSheetId="7" hidden="1">{"TAB1",#N/A,TRUE,"GENERAL";"TAB2",#N/A,TRUE,"GENERAL";"TAB3",#N/A,TRUE,"GENERAL";"TAB4",#N/A,TRUE,"GENERAL";"TAB5",#N/A,TRUE,"GENERAL"}</definedName>
    <definedName name="tyujh" localSheetId="4" hidden="1">{"TAB1",#N/A,TRUE,"GENERAL";"TAB2",#N/A,TRUE,"GENERAL";"TAB3",#N/A,TRUE,"GENERAL";"TAB4",#N/A,TRUE,"GENERAL";"TAB5",#N/A,TRUE,"GENERAL"}</definedName>
    <definedName name="tyujh" localSheetId="6" hidden="1">{"TAB1",#N/A,TRUE,"GENERAL";"TAB2",#N/A,TRUE,"GENERAL";"TAB3",#N/A,TRUE,"GENERAL";"TAB4",#N/A,TRUE,"GENERAL";"TAB5",#N/A,TRUE,"GENERAL"}</definedName>
    <definedName name="tyujh" localSheetId="8"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5" hidden="1">{"TAB1",#N/A,TRUE,"GENERAL";"TAB2",#N/A,TRUE,"GENERAL";"TAB3",#N/A,TRUE,"GENERAL";"TAB4",#N/A,TRUE,"GENERAL";"TAB5",#N/A,TRUE,"GENERAL"}</definedName>
    <definedName name="tyuty" localSheetId="11" hidden="1">{"TAB1",#N/A,TRUE,"GENERAL";"TAB2",#N/A,TRUE,"GENERAL";"TAB3",#N/A,TRUE,"GENERAL";"TAB4",#N/A,TRUE,"GENERAL";"TAB5",#N/A,TRUE,"GENERAL"}</definedName>
    <definedName name="tyuty" localSheetId="7" hidden="1">{"TAB1",#N/A,TRUE,"GENERAL";"TAB2",#N/A,TRUE,"GENERAL";"TAB3",#N/A,TRUE,"GENERAL";"TAB4",#N/A,TRUE,"GENERAL";"TAB5",#N/A,TRUE,"GENERAL"}</definedName>
    <definedName name="tyuty" localSheetId="4" hidden="1">{"TAB1",#N/A,TRUE,"GENERAL";"TAB2",#N/A,TRUE,"GENERAL";"TAB3",#N/A,TRUE,"GENERAL";"TAB4",#N/A,TRUE,"GENERAL";"TAB5",#N/A,TRUE,"GENERAL"}</definedName>
    <definedName name="tyuty" localSheetId="6" hidden="1">{"TAB1",#N/A,TRUE,"GENERAL";"TAB2",#N/A,TRUE,"GENERAL";"TAB3",#N/A,TRUE,"GENERAL";"TAB4",#N/A,TRUE,"GENERAL";"TAB5",#N/A,TRUE,"GENERAL"}</definedName>
    <definedName name="tyuty" localSheetId="8"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5" hidden="1">{"via1",#N/A,TRUE,"general";"via2",#N/A,TRUE,"general";"via3",#N/A,TRUE,"general"}</definedName>
    <definedName name="tyutyu" localSheetId="11" hidden="1">{"via1",#N/A,TRUE,"general";"via2",#N/A,TRUE,"general";"via3",#N/A,TRUE,"general"}</definedName>
    <definedName name="tyutyu" localSheetId="7" hidden="1">{"via1",#N/A,TRUE,"general";"via2",#N/A,TRUE,"general";"via3",#N/A,TRUE,"general"}</definedName>
    <definedName name="tyutyu" localSheetId="4" hidden="1">{"via1",#N/A,TRUE,"general";"via2",#N/A,TRUE,"general";"via3",#N/A,TRUE,"general"}</definedName>
    <definedName name="tyutyu" localSheetId="6" hidden="1">{"via1",#N/A,TRUE,"general";"via2",#N/A,TRUE,"general";"via3",#N/A,TRUE,"general"}</definedName>
    <definedName name="tyutyu" localSheetId="8"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5" hidden="1">{"via1",#N/A,TRUE,"general";"via2",#N/A,TRUE,"general";"via3",#N/A,TRUE,"general"}</definedName>
    <definedName name="tyxg" localSheetId="11" hidden="1">{"via1",#N/A,TRUE,"general";"via2",#N/A,TRUE,"general";"via3",#N/A,TRUE,"general"}</definedName>
    <definedName name="tyxg" localSheetId="7" hidden="1">{"via1",#N/A,TRUE,"general";"via2",#N/A,TRUE,"general";"via3",#N/A,TRUE,"general"}</definedName>
    <definedName name="tyxg" localSheetId="4" hidden="1">{"via1",#N/A,TRUE,"general";"via2",#N/A,TRUE,"general";"via3",#N/A,TRUE,"general"}</definedName>
    <definedName name="tyxg" localSheetId="6" hidden="1">{"via1",#N/A,TRUE,"general";"via2",#N/A,TRUE,"general";"via3",#N/A,TRUE,"general"}</definedName>
    <definedName name="tyxg" localSheetId="8"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 localSheetId="5">#REF!</definedName>
    <definedName name="U" localSheetId="11">#REF!</definedName>
    <definedName name="U" localSheetId="7">#REF!</definedName>
    <definedName name="u" localSheetId="4">[85]AIUsan!$E$83</definedName>
    <definedName name="U" localSheetId="8">#REF!</definedName>
    <definedName name="U" localSheetId="0">#REF!</definedName>
    <definedName name="U">#REF!</definedName>
    <definedName name="u_TEMPORAL_VILLAREAL" localSheetId="5">#REF!</definedName>
    <definedName name="u_TEMPORAL_VILLAREAL" localSheetId="11">#REF!</definedName>
    <definedName name="u_TEMPORAL_VILLAREAL" localSheetId="4">#REF!</definedName>
    <definedName name="u_TEMPORAL_VILLAREAL" localSheetId="8">#REF!</definedName>
    <definedName name="u_TEMPORAL_VILLAREAL" localSheetId="0">#REF!</definedName>
    <definedName name="u_TEMPORAL_VILLAREAL">#REF!</definedName>
    <definedName name="u3u" localSheetId="5" hidden="1">{"TAB1",#N/A,TRUE,"GENERAL";"TAB2",#N/A,TRUE,"GENERAL";"TAB3",#N/A,TRUE,"GENERAL";"TAB4",#N/A,TRUE,"GENERAL";"TAB5",#N/A,TRUE,"GENERAL"}</definedName>
    <definedName name="u3u" localSheetId="11" hidden="1">{"TAB1",#N/A,TRUE,"GENERAL";"TAB2",#N/A,TRUE,"GENERAL";"TAB3",#N/A,TRUE,"GENERAL";"TAB4",#N/A,TRUE,"GENERAL";"TAB5",#N/A,TRUE,"GENERAL"}</definedName>
    <definedName name="u3u" localSheetId="7" hidden="1">{"TAB1",#N/A,TRUE,"GENERAL";"TAB2",#N/A,TRUE,"GENERAL";"TAB3",#N/A,TRUE,"GENERAL";"TAB4",#N/A,TRUE,"GENERAL";"TAB5",#N/A,TRUE,"GENERAL"}</definedName>
    <definedName name="u3u" localSheetId="4" hidden="1">{"TAB1",#N/A,TRUE,"GENERAL";"TAB2",#N/A,TRUE,"GENERAL";"TAB3",#N/A,TRUE,"GENERAL";"TAB4",#N/A,TRUE,"GENERAL";"TAB5",#N/A,TRUE,"GENERAL"}</definedName>
    <definedName name="u3u" localSheetId="6" hidden="1">{"TAB1",#N/A,TRUE,"GENERAL";"TAB2",#N/A,TRUE,"GENERAL";"TAB3",#N/A,TRUE,"GENERAL";"TAB4",#N/A,TRUE,"GENERAL";"TAB5",#N/A,TRUE,"GENERAL"}</definedName>
    <definedName name="u3u" localSheetId="8"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5" hidden="1">{"TAB1",#N/A,TRUE,"GENERAL";"TAB2",#N/A,TRUE,"GENERAL";"TAB3",#N/A,TRUE,"GENERAL";"TAB4",#N/A,TRUE,"GENERAL";"TAB5",#N/A,TRUE,"GENERAL"}</definedName>
    <definedName name="u7u7" localSheetId="11" hidden="1">{"TAB1",#N/A,TRUE,"GENERAL";"TAB2",#N/A,TRUE,"GENERAL";"TAB3",#N/A,TRUE,"GENERAL";"TAB4",#N/A,TRUE,"GENERAL";"TAB5",#N/A,TRUE,"GENERAL"}</definedName>
    <definedName name="u7u7" localSheetId="7" hidden="1">{"TAB1",#N/A,TRUE,"GENERAL";"TAB2",#N/A,TRUE,"GENERAL";"TAB3",#N/A,TRUE,"GENERAL";"TAB4",#N/A,TRUE,"GENERAL";"TAB5",#N/A,TRUE,"GENERAL"}</definedName>
    <definedName name="u7u7" localSheetId="4" hidden="1">{"TAB1",#N/A,TRUE,"GENERAL";"TAB2",#N/A,TRUE,"GENERAL";"TAB3",#N/A,TRUE,"GENERAL";"TAB4",#N/A,TRUE,"GENERAL";"TAB5",#N/A,TRUE,"GENERAL"}</definedName>
    <definedName name="u7u7" localSheetId="6" hidden="1">{"TAB1",#N/A,TRUE,"GENERAL";"TAB2",#N/A,TRUE,"GENERAL";"TAB3",#N/A,TRUE,"GENERAL";"TAB4",#N/A,TRUE,"GENERAL";"TAB5",#N/A,TRUE,"GENERAL"}</definedName>
    <definedName name="u7u7" localSheetId="8"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I" localSheetId="5" hidden="1">{"via1",#N/A,TRUE,"general";"via2",#N/A,TRUE,"general";"via3",#N/A,TRUE,"general"}</definedName>
    <definedName name="UI" localSheetId="11" hidden="1">{"via1",#N/A,TRUE,"general";"via2",#N/A,TRUE,"general";"via3",#N/A,TRUE,"general"}</definedName>
    <definedName name="UI" localSheetId="7" hidden="1">{"via1",#N/A,TRUE,"general";"via2",#N/A,TRUE,"general";"via3",#N/A,TRUE,"general"}</definedName>
    <definedName name="UI" localSheetId="4" hidden="1">{"via1",#N/A,TRUE,"general";"via2",#N/A,TRUE,"general";"via3",#N/A,TRUE,"general"}</definedName>
    <definedName name="UI" localSheetId="6" hidden="1">{"via1",#N/A,TRUE,"general";"via2",#N/A,TRUE,"general";"via3",#N/A,TRUE,"general"}</definedName>
    <definedName name="UI" localSheetId="8" hidden="1">{"via1",#N/A,TRUE,"general";"via2",#N/A,TRUE,"general";"via3",#N/A,TRUE,"general"}</definedName>
    <definedName name="UI" localSheetId="0" hidden="1">{"via1",#N/A,TRUE,"general";"via2",#N/A,TRUE,"general";"via3",#N/A,TRUE,"general"}</definedName>
    <definedName name="UI" hidden="1">{"via1",#N/A,TRUE,"general";"via2",#N/A,TRUE,"general";"via3",#N/A,TRUE,"general"}</definedName>
    <definedName name="uijhj" localSheetId="5" hidden="1">{"via1",#N/A,TRUE,"general";"via2",#N/A,TRUE,"general";"via3",#N/A,TRUE,"general"}</definedName>
    <definedName name="uijhj" localSheetId="11" hidden="1">{"via1",#N/A,TRUE,"general";"via2",#N/A,TRUE,"general";"via3",#N/A,TRUE,"general"}</definedName>
    <definedName name="uijhj" localSheetId="7" hidden="1">{"via1",#N/A,TRUE,"general";"via2",#N/A,TRUE,"general";"via3",#N/A,TRUE,"general"}</definedName>
    <definedName name="uijhj" localSheetId="4" hidden="1">{"via1",#N/A,TRUE,"general";"via2",#N/A,TRUE,"general";"via3",#N/A,TRUE,"general"}</definedName>
    <definedName name="uijhj" localSheetId="6" hidden="1">{"via1",#N/A,TRUE,"general";"via2",#N/A,TRUE,"general";"via3",#N/A,TRUE,"general"}</definedName>
    <definedName name="uijhj" localSheetId="8"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5" hidden="1">{"TAB1",#N/A,TRUE,"GENERAL";"TAB2",#N/A,TRUE,"GENERAL";"TAB3",#N/A,TRUE,"GENERAL";"TAB4",#N/A,TRUE,"GENERAL";"TAB5",#N/A,TRUE,"GENERAL"}</definedName>
    <definedName name="uio" localSheetId="11" hidden="1">{"TAB1",#N/A,TRUE,"GENERAL";"TAB2",#N/A,TRUE,"GENERAL";"TAB3",#N/A,TRUE,"GENERAL";"TAB4",#N/A,TRUE,"GENERAL";"TAB5",#N/A,TRUE,"GENERAL"}</definedName>
    <definedName name="uio" localSheetId="7" hidden="1">{"TAB1",#N/A,TRUE,"GENERAL";"TAB2",#N/A,TRUE,"GENERAL";"TAB3",#N/A,TRUE,"GENERAL";"TAB4",#N/A,TRUE,"GENERAL";"TAB5",#N/A,TRUE,"GENERAL"}</definedName>
    <definedName name="uio" localSheetId="4" hidden="1">{"TAB1",#N/A,TRUE,"GENERAL";"TAB2",#N/A,TRUE,"GENERAL";"TAB3",#N/A,TRUE,"GENERAL";"TAB4",#N/A,TRUE,"GENERAL";"TAB5",#N/A,TRUE,"GENERAL"}</definedName>
    <definedName name="uio" localSheetId="6" hidden="1">{"TAB1",#N/A,TRUE,"GENERAL";"TAB2",#N/A,TRUE,"GENERAL";"TAB3",#N/A,TRUE,"GENERAL";"TAB4",#N/A,TRUE,"GENERAL";"TAB5",#N/A,TRUE,"GENERAL"}</definedName>
    <definedName name="uio" localSheetId="8"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5" hidden="1">{"TAB1",#N/A,TRUE,"GENERAL";"TAB2",#N/A,TRUE,"GENERAL";"TAB3",#N/A,TRUE,"GENERAL";"TAB4",#N/A,TRUE,"GENERAL";"TAB5",#N/A,TRUE,"GENERAL"}</definedName>
    <definedName name="uiou" localSheetId="11" hidden="1">{"TAB1",#N/A,TRUE,"GENERAL";"TAB2",#N/A,TRUE,"GENERAL";"TAB3",#N/A,TRUE,"GENERAL";"TAB4",#N/A,TRUE,"GENERAL";"TAB5",#N/A,TRUE,"GENERAL"}</definedName>
    <definedName name="uiou" localSheetId="7" hidden="1">{"TAB1",#N/A,TRUE,"GENERAL";"TAB2",#N/A,TRUE,"GENERAL";"TAB3",#N/A,TRUE,"GENERAL";"TAB4",#N/A,TRUE,"GENERAL";"TAB5",#N/A,TRUE,"GENERAL"}</definedName>
    <definedName name="uiou" localSheetId="4" hidden="1">{"TAB1",#N/A,TRUE,"GENERAL";"TAB2",#N/A,TRUE,"GENERAL";"TAB3",#N/A,TRUE,"GENERAL";"TAB4",#N/A,TRUE,"GENERAL";"TAB5",#N/A,TRUE,"GENERAL"}</definedName>
    <definedName name="uiou" localSheetId="6" hidden="1">{"TAB1",#N/A,TRUE,"GENERAL";"TAB2",#N/A,TRUE,"GENERAL";"TAB3",#N/A,TRUE,"GENERAL";"TAB4",#N/A,TRUE,"GENERAL";"TAB5",#N/A,TRUE,"GENERAL"}</definedName>
    <definedName name="uiou" localSheetId="8"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5" hidden="1">{"via1",#N/A,TRUE,"general";"via2",#N/A,TRUE,"general";"via3",#N/A,TRUE,"general"}</definedName>
    <definedName name="uir" localSheetId="11" hidden="1">{"via1",#N/A,TRUE,"general";"via2",#N/A,TRUE,"general";"via3",#N/A,TRUE,"general"}</definedName>
    <definedName name="uir" localSheetId="7" hidden="1">{"via1",#N/A,TRUE,"general";"via2",#N/A,TRUE,"general";"via3",#N/A,TRUE,"general"}</definedName>
    <definedName name="uir" localSheetId="4" hidden="1">{"via1",#N/A,TRUE,"general";"via2",#N/A,TRUE,"general";"via3",#N/A,TRUE,"general"}</definedName>
    <definedName name="uir" localSheetId="6" hidden="1">{"via1",#N/A,TRUE,"general";"via2",#N/A,TRUE,"general";"via3",#N/A,TRUE,"general"}</definedName>
    <definedName name="uir" localSheetId="8"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5" hidden="1">{"TAB1",#N/A,TRUE,"GENERAL";"TAB2",#N/A,TRUE,"GENERAL";"TAB3",#N/A,TRUE,"GENERAL";"TAB4",#N/A,TRUE,"GENERAL";"TAB5",#N/A,TRUE,"GENERAL"}</definedName>
    <definedName name="uituii" localSheetId="11"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5" hidden="1">{"via1",#N/A,TRUE,"general";"via2",#N/A,TRUE,"general";"via3",#N/A,TRUE,"general"}</definedName>
    <definedName name="uityjj" localSheetId="11" hidden="1">{"via1",#N/A,TRUE,"general";"via2",#N/A,TRUE,"general";"via3",#N/A,TRUE,"general"}</definedName>
    <definedName name="uityjj" localSheetId="7" hidden="1">{"via1",#N/A,TRUE,"general";"via2",#N/A,TRUE,"general";"via3",#N/A,TRUE,"general"}</definedName>
    <definedName name="uityjj" localSheetId="4" hidden="1">{"via1",#N/A,TRUE,"general";"via2",#N/A,TRUE,"general";"via3",#N/A,TRUE,"general"}</definedName>
    <definedName name="uityjj" localSheetId="6" hidden="1">{"via1",#N/A,TRUE,"general";"via2",#N/A,TRUE,"general";"via3",#N/A,TRUE,"general"}</definedName>
    <definedName name="uityjj" localSheetId="8"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5" hidden="1">{"TAB1",#N/A,TRUE,"GENERAL";"TAB2",#N/A,TRUE,"GENERAL";"TAB3",#N/A,TRUE,"GENERAL";"TAB4",#N/A,TRUE,"GENERAL";"TAB5",#N/A,TRUE,"GENERAL"}</definedName>
    <definedName name="uiufgj" localSheetId="11"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5" hidden="1">{"TAB1",#N/A,TRUE,"GENERAL";"TAB2",#N/A,TRUE,"GENERAL";"TAB3",#N/A,TRUE,"GENERAL";"TAB4",#N/A,TRUE,"GENERAL";"TAB5",#N/A,TRUE,"GENERAL"}</definedName>
    <definedName name="UIUYI" localSheetId="11" hidden="1">{"TAB1",#N/A,TRUE,"GENERAL";"TAB2",#N/A,TRUE,"GENERAL";"TAB3",#N/A,TRUE,"GENERAL";"TAB4",#N/A,TRUE,"GENERAL";"TAB5",#N/A,TRUE,"GENERAL"}</definedName>
    <definedName name="UIUYI" localSheetId="7" hidden="1">{"TAB1",#N/A,TRUE,"GENERAL";"TAB2",#N/A,TRUE,"GENERAL";"TAB3",#N/A,TRUE,"GENERAL";"TAB4",#N/A,TRUE,"GENERAL";"TAB5",#N/A,TRUE,"GENERAL"}</definedName>
    <definedName name="UIUYI" localSheetId="4" hidden="1">{"TAB1",#N/A,TRUE,"GENERAL";"TAB2",#N/A,TRUE,"GENERAL";"TAB3",#N/A,TRUE,"GENERAL";"TAB4",#N/A,TRUE,"GENERAL";"TAB5",#N/A,TRUE,"GENERAL"}</definedName>
    <definedName name="UIUYI" localSheetId="6" hidden="1">{"TAB1",#N/A,TRUE,"GENERAL";"TAB2",#N/A,TRUE,"GENERAL";"TAB3",#N/A,TRUE,"GENERAL";"TAB4",#N/A,TRUE,"GENERAL";"TAB5",#N/A,TRUE,"GENERAL"}</definedName>
    <definedName name="UIUYI" localSheetId="8"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NDS">[48]UNDS!$A:$B</definedName>
    <definedName name="UNION_TEMPORAL" localSheetId="5">#REF!</definedName>
    <definedName name="UNION_TEMPORAL" localSheetId="11">#REF!</definedName>
    <definedName name="UNION_TEMPORAL" localSheetId="7">#REF!</definedName>
    <definedName name="UNION_TEMPORAL" localSheetId="4">#REF!</definedName>
    <definedName name="UNION_TEMPORAL" localSheetId="8">#REF!</definedName>
    <definedName name="UNION_TEMPORAL" localSheetId="0">#REF!</definedName>
    <definedName name="UNION_TEMPORAL">#REF!</definedName>
    <definedName name="UNITARIO">[133]Unitarios!$A$3:$D$13</definedName>
    <definedName name="Unitarios" localSheetId="5">#REF!</definedName>
    <definedName name="Unitarios" localSheetId="11">#REF!</definedName>
    <definedName name="Unitarios" localSheetId="7">#REF!</definedName>
    <definedName name="Unitarios" localSheetId="4">#REF!</definedName>
    <definedName name="Unitarios" localSheetId="8">#REF!</definedName>
    <definedName name="Unitarios" localSheetId="0">#REF!</definedName>
    <definedName name="Unitarios">#REF!</definedName>
    <definedName name="UOUIV" localSheetId="5" hidden="1">{"TAB1",#N/A,TRUE,"GENERAL";"TAB2",#N/A,TRUE,"GENERAL";"TAB3",#N/A,TRUE,"GENERAL";"TAB4",#N/A,TRUE,"GENERAL";"TAB5",#N/A,TRUE,"GENERAL"}</definedName>
    <definedName name="UOUIV" localSheetId="11" hidden="1">{"TAB1",#N/A,TRUE,"GENERAL";"TAB2",#N/A,TRUE,"GENERAL";"TAB3",#N/A,TRUE,"GENERAL";"TAB4",#N/A,TRUE,"GENERAL";"TAB5",#N/A,TRUE,"GENERAL"}</definedName>
    <definedName name="UOUIV" localSheetId="7" hidden="1">{"TAB1",#N/A,TRUE,"GENERAL";"TAB2",#N/A,TRUE,"GENERAL";"TAB3",#N/A,TRUE,"GENERAL";"TAB4",#N/A,TRUE,"GENERAL";"TAB5",#N/A,TRUE,"GENERAL"}</definedName>
    <definedName name="UOUIV" localSheetId="4" hidden="1">{"TAB1",#N/A,TRUE,"GENERAL";"TAB2",#N/A,TRUE,"GENERAL";"TAB3",#N/A,TRUE,"GENERAL";"TAB4",#N/A,TRUE,"GENERAL";"TAB5",#N/A,TRUE,"GENERAL"}</definedName>
    <definedName name="UOUIV" localSheetId="6" hidden="1">{"TAB1",#N/A,TRUE,"GENERAL";"TAB2",#N/A,TRUE,"GENERAL";"TAB3",#N/A,TRUE,"GENERAL";"TAB4",#N/A,TRUE,"GENERAL";"TAB5",#N/A,TRUE,"GENERAL"}</definedName>
    <definedName name="UOUIV" localSheetId="8"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iel" localSheetId="5">'5. FP PRESTAC.'!err</definedName>
    <definedName name="uriel" localSheetId="11">[0]!err</definedName>
    <definedName name="uriel" localSheetId="7">CALIDAD!err</definedName>
    <definedName name="uriel" localSheetId="4">DEDICACIÓN!err</definedName>
    <definedName name="uriel" localSheetId="8">'IMP Y PÓLIZAS'!err</definedName>
    <definedName name="uriel" localSheetId="0">[0]!err</definedName>
    <definedName name="uriel">[0]!err</definedName>
    <definedName name="uryur" localSheetId="5" hidden="1">{"TAB1",#N/A,TRUE,"GENERAL";"TAB2",#N/A,TRUE,"GENERAL";"TAB3",#N/A,TRUE,"GENERAL";"TAB4",#N/A,TRUE,"GENERAL";"TAB5",#N/A,TRUE,"GENERAL"}</definedName>
    <definedName name="uryur" localSheetId="11" hidden="1">{"TAB1",#N/A,TRUE,"GENERAL";"TAB2",#N/A,TRUE,"GENERAL";"TAB3",#N/A,TRUE,"GENERAL";"TAB4",#N/A,TRUE,"GENERAL";"TAB5",#N/A,TRUE,"GENERAL"}</definedName>
    <definedName name="uryur" localSheetId="7" hidden="1">{"TAB1",#N/A,TRUE,"GENERAL";"TAB2",#N/A,TRUE,"GENERAL";"TAB3",#N/A,TRUE,"GENERAL";"TAB4",#N/A,TRUE,"GENERAL";"TAB5",#N/A,TRUE,"GENERAL"}</definedName>
    <definedName name="uryur" localSheetId="4" hidden="1">{"TAB1",#N/A,TRUE,"GENERAL";"TAB2",#N/A,TRUE,"GENERAL";"TAB3",#N/A,TRUE,"GENERAL";"TAB4",#N/A,TRUE,"GENERAL";"TAB5",#N/A,TRUE,"GENERAL"}</definedName>
    <definedName name="uryur" localSheetId="6" hidden="1">{"TAB1",#N/A,TRUE,"GENERAL";"TAB2",#N/A,TRUE,"GENERAL";"TAB3",#N/A,TRUE,"GENERAL";"TAB4",#N/A,TRUE,"GENERAL";"TAB5",#N/A,TRUE,"GENERAL"}</definedName>
    <definedName name="uryur" localSheetId="8"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t">#REF!</definedName>
    <definedName name="util" localSheetId="4">'[134]Resumen APU'!$E$74</definedName>
    <definedName name="util" localSheetId="8">'[134]Resumen APU'!$E$74</definedName>
    <definedName name="util">'[135]Resumen APU'!$E$74</definedName>
    <definedName name="utilidad" localSheetId="11">[27]DATOS!$B$18</definedName>
    <definedName name="utilidad" localSheetId="4">[28]DATOS!$B$18</definedName>
    <definedName name="utilidad" localSheetId="8">[28]DATOS!$B$18</definedName>
    <definedName name="utilidad" localSheetId="0">[27]DATOS!$B$18</definedName>
    <definedName name="utilidad">[29]DATOS!$B$18</definedName>
    <definedName name="uu" localSheetId="5" hidden="1">{"TAB1",#N/A,TRUE,"GENERAL";"TAB2",#N/A,TRUE,"GENERAL";"TAB3",#N/A,TRUE,"GENERAL";"TAB4",#N/A,TRUE,"GENERAL";"TAB5",#N/A,TRUE,"GENERAL"}</definedName>
    <definedName name="uu" localSheetId="11" hidden="1">{"TAB1",#N/A,TRUE,"GENERAL";"TAB2",#N/A,TRUE,"GENERAL";"TAB3",#N/A,TRUE,"GENERAL";"TAB4",#N/A,TRUE,"GENERAL";"TAB5",#N/A,TRUE,"GENERAL"}</definedName>
    <definedName name="uu" localSheetId="7" hidden="1">{"TAB1",#N/A,TRUE,"GENERAL";"TAB2",#N/A,TRUE,"GENERAL";"TAB3",#N/A,TRUE,"GENERAL";"TAB4",#N/A,TRUE,"GENERAL";"TAB5",#N/A,TRUE,"GENERAL"}</definedName>
    <definedName name="uu" localSheetId="4" hidden="1">{"TAB1",#N/A,TRUE,"GENERAL";"TAB2",#N/A,TRUE,"GENERAL";"TAB3",#N/A,TRUE,"GENERAL";"TAB4",#N/A,TRUE,"GENERAL";"TAB5",#N/A,TRUE,"GENERAL"}</definedName>
    <definedName name="uu" localSheetId="6" hidden="1">{"TAB1",#N/A,TRUE,"GENERAL";"TAB2",#N/A,TRUE,"GENERAL";"TAB3",#N/A,TRUE,"GENERAL";"TAB4",#N/A,TRUE,"GENERAL";"TAB5",#N/A,TRUE,"GENERAL"}</definedName>
    <definedName name="uu" localSheetId="8" hidden="1">{"TAB1",#N/A,TRUE,"GENERAL";"TAB2",#N/A,TRUE,"GENERAL";"TAB3",#N/A,TRUE,"GENERAL";"TAB4",#N/A,TRUE,"GENERAL";"TAB5",#N/A,TRUE,"GENERAL"}</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5" hidden="1">{"TAB1",#N/A,TRUE,"GENERAL";"TAB2",#N/A,TRUE,"GENERAL";"TAB3",#N/A,TRUE,"GENERAL";"TAB4",#N/A,TRUE,"GENERAL";"TAB5",#N/A,TRUE,"GENERAL"}</definedName>
    <definedName name="uuu" localSheetId="11" hidden="1">{"TAB1",#N/A,TRUE,"GENERAL";"TAB2",#N/A,TRUE,"GENERAL";"TAB3",#N/A,TRUE,"GENERAL";"TAB4",#N/A,TRUE,"GENERAL";"TAB5",#N/A,TRUE,"GENERAL"}</definedName>
    <definedName name="uuu" localSheetId="7" hidden="1">{"TAB1",#N/A,TRUE,"GENERAL";"TAB2",#N/A,TRUE,"GENERAL";"TAB3",#N/A,TRUE,"GENERAL";"TAB4",#N/A,TRUE,"GENERAL";"TAB5",#N/A,TRUE,"GENERAL"}</definedName>
    <definedName name="uuu" localSheetId="4" hidden="1">{"TAB1",#N/A,TRUE,"GENERAL";"TAB2",#N/A,TRUE,"GENERAL";"TAB3",#N/A,TRUE,"GENERAL";"TAB4",#N/A,TRUE,"GENERAL";"TAB5",#N/A,TRUE,"GENERAL"}</definedName>
    <definedName name="uuu" localSheetId="6" hidden="1">{"TAB1",#N/A,TRUE,"GENERAL";"TAB2",#N/A,TRUE,"GENERAL";"TAB3",#N/A,TRUE,"GENERAL";"TAB4",#N/A,TRUE,"GENERAL";"TAB5",#N/A,TRUE,"GENERAL"}</definedName>
    <definedName name="uuu" localSheetId="8"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5" hidden="1">{"TAB1",#N/A,TRUE,"GENERAL";"TAB2",#N/A,TRUE,"GENERAL";"TAB3",#N/A,TRUE,"GENERAL";"TAB4",#N/A,TRUE,"GENERAL";"TAB5",#N/A,TRUE,"GENERAL"}</definedName>
    <definedName name="uuuuo" localSheetId="11" hidden="1">{"TAB1",#N/A,TRUE,"GENERAL";"TAB2",#N/A,TRUE,"GENERAL";"TAB3",#N/A,TRUE,"GENERAL";"TAB4",#N/A,TRUE,"GENERAL";"TAB5",#N/A,TRUE,"GENERAL"}</definedName>
    <definedName name="uuuuo" localSheetId="7" hidden="1">{"TAB1",#N/A,TRUE,"GENERAL";"TAB2",#N/A,TRUE,"GENERAL";"TAB3",#N/A,TRUE,"GENERAL";"TAB4",#N/A,TRUE,"GENERAL";"TAB5",#N/A,TRUE,"GENERAL"}</definedName>
    <definedName name="uuuuo" localSheetId="4" hidden="1">{"TAB1",#N/A,TRUE,"GENERAL";"TAB2",#N/A,TRUE,"GENERAL";"TAB3",#N/A,TRUE,"GENERAL";"TAB4",#N/A,TRUE,"GENERAL";"TAB5",#N/A,TRUE,"GENERAL"}</definedName>
    <definedName name="uuuuo" localSheetId="6" hidden="1">{"TAB1",#N/A,TRUE,"GENERAL";"TAB2",#N/A,TRUE,"GENERAL";"TAB3",#N/A,TRUE,"GENERAL";"TAB4",#N/A,TRUE,"GENERAL";"TAB5",#N/A,TRUE,"GENERAL"}</definedName>
    <definedName name="uuuuo" localSheetId="8"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5" hidden="1">{"via1",#N/A,TRUE,"general";"via2",#N/A,TRUE,"general";"via3",#N/A,TRUE,"general"}</definedName>
    <definedName name="uuuuuj" localSheetId="11" hidden="1">{"via1",#N/A,TRUE,"general";"via2",#N/A,TRUE,"general";"via3",#N/A,TRUE,"general"}</definedName>
    <definedName name="uuuuuj" localSheetId="7" hidden="1">{"via1",#N/A,TRUE,"general";"via2",#N/A,TRUE,"general";"via3",#N/A,TRUE,"general"}</definedName>
    <definedName name="uuuuuj" localSheetId="4" hidden="1">{"via1",#N/A,TRUE,"general";"via2",#N/A,TRUE,"general";"via3",#N/A,TRUE,"general"}</definedName>
    <definedName name="uuuuuj" localSheetId="6" hidden="1">{"via1",#N/A,TRUE,"general";"via2",#N/A,TRUE,"general";"via3",#N/A,TRUE,"general"}</definedName>
    <definedName name="uuuuuj" localSheetId="8"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5" hidden="1">{"TAB1",#N/A,TRUE,"GENERAL";"TAB2",#N/A,TRUE,"GENERAL";"TAB3",#N/A,TRUE,"GENERAL";"TAB4",#N/A,TRUE,"GENERAL";"TAB5",#N/A,TRUE,"GENERAL"}</definedName>
    <definedName name="uwkap" localSheetId="11" hidden="1">{"TAB1",#N/A,TRUE,"GENERAL";"TAB2",#N/A,TRUE,"GENERAL";"TAB3",#N/A,TRUE,"GENERAL";"TAB4",#N/A,TRUE,"GENERAL";"TAB5",#N/A,TRUE,"GENERAL"}</definedName>
    <definedName name="uwkap" localSheetId="7" hidden="1">{"TAB1",#N/A,TRUE,"GENERAL";"TAB2",#N/A,TRUE,"GENERAL";"TAB3",#N/A,TRUE,"GENERAL";"TAB4",#N/A,TRUE,"GENERAL";"TAB5",#N/A,TRUE,"GENERAL"}</definedName>
    <definedName name="uwkap" localSheetId="4" hidden="1">{"TAB1",#N/A,TRUE,"GENERAL";"TAB2",#N/A,TRUE,"GENERAL";"TAB3",#N/A,TRUE,"GENERAL";"TAB4",#N/A,TRUE,"GENERAL";"TAB5",#N/A,TRUE,"GENERAL"}</definedName>
    <definedName name="uwkap" localSheetId="6" hidden="1">{"TAB1",#N/A,TRUE,"GENERAL";"TAB2",#N/A,TRUE,"GENERAL";"TAB3",#N/A,TRUE,"GENERAL";"TAB4",#N/A,TRUE,"GENERAL";"TAB5",#N/A,TRUE,"GENERAL"}</definedName>
    <definedName name="uwkap" localSheetId="8"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5" hidden="1">{"TAB1",#N/A,TRUE,"GENERAL";"TAB2",#N/A,TRUE,"GENERAL";"TAB3",#N/A,TRUE,"GENERAL";"TAB4",#N/A,TRUE,"GENERAL";"TAB5",#N/A,TRUE,"GENERAL"}</definedName>
    <definedName name="uyiyiy" localSheetId="11"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5" hidden="1">{"TAB1",#N/A,TRUE,"GENERAL";"TAB2",#N/A,TRUE,"GENERAL";"TAB3",#N/A,TRUE,"GENERAL";"TAB4",#N/A,TRUE,"GENERAL";"TAB5",#N/A,TRUE,"GENERAL"}</definedName>
    <definedName name="uytu" localSheetId="11" hidden="1">{"TAB1",#N/A,TRUE,"GENERAL";"TAB2",#N/A,TRUE,"GENERAL";"TAB3",#N/A,TRUE,"GENERAL";"TAB4",#N/A,TRUE,"GENERAL";"TAB5",#N/A,TRUE,"GENERAL"}</definedName>
    <definedName name="uytu" localSheetId="7" hidden="1">{"TAB1",#N/A,TRUE,"GENERAL";"TAB2",#N/A,TRUE,"GENERAL";"TAB3",#N/A,TRUE,"GENERAL";"TAB4",#N/A,TRUE,"GENERAL";"TAB5",#N/A,TRUE,"GENERAL"}</definedName>
    <definedName name="uytu" localSheetId="4" hidden="1">{"TAB1",#N/A,TRUE,"GENERAL";"TAB2",#N/A,TRUE,"GENERAL";"TAB3",#N/A,TRUE,"GENERAL";"TAB4",#N/A,TRUE,"GENERAL";"TAB5",#N/A,TRUE,"GENERAL"}</definedName>
    <definedName name="uytu" localSheetId="6" hidden="1">{"TAB1",#N/A,TRUE,"GENERAL";"TAB2",#N/A,TRUE,"GENERAL";"TAB3",#N/A,TRUE,"GENERAL";"TAB4",#N/A,TRUE,"GENERAL";"TAB5",#N/A,TRUE,"GENERAL"}</definedName>
    <definedName name="uytu" localSheetId="8"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5" hidden="1">{"via1",#N/A,TRUE,"general";"via2",#N/A,TRUE,"general";"via3",#N/A,TRUE,"general"}</definedName>
    <definedName name="uyur" localSheetId="11" hidden="1">{"via1",#N/A,TRUE,"general";"via2",#N/A,TRUE,"general";"via3",#N/A,TRUE,"general"}</definedName>
    <definedName name="uyur" localSheetId="7" hidden="1">{"via1",#N/A,TRUE,"general";"via2",#N/A,TRUE,"general";"via3",#N/A,TRUE,"general"}</definedName>
    <definedName name="uyur" localSheetId="4" hidden="1">{"via1",#N/A,TRUE,"general";"via2",#N/A,TRUE,"general";"via3",#N/A,TRUE,"general"}</definedName>
    <definedName name="uyur" localSheetId="6" hidden="1">{"via1",#N/A,TRUE,"general";"via2",#N/A,TRUE,"general";"via3",#N/A,TRUE,"general"}</definedName>
    <definedName name="uyur" localSheetId="8"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5" hidden="1">{"TAB1",#N/A,TRUE,"GENERAL";"TAB2",#N/A,TRUE,"GENERAL";"TAB3",#N/A,TRUE,"GENERAL";"TAB4",#N/A,TRUE,"GENERAL";"TAB5",#N/A,TRUE,"GENERAL"}</definedName>
    <definedName name="v" localSheetId="11" hidden="1">{"TAB1",#N/A,TRUE,"GENERAL";"TAB2",#N/A,TRUE,"GENERAL";"TAB3",#N/A,TRUE,"GENERAL";"TAB4",#N/A,TRUE,"GENERAL";"TAB5",#N/A,TRUE,"GENERAL"}</definedName>
    <definedName name="v" localSheetId="7" hidden="1">{"TAB1",#N/A,TRUE,"GENERAL";"TAB2",#N/A,TRUE,"GENERAL";"TAB3",#N/A,TRUE,"GENERAL";"TAB4",#N/A,TRUE,"GENERAL";"TAB5",#N/A,TRUE,"GENERAL"}</definedName>
    <definedName name="v" localSheetId="4" hidden="1">{"TAB1",#N/A,TRUE,"GENERAL";"TAB2",#N/A,TRUE,"GENERAL";"TAB3",#N/A,TRUE,"GENERAL";"TAB4",#N/A,TRUE,"GENERAL";"TAB5",#N/A,TRUE,"GENERAL"}</definedName>
    <definedName name="v" localSheetId="6" hidden="1">{"TAB1",#N/A,TRUE,"GENERAL";"TAB2",#N/A,TRUE,"GENERAL";"TAB3",#N/A,TRUE,"GENERAL";"TAB4",#N/A,TRUE,"GENERAL";"TAB5",#N/A,TRUE,"GENERAL"}</definedName>
    <definedName name="v" localSheetId="8"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lla_Informativa_Licencia_2.00X1.00">#REF!</definedName>
    <definedName name="VALOR_PARCIAL_ENSAYOS_Y_OTROS" localSheetId="5">'[22]ADMINISTRACIÓN Y OTROS'!$F$27:$F$39</definedName>
    <definedName name="VALOR_PARCIAL_ENSAYOS_Y_OTROS" localSheetId="11">[49]ENSAYOS!$E$5:$E$24</definedName>
    <definedName name="VALOR_PARCIAL_ENSAYOS_Y_OTROS" localSheetId="7">#REF!</definedName>
    <definedName name="VALOR_PARCIAL_ENSAYOS_Y_OTROS" localSheetId="4">#REF!</definedName>
    <definedName name="VALOR_PARCIAL_ENSAYOS_Y_OTROS" localSheetId="8">#REF!</definedName>
    <definedName name="VALOR_PARCIAL_ENSAYOS_Y_OTROS" localSheetId="0">[49]ENSAYOS!$E$5:$E$24</definedName>
    <definedName name="VALOR_PARCIAL_ENSAYOS_Y_OTROS">#REF!</definedName>
    <definedName name="VALOR_PARCIAL_EQUIPOS" localSheetId="5">'[22]ADMINISTRACIÓN Y OTROS'!$H$18:$H$20</definedName>
    <definedName name="VALOR_PARCIAL_EQUIPOS" localSheetId="11">[49]ENSAYOS!#REF!</definedName>
    <definedName name="VALOR_PARCIAL_EQUIPOS" localSheetId="7">#REF!</definedName>
    <definedName name="VALOR_PARCIAL_EQUIPOS" localSheetId="4">#REF!</definedName>
    <definedName name="VALOR_PARCIAL_EQUIPOS" localSheetId="8">#REF!</definedName>
    <definedName name="VALOR_PARCIAL_EQUIPOS" localSheetId="0">[49]ENSAYOS!#REF!</definedName>
    <definedName name="VALOR_PARCIAL_EQUIPOS">#REF!</definedName>
    <definedName name="VALOR_PARCIAL_OFICINA" localSheetId="5">#REF!</definedName>
    <definedName name="VALOR_PARCIAL_OFICINA" localSheetId="11">[49]ENSAYOS!#REF!</definedName>
    <definedName name="VALOR_PARCIAL_OFICINA" localSheetId="7">#REF!</definedName>
    <definedName name="VALOR_PARCIAL_OFICINA" localSheetId="4">#REF!</definedName>
    <definedName name="VALOR_PARCIAL_OFICINA" localSheetId="8">#REF!</definedName>
    <definedName name="VALOR_PARCIAL_OFICINA" localSheetId="0">[49]ENSAYOS!#REF!</definedName>
    <definedName name="VALOR_PARCIAL_OFICINA">#REF!</definedName>
    <definedName name="valor1" localSheetId="11">#REF!</definedName>
    <definedName name="valor1" localSheetId="4">#REF!</definedName>
    <definedName name="valor1" localSheetId="8">#REF!</definedName>
    <definedName name="valor1" localSheetId="0">#REF!</definedName>
    <definedName name="valor1">#REF!</definedName>
    <definedName name="valor2" localSheetId="11">#REF!</definedName>
    <definedName name="valor2" localSheetId="0">#REF!</definedName>
    <definedName name="valor2">#REF!</definedName>
    <definedName name="VALOR3" localSheetId="11">#REF!</definedName>
    <definedName name="VALOR3" localSheetId="0">#REF!</definedName>
    <definedName name="VALOR3">#REF!</definedName>
    <definedName name="VALORES" localSheetId="11">[136]TARIFAS!$A$1:$F$52</definedName>
    <definedName name="VALORES" localSheetId="4">[137]TARIFAS!$A$1:$F$52</definedName>
    <definedName name="VALORES" localSheetId="8">[137]TARIFAS!$A$1:$F$52</definedName>
    <definedName name="VALORES" localSheetId="0">[136]TARIFAS!$A$1:$F$52</definedName>
    <definedName name="VALORES">[137]TARIFAS!$A$1:$F$52</definedName>
    <definedName name="Values_Entered" localSheetId="5">IF(Loan_Amount*Interest_Rate*Loan_Years*Loan_Start&gt;0,1,0)</definedName>
    <definedName name="Values_Entered" localSheetId="11">IF([0]!Loan_Amount*AIU!Interest_Rate*[0]!Loan_Years*[0]!Loan_Start&gt;0,1,0)</definedName>
    <definedName name="Values_Entered" localSheetId="7">IF(Loan_Amount*Interest_Rate*Loan_Years*Loan_Start&gt;0,1,0)</definedName>
    <definedName name="Values_Entered" localSheetId="4">IF(Loan_Amount*Interest_Rate*Loan_Years*Loan_Start&gt;0,1,0)</definedName>
    <definedName name="Values_Entered" localSheetId="6">IF(Loan_Amount*Interest_Rate*Loan_Years*Loan_Start&gt;0,1,0)</definedName>
    <definedName name="Values_Entered" localSheetId="8">IF(Loan_Amount*Interest_Rate*Loan_Years*Loan_Start&gt;0,1,0)</definedName>
    <definedName name="Values_Entered" localSheetId="0">IF([0]!Loan_Amount*'INFO GENERAL'!Interest_Rate*[0]!Loan_Years*[0]!Loan_Start&gt;0,1,0)</definedName>
    <definedName name="Values_Entered">IF(Loan_Amount*Interest_Rate*Loan_Years*Loan_Start&gt;0,1,0)</definedName>
    <definedName name="Valvula_de_Paso_Directo_125_PSIG_Vapor__200_PSIG_Agua_1" localSheetId="5">#REF!</definedName>
    <definedName name="Valvula_de_Paso_Directo_125_PSIG_Vapor__200_PSIG_Agua_1" localSheetId="11">#REF!</definedName>
    <definedName name="Valvula_de_Paso_Directo_125_PSIG_Vapor__200_PSIG_Agua_1" localSheetId="7">#REF!</definedName>
    <definedName name="Valvula_de_Paso_Directo_125_PSIG_Vapor__200_PSIG_Agua_1" localSheetId="4">#REF!</definedName>
    <definedName name="Valvula_de_Paso_Directo_125_PSIG_Vapor__200_PSIG_Agua_1" localSheetId="8">#REF!</definedName>
    <definedName name="Valvula_de_Paso_Directo_125_PSIG_Vapor__200_PSIG_Agua_1" localSheetId="0">#REF!</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a_de_Clavo">#REF!</definedName>
    <definedName name="vb">#REF!</definedName>
    <definedName name="VBNVBN" localSheetId="5">'5. FP PRESTAC.'!err</definedName>
    <definedName name="VBNVBN" localSheetId="11">[0]!err</definedName>
    <definedName name="VBNVBN" localSheetId="7">CALIDAD!err</definedName>
    <definedName name="VBNVBN" localSheetId="4">DEDICACIÓN!err</definedName>
    <definedName name="VBNVBN" localSheetId="8">'IMP Y PÓLIZAS'!err</definedName>
    <definedName name="VBNVBN" localSheetId="0">[0]!err</definedName>
    <definedName name="VBNVBN">[0]!err</definedName>
    <definedName name="vbvbvbvb" localSheetId="5" hidden="1">{"TAB1",#N/A,TRUE,"GENERAL";"TAB2",#N/A,TRUE,"GENERAL";"TAB3",#N/A,TRUE,"GENERAL";"TAB4",#N/A,TRUE,"GENERAL";"TAB5",#N/A,TRUE,"GENERAL"}</definedName>
    <definedName name="vbvbvbvb" localSheetId="11"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d">#REF!</definedName>
    <definedName name="vdfvuio" localSheetId="5" hidden="1">{"via1",#N/A,TRUE,"general";"via2",#N/A,TRUE,"general";"via3",#N/A,TRUE,"general"}</definedName>
    <definedName name="vdfvuio" localSheetId="11" hidden="1">{"via1",#N/A,TRUE,"general";"via2",#N/A,TRUE,"general";"via3",#N/A,TRUE,"general"}</definedName>
    <definedName name="vdfvuio" localSheetId="7" hidden="1">{"via1",#N/A,TRUE,"general";"via2",#N/A,TRUE,"general";"via3",#N/A,TRUE,"general"}</definedName>
    <definedName name="vdfvuio" localSheetId="4" hidden="1">{"via1",#N/A,TRUE,"general";"via2",#N/A,TRUE,"general";"via3",#N/A,TRUE,"general"}</definedName>
    <definedName name="vdfvuio" localSheetId="6" hidden="1">{"via1",#N/A,TRUE,"general";"via2",#N/A,TRUE,"general";"via3",#N/A,TRUE,"general"}</definedName>
    <definedName name="vdfvuio" localSheetId="8"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5" hidden="1">{"via1",#N/A,TRUE,"general";"via2",#N/A,TRUE,"general";"via3",#N/A,TRUE,"general"}</definedName>
    <definedName name="vdsvnj" localSheetId="11" hidden="1">{"via1",#N/A,TRUE,"general";"via2",#N/A,TRUE,"general";"via3",#N/A,TRUE,"general"}</definedName>
    <definedName name="vdsvnj" localSheetId="7" hidden="1">{"via1",#N/A,TRUE,"general";"via2",#N/A,TRUE,"general";"via3",#N/A,TRUE,"general"}</definedName>
    <definedName name="vdsvnj" localSheetId="4" hidden="1">{"via1",#N/A,TRUE,"general";"via2",#N/A,TRUE,"general";"via3",#N/A,TRUE,"general"}</definedName>
    <definedName name="vdsvnj" localSheetId="6" hidden="1">{"via1",#N/A,TRUE,"general";"via2",#N/A,TRUE,"general";"via3",#N/A,TRUE,"general"}</definedName>
    <definedName name="vdsvnj" localSheetId="8"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INTE" localSheetId="5">#REF!,#REF!</definedName>
    <definedName name="VEINTE" localSheetId="11">#REF!,#REF!</definedName>
    <definedName name="VEINTE" localSheetId="7">#REF!,#REF!</definedName>
    <definedName name="VEINTE" localSheetId="4">#REF!,#REF!</definedName>
    <definedName name="VEINTE" localSheetId="8">#REF!,#REF!</definedName>
    <definedName name="VEINTE" localSheetId="0">#REF!,#REF!</definedName>
    <definedName name="VEINTE">#REF!,#REF!</definedName>
    <definedName name="VentaAiu" localSheetId="5">#REF!</definedName>
    <definedName name="VentaAiu" localSheetId="11">#REF!</definedName>
    <definedName name="VentaAiu" localSheetId="7">#REF!</definedName>
    <definedName name="VentaAiu" localSheetId="4">#REF!</definedName>
    <definedName name="VentaAiu" localSheetId="8">#REF!</definedName>
    <definedName name="VentaAiu" localSheetId="0">#REF!</definedName>
    <definedName name="VentaAiu">#REF!</definedName>
    <definedName name="VentaAnsermaCartago" localSheetId="11">#REF!</definedName>
    <definedName name="VentaAnsermaCartago" localSheetId="0">#REF!</definedName>
    <definedName name="VentaAnsermaCartago">#REF!</definedName>
    <definedName name="VentaMediacanoaAnserma" localSheetId="11">#REF!</definedName>
    <definedName name="VentaMediacanoaAnserma" localSheetId="0">#REF!</definedName>
    <definedName name="VentaMediacanoaAnserma">#REF!</definedName>
    <definedName name="VentaVenta">#REF!</definedName>
    <definedName name="vfbgnhyt" localSheetId="5" hidden="1">{"via1",#N/A,TRUE,"general";"via2",#N/A,TRUE,"general";"via3",#N/A,TRUE,"general"}</definedName>
    <definedName name="vfbgnhyt" localSheetId="11" hidden="1">{"via1",#N/A,TRUE,"general";"via2",#N/A,TRUE,"general";"via3",#N/A,TRUE,"general"}</definedName>
    <definedName name="vfbgnhyt" localSheetId="7" hidden="1">{"via1",#N/A,TRUE,"general";"via2",#N/A,TRUE,"general";"via3",#N/A,TRUE,"general"}</definedName>
    <definedName name="vfbgnhyt" localSheetId="4" hidden="1">{"via1",#N/A,TRUE,"general";"via2",#N/A,TRUE,"general";"via3",#N/A,TRUE,"general"}</definedName>
    <definedName name="vfbgnhyt" localSheetId="6" hidden="1">{"via1",#N/A,TRUE,"general";"via2",#N/A,TRUE,"general";"via3",#N/A,TRUE,"general"}</definedName>
    <definedName name="vfbgnhyt" localSheetId="8"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n">#REF!</definedName>
    <definedName name="vfvdv" localSheetId="5" hidden="1">{"TAB1",#N/A,TRUE,"GENERAL";"TAB2",#N/A,TRUE,"GENERAL";"TAB3",#N/A,TRUE,"GENERAL";"TAB4",#N/A,TRUE,"GENERAL";"TAB5",#N/A,TRUE,"GENERAL"}</definedName>
    <definedName name="vfvdv" localSheetId="11" hidden="1">{"TAB1",#N/A,TRUE,"GENERAL";"TAB2",#N/A,TRUE,"GENERAL";"TAB3",#N/A,TRUE,"GENERAL";"TAB4",#N/A,TRUE,"GENERAL";"TAB5",#N/A,TRUE,"GENERAL"}</definedName>
    <definedName name="vfvdv" localSheetId="7" hidden="1">{"TAB1",#N/A,TRUE,"GENERAL";"TAB2",#N/A,TRUE,"GENERAL";"TAB3",#N/A,TRUE,"GENERAL";"TAB4",#N/A,TRUE,"GENERAL";"TAB5",#N/A,TRUE,"GENERAL"}</definedName>
    <definedName name="vfvdv" localSheetId="4" hidden="1">{"TAB1",#N/A,TRUE,"GENERAL";"TAB2",#N/A,TRUE,"GENERAL";"TAB3",#N/A,TRUE,"GENERAL";"TAB4",#N/A,TRUE,"GENERAL";"TAB5",#N/A,TRUE,"GENERAL"}</definedName>
    <definedName name="vfvdv" localSheetId="6" hidden="1">{"TAB1",#N/A,TRUE,"GENERAL";"TAB2",#N/A,TRUE,"GENERAL";"TAB3",#N/A,TRUE,"GENERAL";"TAB4",#N/A,TRUE,"GENERAL";"TAB5",#N/A,TRUE,"GENERAL"}</definedName>
    <definedName name="vfvdv" localSheetId="8"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5" hidden="1">{"TAB1",#N/A,TRUE,"GENERAL";"TAB2",#N/A,TRUE,"GENERAL";"TAB3",#N/A,TRUE,"GENERAL";"TAB4",#N/A,TRUE,"GENERAL";"TAB5",#N/A,TRUE,"GENERAL"}</definedName>
    <definedName name="vfvf" localSheetId="11" hidden="1">{"TAB1",#N/A,TRUE,"GENERAL";"TAB2",#N/A,TRUE,"GENERAL";"TAB3",#N/A,TRUE,"GENERAL";"TAB4",#N/A,TRUE,"GENERAL";"TAB5",#N/A,TRUE,"GENERAL"}</definedName>
    <definedName name="vfvf" localSheetId="7" hidden="1">{"TAB1",#N/A,TRUE,"GENERAL";"TAB2",#N/A,TRUE,"GENERAL";"TAB3",#N/A,TRUE,"GENERAL";"TAB4",#N/A,TRUE,"GENERAL";"TAB5",#N/A,TRUE,"GENERAL"}</definedName>
    <definedName name="vfvf" localSheetId="4" hidden="1">{"TAB1",#N/A,TRUE,"GENERAL";"TAB2",#N/A,TRUE,"GENERAL";"TAB3",#N/A,TRUE,"GENERAL";"TAB4",#N/A,TRUE,"GENERAL";"TAB5",#N/A,TRUE,"GENERAL"}</definedName>
    <definedName name="vfvf" localSheetId="6" hidden="1">{"TAB1",#N/A,TRUE,"GENERAL";"TAB2",#N/A,TRUE,"GENERAL";"TAB3",#N/A,TRUE,"GENERAL";"TAB4",#N/A,TRUE,"GENERAL";"TAB5",#N/A,TRUE,"GENERAL"}</definedName>
    <definedName name="vfvf" localSheetId="8"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_PITAL___LA_PLATA">#REF!</definedName>
    <definedName name="VIAJ">[13]DATOS!$D$3:$D$365</definedName>
    <definedName name="VIAJE">'[13]DAT NUC'!$C$2:$C$361</definedName>
    <definedName name="vias">[124]Datos!$H$2:$H$6</definedName>
    <definedName name="Vibrador_a_Gasolina" localSheetId="5">#REF!</definedName>
    <definedName name="Vibrador_a_Gasolina" localSheetId="11">#REF!</definedName>
    <definedName name="Vibrador_a_Gasolina" localSheetId="7">#REF!</definedName>
    <definedName name="Vibrador_a_Gasolina" localSheetId="4">#REF!</definedName>
    <definedName name="Vibrador_a_Gasolina" localSheetId="8">#REF!</definedName>
    <definedName name="Vibrador_a_Gasolina" localSheetId="0">#REF!</definedName>
    <definedName name="Vibrador_a_Gasolina">#REF!</definedName>
    <definedName name="Vibrocompactador_a_gasolina" localSheetId="11">#REF!</definedName>
    <definedName name="Vibrocompactador_a_gasolina" localSheetId="0">#REF!</definedName>
    <definedName name="Vibrocompactador_a_gasolina">#REF!</definedName>
    <definedName name="victor">'[138]ARMENIA-CLUB DE TIRO'!$A$59:$Q$114</definedName>
    <definedName name="villa" localSheetId="5">#REF!</definedName>
    <definedName name="villa" localSheetId="11">#REF!</definedName>
    <definedName name="villa" localSheetId="7">#REF!</definedName>
    <definedName name="villa" localSheetId="4">#REF!</definedName>
    <definedName name="villa" localSheetId="8">#REF!</definedName>
    <definedName name="villa" localSheetId="0">#REF!</definedName>
    <definedName name="villa">#REF!</definedName>
    <definedName name="Viniltex" localSheetId="11">#REF!</definedName>
    <definedName name="Viniltex" localSheetId="0">#REF!</definedName>
    <definedName name="Viniltex">#REF!</definedName>
    <definedName name="Viniltex_blanco" localSheetId="11">#REF!</definedName>
    <definedName name="Viniltex_blanco" localSheetId="0">#REF!</definedName>
    <definedName name="Viniltex_blanco">#REF!</definedName>
    <definedName name="vk" localSheetId="5" hidden="1">{"via1",#N/A,TRUE,"general";"via2",#N/A,TRUE,"general";"via3",#N/A,TRUE,"general"}</definedName>
    <definedName name="vk" localSheetId="11" hidden="1">{"via1",#N/A,TRUE,"general";"via2",#N/A,TRUE,"general";"via3",#N/A,TRUE,"general"}</definedName>
    <definedName name="vk" localSheetId="7" hidden="1">{"via1",#N/A,TRUE,"general";"via2",#N/A,TRUE,"general";"via3",#N/A,TRUE,"general"}</definedName>
    <definedName name="vk" localSheetId="4" hidden="1">{"via1",#N/A,TRUE,"general";"via2",#N/A,TRUE,"general";"via3",#N/A,TRUE,"general"}</definedName>
    <definedName name="vk" localSheetId="6" hidden="1">{"via1",#N/A,TRUE,"general";"via2",#N/A,TRUE,"general";"via3",#N/A,TRUE,"general"}</definedName>
    <definedName name="vk" localSheetId="8"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m">#REF!</definedName>
    <definedName name="VNBVN" localSheetId="5">'5. FP PRESTAC.'!err</definedName>
    <definedName name="VNBVN" localSheetId="11">[0]!err</definedName>
    <definedName name="VNBVN" localSheetId="7">CALIDAD!err</definedName>
    <definedName name="VNBVN" localSheetId="4">DEDICACIÓN!err</definedName>
    <definedName name="VNBVN" localSheetId="8">'IMP Y PÓLIZAS'!err</definedName>
    <definedName name="VNBVN" localSheetId="0">[0]!err</definedName>
    <definedName name="VNBVN">[0]!err</definedName>
    <definedName name="vnbvxb" localSheetId="5" hidden="1">{"via1",#N/A,TRUE,"general";"via2",#N/A,TRUE,"general";"via3",#N/A,TRUE,"general"}</definedName>
    <definedName name="vnbvxb" localSheetId="11" hidden="1">{"via1",#N/A,TRUE,"general";"via2",#N/A,TRUE,"general";"via3",#N/A,TRUE,"general"}</definedName>
    <definedName name="vnbvxb" localSheetId="7" hidden="1">{"via1",#N/A,TRUE,"general";"via2",#N/A,TRUE,"general";"via3",#N/A,TRUE,"general"}</definedName>
    <definedName name="vnbvxb" localSheetId="4" hidden="1">{"via1",#N/A,TRUE,"general";"via2",#N/A,TRUE,"general";"via3",#N/A,TRUE,"general"}</definedName>
    <definedName name="vnbvxb" localSheetId="6" hidden="1">{"via1",#N/A,TRUE,"general";"via2",#N/A,TRUE,"general";"via3",#N/A,TRUE,"general"}</definedName>
    <definedName name="vnbvxb" localSheetId="8"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5" hidden="1">{"TAB1",#N/A,TRUE,"GENERAL";"TAB2",#N/A,TRUE,"GENERAL";"TAB3",#N/A,TRUE,"GENERAL";"TAB4",#N/A,TRUE,"GENERAL";"TAB5",#N/A,TRUE,"GENERAL"}</definedName>
    <definedName name="VNVBN" localSheetId="11" hidden="1">{"TAB1",#N/A,TRUE,"GENERAL";"TAB2",#N/A,TRUE,"GENERAL";"TAB3",#N/A,TRUE,"GENERAL";"TAB4",#N/A,TRUE,"GENERAL";"TAB5",#N/A,TRUE,"GENERAL"}</definedName>
    <definedName name="VNVBN" localSheetId="7" hidden="1">{"TAB1",#N/A,TRUE,"GENERAL";"TAB2",#N/A,TRUE,"GENERAL";"TAB3",#N/A,TRUE,"GENERAL";"TAB4",#N/A,TRUE,"GENERAL";"TAB5",#N/A,TRUE,"GENERAL"}</definedName>
    <definedName name="VNVBN" localSheetId="4" hidden="1">{"TAB1",#N/A,TRUE,"GENERAL";"TAB2",#N/A,TRUE,"GENERAL";"TAB3",#N/A,TRUE,"GENERAL";"TAB4",#N/A,TRUE,"GENERAL";"TAB5",#N/A,TRUE,"GENERAL"}</definedName>
    <definedName name="VNVBN" localSheetId="6" hidden="1">{"TAB1",#N/A,TRUE,"GENERAL";"TAB2",#N/A,TRUE,"GENERAL";"TAB3",#N/A,TRUE,"GENERAL";"TAB4",#N/A,TRUE,"GENERAL";"TAB5",#N/A,TRUE,"GENERAL"}</definedName>
    <definedName name="VNVBN" localSheetId="8"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NXBN" localSheetId="5">'5. FP PRESTAC.'!err</definedName>
    <definedName name="VNXBN" localSheetId="11">[0]!err</definedName>
    <definedName name="VNXBN" localSheetId="7">CALIDAD!err</definedName>
    <definedName name="VNXBN" localSheetId="4">DEDICACIÓN!err</definedName>
    <definedName name="VNXBN" localSheetId="8">'IMP Y PÓLIZAS'!err</definedName>
    <definedName name="VNXBN" localSheetId="0">[0]!err</definedName>
    <definedName name="VNXBN">[0]!err</definedName>
    <definedName name="Volqueta_3.00_m" localSheetId="5">#REF!</definedName>
    <definedName name="Volqueta_3.00_m" localSheetId="11">#REF!</definedName>
    <definedName name="Volqueta_3.00_m" localSheetId="7">#REF!</definedName>
    <definedName name="Volqueta_3.00_m" localSheetId="4">#REF!</definedName>
    <definedName name="Volqueta_3.00_m" localSheetId="8">#REF!</definedName>
    <definedName name="Volqueta_3.00_m" localSheetId="0">#REF!</definedName>
    <definedName name="Volqueta_3.00_m">#REF!</definedName>
    <definedName name="Volqueta_Viaje_6_m3" localSheetId="11">#REF!</definedName>
    <definedName name="Volqueta_Viaje_6_m3" localSheetId="0">#REF!</definedName>
    <definedName name="Volqueta_Viaje_6_m3">#REF!</definedName>
    <definedName name="Volumen">[13]DATOS!$AM$3:$AM$2292</definedName>
    <definedName name="vsdfj" localSheetId="5" hidden="1">{"via1",#N/A,TRUE,"general";"via2",#N/A,TRUE,"general";"via3",#N/A,TRUE,"general"}</definedName>
    <definedName name="vsdfj" localSheetId="11" hidden="1">{"via1",#N/A,TRUE,"general";"via2",#N/A,TRUE,"general";"via3",#N/A,TRUE,"general"}</definedName>
    <definedName name="vsdfj" localSheetId="7" hidden="1">{"via1",#N/A,TRUE,"general";"via2",#N/A,TRUE,"general";"via3",#N/A,TRUE,"general"}</definedName>
    <definedName name="vsdfj" localSheetId="4" hidden="1">{"via1",#N/A,TRUE,"general";"via2",#N/A,TRUE,"general";"via3",#N/A,TRUE,"general"}</definedName>
    <definedName name="vsdfj" localSheetId="6" hidden="1">{"via1",#N/A,TRUE,"general";"via2",#N/A,TRUE,"general";"via3",#N/A,TRUE,"general"}</definedName>
    <definedName name="vsdfj" localSheetId="8"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5" hidden="1">{"via1",#N/A,TRUE,"general";"via2",#N/A,TRUE,"general";"via3",#N/A,TRUE,"general"}</definedName>
    <definedName name="vt" localSheetId="11" hidden="1">{"via1",#N/A,TRUE,"general";"via2",#N/A,TRUE,"general";"via3",#N/A,TRUE,"general"}</definedName>
    <definedName name="vt" localSheetId="7" hidden="1">{"via1",#N/A,TRUE,"general";"via2",#N/A,TRUE,"general";"via3",#N/A,TRUE,"general"}</definedName>
    <definedName name="vt" localSheetId="4" hidden="1">{"via1",#N/A,TRUE,"general";"via2",#N/A,TRUE,"general";"via3",#N/A,TRUE,"general"}</definedName>
    <definedName name="vt" localSheetId="6" hidden="1">{"via1",#N/A,TRUE,"general";"via2",#N/A,TRUE,"general";"via3",#N/A,TRUE,"general"}</definedName>
    <definedName name="vt" localSheetId="8"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UELTA">[88]Vuelta!$C$6:$J$500</definedName>
    <definedName name="vv" localSheetId="5">#REF!</definedName>
    <definedName name="vv" localSheetId="11">#REF!</definedName>
    <definedName name="vv" localSheetId="7">#REF!</definedName>
    <definedName name="vv" localSheetId="4">#REF!</definedName>
    <definedName name="vv" localSheetId="8">#REF!</definedName>
    <definedName name="vv" localSheetId="0">#REF!</definedName>
    <definedName name="vv">#REF!</definedName>
    <definedName name="vvcxv" localSheetId="5" hidden="1">{"TAB1",#N/A,TRUE,"GENERAL";"TAB2",#N/A,TRUE,"GENERAL";"TAB3",#N/A,TRUE,"GENERAL";"TAB4",#N/A,TRUE,"GENERAL";"TAB5",#N/A,TRUE,"GENERAL"}</definedName>
    <definedName name="vvcxv" localSheetId="11" hidden="1">{"TAB1",#N/A,TRUE,"GENERAL";"TAB2",#N/A,TRUE,"GENERAL";"TAB3",#N/A,TRUE,"GENERAL";"TAB4",#N/A,TRUE,"GENERAL";"TAB5",#N/A,TRUE,"GENERAL"}</definedName>
    <definedName name="vvcxv" localSheetId="7" hidden="1">{"TAB1",#N/A,TRUE,"GENERAL";"TAB2",#N/A,TRUE,"GENERAL";"TAB3",#N/A,TRUE,"GENERAL";"TAB4",#N/A,TRUE,"GENERAL";"TAB5",#N/A,TRUE,"GENERAL"}</definedName>
    <definedName name="vvcxv" localSheetId="4" hidden="1">{"TAB1",#N/A,TRUE,"GENERAL";"TAB2",#N/A,TRUE,"GENERAL";"TAB3",#N/A,TRUE,"GENERAL";"TAB4",#N/A,TRUE,"GENERAL";"TAB5",#N/A,TRUE,"GENERAL"}</definedName>
    <definedName name="vvcxv" localSheetId="6" hidden="1">{"TAB1",#N/A,TRUE,"GENERAL";"TAB2",#N/A,TRUE,"GENERAL";"TAB3",#N/A,TRUE,"GENERAL";"TAB4",#N/A,TRUE,"GENERAL";"TAB5",#N/A,TRUE,"GENERAL"}</definedName>
    <definedName name="vvcxv" localSheetId="8"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#REF!</definedName>
    <definedName name="vvvvt" localSheetId="5" hidden="1">{"via1",#N/A,TRUE,"general";"via2",#N/A,TRUE,"general";"via3",#N/A,TRUE,"general"}</definedName>
    <definedName name="vvvvt" localSheetId="11" hidden="1">{"via1",#N/A,TRUE,"general";"via2",#N/A,TRUE,"general";"via3",#N/A,TRUE,"general"}</definedName>
    <definedName name="vvvvt" localSheetId="7" hidden="1">{"via1",#N/A,TRUE,"general";"via2",#N/A,TRUE,"general";"via3",#N/A,TRUE,"general"}</definedName>
    <definedName name="vvvvt" localSheetId="4" hidden="1">{"via1",#N/A,TRUE,"general";"via2",#N/A,TRUE,"general";"via3",#N/A,TRUE,"general"}</definedName>
    <definedName name="vvvvt" localSheetId="6" hidden="1">{"via1",#N/A,TRUE,"general";"via2",#N/A,TRUE,"general";"via3",#N/A,TRUE,"general"}</definedName>
    <definedName name="vvvvt" localSheetId="8"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5" hidden="1">{"via1",#N/A,TRUE,"general";"via2",#N/A,TRUE,"general";"via3",#N/A,TRUE,"general"}</definedName>
    <definedName name="vvvvvvf" localSheetId="11" hidden="1">{"via1",#N/A,TRUE,"general";"via2",#N/A,TRUE,"general";"via3",#N/A,TRUE,"general"}</definedName>
    <definedName name="vvvvvvf" localSheetId="7" hidden="1">{"via1",#N/A,TRUE,"general";"via2",#N/A,TRUE,"general";"via3",#N/A,TRUE,"general"}</definedName>
    <definedName name="vvvvvvf" localSheetId="4" hidden="1">{"via1",#N/A,TRUE,"general";"via2",#N/A,TRUE,"general";"via3",#N/A,TRUE,"general"}</definedName>
    <definedName name="vvvvvvf" localSheetId="6" hidden="1">{"via1",#N/A,TRUE,"general";"via2",#N/A,TRUE,"general";"via3",#N/A,TRUE,"general"}</definedName>
    <definedName name="vvvvvvf" localSheetId="8"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5" hidden="1">{"TAB1",#N/A,TRUE,"GENERAL";"TAB2",#N/A,TRUE,"GENERAL";"TAB3",#N/A,TRUE,"GENERAL";"TAB4",#N/A,TRUE,"GENERAL";"TAB5",#N/A,TRUE,"GENERAL"}</definedName>
    <definedName name="vy" localSheetId="11" hidden="1">{"TAB1",#N/A,TRUE,"GENERAL";"TAB2",#N/A,TRUE,"GENERAL";"TAB3",#N/A,TRUE,"GENERAL";"TAB4",#N/A,TRUE,"GENERAL";"TAB5",#N/A,TRUE,"GENERAL"}</definedName>
    <definedName name="vy" localSheetId="7" hidden="1">{"TAB1",#N/A,TRUE,"GENERAL";"TAB2",#N/A,TRUE,"GENERAL";"TAB3",#N/A,TRUE,"GENERAL";"TAB4",#N/A,TRUE,"GENERAL";"TAB5",#N/A,TRUE,"GENERAL"}</definedName>
    <definedName name="vy" localSheetId="4" hidden="1">{"TAB1",#N/A,TRUE,"GENERAL";"TAB2",#N/A,TRUE,"GENERAL";"TAB3",#N/A,TRUE,"GENERAL";"TAB4",#N/A,TRUE,"GENERAL";"TAB5",#N/A,TRUE,"GENERAL"}</definedName>
    <definedName name="vy" localSheetId="6" hidden="1">{"TAB1",#N/A,TRUE,"GENERAL";"TAB2",#N/A,TRUE,"GENERAL";"TAB3",#N/A,TRUE,"GENERAL";"TAB4",#N/A,TRUE,"GENERAL";"TAB5",#N/A,TRUE,"GENERAL"}</definedName>
    <definedName name="vy" localSheetId="8"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 localSheetId="5">Scheduled_Payment+Extra_Payment</definedName>
    <definedName name="w" localSheetId="11">Scheduled_Payment+Extra_Payment</definedName>
    <definedName name="w" localSheetId="7">Scheduled_Payment+Extra_Payment</definedName>
    <definedName name="w" localSheetId="4">Scheduled_Payment+Extra_Payment</definedName>
    <definedName name="w" localSheetId="6">Scheduled_Payment+Extra_Payment</definedName>
    <definedName name="w" localSheetId="8">Scheduled_Payment+Extra_Payment</definedName>
    <definedName name="w" localSheetId="0">Scheduled_Payment+Extra_Payment</definedName>
    <definedName name="w">Scheduled_Payment+Extra_Payment</definedName>
    <definedName name="w2w2w" localSheetId="5" hidden="1">{"via1",#N/A,TRUE,"general";"via2",#N/A,TRUE,"general";"via3",#N/A,TRUE,"general"}</definedName>
    <definedName name="w2w2w" localSheetId="11" hidden="1">{"via1",#N/A,TRUE,"general";"via2",#N/A,TRUE,"general";"via3",#N/A,TRUE,"general"}</definedName>
    <definedName name="w2w2w" localSheetId="7" hidden="1">{"via1",#N/A,TRUE,"general";"via2",#N/A,TRUE,"general";"via3",#N/A,TRUE,"general"}</definedName>
    <definedName name="w2w2w" localSheetId="4" hidden="1">{"via1",#N/A,TRUE,"general";"via2",#N/A,TRUE,"general";"via3",#N/A,TRUE,"general"}</definedName>
    <definedName name="w2w2w" localSheetId="6" hidden="1">{"via1",#N/A,TRUE,"general";"via2",#N/A,TRUE,"general";"via3",#N/A,TRUE,"general"}</definedName>
    <definedName name="w2w2w" localSheetId="8"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E">#N/A</definedName>
    <definedName name="werew" localSheetId="5" hidden="1">{"TAB1",#N/A,TRUE,"GENERAL";"TAB2",#N/A,TRUE,"GENERAL";"TAB3",#N/A,TRUE,"GENERAL";"TAB4",#N/A,TRUE,"GENERAL";"TAB5",#N/A,TRUE,"GENERAL"}</definedName>
    <definedName name="werew" localSheetId="11" hidden="1">{"TAB1",#N/A,TRUE,"GENERAL";"TAB2",#N/A,TRUE,"GENERAL";"TAB3",#N/A,TRUE,"GENERAL";"TAB4",#N/A,TRUE,"GENERAL";"TAB5",#N/A,TRUE,"GENERAL"}</definedName>
    <definedName name="werew" localSheetId="7" hidden="1">{"TAB1",#N/A,TRUE,"GENERAL";"TAB2",#N/A,TRUE,"GENERAL";"TAB3",#N/A,TRUE,"GENERAL";"TAB4",#N/A,TRUE,"GENERAL";"TAB5",#N/A,TRUE,"GENERAL"}</definedName>
    <definedName name="werew" localSheetId="4" hidden="1">{"TAB1",#N/A,TRUE,"GENERAL";"TAB2",#N/A,TRUE,"GENERAL";"TAB3",#N/A,TRUE,"GENERAL";"TAB4",#N/A,TRUE,"GENERAL";"TAB5",#N/A,TRUE,"GENERAL"}</definedName>
    <definedName name="werew" localSheetId="6" hidden="1">{"TAB1",#N/A,TRUE,"GENERAL";"TAB2",#N/A,TRUE,"GENERAL";"TAB3",#N/A,TRUE,"GENERAL";"TAB4",#N/A,TRUE,"GENERAL";"TAB5",#N/A,TRUE,"GENERAL"}</definedName>
    <definedName name="werew" localSheetId="8"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5" hidden="1">{"via1",#N/A,TRUE,"general";"via2",#N/A,TRUE,"general";"via3",#N/A,TRUE,"general"}</definedName>
    <definedName name="WEREWR" localSheetId="11" hidden="1">{"via1",#N/A,TRUE,"general";"via2",#N/A,TRUE,"general";"via3",#N/A,TRUE,"general"}</definedName>
    <definedName name="WEREWR" localSheetId="7" hidden="1">{"via1",#N/A,TRUE,"general";"via2",#N/A,TRUE,"general";"via3",#N/A,TRUE,"general"}</definedName>
    <definedName name="WEREWR" localSheetId="4" hidden="1">{"via1",#N/A,TRUE,"general";"via2",#N/A,TRUE,"general";"via3",#N/A,TRUE,"general"}</definedName>
    <definedName name="WEREWR" localSheetId="6" hidden="1">{"via1",#N/A,TRUE,"general";"via2",#N/A,TRUE,"general";"via3",#N/A,TRUE,"general"}</definedName>
    <definedName name="WEREWR" localSheetId="8"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5" hidden="1">{"TAB1",#N/A,TRUE,"GENERAL";"TAB2",#N/A,TRUE,"GENERAL";"TAB3",#N/A,TRUE,"GENERAL";"TAB4",#N/A,TRUE,"GENERAL";"TAB5",#N/A,TRUE,"GENERAL"}</definedName>
    <definedName name="werfdsf" localSheetId="11"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5" hidden="1">{"via1",#N/A,TRUE,"general";"via2",#N/A,TRUE,"general";"via3",#N/A,TRUE,"general"}</definedName>
    <definedName name="werh" localSheetId="11" hidden="1">{"via1",#N/A,TRUE,"general";"via2",#N/A,TRUE,"general";"via3",#N/A,TRUE,"general"}</definedName>
    <definedName name="werh" localSheetId="7" hidden="1">{"via1",#N/A,TRUE,"general";"via2",#N/A,TRUE,"general";"via3",#N/A,TRUE,"general"}</definedName>
    <definedName name="werh" localSheetId="4" hidden="1">{"via1",#N/A,TRUE,"general";"via2",#N/A,TRUE,"general";"via3",#N/A,TRUE,"general"}</definedName>
    <definedName name="werh" localSheetId="6" hidden="1">{"via1",#N/A,TRUE,"general";"via2",#N/A,TRUE,"general";"via3",#N/A,TRUE,"general"}</definedName>
    <definedName name="werh" localSheetId="8"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5" hidden="1">{"via1",#N/A,TRUE,"general";"via2",#N/A,TRUE,"general";"via3",#N/A,TRUE,"general"}</definedName>
    <definedName name="wersfdfrguyo" localSheetId="11" hidden="1">{"via1",#N/A,TRUE,"general";"via2",#N/A,TRUE,"general";"via3",#N/A,TRUE,"general"}</definedName>
    <definedName name="wersfdfrguyo" localSheetId="7" hidden="1">{"via1",#N/A,TRUE,"general";"via2",#N/A,TRUE,"general";"via3",#N/A,TRUE,"general"}</definedName>
    <definedName name="wersfdfrguyo" localSheetId="4" hidden="1">{"via1",#N/A,TRUE,"general";"via2",#N/A,TRUE,"general";"via3",#N/A,TRUE,"general"}</definedName>
    <definedName name="wersfdfrguyo" localSheetId="6" hidden="1">{"via1",#N/A,TRUE,"general";"via2",#N/A,TRUE,"general";"via3",#N/A,TRUE,"general"}</definedName>
    <definedName name="wersfdfrguyo" localSheetId="8"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5" hidden="1">{"via1",#N/A,TRUE,"general";"via2",#N/A,TRUE,"general";"via3",#N/A,TRUE,"general"}</definedName>
    <definedName name="werwr" localSheetId="11" hidden="1">{"via1",#N/A,TRUE,"general";"via2",#N/A,TRUE,"general";"via3",#N/A,TRUE,"general"}</definedName>
    <definedName name="werwr" localSheetId="7" hidden="1">{"via1",#N/A,TRUE,"general";"via2",#N/A,TRUE,"general";"via3",#N/A,TRUE,"general"}</definedName>
    <definedName name="werwr" localSheetId="4" hidden="1">{"via1",#N/A,TRUE,"general";"via2",#N/A,TRUE,"general";"via3",#N/A,TRUE,"general"}</definedName>
    <definedName name="werwr" localSheetId="6" hidden="1">{"via1",#N/A,TRUE,"general";"via2",#N/A,TRUE,"general";"via3",#N/A,TRUE,"general"}</definedName>
    <definedName name="werwr" localSheetId="8"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5" hidden="1">{"TAB1",#N/A,TRUE,"GENERAL";"TAB2",#N/A,TRUE,"GENERAL";"TAB3",#N/A,TRUE,"GENERAL";"TAB4",#N/A,TRUE,"GENERAL";"TAB5",#N/A,TRUE,"GENERAL"}</definedName>
    <definedName name="WERWVN" localSheetId="11"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5" hidden="1">{"via1",#N/A,TRUE,"general";"via2",#N/A,TRUE,"general";"via3",#N/A,TRUE,"general"}</definedName>
    <definedName name="wetrew" localSheetId="11" hidden="1">{"via1",#N/A,TRUE,"general";"via2",#N/A,TRUE,"general";"via3",#N/A,TRUE,"general"}</definedName>
    <definedName name="wetrew" localSheetId="7" hidden="1">{"via1",#N/A,TRUE,"general";"via2",#N/A,TRUE,"general";"via3",#N/A,TRUE,"general"}</definedName>
    <definedName name="wetrew" localSheetId="4" hidden="1">{"via1",#N/A,TRUE,"general";"via2",#N/A,TRUE,"general";"via3",#N/A,TRUE,"general"}</definedName>
    <definedName name="wetrew" localSheetId="6" hidden="1">{"via1",#N/A,TRUE,"general";"via2",#N/A,TRUE,"general";"via3",#N/A,TRUE,"general"}</definedName>
    <definedName name="wetrew" localSheetId="8"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5" hidden="1">{"via1",#N/A,TRUE,"general";"via2",#N/A,TRUE,"general";"via3",#N/A,TRUE,"general"}</definedName>
    <definedName name="wettt" localSheetId="11" hidden="1">{"via1",#N/A,TRUE,"general";"via2",#N/A,TRUE,"general";"via3",#N/A,TRUE,"general"}</definedName>
    <definedName name="wettt" localSheetId="7" hidden="1">{"via1",#N/A,TRUE,"general";"via2",#N/A,TRUE,"general";"via3",#N/A,TRUE,"general"}</definedName>
    <definedName name="wettt" localSheetId="4" hidden="1">{"via1",#N/A,TRUE,"general";"via2",#N/A,TRUE,"general";"via3",#N/A,TRUE,"general"}</definedName>
    <definedName name="wettt" localSheetId="6" hidden="1">{"via1",#N/A,TRUE,"general";"via2",#N/A,TRUE,"general";"via3",#N/A,TRUE,"general"}</definedName>
    <definedName name="wettt" localSheetId="8"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5" hidden="1">{"via1",#N/A,TRUE,"general";"via2",#N/A,TRUE,"general";"via3",#N/A,TRUE,"general"}</definedName>
    <definedName name="wetwretd" localSheetId="11" hidden="1">{"via1",#N/A,TRUE,"general";"via2",#N/A,TRUE,"general";"via3",#N/A,TRUE,"general"}</definedName>
    <definedName name="wetwretd" localSheetId="7" hidden="1">{"via1",#N/A,TRUE,"general";"via2",#N/A,TRUE,"general";"via3",#N/A,TRUE,"general"}</definedName>
    <definedName name="wetwretd" localSheetId="4" hidden="1">{"via1",#N/A,TRUE,"general";"via2",#N/A,TRUE,"general";"via3",#N/A,TRUE,"general"}</definedName>
    <definedName name="wetwretd" localSheetId="6" hidden="1">{"via1",#N/A,TRUE,"general";"via2",#N/A,TRUE,"general";"via3",#N/A,TRUE,"general"}</definedName>
    <definedName name="wetwretd" localSheetId="8"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5" hidden="1">{"via1",#N/A,TRUE,"general";"via2",#N/A,TRUE,"general";"via3",#N/A,TRUE,"general"}</definedName>
    <definedName name="wew" localSheetId="11" hidden="1">{"via1",#N/A,TRUE,"general";"via2",#N/A,TRUE,"general";"via3",#N/A,TRUE,"general"}</definedName>
    <definedName name="wew" localSheetId="7" hidden="1">{"via1",#N/A,TRUE,"general";"via2",#N/A,TRUE,"general";"via3",#N/A,TRUE,"general"}</definedName>
    <definedName name="wew" localSheetId="4" hidden="1">{"via1",#N/A,TRUE,"general";"via2",#N/A,TRUE,"general";"via3",#N/A,TRUE,"general"}</definedName>
    <definedName name="wew" localSheetId="6" hidden="1">{"via1",#N/A,TRUE,"general";"via2",#N/A,TRUE,"general";"via3",#N/A,TRUE,"general"}</definedName>
    <definedName name="wew" localSheetId="8"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5" hidden="1">{"via1",#N/A,TRUE,"general";"via2",#N/A,TRUE,"general";"via3",#N/A,TRUE,"general"}</definedName>
    <definedName name="wffag" localSheetId="11" hidden="1">{"via1",#N/A,TRUE,"general";"via2",#N/A,TRUE,"general";"via3",#N/A,TRUE,"general"}</definedName>
    <definedName name="wffag" localSheetId="7" hidden="1">{"via1",#N/A,TRUE,"general";"via2",#N/A,TRUE,"general";"via3",#N/A,TRUE,"general"}</definedName>
    <definedName name="wffag" localSheetId="4" hidden="1">{"via1",#N/A,TRUE,"general";"via2",#N/A,TRUE,"general";"via3",#N/A,TRUE,"general"}</definedName>
    <definedName name="wffag" localSheetId="6" hidden="1">{"via1",#N/A,TRUE,"general";"via2",#N/A,TRUE,"general";"via3",#N/A,TRUE,"general"}</definedName>
    <definedName name="wffag" localSheetId="8"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j">#REF!</definedName>
    <definedName name="wl">#REF!</definedName>
    <definedName name="WQ" localSheetId="5">'5. FP PRESTAC.'!err</definedName>
    <definedName name="WQ" localSheetId="11">[0]!err</definedName>
    <definedName name="WQ" localSheetId="7">CALIDAD!err</definedName>
    <definedName name="WQ" localSheetId="4">DEDICACIÓN!err</definedName>
    <definedName name="WQ" localSheetId="8">'IMP Y PÓLIZAS'!err</definedName>
    <definedName name="WQ" localSheetId="0">[0]!err</definedName>
    <definedName name="WQ">[0]!err</definedName>
    <definedName name="WQEEWQ" localSheetId="5" hidden="1">{"TAB1",#N/A,TRUE,"GENERAL";"TAB2",#N/A,TRUE,"GENERAL";"TAB3",#N/A,TRUE,"GENERAL";"TAB4",#N/A,TRUE,"GENERAL";"TAB5",#N/A,TRUE,"GENERAL"}</definedName>
    <definedName name="WQEEWQ" localSheetId="11"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11"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via." localSheetId="5" hidden="1">{"via1",#N/A,TRUE,"general";"via2",#N/A,TRUE,"general";"via3",#N/A,TRUE,"general"}</definedName>
    <definedName name="wrn.via." localSheetId="11" hidden="1">{"via1",#N/A,TRUE,"general";"via2",#N/A,TRUE,"general";"via3",#N/A,TRUE,"general"}</definedName>
    <definedName name="wrn.via." localSheetId="7" hidden="1">{"via1",#N/A,TRUE,"general";"via2",#N/A,TRUE,"general";"via3",#N/A,TRUE,"general"}</definedName>
    <definedName name="wrn.via." localSheetId="4" hidden="1">{"via1",#N/A,TRUE,"general";"via2",#N/A,TRUE,"general";"via3",#N/A,TRUE,"general"}</definedName>
    <definedName name="wrn.via." localSheetId="6" hidden="1">{"via1",#N/A,TRUE,"general";"via2",#N/A,TRUE,"general";"via3",#N/A,TRUE,"general"}</definedName>
    <definedName name="wrn.via." localSheetId="8"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#REF!</definedName>
    <definedName name="wsnhed" localSheetId="5" hidden="1">{"via1",#N/A,TRUE,"general";"via2",#N/A,TRUE,"general";"via3",#N/A,TRUE,"general"}</definedName>
    <definedName name="wsnhed" localSheetId="11" hidden="1">{"via1",#N/A,TRUE,"general";"via2",#N/A,TRUE,"general";"via3",#N/A,TRUE,"general"}</definedName>
    <definedName name="wsnhed" localSheetId="7" hidden="1">{"via1",#N/A,TRUE,"general";"via2",#N/A,TRUE,"general";"via3",#N/A,TRUE,"general"}</definedName>
    <definedName name="wsnhed" localSheetId="4" hidden="1">{"via1",#N/A,TRUE,"general";"via2",#N/A,TRUE,"general";"via3",#N/A,TRUE,"general"}</definedName>
    <definedName name="wsnhed" localSheetId="6" hidden="1">{"via1",#N/A,TRUE,"general";"via2",#N/A,TRUE,"general";"via3",#N/A,TRUE,"general"}</definedName>
    <definedName name="wsnhed" localSheetId="8"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5" hidden="1">{"via1",#N/A,TRUE,"general";"via2",#N/A,TRUE,"general";"via3",#N/A,TRUE,"general"}</definedName>
    <definedName name="wswswsqa" localSheetId="11" hidden="1">{"via1",#N/A,TRUE,"general";"via2",#N/A,TRUE,"general";"via3",#N/A,TRUE,"general"}</definedName>
    <definedName name="wswswsqa" localSheetId="7" hidden="1">{"via1",#N/A,TRUE,"general";"via2",#N/A,TRUE,"general";"via3",#N/A,TRUE,"general"}</definedName>
    <definedName name="wswswsqa" localSheetId="4" hidden="1">{"via1",#N/A,TRUE,"general";"via2",#N/A,TRUE,"general";"via3",#N/A,TRUE,"general"}</definedName>
    <definedName name="wswswsqa" localSheetId="6" hidden="1">{"via1",#N/A,TRUE,"general";"via2",#N/A,TRUE,"general";"via3",#N/A,TRUE,"general"}</definedName>
    <definedName name="wswswsqa" localSheetId="8"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5" hidden="1">{"TAB1",#N/A,TRUE,"GENERAL";"TAB2",#N/A,TRUE,"GENERAL";"TAB3",#N/A,TRUE,"GENERAL";"TAB4",#N/A,TRUE,"GENERAL";"TAB5",#N/A,TRUE,"GENERAL"}</definedName>
    <definedName name="wtt" localSheetId="11" hidden="1">{"TAB1",#N/A,TRUE,"GENERAL";"TAB2",#N/A,TRUE,"GENERAL";"TAB3",#N/A,TRUE,"GENERAL";"TAB4",#N/A,TRUE,"GENERAL";"TAB5",#N/A,TRUE,"GENERAL"}</definedName>
    <definedName name="wtt" localSheetId="7" hidden="1">{"TAB1",#N/A,TRUE,"GENERAL";"TAB2",#N/A,TRUE,"GENERAL";"TAB3",#N/A,TRUE,"GENERAL";"TAB4",#N/A,TRUE,"GENERAL";"TAB5",#N/A,TRUE,"GENERAL"}</definedName>
    <definedName name="wtt" localSheetId="4" hidden="1">{"TAB1",#N/A,TRUE,"GENERAL";"TAB2",#N/A,TRUE,"GENERAL";"TAB3",#N/A,TRUE,"GENERAL";"TAB4",#N/A,TRUE,"GENERAL";"TAB5",#N/A,TRUE,"GENERAL"}</definedName>
    <definedName name="wtt" localSheetId="6" hidden="1">{"TAB1",#N/A,TRUE,"GENERAL";"TAB2",#N/A,TRUE,"GENERAL";"TAB3",#N/A,TRUE,"GENERAL";"TAB4",#N/A,TRUE,"GENERAL";"TAB5",#N/A,TRUE,"GENERAL"}</definedName>
    <definedName name="wtt" localSheetId="8"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 localSheetId="5">#REF!</definedName>
    <definedName name="ww" localSheetId="11">#REF!</definedName>
    <definedName name="ww" localSheetId="7">#REF!</definedName>
    <definedName name="WW" localSheetId="4">DEDICACIÓN!err</definedName>
    <definedName name="ww" localSheetId="8">#REF!</definedName>
    <definedName name="ww" localSheetId="0">#REF!</definedName>
    <definedName name="ww">#REF!</definedName>
    <definedName name="wwded3" localSheetId="5" hidden="1">{"via1",#N/A,TRUE,"general";"via2",#N/A,TRUE,"general";"via3",#N/A,TRUE,"general"}</definedName>
    <definedName name="wwded3" localSheetId="11" hidden="1">{"via1",#N/A,TRUE,"general";"via2",#N/A,TRUE,"general";"via3",#N/A,TRUE,"general"}</definedName>
    <definedName name="wwded3" localSheetId="7" hidden="1">{"via1",#N/A,TRUE,"general";"via2",#N/A,TRUE,"general";"via3",#N/A,TRUE,"general"}</definedName>
    <definedName name="wwded3" localSheetId="4" hidden="1">{"via1",#N/A,TRUE,"general";"via2",#N/A,TRUE,"general";"via3",#N/A,TRUE,"general"}</definedName>
    <definedName name="wwded3" localSheetId="6" hidden="1">{"via1",#N/A,TRUE,"general";"via2",#N/A,TRUE,"general";"via3",#N/A,TRUE,"general"}</definedName>
    <definedName name="wwded3" localSheetId="8"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 localSheetId="4">DEDICACIÓN!err</definedName>
    <definedName name="www" localSheetId="8">[139]INDICE!$1:$1048576</definedName>
    <definedName name="www">[110]INDICE!$1:$1048576</definedName>
    <definedName name="WWWW" localSheetId="5">#REF!</definedName>
    <definedName name="WWWW" localSheetId="11">#REF!</definedName>
    <definedName name="WWWW" localSheetId="7">#REF!</definedName>
    <definedName name="WWWW" localSheetId="4">#REF!</definedName>
    <definedName name="WWWW" localSheetId="8">#REF!</definedName>
    <definedName name="WWWW" localSheetId="0">#REF!</definedName>
    <definedName name="WWWW">#REF!</definedName>
    <definedName name="wwwwe" localSheetId="5" hidden="1">{"TAB1",#N/A,TRUE,"GENERAL";"TAB2",#N/A,TRUE,"GENERAL";"TAB3",#N/A,TRUE,"GENERAL";"TAB4",#N/A,TRUE,"GENERAL";"TAB5",#N/A,TRUE,"GENERAL"}</definedName>
    <definedName name="wwwwe" localSheetId="11" hidden="1">{"TAB1",#N/A,TRUE,"GENERAL";"TAB2",#N/A,TRUE,"GENERAL";"TAB3",#N/A,TRUE,"GENERAL";"TAB4",#N/A,TRUE,"GENERAL";"TAB5",#N/A,TRUE,"GENERAL"}</definedName>
    <definedName name="wwwwe" localSheetId="7" hidden="1">{"TAB1",#N/A,TRUE,"GENERAL";"TAB2",#N/A,TRUE,"GENERAL";"TAB3",#N/A,TRUE,"GENERAL";"TAB4",#N/A,TRUE,"GENERAL";"TAB5",#N/A,TRUE,"GENERAL"}</definedName>
    <definedName name="wwwwe" localSheetId="4" hidden="1">{"TAB1",#N/A,TRUE,"GENERAL";"TAB2",#N/A,TRUE,"GENERAL";"TAB3",#N/A,TRUE,"GENERAL";"TAB4",#N/A,TRUE,"GENERAL";"TAB5",#N/A,TRUE,"GENERAL"}</definedName>
    <definedName name="wwwwe" localSheetId="6" hidden="1">{"TAB1",#N/A,TRUE,"GENERAL";"TAB2",#N/A,TRUE,"GENERAL";"TAB3",#N/A,TRUE,"GENERAL";"TAB4",#N/A,TRUE,"GENERAL";"TAB5",#N/A,TRUE,"GENERAL"}</definedName>
    <definedName name="wwwwe" localSheetId="8"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5" hidden="1">{"via1",#N/A,TRUE,"general";"via2",#N/A,TRUE,"general";"via3",#N/A,TRUE,"general"}</definedName>
    <definedName name="wyty" localSheetId="11" hidden="1">{"via1",#N/A,TRUE,"general";"via2",#N/A,TRUE,"general";"via3",#N/A,TRUE,"general"}</definedName>
    <definedName name="wyty" localSheetId="7" hidden="1">{"via1",#N/A,TRUE,"general";"via2",#N/A,TRUE,"general";"via3",#N/A,TRUE,"general"}</definedName>
    <definedName name="wyty" localSheetId="4" hidden="1">{"via1",#N/A,TRUE,"general";"via2",#N/A,TRUE,"general";"via3",#N/A,TRUE,"general"}</definedName>
    <definedName name="wyty" localSheetId="6" hidden="1">{"via1",#N/A,TRUE,"general";"via2",#N/A,TRUE,"general";"via3",#N/A,TRUE,"general"}</definedName>
    <definedName name="wyty" localSheetId="8"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b">#REF!</definedName>
    <definedName name="xcbvbs" localSheetId="5" hidden="1">{"TAB1",#N/A,TRUE,"GENERAL";"TAB2",#N/A,TRUE,"GENERAL";"TAB3",#N/A,TRUE,"GENERAL";"TAB4",#N/A,TRUE,"GENERAL";"TAB5",#N/A,TRUE,"GENERAL"}</definedName>
    <definedName name="xcbvbs" localSheetId="11"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o">#REF!</definedName>
    <definedName name="xsxs" localSheetId="5" hidden="1">{"TAB1",#N/A,TRUE,"GENERAL";"TAB2",#N/A,TRUE,"GENERAL";"TAB3",#N/A,TRUE,"GENERAL";"TAB4",#N/A,TRUE,"GENERAL";"TAB5",#N/A,TRUE,"GENERAL"}</definedName>
    <definedName name="xsxs" localSheetId="11" hidden="1">{"TAB1",#N/A,TRUE,"GENERAL";"TAB2",#N/A,TRUE,"GENERAL";"TAB3",#N/A,TRUE,"GENERAL";"TAB4",#N/A,TRUE,"GENERAL";"TAB5",#N/A,TRUE,"GENERAL"}</definedName>
    <definedName name="xsxs" localSheetId="7" hidden="1">{"TAB1",#N/A,TRUE,"GENERAL";"TAB2",#N/A,TRUE,"GENERAL";"TAB3",#N/A,TRUE,"GENERAL";"TAB4",#N/A,TRUE,"GENERAL";"TAB5",#N/A,TRUE,"GENERAL"}</definedName>
    <definedName name="xsxs" localSheetId="4" hidden="1">{"TAB1",#N/A,TRUE,"GENERAL";"TAB2",#N/A,TRUE,"GENERAL";"TAB3",#N/A,TRUE,"GENERAL";"TAB4",#N/A,TRUE,"GENERAL";"TAB5",#N/A,TRUE,"GENERAL"}</definedName>
    <definedName name="xsxs" localSheetId="6" hidden="1">{"TAB1",#N/A,TRUE,"GENERAL";"TAB2",#N/A,TRUE,"GENERAL";"TAB3",#N/A,TRUE,"GENERAL";"TAB4",#N/A,TRUE,"GENERAL";"TAB5",#N/A,TRUE,"GENERAL"}</definedName>
    <definedName name="xsxs" localSheetId="8"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 localSheetId="11">#REF!</definedName>
    <definedName name="XX" localSheetId="7">#REF!</definedName>
    <definedName name="XX" localSheetId="4" hidden="1">{"SUMINISTRO E INSTALACIÓN CANALETAS L=7.50"}</definedName>
    <definedName name="XX" localSheetId="0">#REF!</definedName>
    <definedName name="XX">#REF!</definedName>
    <definedName name="XX_51" localSheetId="11">#REF!</definedName>
    <definedName name="XX_51" localSheetId="0">#REF!</definedName>
    <definedName name="XX_51">#REF!</definedName>
    <definedName name="xxfg" localSheetId="5" hidden="1">{"via1",#N/A,TRUE,"general";"via2",#N/A,TRUE,"general";"via3",#N/A,TRUE,"general"}</definedName>
    <definedName name="xxfg" localSheetId="11" hidden="1">{"via1",#N/A,TRUE,"general";"via2",#N/A,TRUE,"general";"via3",#N/A,TRUE,"general"}</definedName>
    <definedName name="xxfg" localSheetId="7" hidden="1">{"via1",#N/A,TRUE,"general";"via2",#N/A,TRUE,"general";"via3",#N/A,TRUE,"general"}</definedName>
    <definedName name="xxfg" localSheetId="4" hidden="1">{"via1",#N/A,TRUE,"general";"via2",#N/A,TRUE,"general";"via3",#N/A,TRUE,"general"}</definedName>
    <definedName name="xxfg" localSheetId="6" hidden="1">{"via1",#N/A,TRUE,"general";"via2",#N/A,TRUE,"general";"via3",#N/A,TRUE,"general"}</definedName>
    <definedName name="xxfg" localSheetId="8"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#REF!</definedName>
    <definedName name="XXXX">#REF!</definedName>
    <definedName name="xxxxx" localSheetId="11">[140]!absc</definedName>
    <definedName name="xxxxx" localSheetId="4">[141]!absc</definedName>
    <definedName name="xxxxx" localSheetId="8">[141]!absc</definedName>
    <definedName name="xxxxx" localSheetId="0">[140]!absc</definedName>
    <definedName name="xxxxx">[140]!absc</definedName>
    <definedName name="xxxxxds" localSheetId="5" hidden="1">{"via1",#N/A,TRUE,"general";"via2",#N/A,TRUE,"general";"via3",#N/A,TRUE,"general"}</definedName>
    <definedName name="xxxxxds" localSheetId="11" hidden="1">{"via1",#N/A,TRUE,"general";"via2",#N/A,TRUE,"general";"via3",#N/A,TRUE,"general"}</definedName>
    <definedName name="xxxxxds" localSheetId="7" hidden="1">{"via1",#N/A,TRUE,"general";"via2",#N/A,TRUE,"general";"via3",#N/A,TRUE,"general"}</definedName>
    <definedName name="xxxxxds" localSheetId="4" hidden="1">{"via1",#N/A,TRUE,"general";"via2",#N/A,TRUE,"general";"via3",#N/A,TRUE,"general"}</definedName>
    <definedName name="xxxxxds" localSheetId="6" hidden="1">{"via1",#N/A,TRUE,"general";"via2",#N/A,TRUE,"general";"via3",#N/A,TRUE,"general"}</definedName>
    <definedName name="xxxxxds" localSheetId="8"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#REF!</definedName>
    <definedName name="xxxxxxxxxx29" localSheetId="5" hidden="1">{"via1",#N/A,TRUE,"general";"via2",#N/A,TRUE,"general";"via3",#N/A,TRUE,"general"}</definedName>
    <definedName name="xxxxxxxxxx29" localSheetId="11" hidden="1">{"via1",#N/A,TRUE,"general";"via2",#N/A,TRUE,"general";"via3",#N/A,TRUE,"general"}</definedName>
    <definedName name="xxxxxxxxxx29" localSheetId="7" hidden="1">{"via1",#N/A,TRUE,"general";"via2",#N/A,TRUE,"general";"via3",#N/A,TRUE,"general"}</definedName>
    <definedName name="xxxxxxxxxx29" localSheetId="4" hidden="1">{"via1",#N/A,TRUE,"general";"via2",#N/A,TRUE,"general";"via3",#N/A,TRUE,"general"}</definedName>
    <definedName name="xxxxxxxxxx29" localSheetId="6" hidden="1">{"via1",#N/A,TRUE,"general";"via2",#N/A,TRUE,"general";"via3",#N/A,TRUE,"general"}</definedName>
    <definedName name="xxxxxxxxxx29" localSheetId="8"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XXXXXXXXXXX">#REF!</definedName>
    <definedName name="XZXZV" localSheetId="5" hidden="1">{"via1",#N/A,TRUE,"general";"via2",#N/A,TRUE,"general";"via3",#N/A,TRUE,"general"}</definedName>
    <definedName name="XZXZV" localSheetId="11" hidden="1">{"via1",#N/A,TRUE,"general";"via2",#N/A,TRUE,"general";"via3",#N/A,TRUE,"general"}</definedName>
    <definedName name="XZXZV" localSheetId="7" hidden="1">{"via1",#N/A,TRUE,"general";"via2",#N/A,TRUE,"general";"via3",#N/A,TRUE,"general"}</definedName>
    <definedName name="XZXZV" localSheetId="4" hidden="1">{"via1",#N/A,TRUE,"general";"via2",#N/A,TRUE,"general";"via3",#N/A,TRUE,"general"}</definedName>
    <definedName name="XZXZV" localSheetId="6" hidden="1">{"via1",#N/A,TRUE,"general";"via2",#N/A,TRUE,"general";"via3",#N/A,TRUE,"general"}</definedName>
    <definedName name="XZXZV" localSheetId="8"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 localSheetId="11">[7]!absc</definedName>
    <definedName name="Y" localSheetId="4">[96]!absc</definedName>
    <definedName name="Y" localSheetId="8">[96]!absc</definedName>
    <definedName name="Y" localSheetId="0">[7]!absc</definedName>
    <definedName name="Y">[96]!absc</definedName>
    <definedName name="y6y6" localSheetId="5" hidden="1">{"via1",#N/A,TRUE,"general";"via2",#N/A,TRUE,"general";"via3",#N/A,TRUE,"general"}</definedName>
    <definedName name="y6y6" localSheetId="11" hidden="1">{"via1",#N/A,TRUE,"general";"via2",#N/A,TRUE,"general";"via3",#N/A,TRUE,"general"}</definedName>
    <definedName name="y6y6" localSheetId="7" hidden="1">{"via1",#N/A,TRUE,"general";"via2",#N/A,TRUE,"general";"via3",#N/A,TRUE,"general"}</definedName>
    <definedName name="y6y6" localSheetId="4" hidden="1">{"via1",#N/A,TRUE,"general";"via2",#N/A,TRUE,"general";"via3",#N/A,TRUE,"general"}</definedName>
    <definedName name="y6y6" localSheetId="6" hidden="1">{"via1",#N/A,TRUE,"general";"via2",#N/A,TRUE,"general";"via3",#N/A,TRUE,"general"}</definedName>
    <definedName name="y6y6" localSheetId="8"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5" hidden="1">{"via1",#N/A,TRUE,"general";"via2",#N/A,TRUE,"general";"via3",#N/A,TRUE,"general"}</definedName>
    <definedName name="yery" localSheetId="11" hidden="1">{"via1",#N/A,TRUE,"general";"via2",#N/A,TRUE,"general";"via3",#N/A,TRUE,"general"}</definedName>
    <definedName name="yery" localSheetId="7" hidden="1">{"via1",#N/A,TRUE,"general";"via2",#N/A,TRUE,"general";"via3",#N/A,TRUE,"general"}</definedName>
    <definedName name="yery" localSheetId="4" hidden="1">{"via1",#N/A,TRUE,"general";"via2",#N/A,TRUE,"general";"via3",#N/A,TRUE,"general"}</definedName>
    <definedName name="yery" localSheetId="6" hidden="1">{"via1",#N/A,TRUE,"general";"via2",#N/A,TRUE,"general";"via3",#N/A,TRUE,"general"}</definedName>
    <definedName name="yery" localSheetId="8"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eso">#REF!</definedName>
    <definedName name="yhy" localSheetId="5" hidden="1">{"TAB1",#N/A,TRUE,"GENERAL";"TAB2",#N/A,TRUE,"GENERAL";"TAB3",#N/A,TRUE,"GENERAL";"TAB4",#N/A,TRUE,"GENERAL";"TAB5",#N/A,TRUE,"GENERAL"}</definedName>
    <definedName name="yhy" localSheetId="11" hidden="1">{"TAB1",#N/A,TRUE,"GENERAL";"TAB2",#N/A,TRUE,"GENERAL";"TAB3",#N/A,TRUE,"GENERAL";"TAB4",#N/A,TRUE,"GENERAL";"TAB5",#N/A,TRUE,"GENERAL"}</definedName>
    <definedName name="yhy" localSheetId="7" hidden="1">{"TAB1",#N/A,TRUE,"GENERAL";"TAB2",#N/A,TRUE,"GENERAL";"TAB3",#N/A,TRUE,"GENERAL";"TAB4",#N/A,TRUE,"GENERAL";"TAB5",#N/A,TRUE,"GENERAL"}</definedName>
    <definedName name="yhy" localSheetId="4" hidden="1">{"TAB1",#N/A,TRUE,"GENERAL";"TAB2",#N/A,TRUE,"GENERAL";"TAB3",#N/A,TRUE,"GENERAL";"TAB4",#N/A,TRUE,"GENERAL";"TAB5",#N/A,TRUE,"GENERAL"}</definedName>
    <definedName name="yhy" localSheetId="6" hidden="1">{"TAB1",#N/A,TRUE,"GENERAL";"TAB2",#N/A,TRUE,"GENERAL";"TAB3",#N/A,TRUE,"GENERAL";"TAB4",#N/A,TRUE,"GENERAL";"TAB5",#N/A,TRUE,"GENERAL"}</definedName>
    <definedName name="yhy" localSheetId="8"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5" hidden="1">{"TAB1",#N/A,TRUE,"GENERAL";"TAB2",#N/A,TRUE,"GENERAL";"TAB3",#N/A,TRUE,"GENERAL";"TAB4",#N/A,TRUE,"GENERAL";"TAB5",#N/A,TRUE,"GENERAL"}</definedName>
    <definedName name="yjyj" localSheetId="11" hidden="1">{"TAB1",#N/A,TRUE,"GENERAL";"TAB2",#N/A,TRUE,"GENERAL";"TAB3",#N/A,TRUE,"GENERAL";"TAB4",#N/A,TRUE,"GENERAL";"TAB5",#N/A,TRUE,"GENERAL"}</definedName>
    <definedName name="yjyj" localSheetId="7" hidden="1">{"TAB1",#N/A,TRUE,"GENERAL";"TAB2",#N/A,TRUE,"GENERAL";"TAB3",#N/A,TRUE,"GENERAL";"TAB4",#N/A,TRUE,"GENERAL";"TAB5",#N/A,TRUE,"GENERAL"}</definedName>
    <definedName name="yjyj" localSheetId="4" hidden="1">{"TAB1",#N/A,TRUE,"GENERAL";"TAB2",#N/A,TRUE,"GENERAL";"TAB3",#N/A,TRUE,"GENERAL";"TAB4",#N/A,TRUE,"GENERAL";"TAB5",#N/A,TRUE,"GENERAL"}</definedName>
    <definedName name="yjyj" localSheetId="6" hidden="1">{"TAB1",#N/A,TRUE,"GENERAL";"TAB2",#N/A,TRUE,"GENERAL";"TAB3",#N/A,TRUE,"GENERAL";"TAB4",#N/A,TRUE,"GENERAL";"TAB5",#N/A,TRUE,"GENERAL"}</definedName>
    <definedName name="yjyj" localSheetId="8"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lombo" localSheetId="4">'[142]cant y precios'!$A$11:$J$56</definedName>
    <definedName name="yolombo" localSheetId="8">'[142]cant y precios'!$A$11:$J$56</definedName>
    <definedName name="yolombo">'[143]cant y precios'!$A$11:$J$56</definedName>
    <definedName name="yrey" localSheetId="5" hidden="1">{"via1",#N/A,TRUE,"general";"via2",#N/A,TRUE,"general";"via3",#N/A,TRUE,"general"}</definedName>
    <definedName name="yrey" localSheetId="11" hidden="1">{"via1",#N/A,TRUE,"general";"via2",#N/A,TRUE,"general";"via3",#N/A,TRUE,"general"}</definedName>
    <definedName name="yrey" localSheetId="7" hidden="1">{"via1",#N/A,TRUE,"general";"via2",#N/A,TRUE,"general";"via3",#N/A,TRUE,"general"}</definedName>
    <definedName name="yrey" localSheetId="4" hidden="1">{"via1",#N/A,TRUE,"general";"via2",#N/A,TRUE,"general";"via3",#N/A,TRUE,"general"}</definedName>
    <definedName name="yrey" localSheetId="6" hidden="1">{"via1",#N/A,TRUE,"general";"via2",#N/A,TRUE,"general";"via3",#N/A,TRUE,"general"}</definedName>
    <definedName name="yrey" localSheetId="8"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5" hidden="1">{"via1",#N/A,TRUE,"general";"via2",#N/A,TRUE,"general";"via3",#N/A,TRUE,"general"}</definedName>
    <definedName name="yry" localSheetId="11" hidden="1">{"via1",#N/A,TRUE,"general";"via2",#N/A,TRUE,"general";"via3",#N/A,TRUE,"general"}</definedName>
    <definedName name="yry" localSheetId="7" hidden="1">{"via1",#N/A,TRUE,"general";"via2",#N/A,TRUE,"general";"via3",#N/A,TRUE,"general"}</definedName>
    <definedName name="yry" localSheetId="4" hidden="1">{"via1",#N/A,TRUE,"general";"via2",#N/A,TRUE,"general";"via3",#N/A,TRUE,"general"}</definedName>
    <definedName name="yry" localSheetId="6" hidden="1">{"via1",#N/A,TRUE,"general";"via2",#N/A,TRUE,"general";"via3",#N/A,TRUE,"general"}</definedName>
    <definedName name="yry" localSheetId="8"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5" hidden="1">{"TAB1",#N/A,TRUE,"GENERAL";"TAB2",#N/A,TRUE,"GENERAL";"TAB3",#N/A,TRUE,"GENERAL";"TAB4",#N/A,TRUE,"GENERAL";"TAB5",#N/A,TRUE,"GENERAL"}</definedName>
    <definedName name="ytj" localSheetId="11" hidden="1">{"TAB1",#N/A,TRUE,"GENERAL";"TAB2",#N/A,TRUE,"GENERAL";"TAB3",#N/A,TRUE,"GENERAL";"TAB4",#N/A,TRUE,"GENERAL";"TAB5",#N/A,TRUE,"GENERAL"}</definedName>
    <definedName name="ytj" localSheetId="7" hidden="1">{"TAB1",#N/A,TRUE,"GENERAL";"TAB2",#N/A,TRUE,"GENERAL";"TAB3",#N/A,TRUE,"GENERAL";"TAB4",#N/A,TRUE,"GENERAL";"TAB5",#N/A,TRUE,"GENERAL"}</definedName>
    <definedName name="ytj" localSheetId="4" hidden="1">{"TAB1",#N/A,TRUE,"GENERAL";"TAB2",#N/A,TRUE,"GENERAL";"TAB3",#N/A,TRUE,"GENERAL";"TAB4",#N/A,TRUE,"GENERAL";"TAB5",#N/A,TRUE,"GENERAL"}</definedName>
    <definedName name="ytj" localSheetId="6" hidden="1">{"TAB1",#N/A,TRUE,"GENERAL";"TAB2",#N/A,TRUE,"GENERAL";"TAB3",#N/A,TRUE,"GENERAL";"TAB4",#N/A,TRUE,"GENERAL";"TAB5",#N/A,TRUE,"GENERAL"}</definedName>
    <definedName name="ytj" localSheetId="8"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5" hidden="1">{"via1",#N/A,TRUE,"general";"via2",#N/A,TRUE,"general";"via3",#N/A,TRUE,"general"}</definedName>
    <definedName name="ytjt6" localSheetId="11" hidden="1">{"via1",#N/A,TRUE,"general";"via2",#N/A,TRUE,"general";"via3",#N/A,TRUE,"general"}</definedName>
    <definedName name="ytjt6" localSheetId="7" hidden="1">{"via1",#N/A,TRUE,"general";"via2",#N/A,TRUE,"general";"via3",#N/A,TRUE,"general"}</definedName>
    <definedName name="ytjt6" localSheetId="4" hidden="1">{"via1",#N/A,TRUE,"general";"via2",#N/A,TRUE,"general";"via3",#N/A,TRUE,"general"}</definedName>
    <definedName name="ytjt6" localSheetId="6" hidden="1">{"via1",#N/A,TRUE,"general";"via2",#N/A,TRUE,"general";"via3",#N/A,TRUE,"general"}</definedName>
    <definedName name="ytjt6" localSheetId="8"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5" hidden="1">{"TAB1",#N/A,TRUE,"GENERAL";"TAB2",#N/A,TRUE,"GENERAL";"TAB3",#N/A,TRUE,"GENERAL";"TAB4",#N/A,TRUE,"GENERAL";"TAB5",#N/A,TRUE,"GENERAL"}</definedName>
    <definedName name="ytrwyr" localSheetId="11"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5" hidden="1">{"via1",#N/A,TRUE,"general";"via2",#N/A,TRUE,"general";"via3",#N/A,TRUE,"general"}</definedName>
    <definedName name="ytry" localSheetId="11" hidden="1">{"via1",#N/A,TRUE,"general";"via2",#N/A,TRUE,"general";"via3",#N/A,TRUE,"general"}</definedName>
    <definedName name="ytry" localSheetId="7" hidden="1">{"via1",#N/A,TRUE,"general";"via2",#N/A,TRUE,"general";"via3",#N/A,TRUE,"general"}</definedName>
    <definedName name="ytry" localSheetId="4" hidden="1">{"via1",#N/A,TRUE,"general";"via2",#N/A,TRUE,"general";"via3",#N/A,TRUE,"general"}</definedName>
    <definedName name="ytry" localSheetId="6" hidden="1">{"via1",#N/A,TRUE,"general";"via2",#N/A,TRUE,"general";"via3",#N/A,TRUE,"general"}</definedName>
    <definedName name="ytry" localSheetId="8"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5" hidden="1">{"via1",#N/A,TRUE,"general";"via2",#N/A,TRUE,"general";"via3",#N/A,TRUE,"general"}</definedName>
    <definedName name="ytryrty" localSheetId="11" hidden="1">{"via1",#N/A,TRUE,"general";"via2",#N/A,TRUE,"general";"via3",#N/A,TRUE,"general"}</definedName>
    <definedName name="ytryrty" localSheetId="7" hidden="1">{"via1",#N/A,TRUE,"general";"via2",#N/A,TRUE,"general";"via3",#N/A,TRUE,"general"}</definedName>
    <definedName name="ytryrty" localSheetId="4" hidden="1">{"via1",#N/A,TRUE,"general";"via2",#N/A,TRUE,"general";"via3",#N/A,TRUE,"general"}</definedName>
    <definedName name="ytryrty" localSheetId="6" hidden="1">{"via1",#N/A,TRUE,"general";"via2",#N/A,TRUE,"general";"via3",#N/A,TRUE,"general"}</definedName>
    <definedName name="ytryrty" localSheetId="8"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5" hidden="1">{"TAB1",#N/A,TRUE,"GENERAL";"TAB2",#N/A,TRUE,"GENERAL";"TAB3",#N/A,TRUE,"GENERAL";"TAB4",#N/A,TRUE,"GENERAL";"TAB5",#N/A,TRUE,"GENERAL"}</definedName>
    <definedName name="YTRYUYT" localSheetId="11"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11"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11"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5" hidden="1">{"TAB1",#N/A,TRUE,"GENERAL";"TAB2",#N/A,TRUE,"GENERAL";"TAB3",#N/A,TRUE,"GENERAL";"TAB4",#N/A,TRUE,"GENERAL";"TAB5",#N/A,TRUE,"GENERAL"}</definedName>
    <definedName name="yturu" localSheetId="11" hidden="1">{"TAB1",#N/A,TRUE,"GENERAL";"TAB2",#N/A,TRUE,"GENERAL";"TAB3",#N/A,TRUE,"GENERAL";"TAB4",#N/A,TRUE,"GENERAL";"TAB5",#N/A,TRUE,"GENERAL"}</definedName>
    <definedName name="yturu" localSheetId="7" hidden="1">{"TAB1",#N/A,TRUE,"GENERAL";"TAB2",#N/A,TRUE,"GENERAL";"TAB3",#N/A,TRUE,"GENERAL";"TAB4",#N/A,TRUE,"GENERAL";"TAB5",#N/A,TRUE,"GENERAL"}</definedName>
    <definedName name="yturu" localSheetId="4" hidden="1">{"TAB1",#N/A,TRUE,"GENERAL";"TAB2",#N/A,TRUE,"GENERAL";"TAB3",#N/A,TRUE,"GENERAL";"TAB4",#N/A,TRUE,"GENERAL";"TAB5",#N/A,TRUE,"GENERAL"}</definedName>
    <definedName name="yturu" localSheetId="6" hidden="1">{"TAB1",#N/A,TRUE,"GENERAL";"TAB2",#N/A,TRUE,"GENERAL";"TAB3",#N/A,TRUE,"GENERAL";"TAB4",#N/A,TRUE,"GENERAL";"TAB5",#N/A,TRUE,"GENERAL"}</definedName>
    <definedName name="yturu" localSheetId="8"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5" hidden="1">{"via1",#N/A,TRUE,"general";"via2",#N/A,TRUE,"general";"via3",#N/A,TRUE,"general"}</definedName>
    <definedName name="ytuytfgh" localSheetId="11" hidden="1">{"via1",#N/A,TRUE,"general";"via2",#N/A,TRUE,"general";"via3",#N/A,TRUE,"general"}</definedName>
    <definedName name="ytuytfgh" localSheetId="7" hidden="1">{"via1",#N/A,TRUE,"general";"via2",#N/A,TRUE,"general";"via3",#N/A,TRUE,"general"}</definedName>
    <definedName name="ytuytfgh" localSheetId="4" hidden="1">{"via1",#N/A,TRUE,"general";"via2",#N/A,TRUE,"general";"via3",#N/A,TRUE,"general"}</definedName>
    <definedName name="ytuytfgh" localSheetId="6" hidden="1">{"via1",#N/A,TRUE,"general";"via2",#N/A,TRUE,"general";"via3",#N/A,TRUE,"general"}</definedName>
    <definedName name="ytuytfgh" localSheetId="8"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5" hidden="1">{"TAB1",#N/A,TRUE,"GENERAL";"TAB2",#N/A,TRUE,"GENERAL";"TAB3",#N/A,TRUE,"GENERAL";"TAB4",#N/A,TRUE,"GENERAL";"TAB5",#N/A,TRUE,"GENERAL"}</definedName>
    <definedName name="yty" localSheetId="11" hidden="1">{"TAB1",#N/A,TRUE,"GENERAL";"TAB2",#N/A,TRUE,"GENERAL";"TAB3",#N/A,TRUE,"GENERAL";"TAB4",#N/A,TRUE,"GENERAL";"TAB5",#N/A,TRUE,"GENERAL"}</definedName>
    <definedName name="yty" localSheetId="7" hidden="1">{"TAB1",#N/A,TRUE,"GENERAL";"TAB2",#N/A,TRUE,"GENERAL";"TAB3",#N/A,TRUE,"GENERAL";"TAB4",#N/A,TRUE,"GENERAL";"TAB5",#N/A,TRUE,"GENERAL"}</definedName>
    <definedName name="yty" localSheetId="4" hidden="1">{"TAB1",#N/A,TRUE,"GENERAL";"TAB2",#N/A,TRUE,"GENERAL";"TAB3",#N/A,TRUE,"GENERAL";"TAB4",#N/A,TRUE,"GENERAL";"TAB5",#N/A,TRUE,"GENERAL"}</definedName>
    <definedName name="yty" localSheetId="6" hidden="1">{"TAB1",#N/A,TRUE,"GENERAL";"TAB2",#N/A,TRUE,"GENERAL";"TAB3",#N/A,TRUE,"GENERAL";"TAB4",#N/A,TRUE,"GENERAL";"TAB5",#N/A,TRUE,"GENERAL"}</definedName>
    <definedName name="yty" localSheetId="8"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5" hidden="1">{"via1",#N/A,TRUE,"general";"via2",#N/A,TRUE,"general";"via3",#N/A,TRUE,"general"}</definedName>
    <definedName name="ytyyh" localSheetId="11" hidden="1">{"via1",#N/A,TRUE,"general";"via2",#N/A,TRUE,"general";"via3",#N/A,TRUE,"general"}</definedName>
    <definedName name="ytyyh" localSheetId="7" hidden="1">{"via1",#N/A,TRUE,"general";"via2",#N/A,TRUE,"general";"via3",#N/A,TRUE,"general"}</definedName>
    <definedName name="ytyyh" localSheetId="4" hidden="1">{"via1",#N/A,TRUE,"general";"via2",#N/A,TRUE,"general";"via3",#N/A,TRUE,"general"}</definedName>
    <definedName name="ytyyh" localSheetId="6" hidden="1">{"via1",#N/A,TRUE,"general";"via2",#N/A,TRUE,"general";"via3",#N/A,TRUE,"general"}</definedName>
    <definedName name="ytyyh" localSheetId="8"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5" hidden="1">{"TAB1",#N/A,TRUE,"GENERAL";"TAB2",#N/A,TRUE,"GENERAL";"TAB3",#N/A,TRUE,"GENERAL";"TAB4",#N/A,TRUE,"GENERAL";"TAB5",#N/A,TRUE,"GENERAL"}</definedName>
    <definedName name="ytzacdfg" localSheetId="11"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5" hidden="1">{"TAB1",#N/A,TRUE,"GENERAL";"TAB2",#N/A,TRUE,"GENERAL";"TAB3",#N/A,TRUE,"GENERAL";"TAB4",#N/A,TRUE,"GENERAL";"TAB5",#N/A,TRUE,"GENERAL"}</definedName>
    <definedName name="yu" localSheetId="11" hidden="1">{"TAB1",#N/A,TRUE,"GENERAL";"TAB2",#N/A,TRUE,"GENERAL";"TAB3",#N/A,TRUE,"GENERAL";"TAB4",#N/A,TRUE,"GENERAL";"TAB5",#N/A,TRUE,"GENERAL"}</definedName>
    <definedName name="yu" localSheetId="7" hidden="1">{"TAB1",#N/A,TRUE,"GENERAL";"TAB2",#N/A,TRUE,"GENERAL";"TAB3",#N/A,TRUE,"GENERAL";"TAB4",#N/A,TRUE,"GENERAL";"TAB5",#N/A,TRUE,"GENERAL"}</definedName>
    <definedName name="yu" localSheetId="4" hidden="1">{"TAB1",#N/A,TRUE,"GENERAL";"TAB2",#N/A,TRUE,"GENERAL";"TAB3",#N/A,TRUE,"GENERAL";"TAB4",#N/A,TRUE,"GENERAL";"TAB5",#N/A,TRUE,"GENERAL"}</definedName>
    <definedName name="yu" localSheetId="6" hidden="1">{"TAB1",#N/A,TRUE,"GENERAL";"TAB2",#N/A,TRUE,"GENERAL";"TAB3",#N/A,TRUE,"GENERAL";"TAB4",#N/A,TRUE,"GENERAL";"TAB5",#N/A,TRUE,"GENERAL"}</definedName>
    <definedName name="yu" localSheetId="8"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11"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5" hidden="1">{"TAB1",#N/A,TRUE,"GENERAL";"TAB2",#N/A,TRUE,"GENERAL";"TAB3",#N/A,TRUE,"GENERAL";"TAB4",#N/A,TRUE,"GENERAL";"TAB5",#N/A,TRUE,"GENERAL"}</definedName>
    <definedName name="yuhgh" localSheetId="11" hidden="1">{"TAB1",#N/A,TRUE,"GENERAL";"TAB2",#N/A,TRUE,"GENERAL";"TAB3",#N/A,TRUE,"GENERAL";"TAB4",#N/A,TRUE,"GENERAL";"TAB5",#N/A,TRUE,"GENERAL"}</definedName>
    <definedName name="yuhgh" localSheetId="7" hidden="1">{"TAB1",#N/A,TRUE,"GENERAL";"TAB2",#N/A,TRUE,"GENERAL";"TAB3",#N/A,TRUE,"GENERAL";"TAB4",#N/A,TRUE,"GENERAL";"TAB5",#N/A,TRUE,"GENERAL"}</definedName>
    <definedName name="yuhgh" localSheetId="4" hidden="1">{"TAB1",#N/A,TRUE,"GENERAL";"TAB2",#N/A,TRUE,"GENERAL";"TAB3",#N/A,TRUE,"GENERAL";"TAB4",#N/A,TRUE,"GENERAL";"TAB5",#N/A,TRUE,"GENERAL"}</definedName>
    <definedName name="yuhgh" localSheetId="6" hidden="1">{"TAB1",#N/A,TRUE,"GENERAL";"TAB2",#N/A,TRUE,"GENERAL";"TAB3",#N/A,TRUE,"GENERAL";"TAB4",#N/A,TRUE,"GENERAL";"TAB5",#N/A,TRUE,"GENERAL"}</definedName>
    <definedName name="yuhgh" localSheetId="8"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5" hidden="1">{"via1",#N/A,TRUE,"general";"via2",#N/A,TRUE,"general";"via3",#N/A,TRUE,"general"}</definedName>
    <definedName name="yutu" localSheetId="11" hidden="1">{"via1",#N/A,TRUE,"general";"via2",#N/A,TRUE,"general";"via3",#N/A,TRUE,"general"}</definedName>
    <definedName name="yutu" localSheetId="7" hidden="1">{"via1",#N/A,TRUE,"general";"via2",#N/A,TRUE,"general";"via3",#N/A,TRUE,"general"}</definedName>
    <definedName name="yutu" localSheetId="4" hidden="1">{"via1",#N/A,TRUE,"general";"via2",#N/A,TRUE,"general";"via3",#N/A,TRUE,"general"}</definedName>
    <definedName name="yutu" localSheetId="6" hidden="1">{"via1",#N/A,TRUE,"general";"via2",#N/A,TRUE,"general";"via3",#N/A,TRUE,"general"}</definedName>
    <definedName name="yutu" localSheetId="8"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5" hidden="1">{"via1",#N/A,TRUE,"general";"via2",#N/A,TRUE,"general";"via3",#N/A,TRUE,"general"}</definedName>
    <definedName name="yuuiiy" localSheetId="11" hidden="1">{"via1",#N/A,TRUE,"general";"via2",#N/A,TRUE,"general";"via3",#N/A,TRUE,"general"}</definedName>
    <definedName name="yuuiiy" localSheetId="7" hidden="1">{"via1",#N/A,TRUE,"general";"via2",#N/A,TRUE,"general";"via3",#N/A,TRUE,"general"}</definedName>
    <definedName name="yuuiiy" localSheetId="4" hidden="1">{"via1",#N/A,TRUE,"general";"via2",#N/A,TRUE,"general";"via3",#N/A,TRUE,"general"}</definedName>
    <definedName name="yuuiiy" localSheetId="6" hidden="1">{"via1",#N/A,TRUE,"general";"via2",#N/A,TRUE,"general";"via3",#N/A,TRUE,"general"}</definedName>
    <definedName name="yuuiiy" localSheetId="8"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5" hidden="1">{"via1",#N/A,TRUE,"general";"via2",#N/A,TRUE,"general";"via3",#N/A,TRUE,"general"}</definedName>
    <definedName name="yuuuuuu" localSheetId="11" hidden="1">{"via1",#N/A,TRUE,"general";"via2",#N/A,TRUE,"general";"via3",#N/A,TRUE,"general"}</definedName>
    <definedName name="yuuuuuu" localSheetId="7" hidden="1">{"via1",#N/A,TRUE,"general";"via2",#N/A,TRUE,"general";"via3",#N/A,TRUE,"general"}</definedName>
    <definedName name="yuuuuuu" localSheetId="4" hidden="1">{"via1",#N/A,TRUE,"general";"via2",#N/A,TRUE,"general";"via3",#N/A,TRUE,"general"}</definedName>
    <definedName name="yuuuuuu" localSheetId="6" hidden="1">{"via1",#N/A,TRUE,"general";"via2",#N/A,TRUE,"general";"via3",#N/A,TRUE,"general"}</definedName>
    <definedName name="yuuuuuu" localSheetId="8"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5" hidden="1">{"via1",#N/A,TRUE,"general";"via2",#N/A,TRUE,"general";"via3",#N/A,TRUE,"general"}</definedName>
    <definedName name="yy" localSheetId="11" hidden="1">{"via1",#N/A,TRUE,"general";"via2",#N/A,TRUE,"general";"via3",#N/A,TRUE,"general"}</definedName>
    <definedName name="yy" localSheetId="7" hidden="1">{"via1",#N/A,TRUE,"general";"via2",#N/A,TRUE,"general";"via3",#N/A,TRUE,"general"}</definedName>
    <definedName name="yy" localSheetId="4" hidden="1">{"via1",#N/A,TRUE,"general";"via2",#N/A,TRUE,"general";"via3",#N/A,TRUE,"general"}</definedName>
    <definedName name="yy" localSheetId="6" hidden="1">{"via1",#N/A,TRUE,"general";"via2",#N/A,TRUE,"general";"via3",#N/A,TRUE,"general"}</definedName>
    <definedName name="yy" localSheetId="8"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5" hidden="1">{"TAB1",#N/A,TRUE,"GENERAL";"TAB2",#N/A,TRUE,"GENERAL";"TAB3",#N/A,TRUE,"GENERAL";"TAB4",#N/A,TRUE,"GENERAL";"TAB5",#N/A,TRUE,"GENERAL"}</definedName>
    <definedName name="yyy" localSheetId="11" hidden="1">{"TAB1",#N/A,TRUE,"GENERAL";"TAB2",#N/A,TRUE,"GENERAL";"TAB3",#N/A,TRUE,"GENERAL";"TAB4",#N/A,TRUE,"GENERAL";"TAB5",#N/A,TRUE,"GENERAL"}</definedName>
    <definedName name="yyy" localSheetId="7" hidden="1">{"TAB1",#N/A,TRUE,"GENERAL";"TAB2",#N/A,TRUE,"GENERAL";"TAB3",#N/A,TRUE,"GENERAL";"TAB4",#N/A,TRUE,"GENERAL";"TAB5",#N/A,TRUE,"GENERAL"}</definedName>
    <definedName name="yyy" localSheetId="4" hidden="1">{"TAB1",#N/A,TRUE,"GENERAL";"TAB2",#N/A,TRUE,"GENERAL";"TAB3",#N/A,TRUE,"GENERAL";"TAB4",#N/A,TRUE,"GENERAL";"TAB5",#N/A,TRUE,"GENERAL"}</definedName>
    <definedName name="yyy" localSheetId="6" hidden="1">{"TAB1",#N/A,TRUE,"GENERAL";"TAB2",#N/A,TRUE,"GENERAL";"TAB3",#N/A,TRUE,"GENERAL";"TAB4",#N/A,TRUE,"GENERAL";"TAB5",#N/A,TRUE,"GENERAL"}</definedName>
    <definedName name="yyy" localSheetId="8"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5" hidden="1">{"TAB1",#N/A,TRUE,"GENERAL";"TAB2",#N/A,TRUE,"GENERAL";"TAB3",#N/A,TRUE,"GENERAL";"TAB4",#N/A,TRUE,"GENERAL";"TAB5",#N/A,TRUE,"GENERAL"}</definedName>
    <definedName name="yyyuh" localSheetId="11" hidden="1">{"TAB1",#N/A,TRUE,"GENERAL";"TAB2",#N/A,TRUE,"GENERAL";"TAB3",#N/A,TRUE,"GENERAL";"TAB4",#N/A,TRUE,"GENERAL";"TAB5",#N/A,TRUE,"GENERAL"}</definedName>
    <definedName name="yyyuh" localSheetId="7" hidden="1">{"TAB1",#N/A,TRUE,"GENERAL";"TAB2",#N/A,TRUE,"GENERAL";"TAB3",#N/A,TRUE,"GENERAL";"TAB4",#N/A,TRUE,"GENERAL";"TAB5",#N/A,TRUE,"GENERAL"}</definedName>
    <definedName name="yyyuh" localSheetId="4" hidden="1">{"TAB1",#N/A,TRUE,"GENERAL";"TAB2",#N/A,TRUE,"GENERAL";"TAB3",#N/A,TRUE,"GENERAL";"TAB4",#N/A,TRUE,"GENERAL";"TAB5",#N/A,TRUE,"GENERAL"}</definedName>
    <definedName name="yyyuh" localSheetId="6" hidden="1">{"TAB1",#N/A,TRUE,"GENERAL";"TAB2",#N/A,TRUE,"GENERAL";"TAB3",#N/A,TRUE,"GENERAL";"TAB4",#N/A,TRUE,"GENERAL";"TAB5",#N/A,TRUE,"GENERAL"}</definedName>
    <definedName name="yyyuh" localSheetId="8"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11"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5" hidden="1">{"via1",#N/A,TRUE,"general";"via2",#N/A,TRUE,"general";"via3",#N/A,TRUE,"general"}</definedName>
    <definedName name="yyyyyf" localSheetId="11" hidden="1">{"via1",#N/A,TRUE,"general";"via2",#N/A,TRUE,"general";"via3",#N/A,TRUE,"general"}</definedName>
    <definedName name="yyyyyf" localSheetId="7" hidden="1">{"via1",#N/A,TRUE,"general";"via2",#N/A,TRUE,"general";"via3",#N/A,TRUE,"general"}</definedName>
    <definedName name="yyyyyf" localSheetId="4" hidden="1">{"via1",#N/A,TRUE,"general";"via2",#N/A,TRUE,"general";"via3",#N/A,TRUE,"general"}</definedName>
    <definedName name="yyyyyf" localSheetId="6" hidden="1">{"via1",#N/A,TRUE,"general";"via2",#N/A,TRUE,"general";"via3",#N/A,TRUE,"general"}</definedName>
    <definedName name="yyyyyf" localSheetId="8"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c">#REF!</definedName>
    <definedName name="zd">#REF!</definedName>
    <definedName name="zdervr" localSheetId="5" hidden="1">{"via1",#N/A,TRUE,"general";"via2",#N/A,TRUE,"general";"via3",#N/A,TRUE,"general"}</definedName>
    <definedName name="zdervr" localSheetId="11" hidden="1">{"via1",#N/A,TRUE,"general";"via2",#N/A,TRUE,"general";"via3",#N/A,TRUE,"general"}</definedName>
    <definedName name="zdervr" localSheetId="7" hidden="1">{"via1",#N/A,TRUE,"general";"via2",#N/A,TRUE,"general";"via3",#N/A,TRUE,"general"}</definedName>
    <definedName name="zdervr" localSheetId="4" hidden="1">{"via1",#N/A,TRUE,"general";"via2",#N/A,TRUE,"general";"via3",#N/A,TRUE,"general"}</definedName>
    <definedName name="zdervr" localSheetId="6" hidden="1">{"via1",#N/A,TRUE,"general";"via2",#N/A,TRUE,"general";"via3",#N/A,TRUE,"general"}</definedName>
    <definedName name="zdervr" localSheetId="8"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dr">#REF!</definedName>
    <definedName name="Zocalo_en_acero_inoxidable_e_0_10_ML">#REF!</definedName>
    <definedName name="Zorra_Metalica__Ruedas_de_Caucho">#REF!</definedName>
    <definedName name="zx">#REF!</definedName>
    <definedName name="zxczds" localSheetId="5" hidden="1">{"TAB1",#N/A,TRUE,"GENERAL";"TAB2",#N/A,TRUE,"GENERAL";"TAB3",#N/A,TRUE,"GENERAL";"TAB4",#N/A,TRUE,"GENERAL";"TAB5",#N/A,TRUE,"GENERAL"}</definedName>
    <definedName name="zxczds" localSheetId="11"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5" hidden="1">{"via1",#N/A,TRUE,"general";"via2",#N/A,TRUE,"general";"via3",#N/A,TRUE,"general"}</definedName>
    <definedName name="zxsdftyu" localSheetId="11" hidden="1">{"via1",#N/A,TRUE,"general";"via2",#N/A,TRUE,"general";"via3",#N/A,TRUE,"general"}</definedName>
    <definedName name="zxsdftyu" localSheetId="7" hidden="1">{"via1",#N/A,TRUE,"general";"via2",#N/A,TRUE,"general";"via3",#N/A,TRUE,"general"}</definedName>
    <definedName name="zxsdftyu" localSheetId="4" hidden="1">{"via1",#N/A,TRUE,"general";"via2",#N/A,TRUE,"general";"via3",#N/A,TRUE,"general"}</definedName>
    <definedName name="zxsdftyu" localSheetId="6" hidden="1">{"via1",#N/A,TRUE,"general";"via2",#N/A,TRUE,"general";"via3",#N/A,TRUE,"general"}</definedName>
    <definedName name="zxsdftyu" localSheetId="8"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5" hidden="1">{"via1",#N/A,TRUE,"general";"via2",#N/A,TRUE,"general";"via3",#N/A,TRUE,"general"}</definedName>
    <definedName name="zxvxczv" localSheetId="11" hidden="1">{"via1",#N/A,TRUE,"general";"via2",#N/A,TRUE,"general";"via3",#N/A,TRUE,"general"}</definedName>
    <definedName name="zxvxczv" localSheetId="7" hidden="1">{"via1",#N/A,TRUE,"general";"via2",#N/A,TRUE,"general";"via3",#N/A,TRUE,"general"}</definedName>
    <definedName name="zxvxczv" localSheetId="4" hidden="1">{"via1",#N/A,TRUE,"general";"via2",#N/A,TRUE,"general";"via3",#N/A,TRUE,"general"}</definedName>
    <definedName name="zxvxczv" localSheetId="6" hidden="1">{"via1",#N/A,TRUE,"general";"via2",#N/A,TRUE,"general";"via3",#N/A,TRUE,"general"}</definedName>
    <definedName name="zxvxczv" localSheetId="8"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 localSheetId="5">MATCH(0.01,'5. FP PRESTAC.'!End_Bal,-1)+1</definedName>
    <definedName name="ZZ" localSheetId="11">MATCH(0.01,AIU!End_Bal,-1)+1</definedName>
    <definedName name="ZZ" localSheetId="7">MATCH(0.01,CALIDAD!End_Bal,-1)+1</definedName>
    <definedName name="ZZ" localSheetId="4">MATCH(0.01,DEDICACIÓN!End_Bal,-1)+1</definedName>
    <definedName name="ZZ" localSheetId="6">MATCH(0.01,End_Bal,-1)+1</definedName>
    <definedName name="ZZ" localSheetId="8">MATCH(0.01,'IMP Y PÓLIZAS'!End_Bal,-1)+1</definedName>
    <definedName name="ZZ" localSheetId="0">MATCH(0.01,'INFO GENERAL'!End_Bal,-1)+1</definedName>
    <definedName name="ZZ">MATCH(0.01,End_Bal,-1)+1</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6" i="37" l="1"/>
  <c r="G12" i="17"/>
  <c r="E12" i="17"/>
  <c r="Q75" i="43"/>
  <c r="R75" i="43" s="1"/>
  <c r="Q76" i="43"/>
  <c r="Q77" i="43"/>
  <c r="Q78" i="43"/>
  <c r="R78" i="43" s="1"/>
  <c r="Q79" i="43"/>
  <c r="R79" i="43" s="1"/>
  <c r="Q80" i="43"/>
  <c r="R80" i="43" s="1"/>
  <c r="Q81" i="43"/>
  <c r="B74" i="43"/>
  <c r="B75" i="43"/>
  <c r="B76" i="43"/>
  <c r="B77" i="43"/>
  <c r="B78" i="43"/>
  <c r="B79" i="43"/>
  <c r="B80" i="43"/>
  <c r="B62" i="43"/>
  <c r="B63" i="43"/>
  <c r="B64" i="43"/>
  <c r="B65" i="43"/>
  <c r="B66" i="43"/>
  <c r="B67" i="43"/>
  <c r="B68" i="43"/>
  <c r="B69" i="43"/>
  <c r="B70" i="43"/>
  <c r="B71" i="43"/>
  <c r="B72" i="43"/>
  <c r="B73" i="43"/>
  <c r="B52" i="43"/>
  <c r="B53" i="43"/>
  <c r="B54" i="43"/>
  <c r="B55" i="43"/>
  <c r="B56" i="43"/>
  <c r="B57" i="43"/>
  <c r="B58" i="43"/>
  <c r="B59" i="43"/>
  <c r="B60" i="43"/>
  <c r="B61" i="43"/>
  <c r="K43" i="43"/>
  <c r="K44" i="43"/>
  <c r="K45" i="43"/>
  <c r="K46" i="43"/>
  <c r="K48" i="43"/>
  <c r="K49" i="43"/>
  <c r="K51" i="43"/>
  <c r="K34" i="43"/>
  <c r="K35" i="43"/>
  <c r="K36" i="43"/>
  <c r="K37" i="43"/>
  <c r="K38" i="43"/>
  <c r="K39" i="43"/>
  <c r="K40" i="43"/>
  <c r="K41" i="43"/>
  <c r="K42" i="43"/>
  <c r="B41" i="43"/>
  <c r="B42" i="43"/>
  <c r="B43" i="43"/>
  <c r="B44" i="43"/>
  <c r="B45" i="43"/>
  <c r="B46" i="43"/>
  <c r="B47" i="43"/>
  <c r="B48" i="43"/>
  <c r="B49" i="43"/>
  <c r="B50" i="43"/>
  <c r="B51" i="43"/>
  <c r="B34" i="43"/>
  <c r="B35" i="43"/>
  <c r="B36" i="43"/>
  <c r="B37" i="43"/>
  <c r="B38" i="43"/>
  <c r="B39" i="43"/>
  <c r="B40" i="43"/>
  <c r="K33" i="43"/>
  <c r="L33" i="43" s="1"/>
  <c r="U33" i="43"/>
  <c r="V33" i="43" s="1"/>
  <c r="W33" i="43"/>
  <c r="X33" i="43" s="1"/>
  <c r="Y33" i="43"/>
  <c r="Z33" i="43" s="1"/>
  <c r="AA33" i="43"/>
  <c r="AB33" i="43" s="1"/>
  <c r="AC33" i="43"/>
  <c r="AD33" i="43" s="1"/>
  <c r="AE33" i="43"/>
  <c r="AF33" i="43" s="1"/>
  <c r="AG33" i="43"/>
  <c r="AH33" i="43" s="1"/>
  <c r="E33" i="43"/>
  <c r="F33" i="43" s="1"/>
  <c r="G33" i="43"/>
  <c r="H33" i="43" s="1"/>
  <c r="I33" i="43"/>
  <c r="J33" i="43" s="1"/>
  <c r="M33" i="43"/>
  <c r="N33" i="43" s="1"/>
  <c r="O33" i="43"/>
  <c r="P33" i="43" s="1"/>
  <c r="Q33" i="43"/>
  <c r="R33" i="43" s="1"/>
  <c r="S33" i="43"/>
  <c r="T33" i="43" s="1"/>
  <c r="AK32" i="43"/>
  <c r="AL32" i="43" s="1"/>
  <c r="AO32" i="43"/>
  <c r="AP32" i="43" s="1"/>
  <c r="AW32" i="43"/>
  <c r="AX32" i="43" s="1"/>
  <c r="BA32" i="43"/>
  <c r="BB32" i="43" s="1"/>
  <c r="BE32" i="43"/>
  <c r="BF32" i="43" s="1"/>
  <c r="BI32" i="43"/>
  <c r="BJ32" i="43" s="1"/>
  <c r="BQ32" i="43"/>
  <c r="BR32" i="43" s="1"/>
  <c r="B33" i="43"/>
  <c r="C32" i="40"/>
  <c r="CL32" i="40"/>
  <c r="CL30" i="40"/>
  <c r="CL31" i="40"/>
  <c r="B31" i="43"/>
  <c r="B32" i="43"/>
  <c r="C30" i="40"/>
  <c r="CL76" i="40"/>
  <c r="CL77" i="40"/>
  <c r="CL78" i="40"/>
  <c r="B30" i="43"/>
  <c r="B29" i="43"/>
  <c r="B27" i="43"/>
  <c r="B28" i="43"/>
  <c r="B13" i="43"/>
  <c r="B14" i="43"/>
  <c r="B15" i="43"/>
  <c r="B16" i="43"/>
  <c r="B17" i="43"/>
  <c r="B18" i="43"/>
  <c r="B19" i="43"/>
  <c r="B20" i="43"/>
  <c r="Y10" i="17"/>
  <c r="Y11" i="17"/>
  <c r="H35" i="37"/>
  <c r="H36" i="37"/>
  <c r="H34" i="37"/>
  <c r="C35" i="37"/>
  <c r="C36" i="37"/>
  <c r="C34" i="37"/>
  <c r="B61" i="37"/>
  <c r="C40" i="37"/>
  <c r="CL79" i="40"/>
  <c r="CL75" i="40"/>
  <c r="CL74" i="40"/>
  <c r="CL73" i="40"/>
  <c r="CL72" i="40"/>
  <c r="CL80" i="40"/>
  <c r="CL71" i="40"/>
  <c r="B81" i="43"/>
  <c r="B82" i="43"/>
  <c r="R77" i="43"/>
  <c r="B26" i="43"/>
  <c r="B22" i="43"/>
  <c r="B23" i="43"/>
  <c r="B24" i="43"/>
  <c r="B100" i="43"/>
  <c r="R81" i="43" l="1"/>
  <c r="AS32" i="43"/>
  <c r="AT32" i="43" s="1"/>
  <c r="BM32" i="43"/>
  <c r="BN32" i="43" s="1"/>
  <c r="R76" i="43"/>
  <c r="C49" i="40"/>
  <c r="CL49" i="40"/>
  <c r="K50" i="43" s="1"/>
  <c r="L9" i="35" l="1"/>
  <c r="I9" i="35"/>
  <c r="X9" i="35" s="1"/>
  <c r="T9" i="35"/>
  <c r="Q9" i="35"/>
  <c r="W9" i="35" l="1"/>
  <c r="Y9" i="35" s="1"/>
  <c r="CL15" i="40"/>
  <c r="CL16" i="40"/>
  <c r="CL17" i="40"/>
  <c r="CL60" i="40"/>
  <c r="CL61" i="40"/>
  <c r="CL62" i="40"/>
  <c r="CL63" i="40"/>
  <c r="CL64" i="40"/>
  <c r="CL65" i="40"/>
  <c r="CL66" i="40"/>
  <c r="CL67" i="40"/>
  <c r="CL68" i="40"/>
  <c r="CL69" i="40"/>
  <c r="CL70" i="40"/>
  <c r="Z9" i="35" l="1"/>
  <c r="AA9" i="35" s="1"/>
  <c r="CL29" i="40"/>
  <c r="CL48" i="40" l="1"/>
  <c r="CL35" i="40"/>
  <c r="CL36" i="40"/>
  <c r="CL42" i="40"/>
  <c r="CL41" i="40"/>
  <c r="C42" i="40"/>
  <c r="C48" i="40"/>
  <c r="C41" i="40" l="1"/>
  <c r="B25" i="43"/>
  <c r="CL20" i="40"/>
  <c r="E21" i="43" s="1"/>
  <c r="CL21" i="40"/>
  <c r="CL22" i="40"/>
  <c r="CL23" i="40"/>
  <c r="CL14" i="40"/>
  <c r="B21" i="43"/>
  <c r="CL33" i="40" l="1"/>
  <c r="CL34" i="40"/>
  <c r="CL37" i="40"/>
  <c r="CL38" i="40"/>
  <c r="CL39" i="40"/>
  <c r="CL40" i="40"/>
  <c r="CL43" i="40"/>
  <c r="CL44" i="40"/>
  <c r="CL45" i="40"/>
  <c r="CL46" i="40"/>
  <c r="K47" i="43" s="1"/>
  <c r="CL47" i="40"/>
  <c r="CL50" i="40"/>
  <c r="CL51" i="40"/>
  <c r="CL52" i="40"/>
  <c r="CL53" i="40"/>
  <c r="CL54" i="40"/>
  <c r="CL55" i="40"/>
  <c r="CL56" i="40"/>
  <c r="CL57" i="40"/>
  <c r="CL58" i="40"/>
  <c r="CL59" i="40"/>
  <c r="B4" i="37" l="1"/>
  <c r="B4" i="48"/>
  <c r="B4" i="47"/>
  <c r="B4" i="46"/>
  <c r="B4" i="35"/>
  <c r="B4" i="17"/>
  <c r="B4" i="43"/>
  <c r="B4" i="40"/>
  <c r="B4" i="2"/>
  <c r="E98" i="40"/>
  <c r="F98" i="40"/>
  <c r="G98" i="40"/>
  <c r="H98" i="40"/>
  <c r="I98" i="40"/>
  <c r="J98" i="40"/>
  <c r="K98" i="40"/>
  <c r="L98" i="40"/>
  <c r="M98" i="40"/>
  <c r="N98" i="40"/>
  <c r="O98" i="40"/>
  <c r="P98" i="40"/>
  <c r="Q98" i="40"/>
  <c r="R98" i="40"/>
  <c r="S98" i="40"/>
  <c r="T98" i="40"/>
  <c r="U98" i="40"/>
  <c r="V98" i="40"/>
  <c r="W98" i="40"/>
  <c r="X98" i="40"/>
  <c r="Y98" i="40"/>
  <c r="Z98" i="40"/>
  <c r="AA98" i="40"/>
  <c r="AB98" i="40"/>
  <c r="AC98" i="40"/>
  <c r="AD98" i="40"/>
  <c r="AE98" i="40"/>
  <c r="AF98" i="40"/>
  <c r="AG98" i="40"/>
  <c r="AH98" i="40"/>
  <c r="AI98" i="40"/>
  <c r="AJ98" i="40"/>
  <c r="AK98" i="40"/>
  <c r="AL98" i="40"/>
  <c r="AM98" i="40"/>
  <c r="AN98" i="40"/>
  <c r="AO98" i="40"/>
  <c r="AP98" i="40"/>
  <c r="AQ98" i="40"/>
  <c r="AR98" i="40"/>
  <c r="AS98" i="40"/>
  <c r="AT98" i="40"/>
  <c r="AU98" i="40"/>
  <c r="AV98" i="40"/>
  <c r="AW98" i="40"/>
  <c r="AX98" i="40"/>
  <c r="AY98" i="40"/>
  <c r="AZ98" i="40"/>
  <c r="BA98" i="40"/>
  <c r="BB98" i="40"/>
  <c r="BC98" i="40"/>
  <c r="BD98" i="40"/>
  <c r="BE98" i="40"/>
  <c r="BF98" i="40"/>
  <c r="BG98" i="40"/>
  <c r="BH98" i="40"/>
  <c r="BI98" i="40"/>
  <c r="BJ98" i="40"/>
  <c r="BK98" i="40"/>
  <c r="BL98" i="40"/>
  <c r="BM98" i="40"/>
  <c r="BN98" i="40"/>
  <c r="BO98" i="40"/>
  <c r="BP98" i="40"/>
  <c r="BQ98" i="40"/>
  <c r="BR98" i="40"/>
  <c r="BS98" i="40"/>
  <c r="BT98" i="40"/>
  <c r="BU98" i="40"/>
  <c r="BV98" i="40"/>
  <c r="BW98" i="40"/>
  <c r="BX98" i="40"/>
  <c r="BY98" i="40"/>
  <c r="BZ98" i="40"/>
  <c r="CA98" i="40"/>
  <c r="CB98" i="40"/>
  <c r="CC98" i="40"/>
  <c r="CD98" i="40"/>
  <c r="CE98" i="40"/>
  <c r="CF98" i="40"/>
  <c r="CG98" i="40"/>
  <c r="CH98" i="40"/>
  <c r="CI98" i="40"/>
  <c r="CJ98" i="40"/>
  <c r="CK98" i="40"/>
  <c r="E99" i="40"/>
  <c r="F99" i="40"/>
  <c r="G99" i="40"/>
  <c r="H99" i="40"/>
  <c r="I99" i="40"/>
  <c r="J99" i="40"/>
  <c r="K99" i="40"/>
  <c r="L99" i="40"/>
  <c r="M99" i="40"/>
  <c r="N99" i="40"/>
  <c r="O99" i="40"/>
  <c r="P99" i="40"/>
  <c r="Q99" i="40"/>
  <c r="R99" i="40"/>
  <c r="S99" i="40"/>
  <c r="T99" i="40"/>
  <c r="U99" i="40"/>
  <c r="V99" i="40"/>
  <c r="W99" i="40"/>
  <c r="X99" i="40"/>
  <c r="Y99" i="40"/>
  <c r="Z99" i="40"/>
  <c r="AA99" i="40"/>
  <c r="AB99" i="40"/>
  <c r="AC99" i="40"/>
  <c r="AD99" i="40"/>
  <c r="AE99" i="40"/>
  <c r="AF99" i="40"/>
  <c r="AG99" i="40"/>
  <c r="AH99" i="40"/>
  <c r="AI99" i="40"/>
  <c r="AJ99" i="40"/>
  <c r="AK99" i="40"/>
  <c r="AL99" i="40"/>
  <c r="AM99" i="40"/>
  <c r="AN99" i="40"/>
  <c r="AO99" i="40"/>
  <c r="AP99" i="40"/>
  <c r="AQ99" i="40"/>
  <c r="AR99" i="40"/>
  <c r="AS99" i="40"/>
  <c r="AT99" i="40"/>
  <c r="AU99" i="40"/>
  <c r="AV99" i="40"/>
  <c r="AW99" i="40"/>
  <c r="AX99" i="40"/>
  <c r="AY99" i="40"/>
  <c r="AZ99" i="40"/>
  <c r="BA99" i="40"/>
  <c r="BB99" i="40"/>
  <c r="BC99" i="40"/>
  <c r="BD99" i="40"/>
  <c r="BE99" i="40"/>
  <c r="BF99" i="40"/>
  <c r="BG99" i="40"/>
  <c r="BH99" i="40"/>
  <c r="BI99" i="40"/>
  <c r="BJ99" i="40"/>
  <c r="BK99" i="40"/>
  <c r="BL99" i="40"/>
  <c r="BM99" i="40"/>
  <c r="BN99" i="40"/>
  <c r="BO99" i="40"/>
  <c r="BP99" i="40"/>
  <c r="BQ99" i="40"/>
  <c r="BR99" i="40"/>
  <c r="BS99" i="40"/>
  <c r="BT99" i="40"/>
  <c r="BU99" i="40"/>
  <c r="BV99" i="40"/>
  <c r="BW99" i="40"/>
  <c r="BX99" i="40"/>
  <c r="BY99" i="40"/>
  <c r="BZ99" i="40"/>
  <c r="CA99" i="40"/>
  <c r="CB99" i="40"/>
  <c r="CC99" i="40"/>
  <c r="CD99" i="40"/>
  <c r="CE99" i="40"/>
  <c r="CF99" i="40"/>
  <c r="CG99" i="40"/>
  <c r="CH99" i="40"/>
  <c r="CI99" i="40"/>
  <c r="CJ99" i="40"/>
  <c r="CK99" i="40"/>
  <c r="E100" i="40"/>
  <c r="F100" i="40"/>
  <c r="G100" i="40"/>
  <c r="H100" i="40"/>
  <c r="I100" i="40"/>
  <c r="J100" i="40"/>
  <c r="K100" i="40"/>
  <c r="L100" i="40"/>
  <c r="M100" i="40"/>
  <c r="N100" i="40"/>
  <c r="O100" i="40"/>
  <c r="P100" i="40"/>
  <c r="Q100" i="40"/>
  <c r="R100" i="40"/>
  <c r="S100" i="40"/>
  <c r="T100" i="40"/>
  <c r="U100" i="40"/>
  <c r="V100" i="40"/>
  <c r="W100" i="40"/>
  <c r="X100" i="40"/>
  <c r="Y100" i="40"/>
  <c r="Z100" i="40"/>
  <c r="AA100" i="40"/>
  <c r="AB100" i="40"/>
  <c r="AC100" i="40"/>
  <c r="AD100" i="40"/>
  <c r="AE100" i="40"/>
  <c r="AF100" i="40"/>
  <c r="AG100" i="40"/>
  <c r="AH100" i="40"/>
  <c r="AI100" i="40"/>
  <c r="AJ100" i="40"/>
  <c r="AK100" i="40"/>
  <c r="AL100" i="40"/>
  <c r="AM100" i="40"/>
  <c r="AN100" i="40"/>
  <c r="AO100" i="40"/>
  <c r="AP100" i="40"/>
  <c r="AQ100" i="40"/>
  <c r="AR100" i="40"/>
  <c r="AS100" i="40"/>
  <c r="AT100" i="40"/>
  <c r="AU100" i="40"/>
  <c r="AV100" i="40"/>
  <c r="AW100" i="40"/>
  <c r="AX100" i="40"/>
  <c r="AY100" i="40"/>
  <c r="AZ100" i="40"/>
  <c r="BA100" i="40"/>
  <c r="BB100" i="40"/>
  <c r="BC100" i="40"/>
  <c r="BD100" i="40"/>
  <c r="BE100" i="40"/>
  <c r="BF100" i="40"/>
  <c r="BG100" i="40"/>
  <c r="BH100" i="40"/>
  <c r="BI100" i="40"/>
  <c r="BJ100" i="40"/>
  <c r="BK100" i="40"/>
  <c r="BL100" i="40"/>
  <c r="BM100" i="40"/>
  <c r="BN100" i="40"/>
  <c r="BO100" i="40"/>
  <c r="BP100" i="40"/>
  <c r="BQ100" i="40"/>
  <c r="BR100" i="40"/>
  <c r="BS100" i="40"/>
  <c r="BT100" i="40"/>
  <c r="BU100" i="40"/>
  <c r="BV100" i="40"/>
  <c r="BW100" i="40"/>
  <c r="BX100" i="40"/>
  <c r="BY100" i="40"/>
  <c r="BZ100" i="40"/>
  <c r="CA100" i="40"/>
  <c r="CB100" i="40"/>
  <c r="CC100" i="40"/>
  <c r="CD100" i="40"/>
  <c r="CE100" i="40"/>
  <c r="CF100" i="40"/>
  <c r="CG100" i="40"/>
  <c r="CH100" i="40"/>
  <c r="CI100" i="40"/>
  <c r="CJ100" i="40"/>
  <c r="CK100" i="40"/>
  <c r="E101" i="40"/>
  <c r="F101" i="40"/>
  <c r="G101" i="40"/>
  <c r="H101" i="40"/>
  <c r="I101" i="40"/>
  <c r="J101" i="40"/>
  <c r="K101" i="40"/>
  <c r="L101" i="40"/>
  <c r="M101" i="40"/>
  <c r="N101" i="40"/>
  <c r="O101" i="40"/>
  <c r="P101" i="40"/>
  <c r="Q101" i="40"/>
  <c r="R101" i="40"/>
  <c r="S101" i="40"/>
  <c r="T101" i="40"/>
  <c r="U101" i="40"/>
  <c r="V101" i="40"/>
  <c r="W101" i="40"/>
  <c r="X101" i="40"/>
  <c r="Y101" i="40"/>
  <c r="Z101" i="40"/>
  <c r="AA101" i="40"/>
  <c r="AB101" i="40"/>
  <c r="AC101" i="40"/>
  <c r="AD101" i="40"/>
  <c r="AE101" i="40"/>
  <c r="AF101" i="40"/>
  <c r="AG101" i="40"/>
  <c r="AH101" i="40"/>
  <c r="AI101" i="40"/>
  <c r="AJ101" i="40"/>
  <c r="AK101" i="40"/>
  <c r="AL101" i="40"/>
  <c r="AM101" i="40"/>
  <c r="AN101" i="40"/>
  <c r="AO101" i="40"/>
  <c r="AP101" i="40"/>
  <c r="AQ101" i="40"/>
  <c r="AR101" i="40"/>
  <c r="AS101" i="40"/>
  <c r="AT101" i="40"/>
  <c r="AU101" i="40"/>
  <c r="AV101" i="40"/>
  <c r="AW101" i="40"/>
  <c r="AX101" i="40"/>
  <c r="AY101" i="40"/>
  <c r="AZ101" i="40"/>
  <c r="BA101" i="40"/>
  <c r="BB101" i="40"/>
  <c r="BC101" i="40"/>
  <c r="BD101" i="40"/>
  <c r="BE101" i="40"/>
  <c r="BF101" i="40"/>
  <c r="BG101" i="40"/>
  <c r="BH101" i="40"/>
  <c r="BI101" i="40"/>
  <c r="BJ101" i="40"/>
  <c r="BK101" i="40"/>
  <c r="BL101" i="40"/>
  <c r="BM101" i="40"/>
  <c r="BN101" i="40"/>
  <c r="BO101" i="40"/>
  <c r="BP101" i="40"/>
  <c r="BQ101" i="40"/>
  <c r="BR101" i="40"/>
  <c r="BS101" i="40"/>
  <c r="BT101" i="40"/>
  <c r="BU101" i="40"/>
  <c r="BV101" i="40"/>
  <c r="BW101" i="40"/>
  <c r="BX101" i="40"/>
  <c r="BY101" i="40"/>
  <c r="BZ101" i="40"/>
  <c r="CA101" i="40"/>
  <c r="CB101" i="40"/>
  <c r="CC101" i="40"/>
  <c r="CD101" i="40"/>
  <c r="CE101" i="40"/>
  <c r="CF101" i="40"/>
  <c r="CG101" i="40"/>
  <c r="CH101" i="40"/>
  <c r="CI101" i="40"/>
  <c r="CJ101" i="40"/>
  <c r="CK101" i="40"/>
  <c r="E102" i="40"/>
  <c r="F102" i="40"/>
  <c r="G102" i="40"/>
  <c r="H102" i="40"/>
  <c r="I102" i="40"/>
  <c r="J102" i="40"/>
  <c r="K102" i="40"/>
  <c r="L102" i="40"/>
  <c r="M102" i="40"/>
  <c r="N102" i="40"/>
  <c r="O102" i="40"/>
  <c r="P102" i="40"/>
  <c r="Q102" i="40"/>
  <c r="R102" i="40"/>
  <c r="S102" i="40"/>
  <c r="T102" i="40"/>
  <c r="U102" i="40"/>
  <c r="V102" i="40"/>
  <c r="W102" i="40"/>
  <c r="X102" i="40"/>
  <c r="Y102" i="40"/>
  <c r="Z102" i="40"/>
  <c r="AA102" i="40"/>
  <c r="AB102" i="40"/>
  <c r="AC102" i="40"/>
  <c r="AD102" i="40"/>
  <c r="AE102" i="40"/>
  <c r="AF102" i="40"/>
  <c r="AG102" i="40"/>
  <c r="AH102" i="40"/>
  <c r="AI102" i="40"/>
  <c r="AJ102" i="40"/>
  <c r="AK102" i="40"/>
  <c r="AL102" i="40"/>
  <c r="AM102" i="40"/>
  <c r="AN102" i="40"/>
  <c r="AO102" i="40"/>
  <c r="AP102" i="40"/>
  <c r="AQ102" i="40"/>
  <c r="AR102" i="40"/>
  <c r="AS102" i="40"/>
  <c r="AT102" i="40"/>
  <c r="AU102" i="40"/>
  <c r="AV102" i="40"/>
  <c r="AW102" i="40"/>
  <c r="AX102" i="40"/>
  <c r="AY102" i="40"/>
  <c r="AZ102" i="40"/>
  <c r="BA102" i="40"/>
  <c r="BB102" i="40"/>
  <c r="BC102" i="40"/>
  <c r="BD102" i="40"/>
  <c r="BE102" i="40"/>
  <c r="BF102" i="40"/>
  <c r="BG102" i="40"/>
  <c r="BH102" i="40"/>
  <c r="BI102" i="40"/>
  <c r="BJ102" i="40"/>
  <c r="BK102" i="40"/>
  <c r="BL102" i="40"/>
  <c r="BM102" i="40"/>
  <c r="BN102" i="40"/>
  <c r="BO102" i="40"/>
  <c r="BP102" i="40"/>
  <c r="BQ102" i="40"/>
  <c r="BR102" i="40"/>
  <c r="BS102" i="40"/>
  <c r="BT102" i="40"/>
  <c r="BU102" i="40"/>
  <c r="BV102" i="40"/>
  <c r="BW102" i="40"/>
  <c r="BX102" i="40"/>
  <c r="BY102" i="40"/>
  <c r="BZ102" i="40"/>
  <c r="CA102" i="40"/>
  <c r="CB102" i="40"/>
  <c r="CC102" i="40"/>
  <c r="CD102" i="40"/>
  <c r="CE102" i="40"/>
  <c r="CF102" i="40"/>
  <c r="CG102" i="40"/>
  <c r="CH102" i="40"/>
  <c r="CI102" i="40"/>
  <c r="CJ102" i="40"/>
  <c r="CK102" i="40"/>
  <c r="E103" i="40"/>
  <c r="F103" i="40"/>
  <c r="G103" i="40"/>
  <c r="H103" i="40"/>
  <c r="I103" i="40"/>
  <c r="J103" i="40"/>
  <c r="K103" i="40"/>
  <c r="L103" i="40"/>
  <c r="M103" i="40"/>
  <c r="N103" i="40"/>
  <c r="O103" i="40"/>
  <c r="P103" i="40"/>
  <c r="Q103" i="40"/>
  <c r="R103" i="40"/>
  <c r="S103" i="40"/>
  <c r="T103" i="40"/>
  <c r="U103" i="40"/>
  <c r="V103" i="40"/>
  <c r="W103" i="40"/>
  <c r="X103" i="40"/>
  <c r="Y103" i="40"/>
  <c r="Z103" i="40"/>
  <c r="AA103" i="40"/>
  <c r="AB103" i="40"/>
  <c r="AC103" i="40"/>
  <c r="AD103" i="40"/>
  <c r="AE103" i="40"/>
  <c r="AF103" i="40"/>
  <c r="AG103" i="40"/>
  <c r="AH103" i="40"/>
  <c r="AI103" i="40"/>
  <c r="AJ103" i="40"/>
  <c r="AK103" i="40"/>
  <c r="AL103" i="40"/>
  <c r="AM103" i="40"/>
  <c r="AN103" i="40"/>
  <c r="AO103" i="40"/>
  <c r="AP103" i="40"/>
  <c r="AQ103" i="40"/>
  <c r="AR103" i="40"/>
  <c r="AS103" i="40"/>
  <c r="AT103" i="40"/>
  <c r="AU103" i="40"/>
  <c r="AV103" i="40"/>
  <c r="AW103" i="40"/>
  <c r="AX103" i="40"/>
  <c r="AY103" i="40"/>
  <c r="AZ103" i="40"/>
  <c r="BA103" i="40"/>
  <c r="BB103" i="40"/>
  <c r="BC103" i="40"/>
  <c r="BD103" i="40"/>
  <c r="BE103" i="40"/>
  <c r="BF103" i="40"/>
  <c r="BG103" i="40"/>
  <c r="BH103" i="40"/>
  <c r="BI103" i="40"/>
  <c r="BJ103" i="40"/>
  <c r="BK103" i="40"/>
  <c r="BL103" i="40"/>
  <c r="BM103" i="40"/>
  <c r="BN103" i="40"/>
  <c r="BO103" i="40"/>
  <c r="BP103" i="40"/>
  <c r="BQ103" i="40"/>
  <c r="BR103" i="40"/>
  <c r="BS103" i="40"/>
  <c r="BT103" i="40"/>
  <c r="BU103" i="40"/>
  <c r="BV103" i="40"/>
  <c r="BW103" i="40"/>
  <c r="BX103" i="40"/>
  <c r="BY103" i="40"/>
  <c r="BZ103" i="40"/>
  <c r="CA103" i="40"/>
  <c r="CB103" i="40"/>
  <c r="CC103" i="40"/>
  <c r="CD103" i="40"/>
  <c r="CE103" i="40"/>
  <c r="CF103" i="40"/>
  <c r="CG103" i="40"/>
  <c r="CH103" i="40"/>
  <c r="CI103" i="40"/>
  <c r="CJ103" i="40"/>
  <c r="CK103" i="40"/>
  <c r="E104" i="40"/>
  <c r="F104" i="40"/>
  <c r="G104" i="40"/>
  <c r="H104" i="40"/>
  <c r="I104" i="40"/>
  <c r="J104" i="40"/>
  <c r="K104" i="40"/>
  <c r="L104" i="40"/>
  <c r="M104" i="40"/>
  <c r="N104" i="40"/>
  <c r="O104" i="40"/>
  <c r="P104" i="40"/>
  <c r="Q104" i="40"/>
  <c r="R104" i="40"/>
  <c r="S104" i="40"/>
  <c r="T104" i="40"/>
  <c r="U104" i="40"/>
  <c r="V104" i="40"/>
  <c r="W104" i="40"/>
  <c r="X104" i="40"/>
  <c r="Y104" i="40"/>
  <c r="Z104" i="40"/>
  <c r="AA104" i="40"/>
  <c r="AB104" i="40"/>
  <c r="AC104" i="40"/>
  <c r="AD104" i="40"/>
  <c r="AE104" i="40"/>
  <c r="AF104" i="40"/>
  <c r="AG104" i="40"/>
  <c r="AH104" i="40"/>
  <c r="AI104" i="40"/>
  <c r="AJ104" i="40"/>
  <c r="AK104" i="40"/>
  <c r="AL104" i="40"/>
  <c r="AM104" i="40"/>
  <c r="AN104" i="40"/>
  <c r="AO104" i="40"/>
  <c r="AP104" i="40"/>
  <c r="AQ104" i="40"/>
  <c r="AR104" i="40"/>
  <c r="AS104" i="40"/>
  <c r="AT104" i="40"/>
  <c r="AU104" i="40"/>
  <c r="AV104" i="40"/>
  <c r="AW104" i="40"/>
  <c r="AX104" i="40"/>
  <c r="AY104" i="40"/>
  <c r="AZ104" i="40"/>
  <c r="BA104" i="40"/>
  <c r="BB104" i="40"/>
  <c r="BC104" i="40"/>
  <c r="BD104" i="40"/>
  <c r="BE104" i="40"/>
  <c r="BF104" i="40"/>
  <c r="BG104" i="40"/>
  <c r="BH104" i="40"/>
  <c r="BI104" i="40"/>
  <c r="BJ104" i="40"/>
  <c r="BK104" i="40"/>
  <c r="BL104" i="40"/>
  <c r="BM104" i="40"/>
  <c r="BN104" i="40"/>
  <c r="BO104" i="40"/>
  <c r="BP104" i="40"/>
  <c r="BQ104" i="40"/>
  <c r="BR104" i="40"/>
  <c r="BS104" i="40"/>
  <c r="BT104" i="40"/>
  <c r="BU104" i="40"/>
  <c r="BV104" i="40"/>
  <c r="BW104" i="40"/>
  <c r="BX104" i="40"/>
  <c r="BY104" i="40"/>
  <c r="BZ104" i="40"/>
  <c r="CA104" i="40"/>
  <c r="CB104" i="40"/>
  <c r="CC104" i="40"/>
  <c r="CD104" i="40"/>
  <c r="CE104" i="40"/>
  <c r="CF104" i="40"/>
  <c r="CG104" i="40"/>
  <c r="CH104" i="40"/>
  <c r="CI104" i="40"/>
  <c r="CJ104" i="40"/>
  <c r="CK104" i="40"/>
  <c r="E105" i="40"/>
  <c r="F105" i="40"/>
  <c r="G105" i="40"/>
  <c r="H105" i="40"/>
  <c r="I105" i="40"/>
  <c r="J105" i="40"/>
  <c r="K105" i="40"/>
  <c r="L105" i="40"/>
  <c r="M105" i="40"/>
  <c r="N105" i="40"/>
  <c r="O105" i="40"/>
  <c r="P105" i="40"/>
  <c r="Q105" i="40"/>
  <c r="R105" i="40"/>
  <c r="S105" i="40"/>
  <c r="T105" i="40"/>
  <c r="U105" i="40"/>
  <c r="V105" i="40"/>
  <c r="W105" i="40"/>
  <c r="X105" i="40"/>
  <c r="Y105" i="40"/>
  <c r="Z105" i="40"/>
  <c r="AA105" i="40"/>
  <c r="AB105" i="40"/>
  <c r="AC105" i="40"/>
  <c r="AD105" i="40"/>
  <c r="AE105" i="40"/>
  <c r="AF105" i="40"/>
  <c r="AG105" i="40"/>
  <c r="AH105" i="40"/>
  <c r="AI105" i="40"/>
  <c r="AJ105" i="40"/>
  <c r="AK105" i="40"/>
  <c r="AL105" i="40"/>
  <c r="AM105" i="40"/>
  <c r="AN105" i="40"/>
  <c r="AO105" i="40"/>
  <c r="AP105" i="40"/>
  <c r="AQ105" i="40"/>
  <c r="AR105" i="40"/>
  <c r="AS105" i="40"/>
  <c r="AT105" i="40"/>
  <c r="AU105" i="40"/>
  <c r="AV105" i="40"/>
  <c r="AW105" i="40"/>
  <c r="AX105" i="40"/>
  <c r="AY105" i="40"/>
  <c r="AZ105" i="40"/>
  <c r="BA105" i="40"/>
  <c r="BB105" i="40"/>
  <c r="BC105" i="40"/>
  <c r="BD105" i="40"/>
  <c r="BE105" i="40"/>
  <c r="BF105" i="40"/>
  <c r="BG105" i="40"/>
  <c r="BH105" i="40"/>
  <c r="BI105" i="40"/>
  <c r="BJ105" i="40"/>
  <c r="BK105" i="40"/>
  <c r="BL105" i="40"/>
  <c r="BM105" i="40"/>
  <c r="BN105" i="40"/>
  <c r="BO105" i="40"/>
  <c r="BP105" i="40"/>
  <c r="BQ105" i="40"/>
  <c r="BR105" i="40"/>
  <c r="BS105" i="40"/>
  <c r="BT105" i="40"/>
  <c r="BU105" i="40"/>
  <c r="BV105" i="40"/>
  <c r="BW105" i="40"/>
  <c r="BX105" i="40"/>
  <c r="BY105" i="40"/>
  <c r="BZ105" i="40"/>
  <c r="CA105" i="40"/>
  <c r="CB105" i="40"/>
  <c r="CC105" i="40"/>
  <c r="CD105" i="40"/>
  <c r="CE105" i="40"/>
  <c r="CF105" i="40"/>
  <c r="CG105" i="40"/>
  <c r="CH105" i="40"/>
  <c r="CI105" i="40"/>
  <c r="CJ105" i="40"/>
  <c r="CK105" i="40"/>
  <c r="E106" i="40"/>
  <c r="F106" i="40"/>
  <c r="G106" i="40"/>
  <c r="H106" i="40"/>
  <c r="I106" i="40"/>
  <c r="J106" i="40"/>
  <c r="K106" i="40"/>
  <c r="L106" i="40"/>
  <c r="M106" i="40"/>
  <c r="N106" i="40"/>
  <c r="O106" i="40"/>
  <c r="P106" i="40"/>
  <c r="Q106" i="40"/>
  <c r="R106" i="40"/>
  <c r="S106" i="40"/>
  <c r="T106" i="40"/>
  <c r="U106" i="40"/>
  <c r="V106" i="40"/>
  <c r="W106" i="40"/>
  <c r="X106" i="40"/>
  <c r="Y106" i="40"/>
  <c r="Z106" i="40"/>
  <c r="AA106" i="40"/>
  <c r="AB106" i="40"/>
  <c r="AC106" i="40"/>
  <c r="AD106" i="40"/>
  <c r="AE106" i="40"/>
  <c r="AF106" i="40"/>
  <c r="AG106" i="40"/>
  <c r="AH106" i="40"/>
  <c r="AI106" i="40"/>
  <c r="AJ106" i="40"/>
  <c r="AK106" i="40"/>
  <c r="AL106" i="40"/>
  <c r="AM106" i="40"/>
  <c r="AN106" i="40"/>
  <c r="AO106" i="40"/>
  <c r="AP106" i="40"/>
  <c r="AQ106" i="40"/>
  <c r="AR106" i="40"/>
  <c r="AS106" i="40"/>
  <c r="AT106" i="40"/>
  <c r="AU106" i="40"/>
  <c r="AV106" i="40"/>
  <c r="AW106" i="40"/>
  <c r="AX106" i="40"/>
  <c r="AY106" i="40"/>
  <c r="AZ106" i="40"/>
  <c r="BA106" i="40"/>
  <c r="BB106" i="40"/>
  <c r="BC106" i="40"/>
  <c r="BD106" i="40"/>
  <c r="BE106" i="40"/>
  <c r="BF106" i="40"/>
  <c r="BG106" i="40"/>
  <c r="BH106" i="40"/>
  <c r="BI106" i="40"/>
  <c r="BJ106" i="40"/>
  <c r="BK106" i="40"/>
  <c r="BL106" i="40"/>
  <c r="BM106" i="40"/>
  <c r="BN106" i="40"/>
  <c r="BO106" i="40"/>
  <c r="BP106" i="40"/>
  <c r="BQ106" i="40"/>
  <c r="BR106" i="40"/>
  <c r="BS106" i="40"/>
  <c r="BT106" i="40"/>
  <c r="BU106" i="40"/>
  <c r="BV106" i="40"/>
  <c r="BW106" i="40"/>
  <c r="BX106" i="40"/>
  <c r="BY106" i="40"/>
  <c r="BZ106" i="40"/>
  <c r="CA106" i="40"/>
  <c r="CB106" i="40"/>
  <c r="CC106" i="40"/>
  <c r="CD106" i="40"/>
  <c r="CE106" i="40"/>
  <c r="CF106" i="40"/>
  <c r="CG106" i="40"/>
  <c r="CH106" i="40"/>
  <c r="CI106" i="40"/>
  <c r="CJ106" i="40"/>
  <c r="CK106" i="40"/>
  <c r="E107" i="40"/>
  <c r="F107" i="40"/>
  <c r="G107" i="40"/>
  <c r="H107" i="40"/>
  <c r="I107" i="40"/>
  <c r="J107" i="40"/>
  <c r="K107" i="40"/>
  <c r="L107" i="40"/>
  <c r="M107" i="40"/>
  <c r="N107" i="40"/>
  <c r="O107" i="40"/>
  <c r="P107" i="40"/>
  <c r="Q107" i="40"/>
  <c r="R107" i="40"/>
  <c r="S107" i="40"/>
  <c r="T107" i="40"/>
  <c r="U107" i="40"/>
  <c r="V107" i="40"/>
  <c r="W107" i="40"/>
  <c r="X107" i="40"/>
  <c r="Y107" i="40"/>
  <c r="Z107" i="40"/>
  <c r="AA107" i="40"/>
  <c r="AB107" i="40"/>
  <c r="AC107" i="40"/>
  <c r="AD107" i="40"/>
  <c r="AE107" i="40"/>
  <c r="AF107" i="40"/>
  <c r="AG107" i="40"/>
  <c r="AH107" i="40"/>
  <c r="AI107" i="40"/>
  <c r="AJ107" i="40"/>
  <c r="AK107" i="40"/>
  <c r="AL107" i="40"/>
  <c r="AM107" i="40"/>
  <c r="AN107" i="40"/>
  <c r="AO107" i="40"/>
  <c r="AP107" i="40"/>
  <c r="AQ107" i="40"/>
  <c r="AR107" i="40"/>
  <c r="AS107" i="40"/>
  <c r="AT107" i="40"/>
  <c r="AU107" i="40"/>
  <c r="AV107" i="40"/>
  <c r="AW107" i="40"/>
  <c r="AX107" i="40"/>
  <c r="AY107" i="40"/>
  <c r="AZ107" i="40"/>
  <c r="BA107" i="40"/>
  <c r="BB107" i="40"/>
  <c r="BC107" i="40"/>
  <c r="BD107" i="40"/>
  <c r="BE107" i="40"/>
  <c r="BF107" i="40"/>
  <c r="BG107" i="40"/>
  <c r="BH107" i="40"/>
  <c r="BI107" i="40"/>
  <c r="BJ107" i="40"/>
  <c r="BK107" i="40"/>
  <c r="BL107" i="40"/>
  <c r="BM107" i="40"/>
  <c r="BN107" i="40"/>
  <c r="BO107" i="40"/>
  <c r="BP107" i="40"/>
  <c r="BQ107" i="40"/>
  <c r="BR107" i="40"/>
  <c r="BS107" i="40"/>
  <c r="BT107" i="40"/>
  <c r="BU107" i="40"/>
  <c r="BV107" i="40"/>
  <c r="BW107" i="40"/>
  <c r="BX107" i="40"/>
  <c r="BY107" i="40"/>
  <c r="BZ107" i="40"/>
  <c r="CA107" i="40"/>
  <c r="CB107" i="40"/>
  <c r="CC107" i="40"/>
  <c r="CD107" i="40"/>
  <c r="CE107" i="40"/>
  <c r="CF107" i="40"/>
  <c r="CG107" i="40"/>
  <c r="CH107" i="40"/>
  <c r="CI107" i="40"/>
  <c r="CJ107" i="40"/>
  <c r="CK107" i="40"/>
  <c r="E108" i="40"/>
  <c r="F108" i="40"/>
  <c r="G108" i="40"/>
  <c r="H108" i="40"/>
  <c r="I108" i="40"/>
  <c r="J108" i="40"/>
  <c r="K108" i="40"/>
  <c r="L108" i="40"/>
  <c r="M108" i="40"/>
  <c r="N108" i="40"/>
  <c r="O108" i="40"/>
  <c r="P108" i="40"/>
  <c r="Q108" i="40"/>
  <c r="R108" i="40"/>
  <c r="S108" i="40"/>
  <c r="T108" i="40"/>
  <c r="U108" i="40"/>
  <c r="V108" i="40"/>
  <c r="W108" i="40"/>
  <c r="X108" i="40"/>
  <c r="Y108" i="40"/>
  <c r="Z108" i="40"/>
  <c r="AA108" i="40"/>
  <c r="AB108" i="40"/>
  <c r="AC108" i="40"/>
  <c r="AD108" i="40"/>
  <c r="AE108" i="40"/>
  <c r="AF108" i="40"/>
  <c r="AG108" i="40"/>
  <c r="AH108" i="40"/>
  <c r="AI108" i="40"/>
  <c r="AJ108" i="40"/>
  <c r="AK108" i="40"/>
  <c r="AL108" i="40"/>
  <c r="AM108" i="40"/>
  <c r="AN108" i="40"/>
  <c r="AO108" i="40"/>
  <c r="AP108" i="40"/>
  <c r="AQ108" i="40"/>
  <c r="AR108" i="40"/>
  <c r="AS108" i="40"/>
  <c r="AT108" i="40"/>
  <c r="AU108" i="40"/>
  <c r="AV108" i="40"/>
  <c r="AW108" i="40"/>
  <c r="AX108" i="40"/>
  <c r="AY108" i="40"/>
  <c r="AZ108" i="40"/>
  <c r="BA108" i="40"/>
  <c r="BB108" i="40"/>
  <c r="BC108" i="40"/>
  <c r="BD108" i="40"/>
  <c r="BE108" i="40"/>
  <c r="BF108" i="40"/>
  <c r="BG108" i="40"/>
  <c r="BH108" i="40"/>
  <c r="BI108" i="40"/>
  <c r="BJ108" i="40"/>
  <c r="BK108" i="40"/>
  <c r="BL108" i="40"/>
  <c r="BM108" i="40"/>
  <c r="BN108" i="40"/>
  <c r="BO108" i="40"/>
  <c r="BP108" i="40"/>
  <c r="BQ108" i="40"/>
  <c r="BR108" i="40"/>
  <c r="BS108" i="40"/>
  <c r="BT108" i="40"/>
  <c r="BU108" i="40"/>
  <c r="BV108" i="40"/>
  <c r="BW108" i="40"/>
  <c r="BX108" i="40"/>
  <c r="BY108" i="40"/>
  <c r="BZ108" i="40"/>
  <c r="CA108" i="40"/>
  <c r="CB108" i="40"/>
  <c r="CC108" i="40"/>
  <c r="CD108" i="40"/>
  <c r="CE108" i="40"/>
  <c r="CF108" i="40"/>
  <c r="CG108" i="40"/>
  <c r="CH108" i="40"/>
  <c r="CI108" i="40"/>
  <c r="CJ108" i="40"/>
  <c r="CK108" i="40"/>
  <c r="E109" i="40"/>
  <c r="F109" i="40"/>
  <c r="G109" i="40"/>
  <c r="H109" i="40"/>
  <c r="I109" i="40"/>
  <c r="J109" i="40"/>
  <c r="K109" i="40"/>
  <c r="L109" i="40"/>
  <c r="M109" i="40"/>
  <c r="N109" i="40"/>
  <c r="O109" i="40"/>
  <c r="P109" i="40"/>
  <c r="Q109" i="40"/>
  <c r="R109" i="40"/>
  <c r="S109" i="40"/>
  <c r="T109" i="40"/>
  <c r="U109" i="40"/>
  <c r="V109" i="40"/>
  <c r="W109" i="40"/>
  <c r="X109" i="40"/>
  <c r="Y109" i="40"/>
  <c r="Z109" i="40"/>
  <c r="AA109" i="40"/>
  <c r="AB109" i="40"/>
  <c r="AC109" i="40"/>
  <c r="AD109" i="40"/>
  <c r="AE109" i="40"/>
  <c r="AF109" i="40"/>
  <c r="AG109" i="40"/>
  <c r="AH109" i="40"/>
  <c r="AI109" i="40"/>
  <c r="AJ109" i="40"/>
  <c r="AK109" i="40"/>
  <c r="AL109" i="40"/>
  <c r="AM109" i="40"/>
  <c r="AN109" i="40"/>
  <c r="AO109" i="40"/>
  <c r="AP109" i="40"/>
  <c r="AQ109" i="40"/>
  <c r="AR109" i="40"/>
  <c r="AS109" i="40"/>
  <c r="AT109" i="40"/>
  <c r="AU109" i="40"/>
  <c r="AV109" i="40"/>
  <c r="AW109" i="40"/>
  <c r="AX109" i="40"/>
  <c r="AY109" i="40"/>
  <c r="AZ109" i="40"/>
  <c r="BA109" i="40"/>
  <c r="BB109" i="40"/>
  <c r="BC109" i="40"/>
  <c r="BD109" i="40"/>
  <c r="BE109" i="40"/>
  <c r="BF109" i="40"/>
  <c r="BG109" i="40"/>
  <c r="BH109" i="40"/>
  <c r="BI109" i="40"/>
  <c r="BJ109" i="40"/>
  <c r="BK109" i="40"/>
  <c r="BL109" i="40"/>
  <c r="BM109" i="40"/>
  <c r="BN109" i="40"/>
  <c r="BO109" i="40"/>
  <c r="BP109" i="40"/>
  <c r="BQ109" i="40"/>
  <c r="BR109" i="40"/>
  <c r="BS109" i="40"/>
  <c r="BT109" i="40"/>
  <c r="BU109" i="40"/>
  <c r="BV109" i="40"/>
  <c r="BW109" i="40"/>
  <c r="BX109" i="40"/>
  <c r="BY109" i="40"/>
  <c r="BZ109" i="40"/>
  <c r="CA109" i="40"/>
  <c r="CB109" i="40"/>
  <c r="CC109" i="40"/>
  <c r="CD109" i="40"/>
  <c r="CE109" i="40"/>
  <c r="CF109" i="40"/>
  <c r="CG109" i="40"/>
  <c r="CH109" i="40"/>
  <c r="CI109" i="40"/>
  <c r="CJ109" i="40"/>
  <c r="CK109" i="40"/>
  <c r="D115" i="40" a="1"/>
  <c r="G110" i="40"/>
  <c r="H110" i="40"/>
  <c r="I110" i="40"/>
  <c r="J110" i="40"/>
  <c r="K110" i="40"/>
  <c r="L110" i="40"/>
  <c r="M110" i="40"/>
  <c r="N110" i="40"/>
  <c r="O110" i="40"/>
  <c r="P110" i="40"/>
  <c r="Q110" i="40"/>
  <c r="R110" i="40"/>
  <c r="S110" i="40"/>
  <c r="T110" i="40"/>
  <c r="U110" i="40"/>
  <c r="V110" i="40"/>
  <c r="W110" i="40"/>
  <c r="X110" i="40"/>
  <c r="Y110" i="40"/>
  <c r="Z110" i="40"/>
  <c r="AA110" i="40"/>
  <c r="AB110" i="40"/>
  <c r="AC110" i="40"/>
  <c r="AD110" i="40"/>
  <c r="AE110" i="40"/>
  <c r="AF110" i="40"/>
  <c r="AG110" i="40"/>
  <c r="AH110" i="40"/>
  <c r="AI110" i="40"/>
  <c r="AJ110" i="40"/>
  <c r="AK110" i="40"/>
  <c r="AL110" i="40"/>
  <c r="AM110" i="40"/>
  <c r="AN110" i="40"/>
  <c r="AO110" i="40"/>
  <c r="AP110" i="40"/>
  <c r="AQ110" i="40"/>
  <c r="AR110" i="40"/>
  <c r="AS110" i="40"/>
  <c r="AT110" i="40"/>
  <c r="AU110" i="40"/>
  <c r="AV110" i="40"/>
  <c r="AW110" i="40"/>
  <c r="AX110" i="40"/>
  <c r="AY110" i="40"/>
  <c r="AZ110" i="40"/>
  <c r="BA110" i="40"/>
  <c r="BB110" i="40"/>
  <c r="BC110" i="40"/>
  <c r="BD110" i="40"/>
  <c r="BE110" i="40"/>
  <c r="BF110" i="40"/>
  <c r="BG110" i="40"/>
  <c r="BH110" i="40"/>
  <c r="BI110" i="40"/>
  <c r="BJ110" i="40"/>
  <c r="BK110" i="40"/>
  <c r="BL110" i="40"/>
  <c r="BM110" i="40"/>
  <c r="BN110" i="40"/>
  <c r="BO110" i="40"/>
  <c r="BP110" i="40"/>
  <c r="BQ110" i="40"/>
  <c r="BR110" i="40"/>
  <c r="BS110" i="40"/>
  <c r="BT110" i="40"/>
  <c r="BU110" i="40"/>
  <c r="BV110" i="40"/>
  <c r="BW110" i="40"/>
  <c r="BX110" i="40"/>
  <c r="BY110" i="40"/>
  <c r="BZ110" i="40"/>
  <c r="CA110" i="40"/>
  <c r="CB110" i="40"/>
  <c r="CC110" i="40"/>
  <c r="CD110" i="40"/>
  <c r="CE110" i="40"/>
  <c r="CF110" i="40"/>
  <c r="CG110" i="40"/>
  <c r="CH110" i="40"/>
  <c r="CI110" i="40"/>
  <c r="CJ110" i="40"/>
  <c r="CK110" i="40"/>
  <c r="G111" i="40"/>
  <c r="H111" i="40"/>
  <c r="I111" i="40"/>
  <c r="J111" i="40"/>
  <c r="K111" i="40"/>
  <c r="L111" i="40"/>
  <c r="M111" i="40"/>
  <c r="N111" i="40"/>
  <c r="O111" i="40"/>
  <c r="P111" i="40"/>
  <c r="Q111" i="40"/>
  <c r="R111" i="40"/>
  <c r="S111" i="40"/>
  <c r="T111" i="40"/>
  <c r="U111" i="40"/>
  <c r="V111" i="40"/>
  <c r="W111" i="40"/>
  <c r="X111" i="40"/>
  <c r="Y111" i="40"/>
  <c r="Z111" i="40"/>
  <c r="AA111" i="40"/>
  <c r="AB111" i="40"/>
  <c r="AC111" i="40"/>
  <c r="AD111" i="40"/>
  <c r="AE111" i="40"/>
  <c r="AF111" i="40"/>
  <c r="AG111" i="40"/>
  <c r="AH111" i="40"/>
  <c r="AI111" i="40"/>
  <c r="AJ111" i="40"/>
  <c r="AK111" i="40"/>
  <c r="AL111" i="40"/>
  <c r="AM111" i="40"/>
  <c r="AN111" i="40"/>
  <c r="AO111" i="40"/>
  <c r="AP111" i="40"/>
  <c r="AQ111" i="40"/>
  <c r="AR111" i="40"/>
  <c r="AS111" i="40"/>
  <c r="AT111" i="40"/>
  <c r="AU111" i="40"/>
  <c r="AV111" i="40"/>
  <c r="AW111" i="40"/>
  <c r="AX111" i="40"/>
  <c r="AY111" i="40"/>
  <c r="AZ111" i="40"/>
  <c r="BA111" i="40"/>
  <c r="BB111" i="40"/>
  <c r="BC111" i="40"/>
  <c r="BD111" i="40"/>
  <c r="BE111" i="40"/>
  <c r="BF111" i="40"/>
  <c r="BG111" i="40"/>
  <c r="BH111" i="40"/>
  <c r="BI111" i="40"/>
  <c r="BJ111" i="40"/>
  <c r="BK111" i="40"/>
  <c r="BL111" i="40"/>
  <c r="BM111" i="40"/>
  <c r="BN111" i="40"/>
  <c r="BO111" i="40"/>
  <c r="BP111" i="40"/>
  <c r="BQ111" i="40"/>
  <c r="BR111" i="40"/>
  <c r="BS111" i="40"/>
  <c r="BT111" i="40"/>
  <c r="BU111" i="40"/>
  <c r="BV111" i="40"/>
  <c r="BW111" i="40"/>
  <c r="BX111" i="40"/>
  <c r="BY111" i="40"/>
  <c r="BZ111" i="40"/>
  <c r="CA111" i="40"/>
  <c r="CB111" i="40"/>
  <c r="CC111" i="40"/>
  <c r="CD111" i="40"/>
  <c r="CE111" i="40"/>
  <c r="CF111" i="40"/>
  <c r="CG111" i="40"/>
  <c r="CH111" i="40"/>
  <c r="CI111" i="40"/>
  <c r="CJ111" i="40"/>
  <c r="CK111" i="40"/>
  <c r="F110" i="40"/>
  <c r="F111" i="40"/>
  <c r="E110" i="40"/>
  <c r="E111" i="40"/>
  <c r="D84" i="40" a="1"/>
  <c r="F86" i="40" s="1"/>
  <c r="B94" i="43"/>
  <c r="B95" i="43"/>
  <c r="B96" i="43"/>
  <c r="B97" i="43"/>
  <c r="B98" i="43"/>
  <c r="B99" i="43"/>
  <c r="B101" i="43"/>
  <c r="B102" i="43"/>
  <c r="B103" i="43"/>
  <c r="B104" i="43"/>
  <c r="B105" i="43"/>
  <c r="B106" i="43"/>
  <c r="B107" i="43"/>
  <c r="B108" i="43"/>
  <c r="B109" i="43"/>
  <c r="B110" i="43"/>
  <c r="B111" i="43"/>
  <c r="B112" i="43"/>
  <c r="B113" i="43"/>
  <c r="B114" i="43"/>
  <c r="B115" i="43"/>
  <c r="B116" i="43"/>
  <c r="B117" i="43"/>
  <c r="C12" i="40"/>
  <c r="C13" i="40"/>
  <c r="C18" i="40"/>
  <c r="C19" i="40"/>
  <c r="C24" i="40"/>
  <c r="C25" i="40"/>
  <c r="C26" i="40"/>
  <c r="C27" i="40"/>
  <c r="C28" i="40"/>
  <c r="C29" i="40"/>
  <c r="C31" i="40"/>
  <c r="C33" i="40"/>
  <c r="C34" i="40"/>
  <c r="C37" i="40"/>
  <c r="C38" i="40"/>
  <c r="C39" i="40"/>
  <c r="C40" i="40"/>
  <c r="C43" i="40"/>
  <c r="C44" i="40"/>
  <c r="C45" i="40"/>
  <c r="C46" i="40"/>
  <c r="C47" i="40"/>
  <c r="C11" i="40"/>
  <c r="K91" i="40" l="1"/>
  <c r="F91" i="40"/>
  <c r="D82" i="40"/>
  <c r="B82" i="40" s="1"/>
  <c r="J91" i="40"/>
  <c r="L91" i="40"/>
  <c r="M91" i="40"/>
  <c r="N91" i="40"/>
  <c r="O91" i="40"/>
  <c r="P91" i="40"/>
  <c r="Q91" i="40"/>
  <c r="R91" i="40"/>
  <c r="S91" i="40"/>
  <c r="T91" i="40"/>
  <c r="U91" i="40"/>
  <c r="V91" i="40"/>
  <c r="W91" i="40"/>
  <c r="X91" i="40"/>
  <c r="Y91" i="40"/>
  <c r="Z91" i="40"/>
  <c r="AA91" i="40"/>
  <c r="AB91" i="40"/>
  <c r="AC91" i="40"/>
  <c r="AD91" i="40"/>
  <c r="AE91" i="40"/>
  <c r="AF91" i="40"/>
  <c r="AG91" i="40"/>
  <c r="AH91" i="40"/>
  <c r="AI91" i="40"/>
  <c r="AJ91" i="40"/>
  <c r="AK91" i="40"/>
  <c r="AL91" i="40"/>
  <c r="AM91" i="40"/>
  <c r="AN91" i="40"/>
  <c r="AO91" i="40"/>
  <c r="AP91" i="40"/>
  <c r="AQ91" i="40"/>
  <c r="AR91" i="40"/>
  <c r="AS91" i="40"/>
  <c r="AT91" i="40"/>
  <c r="G91" i="40"/>
  <c r="H91" i="40"/>
  <c r="I91" i="40"/>
  <c r="J90" i="40"/>
  <c r="I90" i="40"/>
  <c r="F90" i="40"/>
  <c r="F89" i="40"/>
  <c r="L92" i="40"/>
  <c r="E123" i="40"/>
  <c r="E124" i="40"/>
  <c r="E125" i="40"/>
  <c r="CK97" i="40"/>
  <c r="CC97" i="40"/>
  <c r="BU97" i="40"/>
  <c r="BM97" i="40"/>
  <c r="BE97" i="40"/>
  <c r="AW97" i="40"/>
  <c r="CJ97" i="40"/>
  <c r="CB97" i="40"/>
  <c r="BT97" i="40"/>
  <c r="BL97" i="40"/>
  <c r="BD97" i="40"/>
  <c r="AV97" i="40"/>
  <c r="AN97" i="40"/>
  <c r="AF97" i="40"/>
  <c r="X97" i="40"/>
  <c r="P97" i="40"/>
  <c r="H97" i="40"/>
  <c r="AO97" i="40"/>
  <c r="CI97" i="40"/>
  <c r="CA97" i="40"/>
  <c r="BS97" i="40"/>
  <c r="BK97" i="40"/>
  <c r="BC97" i="40"/>
  <c r="AU97" i="40"/>
  <c r="AM97" i="40"/>
  <c r="AE97" i="40"/>
  <c r="W97" i="40"/>
  <c r="O97" i="40"/>
  <c r="G97" i="40"/>
  <c r="CH97" i="40"/>
  <c r="BZ97" i="40"/>
  <c r="BR97" i="40"/>
  <c r="BJ97" i="40"/>
  <c r="BB97" i="40"/>
  <c r="AT97" i="40"/>
  <c r="AL97" i="40"/>
  <c r="AD97" i="40"/>
  <c r="V97" i="40"/>
  <c r="N97" i="40"/>
  <c r="F97" i="40"/>
  <c r="Q97" i="40"/>
  <c r="CG97" i="40"/>
  <c r="BY97" i="40"/>
  <c r="BQ97" i="40"/>
  <c r="BI97" i="40"/>
  <c r="BA97" i="40"/>
  <c r="AS97" i="40"/>
  <c r="AK97" i="40"/>
  <c r="AC97" i="40"/>
  <c r="U97" i="40"/>
  <c r="M97" i="40"/>
  <c r="E97" i="40"/>
  <c r="AG97" i="40"/>
  <c r="CF97" i="40"/>
  <c r="BX97" i="40"/>
  <c r="BP97" i="40"/>
  <c r="BH97" i="40"/>
  <c r="AZ97" i="40"/>
  <c r="AR97" i="40"/>
  <c r="AJ97" i="40"/>
  <c r="AB97" i="40"/>
  <c r="T97" i="40"/>
  <c r="L97" i="40"/>
  <c r="I97" i="40"/>
  <c r="CE97" i="40"/>
  <c r="BW97" i="40"/>
  <c r="BO97" i="40"/>
  <c r="BG97" i="40"/>
  <c r="AY97" i="40"/>
  <c r="AQ97" i="40"/>
  <c r="AI97" i="40"/>
  <c r="AA97" i="40"/>
  <c r="S97" i="40"/>
  <c r="K97" i="40"/>
  <c r="Y97" i="40"/>
  <c r="CD97" i="40"/>
  <c r="BV97" i="40"/>
  <c r="BN97" i="40"/>
  <c r="BF97" i="40"/>
  <c r="AX97" i="40"/>
  <c r="AP97" i="40"/>
  <c r="AH97" i="40"/>
  <c r="Z97" i="40"/>
  <c r="R97" i="40"/>
  <c r="J97" i="40"/>
  <c r="BL96" i="40"/>
  <c r="CK96" i="40"/>
  <c r="CC96" i="40"/>
  <c r="BU96" i="40"/>
  <c r="BM96" i="40"/>
  <c r="BE96" i="40"/>
  <c r="AW96" i="40"/>
  <c r="AO96" i="40"/>
  <c r="AG96" i="40"/>
  <c r="Y96" i="40"/>
  <c r="Q96" i="40"/>
  <c r="I96" i="40"/>
  <c r="CB96" i="40"/>
  <c r="AN96" i="40"/>
  <c r="CI96" i="40"/>
  <c r="CA96" i="40"/>
  <c r="BS96" i="40"/>
  <c r="BK96" i="40"/>
  <c r="BC96" i="40"/>
  <c r="AU96" i="40"/>
  <c r="AM96" i="40"/>
  <c r="AE96" i="40"/>
  <c r="W96" i="40"/>
  <c r="O96" i="40"/>
  <c r="G96" i="40"/>
  <c r="CH96" i="40"/>
  <c r="BZ96" i="40"/>
  <c r="BR96" i="40"/>
  <c r="BJ96" i="40"/>
  <c r="BB96" i="40"/>
  <c r="AT96" i="40"/>
  <c r="AL96" i="40"/>
  <c r="AD96" i="40"/>
  <c r="V96" i="40"/>
  <c r="N96" i="40"/>
  <c r="F96" i="40"/>
  <c r="CJ96" i="40"/>
  <c r="BT96" i="40"/>
  <c r="AV96" i="40"/>
  <c r="AF96" i="40"/>
  <c r="X96" i="40"/>
  <c r="H96" i="40"/>
  <c r="CG96" i="40"/>
  <c r="BY96" i="40"/>
  <c r="BQ96" i="40"/>
  <c r="BI96" i="40"/>
  <c r="BA96" i="40"/>
  <c r="AS96" i="40"/>
  <c r="AK96" i="40"/>
  <c r="AC96" i="40"/>
  <c r="U96" i="40"/>
  <c r="M96" i="40"/>
  <c r="E96" i="40"/>
  <c r="P96" i="40"/>
  <c r="CF96" i="40"/>
  <c r="BX96" i="40"/>
  <c r="BP96" i="40"/>
  <c r="BH96" i="40"/>
  <c r="AZ96" i="40"/>
  <c r="AR96" i="40"/>
  <c r="AJ96" i="40"/>
  <c r="AB96" i="40"/>
  <c r="T96" i="40"/>
  <c r="L96" i="40"/>
  <c r="CE96" i="40"/>
  <c r="BW96" i="40"/>
  <c r="BO96" i="40"/>
  <c r="BG96" i="40"/>
  <c r="AY96" i="40"/>
  <c r="AQ96" i="40"/>
  <c r="AI96" i="40"/>
  <c r="AA96" i="40"/>
  <c r="S96" i="40"/>
  <c r="K96" i="40"/>
  <c r="BD96" i="40"/>
  <c r="CD96" i="40"/>
  <c r="BV96" i="40"/>
  <c r="BN96" i="40"/>
  <c r="BF96" i="40"/>
  <c r="AX96" i="40"/>
  <c r="AP96" i="40"/>
  <c r="AH96" i="40"/>
  <c r="Z96" i="40"/>
  <c r="R96" i="40"/>
  <c r="J96" i="40"/>
  <c r="BU95" i="40"/>
  <c r="BE95" i="40"/>
  <c r="AO95" i="40"/>
  <c r="I95" i="40"/>
  <c r="CJ95" i="40"/>
  <c r="BL95" i="40"/>
  <c r="AV95" i="40"/>
  <c r="AN95" i="40"/>
  <c r="CI95" i="40"/>
  <c r="CA95" i="40"/>
  <c r="BS95" i="40"/>
  <c r="BK95" i="40"/>
  <c r="BC95" i="40"/>
  <c r="AU95" i="40"/>
  <c r="AM95" i="40"/>
  <c r="AE95" i="40"/>
  <c r="W95" i="40"/>
  <c r="O95" i="40"/>
  <c r="G95" i="40"/>
  <c r="CC95" i="40"/>
  <c r="BM95" i="40"/>
  <c r="AW95" i="40"/>
  <c r="AG95" i="40"/>
  <c r="BT95" i="40"/>
  <c r="BD95" i="40"/>
  <c r="P95" i="40"/>
  <c r="CH95" i="40"/>
  <c r="BZ95" i="40"/>
  <c r="BR95" i="40"/>
  <c r="BJ95" i="40"/>
  <c r="BB95" i="40"/>
  <c r="AT95" i="40"/>
  <c r="AL95" i="40"/>
  <c r="AD95" i="40"/>
  <c r="V95" i="40"/>
  <c r="N95" i="40"/>
  <c r="F95" i="40"/>
  <c r="CB95" i="40"/>
  <c r="H95" i="40"/>
  <c r="CG95" i="40"/>
  <c r="BY95" i="40"/>
  <c r="BQ95" i="40"/>
  <c r="BI95" i="40"/>
  <c r="BA95" i="40"/>
  <c r="AS95" i="40"/>
  <c r="AK95" i="40"/>
  <c r="AC95" i="40"/>
  <c r="U95" i="40"/>
  <c r="M95" i="40"/>
  <c r="E95" i="40"/>
  <c r="Y95" i="40"/>
  <c r="X95" i="40"/>
  <c r="CF95" i="40"/>
  <c r="BX95" i="40"/>
  <c r="BP95" i="40"/>
  <c r="BH95" i="40"/>
  <c r="AZ95" i="40"/>
  <c r="AR95" i="40"/>
  <c r="AJ95" i="40"/>
  <c r="AB95" i="40"/>
  <c r="T95" i="40"/>
  <c r="L95" i="40"/>
  <c r="CE95" i="40"/>
  <c r="BW95" i="40"/>
  <c r="BO95" i="40"/>
  <c r="BG95" i="40"/>
  <c r="AY95" i="40"/>
  <c r="AQ95" i="40"/>
  <c r="AI95" i="40"/>
  <c r="AA95" i="40"/>
  <c r="S95" i="40"/>
  <c r="K95" i="40"/>
  <c r="CK95" i="40"/>
  <c r="Q95" i="40"/>
  <c r="AF95" i="40"/>
  <c r="CD95" i="40"/>
  <c r="BV95" i="40"/>
  <c r="BN95" i="40"/>
  <c r="BF95" i="40"/>
  <c r="AX95" i="40"/>
  <c r="AP95" i="40"/>
  <c r="AH95" i="40"/>
  <c r="Z95" i="40"/>
  <c r="R95" i="40"/>
  <c r="J95" i="40"/>
  <c r="AO94" i="40"/>
  <c r="CK94" i="40"/>
  <c r="Y94" i="40"/>
  <c r="CC94" i="40"/>
  <c r="Q94" i="40"/>
  <c r="AG94" i="40"/>
  <c r="BU94" i="40"/>
  <c r="I94" i="40"/>
  <c r="BM94" i="40"/>
  <c r="BE94" i="40"/>
  <c r="AW94" i="40"/>
  <c r="CJ94" i="40"/>
  <c r="CB94" i="40"/>
  <c r="BT94" i="40"/>
  <c r="BL94" i="40"/>
  <c r="BD94" i="40"/>
  <c r="AV94" i="40"/>
  <c r="AN94" i="40"/>
  <c r="AF94" i="40"/>
  <c r="X94" i="40"/>
  <c r="P94" i="40"/>
  <c r="H94" i="40"/>
  <c r="CI94" i="40"/>
  <c r="CA94" i="40"/>
  <c r="BS94" i="40"/>
  <c r="BK94" i="40"/>
  <c r="BC94" i="40"/>
  <c r="AU94" i="40"/>
  <c r="AM94" i="40"/>
  <c r="AE94" i="40"/>
  <c r="W94" i="40"/>
  <c r="O94" i="40"/>
  <c r="G94" i="40"/>
  <c r="CG94" i="40"/>
  <c r="BY94" i="40"/>
  <c r="BQ94" i="40"/>
  <c r="BI94" i="40"/>
  <c r="BA94" i="40"/>
  <c r="AS94" i="40"/>
  <c r="AK94" i="40"/>
  <c r="AC94" i="40"/>
  <c r="U94" i="40"/>
  <c r="M94" i="40"/>
  <c r="E94" i="40"/>
  <c r="CF94" i="40"/>
  <c r="BX94" i="40"/>
  <c r="BP94" i="40"/>
  <c r="BH94" i="40"/>
  <c r="AZ94" i="40"/>
  <c r="AR94" i="40"/>
  <c r="AJ94" i="40"/>
  <c r="AB94" i="40"/>
  <c r="T94" i="40"/>
  <c r="L94" i="40"/>
  <c r="CH94" i="40"/>
  <c r="BZ94" i="40"/>
  <c r="BR94" i="40"/>
  <c r="BJ94" i="40"/>
  <c r="BB94" i="40"/>
  <c r="AT94" i="40"/>
  <c r="AL94" i="40"/>
  <c r="AD94" i="40"/>
  <c r="V94" i="40"/>
  <c r="N94" i="40"/>
  <c r="F94" i="40"/>
  <c r="CE94" i="40"/>
  <c r="BW94" i="40"/>
  <c r="BO94" i="40"/>
  <c r="BG94" i="40"/>
  <c r="AY94" i="40"/>
  <c r="AQ94" i="40"/>
  <c r="AI94" i="40"/>
  <c r="AA94" i="40"/>
  <c r="S94" i="40"/>
  <c r="K94" i="40"/>
  <c r="CD94" i="40"/>
  <c r="BV94" i="40"/>
  <c r="BN94" i="40"/>
  <c r="BF94" i="40"/>
  <c r="AX94" i="40"/>
  <c r="AP94" i="40"/>
  <c r="AH94" i="40"/>
  <c r="Z94" i="40"/>
  <c r="R94" i="40"/>
  <c r="J94" i="40"/>
  <c r="AG93" i="40"/>
  <c r="AO93" i="40"/>
  <c r="CK93" i="40"/>
  <c r="Y93" i="40"/>
  <c r="CC93" i="40"/>
  <c r="Q93" i="40"/>
  <c r="BU93" i="40"/>
  <c r="I93" i="40"/>
  <c r="BM93" i="40"/>
  <c r="BE93" i="40"/>
  <c r="AW93" i="40"/>
  <c r="CJ93" i="40"/>
  <c r="CB93" i="40"/>
  <c r="BT93" i="40"/>
  <c r="BL93" i="40"/>
  <c r="BD93" i="40"/>
  <c r="AV93" i="40"/>
  <c r="AN93" i="40"/>
  <c r="AF93" i="40"/>
  <c r="X93" i="40"/>
  <c r="P93" i="40"/>
  <c r="H93" i="40"/>
  <c r="BS93" i="40"/>
  <c r="AU93" i="40"/>
  <c r="O93" i="40"/>
  <c r="CH93" i="40"/>
  <c r="BZ93" i="40"/>
  <c r="BR93" i="40"/>
  <c r="BJ93" i="40"/>
  <c r="BB93" i="40"/>
  <c r="AT93" i="40"/>
  <c r="AL93" i="40"/>
  <c r="AD93" i="40"/>
  <c r="V93" i="40"/>
  <c r="N93" i="40"/>
  <c r="F93" i="40"/>
  <c r="F124" i="40" s="1"/>
  <c r="CG93" i="40"/>
  <c r="BY93" i="40"/>
  <c r="BQ93" i="40"/>
  <c r="BI93" i="40"/>
  <c r="BA93" i="40"/>
  <c r="AS93" i="40"/>
  <c r="AK93" i="40"/>
  <c r="AC93" i="40"/>
  <c r="U93" i="40"/>
  <c r="M93" i="40"/>
  <c r="E93" i="40"/>
  <c r="CI93" i="40"/>
  <c r="BK93" i="40"/>
  <c r="W93" i="40"/>
  <c r="CF93" i="40"/>
  <c r="BX93" i="40"/>
  <c r="BP93" i="40"/>
  <c r="BH93" i="40"/>
  <c r="AZ93" i="40"/>
  <c r="AR93" i="40"/>
  <c r="AJ93" i="40"/>
  <c r="AB93" i="40"/>
  <c r="T93" i="40"/>
  <c r="L93" i="40"/>
  <c r="CA93" i="40"/>
  <c r="BC93" i="40"/>
  <c r="AM93" i="40"/>
  <c r="AE93" i="40"/>
  <c r="G93" i="40"/>
  <c r="CE93" i="40"/>
  <c r="BW93" i="40"/>
  <c r="BO93" i="40"/>
  <c r="BG93" i="40"/>
  <c r="AY93" i="40"/>
  <c r="AQ93" i="40"/>
  <c r="AI93" i="40"/>
  <c r="AA93" i="40"/>
  <c r="S93" i="40"/>
  <c r="K93" i="40"/>
  <c r="CD93" i="40"/>
  <c r="BV93" i="40"/>
  <c r="BN93" i="40"/>
  <c r="BF93" i="40"/>
  <c r="AX93" i="40"/>
  <c r="AP93" i="40"/>
  <c r="AH93" i="40"/>
  <c r="Z93" i="40"/>
  <c r="R93" i="40"/>
  <c r="J93" i="40"/>
  <c r="AX92" i="40"/>
  <c r="R92" i="40"/>
  <c r="CE92" i="40"/>
  <c r="BW92" i="40"/>
  <c r="BO92" i="40"/>
  <c r="BG92" i="40"/>
  <c r="AY92" i="40"/>
  <c r="AQ92" i="40"/>
  <c r="AI92" i="40"/>
  <c r="AA92" i="40"/>
  <c r="S92" i="40"/>
  <c r="K92" i="40"/>
  <c r="AP92" i="40"/>
  <c r="CK92" i="40"/>
  <c r="CC92" i="40"/>
  <c r="BU92" i="40"/>
  <c r="BM92" i="40"/>
  <c r="BE92" i="40"/>
  <c r="AW92" i="40"/>
  <c r="AO92" i="40"/>
  <c r="AG92" i="40"/>
  <c r="Y92" i="40"/>
  <c r="Q92" i="40"/>
  <c r="I92" i="40"/>
  <c r="CD92" i="40"/>
  <c r="AH92" i="40"/>
  <c r="CJ92" i="40"/>
  <c r="CB92" i="40"/>
  <c r="BT92" i="40"/>
  <c r="BL92" i="40"/>
  <c r="BD92" i="40"/>
  <c r="AV92" i="40"/>
  <c r="AN92" i="40"/>
  <c r="AF92" i="40"/>
  <c r="X92" i="40"/>
  <c r="P92" i="40"/>
  <c r="H92" i="40"/>
  <c r="CI92" i="40"/>
  <c r="CA92" i="40"/>
  <c r="BS92" i="40"/>
  <c r="BK92" i="40"/>
  <c r="BC92" i="40"/>
  <c r="AU92" i="40"/>
  <c r="AM92" i="40"/>
  <c r="AE92" i="40"/>
  <c r="W92" i="40"/>
  <c r="O92" i="40"/>
  <c r="G92" i="40"/>
  <c r="BF92" i="40"/>
  <c r="J92" i="40"/>
  <c r="CH92" i="40"/>
  <c r="BZ92" i="40"/>
  <c r="BR92" i="40"/>
  <c r="BJ92" i="40"/>
  <c r="BB92" i="40"/>
  <c r="AT92" i="40"/>
  <c r="AL92" i="40"/>
  <c r="AD92" i="40"/>
  <c r="V92" i="40"/>
  <c r="N92" i="40"/>
  <c r="F92" i="40"/>
  <c r="F123" i="40" s="1"/>
  <c r="BV92" i="40"/>
  <c r="Z92" i="40"/>
  <c r="CG92" i="40"/>
  <c r="BY92" i="40"/>
  <c r="BQ92" i="40"/>
  <c r="BI92" i="40"/>
  <c r="BA92" i="40"/>
  <c r="AS92" i="40"/>
  <c r="AK92" i="40"/>
  <c r="AC92" i="40"/>
  <c r="U92" i="40"/>
  <c r="M92" i="40"/>
  <c r="E92" i="40"/>
  <c r="BN92" i="40"/>
  <c r="CF92" i="40"/>
  <c r="BX92" i="40"/>
  <c r="BP92" i="40"/>
  <c r="BH92" i="40"/>
  <c r="AZ92" i="40"/>
  <c r="AR92" i="40"/>
  <c r="AJ92" i="40"/>
  <c r="AB92" i="40"/>
  <c r="T92" i="40"/>
  <c r="D115" i="40"/>
  <c r="D84" i="40"/>
  <c r="B12" i="43"/>
  <c r="CL24" i="40"/>
  <c r="G25" i="43" s="1"/>
  <c r="CL25" i="40"/>
  <c r="G26" i="43" s="1"/>
  <c r="CL26" i="40"/>
  <c r="CL27" i="40"/>
  <c r="CL28" i="40"/>
  <c r="CL12" i="40"/>
  <c r="CL18" i="40"/>
  <c r="CL19" i="40"/>
  <c r="CL13" i="40"/>
  <c r="G123" i="40" l="1"/>
  <c r="H123" i="40" s="1"/>
  <c r="I123" i="40" s="1"/>
  <c r="J123" i="40" s="1"/>
  <c r="K123" i="40" s="1"/>
  <c r="L123" i="40" s="1"/>
  <c r="M123" i="40" s="1"/>
  <c r="N123" i="40" s="1"/>
  <c r="O123" i="40" s="1"/>
  <c r="P123" i="40" s="1"/>
  <c r="Q123" i="40" s="1"/>
  <c r="R123" i="40" s="1"/>
  <c r="S123" i="40" s="1"/>
  <c r="T123" i="40" s="1"/>
  <c r="U123" i="40" s="1"/>
  <c r="V123" i="40" s="1"/>
  <c r="W123" i="40" s="1"/>
  <c r="X123" i="40" s="1"/>
  <c r="Y123" i="40" s="1"/>
  <c r="Z123" i="40" s="1"/>
  <c r="AA123" i="40" s="1"/>
  <c r="AB123" i="40" s="1"/>
  <c r="AC123" i="40" s="1"/>
  <c r="AD123" i="40" s="1"/>
  <c r="AE123" i="40" s="1"/>
  <c r="AF123" i="40" s="1"/>
  <c r="AG123" i="40" s="1"/>
  <c r="AH123" i="40" s="1"/>
  <c r="AI123" i="40" s="1"/>
  <c r="AJ123" i="40" s="1"/>
  <c r="AK123" i="40" s="1"/>
  <c r="AL123" i="40" s="1"/>
  <c r="AM123" i="40" s="1"/>
  <c r="AN123" i="40" s="1"/>
  <c r="AO123" i="40" s="1"/>
  <c r="AP123" i="40" s="1"/>
  <c r="AQ123" i="40" s="1"/>
  <c r="AR123" i="40" s="1"/>
  <c r="AS123" i="40" s="1"/>
  <c r="AT123" i="40" s="1"/>
  <c r="G124" i="40"/>
  <c r="H124" i="40" s="1"/>
  <c r="I124" i="40" s="1"/>
  <c r="J124" i="40" s="1"/>
  <c r="K124" i="40" s="1"/>
  <c r="L124" i="40" s="1"/>
  <c r="M124" i="40" s="1"/>
  <c r="N124" i="40" s="1"/>
  <c r="O124" i="40" s="1"/>
  <c r="P124" i="40" s="1"/>
  <c r="Q124" i="40" s="1"/>
  <c r="R124" i="40" s="1"/>
  <c r="S124" i="40" s="1"/>
  <c r="T124" i="40" s="1"/>
  <c r="U124" i="40" s="1"/>
  <c r="V124" i="40" s="1"/>
  <c r="W124" i="40" s="1"/>
  <c r="X124" i="40" s="1"/>
  <c r="Y124" i="40" s="1"/>
  <c r="Z124" i="40" s="1"/>
  <c r="AA124" i="40" s="1"/>
  <c r="AB124" i="40" s="1"/>
  <c r="AC124" i="40" s="1"/>
  <c r="AD124" i="40" s="1"/>
  <c r="AE124" i="40" s="1"/>
  <c r="AF124" i="40" s="1"/>
  <c r="AG124" i="40" s="1"/>
  <c r="AH124" i="40" s="1"/>
  <c r="AI124" i="40" s="1"/>
  <c r="AJ124" i="40" s="1"/>
  <c r="AK124" i="40" s="1"/>
  <c r="AL124" i="40" s="1"/>
  <c r="AM124" i="40" s="1"/>
  <c r="AN124" i="40" s="1"/>
  <c r="AO124" i="40" s="1"/>
  <c r="AP124" i="40" s="1"/>
  <c r="AQ124" i="40" s="1"/>
  <c r="AR124" i="40" s="1"/>
  <c r="AS124" i="40" s="1"/>
  <c r="AT124" i="40" s="1"/>
  <c r="J84" i="40"/>
  <c r="N84" i="40"/>
  <c r="R84" i="40"/>
  <c r="V84" i="40"/>
  <c r="Z84" i="40"/>
  <c r="AD84" i="40"/>
  <c r="AH84" i="40"/>
  <c r="AL84" i="40"/>
  <c r="AP84" i="40"/>
  <c r="AT84" i="40"/>
  <c r="AX84" i="40"/>
  <c r="BB84" i="40"/>
  <c r="BF84" i="40"/>
  <c r="BJ84" i="40"/>
  <c r="BN84" i="40"/>
  <c r="BR84" i="40"/>
  <c r="BV84" i="40"/>
  <c r="BZ84" i="40"/>
  <c r="CD84" i="40"/>
  <c r="CH84" i="40"/>
  <c r="G84" i="40"/>
  <c r="K84" i="40"/>
  <c r="O84" i="40"/>
  <c r="S84" i="40"/>
  <c r="W84" i="40"/>
  <c r="AA84" i="40"/>
  <c r="AE84" i="40"/>
  <c r="AI84" i="40"/>
  <c r="AM84" i="40"/>
  <c r="AQ84" i="40"/>
  <c r="AU84" i="40"/>
  <c r="AY84" i="40"/>
  <c r="BC84" i="40"/>
  <c r="BG84" i="40"/>
  <c r="BK84" i="40"/>
  <c r="BO84" i="40"/>
  <c r="BS84" i="40"/>
  <c r="BW84" i="40"/>
  <c r="CA84" i="40"/>
  <c r="CE84" i="40"/>
  <c r="CI84" i="40"/>
  <c r="I84" i="40"/>
  <c r="Q84" i="40"/>
  <c r="Y84" i="40"/>
  <c r="AG84" i="40"/>
  <c r="AO84" i="40"/>
  <c r="AW84" i="40"/>
  <c r="BE84" i="40"/>
  <c r="BM84" i="40"/>
  <c r="BU84" i="40"/>
  <c r="CC84" i="40"/>
  <c r="CK84" i="40"/>
  <c r="L84" i="40"/>
  <c r="T84" i="40"/>
  <c r="AB84" i="40"/>
  <c r="AJ84" i="40"/>
  <c r="AR84" i="40"/>
  <c r="AZ84" i="40"/>
  <c r="BH84" i="40"/>
  <c r="BP84" i="40"/>
  <c r="BX84" i="40"/>
  <c r="CF84" i="40"/>
  <c r="M84" i="40"/>
  <c r="U84" i="40"/>
  <c r="AC84" i="40"/>
  <c r="AK84" i="40"/>
  <c r="AS84" i="40"/>
  <c r="BA84" i="40"/>
  <c r="BI84" i="40"/>
  <c r="BQ84" i="40"/>
  <c r="BY84" i="40"/>
  <c r="CG84" i="40"/>
  <c r="H84" i="40"/>
  <c r="P84" i="40"/>
  <c r="X84" i="40"/>
  <c r="AF84" i="40"/>
  <c r="AN84" i="40"/>
  <c r="AV84" i="40"/>
  <c r="BD84" i="40"/>
  <c r="BL84" i="40"/>
  <c r="CB84" i="40"/>
  <c r="BT84" i="40"/>
  <c r="F84" i="40"/>
  <c r="F115" i="40" s="1"/>
  <c r="CJ84" i="40"/>
  <c r="E115" i="40"/>
  <c r="E84" i="40"/>
  <c r="G115" i="40" l="1"/>
  <c r="H115" i="40" s="1"/>
  <c r="I115" i="40" s="1"/>
  <c r="J115" i="40" s="1"/>
  <c r="K115" i="40" s="1"/>
  <c r="L115" i="40" s="1"/>
  <c r="M115" i="40" s="1"/>
  <c r="N115" i="40" s="1"/>
  <c r="O115" i="40" s="1"/>
  <c r="P115" i="40" s="1"/>
  <c r="Q115" i="40" s="1"/>
  <c r="R115" i="40" s="1"/>
  <c r="S115" i="40" s="1"/>
  <c r="T115" i="40" s="1"/>
  <c r="U115" i="40" s="1"/>
  <c r="V115" i="40" s="1"/>
  <c r="W115" i="40" s="1"/>
  <c r="X115" i="40" s="1"/>
  <c r="Y115" i="40" s="1"/>
  <c r="Z115" i="40" s="1"/>
  <c r="AA115" i="40" s="1"/>
  <c r="AB115" i="40" s="1"/>
  <c r="AC115" i="40" s="1"/>
  <c r="AD115" i="40" s="1"/>
  <c r="AE115" i="40" s="1"/>
  <c r="AF115" i="40" s="1"/>
  <c r="AG115" i="40" s="1"/>
  <c r="AH115" i="40" s="1"/>
  <c r="AI115" i="40" s="1"/>
  <c r="AJ115" i="40" s="1"/>
  <c r="AK115" i="40" s="1"/>
  <c r="AL115" i="40" s="1"/>
  <c r="AM115" i="40" s="1"/>
  <c r="AN115" i="40" s="1"/>
  <c r="AO115" i="40" s="1"/>
  <c r="AP115" i="40" s="1"/>
  <c r="AQ115" i="40" s="1"/>
  <c r="AR115" i="40" s="1"/>
  <c r="AS115" i="40" s="1"/>
  <c r="AT115" i="40" s="1"/>
  <c r="AU115" i="40" s="1"/>
  <c r="AV115" i="40" s="1"/>
  <c r="AW115" i="40" s="1"/>
  <c r="AX115" i="40" s="1"/>
  <c r="AY115" i="40" s="1"/>
  <c r="AZ115" i="40" s="1"/>
  <c r="BA115" i="40" s="1"/>
  <c r="BB115" i="40" s="1"/>
  <c r="BC115" i="40" s="1"/>
  <c r="BD115" i="40" s="1"/>
  <c r="BE115" i="40" s="1"/>
  <c r="BF115" i="40" s="1"/>
  <c r="BG115" i="40" s="1"/>
  <c r="BH115" i="40" s="1"/>
  <c r="BI115" i="40" s="1"/>
  <c r="BJ115" i="40" s="1"/>
  <c r="BK115" i="40" s="1"/>
  <c r="BL115" i="40" s="1"/>
  <c r="BM115" i="40" s="1"/>
  <c r="BN115" i="40" s="1"/>
  <c r="BO115" i="40" s="1"/>
  <c r="BP115" i="40" s="1"/>
  <c r="BQ115" i="40" s="1"/>
  <c r="BR115" i="40" s="1"/>
  <c r="BS115" i="40" s="1"/>
  <c r="BT115" i="40" s="1"/>
  <c r="BU115" i="40" s="1"/>
  <c r="BV115" i="40" s="1"/>
  <c r="BW115" i="40" s="1"/>
  <c r="BX115" i="40" s="1"/>
  <c r="BY115" i="40" s="1"/>
  <c r="BZ115" i="40" s="1"/>
  <c r="CA115" i="40" s="1"/>
  <c r="CB115" i="40" s="1"/>
  <c r="CC115" i="40" s="1"/>
  <c r="CD115" i="40" s="1"/>
  <c r="CE115" i="40" s="1"/>
  <c r="CF115" i="40" s="1"/>
  <c r="CG115" i="40" s="1"/>
  <c r="CH115" i="40" s="1"/>
  <c r="CI115" i="40" s="1"/>
  <c r="CJ115" i="40" s="1"/>
  <c r="CK115" i="40" s="1"/>
  <c r="B11" i="17" l="1"/>
  <c r="B12" i="17" s="1"/>
  <c r="B13" i="17" s="1"/>
  <c r="B14" i="17" s="1"/>
  <c r="B15" i="17" s="1"/>
  <c r="B16" i="17" s="1"/>
  <c r="B17" i="17" s="1"/>
  <c r="B18" i="17" s="1"/>
  <c r="B19" i="17" s="1"/>
  <c r="B20" i="17" s="1"/>
  <c r="B21" i="17" s="1"/>
  <c r="B22" i="17" s="1"/>
  <c r="B23" i="17" s="1"/>
  <c r="B24" i="17" s="1"/>
  <c r="B25" i="17" s="1"/>
  <c r="B26" i="17" s="1"/>
  <c r="B27" i="17" s="1"/>
  <c r="B28" i="17" s="1"/>
  <c r="B29" i="17" s="1"/>
  <c r="B30" i="17" s="1"/>
  <c r="B31" i="17" s="1"/>
  <c r="B32" i="17" s="1"/>
  <c r="B33" i="17" s="1"/>
  <c r="B34" i="17" s="1"/>
  <c r="B35" i="17" s="1"/>
  <c r="B36" i="17" s="1"/>
  <c r="B37" i="17" s="1"/>
  <c r="B38" i="17" s="1"/>
  <c r="B39" i="17" s="1"/>
  <c r="B40" i="17" s="1"/>
  <c r="B41" i="17" s="1"/>
  <c r="B42" i="17" s="1"/>
  <c r="B43" i="17" s="1"/>
  <c r="B44" i="17" s="1"/>
  <c r="B45" i="17" s="1"/>
  <c r="B46" i="17" s="1"/>
  <c r="B47" i="17" s="1"/>
  <c r="B48" i="17" s="1"/>
  <c r="B49" i="17" s="1"/>
  <c r="B50" i="17" s="1"/>
  <c r="B51" i="17" s="1"/>
  <c r="K42" i="50"/>
  <c r="G42" i="50"/>
  <c r="C42" i="50"/>
  <c r="BS7" i="50"/>
  <c r="BO7" i="50"/>
  <c r="BK7" i="50"/>
  <c r="BG7" i="50"/>
  <c r="BC7" i="50"/>
  <c r="AY7" i="50"/>
  <c r="AU7" i="50"/>
  <c r="AQ7" i="50"/>
  <c r="AM7" i="50"/>
  <c r="AI7" i="50"/>
  <c r="AE7" i="50"/>
  <c r="AA7" i="50"/>
  <c r="W7" i="50"/>
  <c r="S7" i="50"/>
  <c r="O7" i="50"/>
  <c r="K7" i="50"/>
  <c r="G7" i="50"/>
  <c r="C7" i="50"/>
  <c r="H89" i="37"/>
  <c r="I10" i="43"/>
  <c r="I31" i="43" s="1"/>
  <c r="J31" i="43" s="1"/>
  <c r="G10" i="43"/>
  <c r="G31" i="43" s="1"/>
  <c r="H31" i="43" s="1"/>
  <c r="Y5" i="43"/>
  <c r="C10" i="43"/>
  <c r="CL11" i="40"/>
  <c r="H41" i="37"/>
  <c r="H42" i="37"/>
  <c r="H43" i="37"/>
  <c r="H44" i="37"/>
  <c r="H45" i="37"/>
  <c r="H46" i="37"/>
  <c r="H47" i="37"/>
  <c r="H48" i="37"/>
  <c r="H49" i="37"/>
  <c r="H50" i="37"/>
  <c r="H51" i="37"/>
  <c r="H52" i="37"/>
  <c r="H53" i="37"/>
  <c r="C31" i="43" l="1"/>
  <c r="D31" i="43" s="1"/>
  <c r="C33" i="43"/>
  <c r="D33" i="43" s="1"/>
  <c r="G35" i="43"/>
  <c r="H35" i="43" s="1"/>
  <c r="G30" i="43"/>
  <c r="H30" i="43" s="1"/>
  <c r="G32" i="43"/>
  <c r="H32" i="43" s="1"/>
  <c r="G34" i="43"/>
  <c r="H34" i="43" s="1"/>
  <c r="G29" i="43"/>
  <c r="H29" i="43" s="1"/>
  <c r="I77" i="43"/>
  <c r="J77" i="43" s="1"/>
  <c r="I78" i="43"/>
  <c r="J78" i="43" s="1"/>
  <c r="I75" i="43"/>
  <c r="J75" i="43" s="1"/>
  <c r="I79" i="43"/>
  <c r="J79" i="43" s="1"/>
  <c r="I80" i="43"/>
  <c r="J80" i="43" s="1"/>
  <c r="I74" i="43"/>
  <c r="J74" i="43" s="1"/>
  <c r="I81" i="43"/>
  <c r="J81" i="43" s="1"/>
  <c r="I76" i="43"/>
  <c r="J76" i="43" s="1"/>
  <c r="C80" i="43"/>
  <c r="D80" i="43" s="1"/>
  <c r="C74" i="43"/>
  <c r="D74" i="43" s="1"/>
  <c r="C81" i="43"/>
  <c r="D81" i="43" s="1"/>
  <c r="C78" i="43"/>
  <c r="D78" i="43" s="1"/>
  <c r="C75" i="43"/>
  <c r="D75" i="43" s="1"/>
  <c r="C76" i="43"/>
  <c r="D76" i="43" s="1"/>
  <c r="C77" i="43"/>
  <c r="D77" i="43" s="1"/>
  <c r="C79" i="43"/>
  <c r="D79" i="43" s="1"/>
  <c r="G78" i="43"/>
  <c r="H78" i="43" s="1"/>
  <c r="G79" i="43"/>
  <c r="H79" i="43" s="1"/>
  <c r="G80" i="43"/>
  <c r="H80" i="43" s="1"/>
  <c r="G76" i="43"/>
  <c r="H76" i="43" s="1"/>
  <c r="G74" i="43"/>
  <c r="H74" i="43" s="1"/>
  <c r="G81" i="43"/>
  <c r="H81" i="43" s="1"/>
  <c r="G75" i="43"/>
  <c r="H75" i="43" s="1"/>
  <c r="G77" i="43"/>
  <c r="H77" i="43" s="1"/>
  <c r="E17" i="2"/>
  <c r="E16" i="2"/>
  <c r="I55" i="43"/>
  <c r="J55" i="43" s="1"/>
  <c r="I57" i="43"/>
  <c r="J57" i="43" s="1"/>
  <c r="I59" i="43"/>
  <c r="J59" i="43" s="1"/>
  <c r="I61" i="43"/>
  <c r="J61" i="43" s="1"/>
  <c r="I63" i="43"/>
  <c r="J63" i="43" s="1"/>
  <c r="I66" i="43"/>
  <c r="J66" i="43" s="1"/>
  <c r="I52" i="43"/>
  <c r="J52" i="43" s="1"/>
  <c r="I54" i="43"/>
  <c r="J54" i="43" s="1"/>
  <c r="I69" i="43"/>
  <c r="J69" i="43" s="1"/>
  <c r="I71" i="43"/>
  <c r="J71" i="43" s="1"/>
  <c r="I56" i="43"/>
  <c r="J56" i="43" s="1"/>
  <c r="I58" i="43"/>
  <c r="J58" i="43" s="1"/>
  <c r="I60" i="43"/>
  <c r="J60" i="43" s="1"/>
  <c r="I68" i="43"/>
  <c r="J68" i="43" s="1"/>
  <c r="I64" i="43"/>
  <c r="J64" i="43" s="1"/>
  <c r="I73" i="43"/>
  <c r="J73" i="43" s="1"/>
  <c r="I62" i="43"/>
  <c r="J62" i="43" s="1"/>
  <c r="I53" i="43"/>
  <c r="J53" i="43" s="1"/>
  <c r="I70" i="43"/>
  <c r="J70" i="43" s="1"/>
  <c r="I65" i="43"/>
  <c r="J65" i="43" s="1"/>
  <c r="I67" i="43"/>
  <c r="J67" i="43" s="1"/>
  <c r="I72" i="43"/>
  <c r="J72" i="43" s="1"/>
  <c r="C52" i="43"/>
  <c r="D52" i="43" s="1"/>
  <c r="C54" i="43"/>
  <c r="D54" i="43" s="1"/>
  <c r="C69" i="43"/>
  <c r="D69" i="43" s="1"/>
  <c r="C71" i="43"/>
  <c r="D71" i="43" s="1"/>
  <c r="C56" i="43"/>
  <c r="D56" i="43" s="1"/>
  <c r="C58" i="43"/>
  <c r="D58" i="43" s="1"/>
  <c r="C60" i="43"/>
  <c r="D60" i="43" s="1"/>
  <c r="C73" i="43"/>
  <c r="D73" i="43" s="1"/>
  <c r="C68" i="43"/>
  <c r="D68" i="43" s="1"/>
  <c r="C62" i="43"/>
  <c r="D62" i="43" s="1"/>
  <c r="C64" i="43"/>
  <c r="D64" i="43" s="1"/>
  <c r="C65" i="43"/>
  <c r="D65" i="43" s="1"/>
  <c r="C70" i="43"/>
  <c r="D70" i="43" s="1"/>
  <c r="C53" i="43"/>
  <c r="D53" i="43" s="1"/>
  <c r="C67" i="43"/>
  <c r="D67" i="43" s="1"/>
  <c r="C72" i="43"/>
  <c r="D72" i="43" s="1"/>
  <c r="C55" i="43"/>
  <c r="D55" i="43" s="1"/>
  <c r="C57" i="43"/>
  <c r="D57" i="43" s="1"/>
  <c r="C59" i="43"/>
  <c r="D59" i="43" s="1"/>
  <c r="C61" i="43"/>
  <c r="D61" i="43" s="1"/>
  <c r="C66" i="43"/>
  <c r="D66" i="43" s="1"/>
  <c r="C63" i="43"/>
  <c r="D63" i="43" s="1"/>
  <c r="H26" i="43"/>
  <c r="G63" i="43"/>
  <c r="H63" i="43" s="1"/>
  <c r="G66" i="43"/>
  <c r="H66" i="43" s="1"/>
  <c r="G52" i="43"/>
  <c r="H52" i="43" s="1"/>
  <c r="G54" i="43"/>
  <c r="H54" i="43" s="1"/>
  <c r="G69" i="43"/>
  <c r="H69" i="43" s="1"/>
  <c r="G71" i="43"/>
  <c r="H71" i="43" s="1"/>
  <c r="G56" i="43"/>
  <c r="H56" i="43" s="1"/>
  <c r="G58" i="43"/>
  <c r="H58" i="43" s="1"/>
  <c r="G60" i="43"/>
  <c r="H60" i="43" s="1"/>
  <c r="G73" i="43"/>
  <c r="H73" i="43" s="1"/>
  <c r="G68" i="43"/>
  <c r="H68" i="43" s="1"/>
  <c r="G62" i="43"/>
  <c r="H62" i="43" s="1"/>
  <c r="G64" i="43"/>
  <c r="H64" i="43" s="1"/>
  <c r="G65" i="43"/>
  <c r="H65" i="43" s="1"/>
  <c r="G70" i="43"/>
  <c r="H70" i="43" s="1"/>
  <c r="G55" i="43"/>
  <c r="H55" i="43" s="1"/>
  <c r="G53" i="43"/>
  <c r="H53" i="43" s="1"/>
  <c r="G61" i="43"/>
  <c r="H61" i="43" s="1"/>
  <c r="G67" i="43"/>
  <c r="H67" i="43" s="1"/>
  <c r="G72" i="43"/>
  <c r="H72" i="43" s="1"/>
  <c r="G59" i="43"/>
  <c r="H59" i="43" s="1"/>
  <c r="G57" i="43"/>
  <c r="H57" i="43" s="1"/>
  <c r="C12" i="43"/>
  <c r="D12" i="43" s="1"/>
  <c r="C49" i="43"/>
  <c r="D49" i="43" s="1"/>
  <c r="C50" i="43"/>
  <c r="D50" i="43" s="1"/>
  <c r="C29" i="43"/>
  <c r="D29" i="43" s="1"/>
  <c r="C46" i="43"/>
  <c r="D46" i="43" s="1"/>
  <c r="C47" i="43"/>
  <c r="D47" i="43" s="1"/>
  <c r="D82" i="43"/>
  <c r="C48" i="43"/>
  <c r="D48" i="43" s="1"/>
  <c r="C51" i="43"/>
  <c r="D51" i="43" s="1"/>
  <c r="C25" i="43"/>
  <c r="D25" i="43" s="1"/>
  <c r="C15" i="43"/>
  <c r="D15" i="43" s="1"/>
  <c r="C17" i="43"/>
  <c r="D17" i="43" s="1"/>
  <c r="C26" i="43"/>
  <c r="D26" i="43" s="1"/>
  <c r="C24" i="43"/>
  <c r="D24" i="43" s="1"/>
  <c r="C23" i="43"/>
  <c r="D23" i="43" s="1"/>
  <c r="C22" i="43"/>
  <c r="D22" i="43" s="1"/>
  <c r="C27" i="43"/>
  <c r="D27" i="43" s="1"/>
  <c r="C16" i="43"/>
  <c r="D16" i="43" s="1"/>
  <c r="C32" i="43"/>
  <c r="D32" i="43" s="1"/>
  <c r="C21" i="43"/>
  <c r="D21" i="43" s="1"/>
  <c r="C18" i="43"/>
  <c r="D18" i="43" s="1"/>
  <c r="C30" i="43"/>
  <c r="D30" i="43" s="1"/>
  <c r="C36" i="43"/>
  <c r="D36" i="43" s="1"/>
  <c r="C44" i="43"/>
  <c r="D44" i="43" s="1"/>
  <c r="C42" i="43"/>
  <c r="D42" i="43" s="1"/>
  <c r="C43" i="43"/>
  <c r="D43" i="43" s="1"/>
  <c r="C37" i="43"/>
  <c r="D37" i="43" s="1"/>
  <c r="C45" i="43"/>
  <c r="D45" i="43" s="1"/>
  <c r="C38" i="43"/>
  <c r="D38" i="43" s="1"/>
  <c r="C39" i="43"/>
  <c r="D39" i="43" s="1"/>
  <c r="C41" i="43"/>
  <c r="D41" i="43" s="1"/>
  <c r="C34" i="43"/>
  <c r="D34" i="43" s="1"/>
  <c r="C40" i="43"/>
  <c r="D40" i="43" s="1"/>
  <c r="C35" i="43"/>
  <c r="D35" i="43" s="1"/>
  <c r="C28" i="43"/>
  <c r="D28" i="43" s="1"/>
  <c r="C13" i="43"/>
  <c r="D13" i="43" s="1"/>
  <c r="C14" i="43"/>
  <c r="D14" i="43" s="1"/>
  <c r="C20" i="43"/>
  <c r="D20" i="43" s="1"/>
  <c r="C19" i="43"/>
  <c r="D19" i="43" s="1"/>
  <c r="I43" i="43"/>
  <c r="J43" i="43" s="1"/>
  <c r="I42" i="43"/>
  <c r="J42" i="43" s="1"/>
  <c r="I51" i="43"/>
  <c r="J51" i="43" s="1"/>
  <c r="I46" i="43"/>
  <c r="J46" i="43" s="1"/>
  <c r="I47" i="43"/>
  <c r="J47" i="43" s="1"/>
  <c r="I82" i="43"/>
  <c r="J82" i="43" s="1"/>
  <c r="I48" i="43"/>
  <c r="J48" i="43" s="1"/>
  <c r="I49" i="43"/>
  <c r="J49" i="43" s="1"/>
  <c r="I50" i="43"/>
  <c r="J50" i="43" s="1"/>
  <c r="I37" i="43"/>
  <c r="J37" i="43" s="1"/>
  <c r="I36" i="43"/>
  <c r="J36" i="43" s="1"/>
  <c r="I27" i="43"/>
  <c r="J27" i="43" s="1"/>
  <c r="I39" i="43"/>
  <c r="J39" i="43" s="1"/>
  <c r="I44" i="43"/>
  <c r="J44" i="43" s="1"/>
  <c r="I30" i="43"/>
  <c r="J30" i="43" s="1"/>
  <c r="I14" i="43"/>
  <c r="J14" i="43" s="1"/>
  <c r="I40" i="43"/>
  <c r="J40" i="43" s="1"/>
  <c r="I25" i="43"/>
  <c r="J25" i="43" s="1"/>
  <c r="I22" i="43"/>
  <c r="J22" i="43" s="1"/>
  <c r="I34" i="43"/>
  <c r="J34" i="43" s="1"/>
  <c r="I17" i="43"/>
  <c r="J17" i="43" s="1"/>
  <c r="I29" i="43"/>
  <c r="J29" i="43" s="1"/>
  <c r="I20" i="43"/>
  <c r="J20" i="43" s="1"/>
  <c r="I45" i="43"/>
  <c r="J45" i="43" s="1"/>
  <c r="I35" i="43"/>
  <c r="J35" i="43" s="1"/>
  <c r="I28" i="43"/>
  <c r="J28" i="43" s="1"/>
  <c r="I26" i="43"/>
  <c r="J26" i="43" s="1"/>
  <c r="I12" i="43"/>
  <c r="J12" i="43" s="1"/>
  <c r="I18" i="43"/>
  <c r="J18" i="43" s="1"/>
  <c r="I21" i="43"/>
  <c r="J21" i="43" s="1"/>
  <c r="I32" i="43"/>
  <c r="J32" i="43" s="1"/>
  <c r="I23" i="43"/>
  <c r="J23" i="43" s="1"/>
  <c r="I24" i="43"/>
  <c r="J24" i="43" s="1"/>
  <c r="I13" i="43"/>
  <c r="J13" i="43" s="1"/>
  <c r="I19" i="43"/>
  <c r="J19" i="43" s="1"/>
  <c r="I16" i="43"/>
  <c r="J16" i="43" s="1"/>
  <c r="I38" i="43"/>
  <c r="J38" i="43" s="1"/>
  <c r="I15" i="43"/>
  <c r="J15" i="43" s="1"/>
  <c r="I41" i="43"/>
  <c r="J41" i="43" s="1"/>
  <c r="E13" i="2"/>
  <c r="E14" i="2"/>
  <c r="E15" i="2"/>
  <c r="E12" i="2"/>
  <c r="G14" i="43"/>
  <c r="H14" i="43" s="1"/>
  <c r="G18" i="43"/>
  <c r="H18" i="43" s="1"/>
  <c r="G22" i="43"/>
  <c r="H22" i="43" s="1"/>
  <c r="G36" i="43"/>
  <c r="H36" i="43" s="1"/>
  <c r="G40" i="43"/>
  <c r="H40" i="43" s="1"/>
  <c r="G44" i="43"/>
  <c r="H44" i="43" s="1"/>
  <c r="G48" i="43"/>
  <c r="H48" i="43" s="1"/>
  <c r="G15" i="43"/>
  <c r="H15" i="43" s="1"/>
  <c r="G19" i="43"/>
  <c r="H19" i="43" s="1"/>
  <c r="G23" i="43"/>
  <c r="H23" i="43" s="1"/>
  <c r="G27" i="43"/>
  <c r="H27" i="43" s="1"/>
  <c r="G37" i="43"/>
  <c r="H37" i="43" s="1"/>
  <c r="G41" i="43"/>
  <c r="H41" i="43" s="1"/>
  <c r="G45" i="43"/>
  <c r="H45" i="43" s="1"/>
  <c r="G49" i="43"/>
  <c r="H49" i="43" s="1"/>
  <c r="G20" i="43"/>
  <c r="H20" i="43" s="1"/>
  <c r="G28" i="43"/>
  <c r="H28" i="43" s="1"/>
  <c r="G42" i="43"/>
  <c r="H42" i="43" s="1"/>
  <c r="G50" i="43"/>
  <c r="H50" i="43" s="1"/>
  <c r="G24" i="43"/>
  <c r="H24" i="43" s="1"/>
  <c r="G38" i="43"/>
  <c r="H38" i="43" s="1"/>
  <c r="G17" i="43"/>
  <c r="H17" i="43" s="1"/>
  <c r="G47" i="43"/>
  <c r="H47" i="43" s="1"/>
  <c r="G13" i="43"/>
  <c r="H13" i="43" s="1"/>
  <c r="G21" i="43"/>
  <c r="H21" i="43" s="1"/>
  <c r="G43" i="43"/>
  <c r="H43" i="43" s="1"/>
  <c r="G51" i="43"/>
  <c r="H51" i="43" s="1"/>
  <c r="G16" i="43"/>
  <c r="H16" i="43" s="1"/>
  <c r="G46" i="43"/>
  <c r="H46" i="43" s="1"/>
  <c r="H25" i="43"/>
  <c r="G39" i="43"/>
  <c r="H39" i="43" s="1"/>
  <c r="G82" i="43"/>
  <c r="H82" i="43" s="1"/>
  <c r="E9" i="2"/>
  <c r="E10" i="2"/>
  <c r="G12" i="43"/>
  <c r="H12" i="43" s="1"/>
  <c r="E11" i="2"/>
  <c r="D94" i="43"/>
  <c r="D95" i="43"/>
  <c r="D96" i="43"/>
  <c r="D97" i="43"/>
  <c r="D98" i="43"/>
  <c r="D99" i="43"/>
  <c r="D100" i="43"/>
  <c r="D101" i="43"/>
  <c r="D102" i="43"/>
  <c r="D103" i="43"/>
  <c r="D104" i="43"/>
  <c r="D105" i="43"/>
  <c r="D106" i="43"/>
  <c r="D107" i="43"/>
  <c r="D108" i="43"/>
  <c r="D109" i="43"/>
  <c r="D110" i="43"/>
  <c r="D111" i="43"/>
  <c r="D112" i="43"/>
  <c r="D113" i="43"/>
  <c r="D114" i="43"/>
  <c r="D115" i="43"/>
  <c r="D116" i="43"/>
  <c r="D117" i="43"/>
  <c r="D93" i="43"/>
  <c r="AU10" i="43" a="1"/>
  <c r="AU10" i="43" s="1"/>
  <c r="AU32" i="43" s="1"/>
  <c r="AV32" i="43" s="1"/>
  <c r="BO10" i="43"/>
  <c r="BO32" i="43" s="1"/>
  <c r="BP32" i="43" s="1"/>
  <c r="BP12" i="43"/>
  <c r="BQ12" i="43" s="1"/>
  <c r="BR12" i="43" s="1"/>
  <c r="BP13" i="43"/>
  <c r="BQ13" i="43" s="1"/>
  <c r="BR13" i="43" s="1"/>
  <c r="BP14" i="43"/>
  <c r="BQ14" i="43" s="1"/>
  <c r="BR14" i="43" s="1"/>
  <c r="BP15" i="43"/>
  <c r="BQ15" i="43" s="1"/>
  <c r="BR15" i="43" s="1"/>
  <c r="BP16" i="43"/>
  <c r="BQ16" i="43" s="1"/>
  <c r="BR16" i="43" s="1"/>
  <c r="BP17" i="43"/>
  <c r="BQ17" i="43" s="1"/>
  <c r="BR17" i="43" s="1"/>
  <c r="BP18" i="43"/>
  <c r="BQ18" i="43" s="1"/>
  <c r="BR18" i="43" s="1"/>
  <c r="BP19" i="43"/>
  <c r="BQ19" i="43" s="1"/>
  <c r="BR19" i="43" s="1"/>
  <c r="BP20" i="43"/>
  <c r="BQ20" i="43" s="1"/>
  <c r="BR20" i="43" s="1"/>
  <c r="BP21" i="43"/>
  <c r="BQ21" i="43" s="1"/>
  <c r="BR21" i="43" s="1"/>
  <c r="BP22" i="43"/>
  <c r="BQ22" i="43" s="1"/>
  <c r="BR22" i="43" s="1"/>
  <c r="BP23" i="43"/>
  <c r="BQ23" i="43" s="1"/>
  <c r="BR23" i="43" s="1"/>
  <c r="BP24" i="43"/>
  <c r="BQ24" i="43" s="1"/>
  <c r="BR24" i="43" s="1"/>
  <c r="BP25" i="43"/>
  <c r="BQ25" i="43" s="1"/>
  <c r="BR25" i="43" s="1"/>
  <c r="BP26" i="43"/>
  <c r="BQ26" i="43" s="1"/>
  <c r="BR26" i="43" s="1"/>
  <c r="BP27" i="43"/>
  <c r="BQ27" i="43" s="1"/>
  <c r="BR27" i="43" s="1"/>
  <c r="BP28" i="43"/>
  <c r="BQ28" i="43" s="1"/>
  <c r="BR28" i="43" s="1"/>
  <c r="BP29" i="43"/>
  <c r="BQ29" i="43" s="1"/>
  <c r="BR29" i="43" s="1"/>
  <c r="BP30" i="43"/>
  <c r="BQ30" i="43" s="1"/>
  <c r="BR30" i="43" s="1"/>
  <c r="BP34" i="43"/>
  <c r="BQ34" i="43" s="1"/>
  <c r="BR34" i="43" s="1"/>
  <c r="BP35" i="43"/>
  <c r="BQ35" i="43" s="1"/>
  <c r="BR35" i="43" s="1"/>
  <c r="BP36" i="43"/>
  <c r="BQ36" i="43" s="1"/>
  <c r="BR36" i="43" s="1"/>
  <c r="BP37" i="43"/>
  <c r="BQ37" i="43" s="1"/>
  <c r="BR37" i="43" s="1"/>
  <c r="BP38" i="43"/>
  <c r="BQ38" i="43" s="1"/>
  <c r="BR38" i="43" s="1"/>
  <c r="BP39" i="43"/>
  <c r="BQ39" i="43" s="1"/>
  <c r="BR39" i="43" s="1"/>
  <c r="BP40" i="43"/>
  <c r="BQ40" i="43" s="1"/>
  <c r="BR40" i="43" s="1"/>
  <c r="BP41" i="43"/>
  <c r="BQ41" i="43" s="1"/>
  <c r="BR41" i="43" s="1"/>
  <c r="BP42" i="43"/>
  <c r="BQ42" i="43" s="1"/>
  <c r="BR42" i="43" s="1"/>
  <c r="BP43" i="43"/>
  <c r="BQ43" i="43" s="1"/>
  <c r="BR43" i="43" s="1"/>
  <c r="BP44" i="43"/>
  <c r="BQ44" i="43" s="1"/>
  <c r="BR44" i="43" s="1"/>
  <c r="BP45" i="43"/>
  <c r="BQ45" i="43" s="1"/>
  <c r="BR45" i="43" s="1"/>
  <c r="BP46" i="43"/>
  <c r="BQ46" i="43" s="1"/>
  <c r="BR46" i="43" s="1"/>
  <c r="BP47" i="43"/>
  <c r="BQ47" i="43" s="1"/>
  <c r="BR47" i="43" s="1"/>
  <c r="BP48" i="43"/>
  <c r="BQ48" i="43" s="1"/>
  <c r="BR48" i="43" s="1"/>
  <c r="BP49" i="43"/>
  <c r="BQ49" i="43" s="1"/>
  <c r="BR49" i="43" s="1"/>
  <c r="BP50" i="43"/>
  <c r="BQ50" i="43" s="1"/>
  <c r="BR50" i="43" s="1"/>
  <c r="BP51" i="43"/>
  <c r="BQ51" i="43" s="1"/>
  <c r="BR51" i="43" s="1"/>
  <c r="BP82" i="43"/>
  <c r="BQ82" i="43" s="1"/>
  <c r="BR82" i="43" s="1"/>
  <c r="C90" i="43"/>
  <c r="B93" i="43"/>
  <c r="AJ13" i="43"/>
  <c r="AK13" i="43" s="1"/>
  <c r="AL13" i="43" s="1"/>
  <c r="AN13" i="43"/>
  <c r="AO13" i="43" s="1"/>
  <c r="AP13" i="43" s="1"/>
  <c r="AR13" i="43"/>
  <c r="AS13" i="43" s="1"/>
  <c r="AT13" i="43" s="1"/>
  <c r="AV13" i="43"/>
  <c r="AW13" i="43" s="1"/>
  <c r="AX13" i="43" s="1"/>
  <c r="AZ13" i="43"/>
  <c r="BA13" i="43" s="1"/>
  <c r="BB13" i="43" s="1"/>
  <c r="BD13" i="43"/>
  <c r="BE13" i="43" s="1"/>
  <c r="BF13" i="43" s="1"/>
  <c r="BH13" i="43"/>
  <c r="BI13" i="43" s="1"/>
  <c r="BJ13" i="43" s="1"/>
  <c r="BL13" i="43"/>
  <c r="BM13" i="43" s="1"/>
  <c r="BN13" i="43" s="1"/>
  <c r="AJ14" i="43"/>
  <c r="AK14" i="43" s="1"/>
  <c r="AL14" i="43" s="1"/>
  <c r="AN14" i="43"/>
  <c r="AO14" i="43" s="1"/>
  <c r="AP14" i="43" s="1"/>
  <c r="AR14" i="43"/>
  <c r="AS14" i="43" s="1"/>
  <c r="AT14" i="43" s="1"/>
  <c r="AV14" i="43"/>
  <c r="AW14" i="43" s="1"/>
  <c r="AX14" i="43" s="1"/>
  <c r="AZ14" i="43"/>
  <c r="BA14" i="43" s="1"/>
  <c r="BB14" i="43" s="1"/>
  <c r="BD14" i="43"/>
  <c r="BE14" i="43" s="1"/>
  <c r="BF14" i="43" s="1"/>
  <c r="BH14" i="43"/>
  <c r="BI14" i="43" s="1"/>
  <c r="BJ14" i="43" s="1"/>
  <c r="BL14" i="43"/>
  <c r="BM14" i="43" s="1"/>
  <c r="BN14" i="43" s="1"/>
  <c r="AJ15" i="43"/>
  <c r="AK15" i="43" s="1"/>
  <c r="AL15" i="43" s="1"/>
  <c r="AN15" i="43"/>
  <c r="AO15" i="43" s="1"/>
  <c r="AP15" i="43" s="1"/>
  <c r="AR15" i="43"/>
  <c r="AS15" i="43" s="1"/>
  <c r="AT15" i="43" s="1"/>
  <c r="AV15" i="43"/>
  <c r="AW15" i="43" s="1"/>
  <c r="AX15" i="43" s="1"/>
  <c r="AZ15" i="43"/>
  <c r="BA15" i="43" s="1"/>
  <c r="BB15" i="43" s="1"/>
  <c r="BD15" i="43"/>
  <c r="BE15" i="43" s="1"/>
  <c r="BF15" i="43" s="1"/>
  <c r="BH15" i="43"/>
  <c r="BI15" i="43" s="1"/>
  <c r="BJ15" i="43" s="1"/>
  <c r="BL15" i="43"/>
  <c r="BM15" i="43" s="1"/>
  <c r="BN15" i="43" s="1"/>
  <c r="AJ16" i="43"/>
  <c r="AK16" i="43" s="1"/>
  <c r="AL16" i="43" s="1"/>
  <c r="AN16" i="43"/>
  <c r="AO16" i="43" s="1"/>
  <c r="AP16" i="43" s="1"/>
  <c r="AR16" i="43"/>
  <c r="AS16" i="43" s="1"/>
  <c r="AT16" i="43" s="1"/>
  <c r="AV16" i="43"/>
  <c r="AW16" i="43" s="1"/>
  <c r="AX16" i="43" s="1"/>
  <c r="AZ16" i="43"/>
  <c r="BA16" i="43" s="1"/>
  <c r="BB16" i="43" s="1"/>
  <c r="BD16" i="43"/>
  <c r="BE16" i="43" s="1"/>
  <c r="BF16" i="43" s="1"/>
  <c r="BH16" i="43"/>
  <c r="BI16" i="43" s="1"/>
  <c r="BJ16" i="43" s="1"/>
  <c r="BL16" i="43"/>
  <c r="BM16" i="43" s="1"/>
  <c r="BN16" i="43" s="1"/>
  <c r="AJ17" i="43"/>
  <c r="AK17" i="43" s="1"/>
  <c r="AL17" i="43" s="1"/>
  <c r="AN17" i="43"/>
  <c r="AO17" i="43" s="1"/>
  <c r="AP17" i="43" s="1"/>
  <c r="AR17" i="43"/>
  <c r="AS17" i="43" s="1"/>
  <c r="AT17" i="43" s="1"/>
  <c r="AV17" i="43"/>
  <c r="AW17" i="43" s="1"/>
  <c r="AX17" i="43" s="1"/>
  <c r="AZ17" i="43"/>
  <c r="BA17" i="43" s="1"/>
  <c r="BB17" i="43" s="1"/>
  <c r="BD17" i="43"/>
  <c r="BE17" i="43" s="1"/>
  <c r="BF17" i="43" s="1"/>
  <c r="BH17" i="43"/>
  <c r="BI17" i="43" s="1"/>
  <c r="BJ17" i="43" s="1"/>
  <c r="BL17" i="43"/>
  <c r="BM17" i="43" s="1"/>
  <c r="BN17" i="43" s="1"/>
  <c r="AJ18" i="43"/>
  <c r="AK18" i="43" s="1"/>
  <c r="AL18" i="43" s="1"/>
  <c r="AN18" i="43"/>
  <c r="AO18" i="43" s="1"/>
  <c r="AP18" i="43" s="1"/>
  <c r="AR18" i="43"/>
  <c r="AS18" i="43" s="1"/>
  <c r="AT18" i="43" s="1"/>
  <c r="AV18" i="43"/>
  <c r="AW18" i="43" s="1"/>
  <c r="AX18" i="43" s="1"/>
  <c r="AZ18" i="43"/>
  <c r="BA18" i="43" s="1"/>
  <c r="BB18" i="43" s="1"/>
  <c r="BD18" i="43"/>
  <c r="BE18" i="43" s="1"/>
  <c r="BF18" i="43" s="1"/>
  <c r="BH18" i="43"/>
  <c r="BI18" i="43" s="1"/>
  <c r="BJ18" i="43" s="1"/>
  <c r="BL18" i="43"/>
  <c r="BM18" i="43" s="1"/>
  <c r="BN18" i="43" s="1"/>
  <c r="AJ19" i="43"/>
  <c r="AK19" i="43" s="1"/>
  <c r="AL19" i="43" s="1"/>
  <c r="AN19" i="43"/>
  <c r="AO19" i="43" s="1"/>
  <c r="AP19" i="43" s="1"/>
  <c r="AR19" i="43"/>
  <c r="AS19" i="43" s="1"/>
  <c r="AT19" i="43" s="1"/>
  <c r="AV19" i="43"/>
  <c r="AW19" i="43" s="1"/>
  <c r="AX19" i="43" s="1"/>
  <c r="AZ19" i="43"/>
  <c r="BA19" i="43" s="1"/>
  <c r="BB19" i="43" s="1"/>
  <c r="BD19" i="43"/>
  <c r="BE19" i="43" s="1"/>
  <c r="BF19" i="43" s="1"/>
  <c r="BH19" i="43"/>
  <c r="BI19" i="43" s="1"/>
  <c r="BJ19" i="43" s="1"/>
  <c r="BL19" i="43"/>
  <c r="BM19" i="43" s="1"/>
  <c r="BN19" i="43" s="1"/>
  <c r="AJ20" i="43"/>
  <c r="AK20" i="43" s="1"/>
  <c r="AL20" i="43" s="1"/>
  <c r="AN20" i="43"/>
  <c r="AO20" i="43" s="1"/>
  <c r="AP20" i="43" s="1"/>
  <c r="AR20" i="43"/>
  <c r="AS20" i="43" s="1"/>
  <c r="AT20" i="43" s="1"/>
  <c r="AV20" i="43"/>
  <c r="AW20" i="43" s="1"/>
  <c r="AX20" i="43" s="1"/>
  <c r="AZ20" i="43"/>
  <c r="BA20" i="43" s="1"/>
  <c r="BB20" i="43" s="1"/>
  <c r="BD20" i="43"/>
  <c r="BE20" i="43" s="1"/>
  <c r="BF20" i="43" s="1"/>
  <c r="BH20" i="43"/>
  <c r="BI20" i="43" s="1"/>
  <c r="BJ20" i="43" s="1"/>
  <c r="BL20" i="43"/>
  <c r="BM20" i="43" s="1"/>
  <c r="BN20" i="43" s="1"/>
  <c r="AJ21" i="43"/>
  <c r="AK21" i="43" s="1"/>
  <c r="AL21" i="43" s="1"/>
  <c r="AN21" i="43"/>
  <c r="AO21" i="43" s="1"/>
  <c r="AP21" i="43" s="1"/>
  <c r="AR21" i="43"/>
  <c r="AS21" i="43" s="1"/>
  <c r="AT21" i="43" s="1"/>
  <c r="AV21" i="43"/>
  <c r="AW21" i="43" s="1"/>
  <c r="AX21" i="43" s="1"/>
  <c r="AZ21" i="43"/>
  <c r="BA21" i="43" s="1"/>
  <c r="BB21" i="43" s="1"/>
  <c r="BD21" i="43"/>
  <c r="BE21" i="43" s="1"/>
  <c r="BF21" i="43" s="1"/>
  <c r="BH21" i="43"/>
  <c r="BI21" i="43" s="1"/>
  <c r="BJ21" i="43" s="1"/>
  <c r="BL21" i="43"/>
  <c r="BM21" i="43" s="1"/>
  <c r="BN21" i="43" s="1"/>
  <c r="AJ22" i="43"/>
  <c r="AK22" i="43" s="1"/>
  <c r="AL22" i="43" s="1"/>
  <c r="AN22" i="43"/>
  <c r="AO22" i="43" s="1"/>
  <c r="AP22" i="43" s="1"/>
  <c r="AR22" i="43"/>
  <c r="AS22" i="43" s="1"/>
  <c r="AT22" i="43" s="1"/>
  <c r="AV22" i="43"/>
  <c r="AW22" i="43" s="1"/>
  <c r="AX22" i="43" s="1"/>
  <c r="AZ22" i="43"/>
  <c r="BA22" i="43" s="1"/>
  <c r="BB22" i="43" s="1"/>
  <c r="BD22" i="43"/>
  <c r="BE22" i="43" s="1"/>
  <c r="BF22" i="43" s="1"/>
  <c r="BH22" i="43"/>
  <c r="BI22" i="43" s="1"/>
  <c r="BJ22" i="43" s="1"/>
  <c r="BL22" i="43"/>
  <c r="BM22" i="43" s="1"/>
  <c r="BN22" i="43" s="1"/>
  <c r="AJ23" i="43"/>
  <c r="AK23" i="43" s="1"/>
  <c r="AL23" i="43" s="1"/>
  <c r="AN23" i="43"/>
  <c r="AO23" i="43" s="1"/>
  <c r="AP23" i="43" s="1"/>
  <c r="AR23" i="43"/>
  <c r="AS23" i="43" s="1"/>
  <c r="AT23" i="43" s="1"/>
  <c r="AV23" i="43"/>
  <c r="AW23" i="43" s="1"/>
  <c r="AX23" i="43" s="1"/>
  <c r="AZ23" i="43"/>
  <c r="BA23" i="43" s="1"/>
  <c r="BB23" i="43" s="1"/>
  <c r="BD23" i="43"/>
  <c r="BE23" i="43" s="1"/>
  <c r="BF23" i="43" s="1"/>
  <c r="BH23" i="43"/>
  <c r="BI23" i="43" s="1"/>
  <c r="BJ23" i="43" s="1"/>
  <c r="BL23" i="43"/>
  <c r="BM23" i="43" s="1"/>
  <c r="BN23" i="43" s="1"/>
  <c r="AJ24" i="43"/>
  <c r="AK24" i="43" s="1"/>
  <c r="AL24" i="43" s="1"/>
  <c r="AN24" i="43"/>
  <c r="AO24" i="43" s="1"/>
  <c r="AP24" i="43" s="1"/>
  <c r="AR24" i="43"/>
  <c r="AS24" i="43" s="1"/>
  <c r="AT24" i="43" s="1"/>
  <c r="AV24" i="43"/>
  <c r="AW24" i="43" s="1"/>
  <c r="AX24" i="43" s="1"/>
  <c r="AZ24" i="43"/>
  <c r="BA24" i="43" s="1"/>
  <c r="BB24" i="43" s="1"/>
  <c r="BD24" i="43"/>
  <c r="BE24" i="43" s="1"/>
  <c r="BF24" i="43" s="1"/>
  <c r="BH24" i="43"/>
  <c r="BI24" i="43" s="1"/>
  <c r="BJ24" i="43" s="1"/>
  <c r="BL24" i="43"/>
  <c r="BM24" i="43" s="1"/>
  <c r="BN24" i="43" s="1"/>
  <c r="AJ25" i="43"/>
  <c r="AK25" i="43" s="1"/>
  <c r="AL25" i="43" s="1"/>
  <c r="AN25" i="43"/>
  <c r="AO25" i="43" s="1"/>
  <c r="AP25" i="43" s="1"/>
  <c r="AR25" i="43"/>
  <c r="AS25" i="43" s="1"/>
  <c r="AT25" i="43" s="1"/>
  <c r="AV25" i="43"/>
  <c r="AW25" i="43" s="1"/>
  <c r="AX25" i="43" s="1"/>
  <c r="AZ25" i="43"/>
  <c r="BA25" i="43" s="1"/>
  <c r="BB25" i="43" s="1"/>
  <c r="BD25" i="43"/>
  <c r="BE25" i="43" s="1"/>
  <c r="BF25" i="43" s="1"/>
  <c r="BH25" i="43"/>
  <c r="BI25" i="43" s="1"/>
  <c r="BJ25" i="43" s="1"/>
  <c r="BL25" i="43"/>
  <c r="BM25" i="43" s="1"/>
  <c r="BN25" i="43" s="1"/>
  <c r="AJ26" i="43"/>
  <c r="AK26" i="43" s="1"/>
  <c r="AL26" i="43" s="1"/>
  <c r="AN26" i="43"/>
  <c r="AO26" i="43" s="1"/>
  <c r="AP26" i="43" s="1"/>
  <c r="AR26" i="43"/>
  <c r="AS26" i="43" s="1"/>
  <c r="AT26" i="43" s="1"/>
  <c r="AV26" i="43"/>
  <c r="AW26" i="43" s="1"/>
  <c r="AX26" i="43" s="1"/>
  <c r="AZ26" i="43"/>
  <c r="BA26" i="43" s="1"/>
  <c r="BB26" i="43" s="1"/>
  <c r="BD26" i="43"/>
  <c r="BE26" i="43" s="1"/>
  <c r="BF26" i="43" s="1"/>
  <c r="BH26" i="43"/>
  <c r="BI26" i="43" s="1"/>
  <c r="BJ26" i="43" s="1"/>
  <c r="BL26" i="43"/>
  <c r="BM26" i="43" s="1"/>
  <c r="BN26" i="43" s="1"/>
  <c r="AJ27" i="43"/>
  <c r="AK27" i="43" s="1"/>
  <c r="AL27" i="43" s="1"/>
  <c r="AN27" i="43"/>
  <c r="AO27" i="43" s="1"/>
  <c r="AP27" i="43" s="1"/>
  <c r="AR27" i="43"/>
  <c r="AS27" i="43" s="1"/>
  <c r="AT27" i="43" s="1"/>
  <c r="AV27" i="43"/>
  <c r="AW27" i="43" s="1"/>
  <c r="AX27" i="43" s="1"/>
  <c r="AZ27" i="43"/>
  <c r="BA27" i="43" s="1"/>
  <c r="BB27" i="43" s="1"/>
  <c r="BD27" i="43"/>
  <c r="BE27" i="43" s="1"/>
  <c r="BF27" i="43" s="1"/>
  <c r="BH27" i="43"/>
  <c r="BI27" i="43" s="1"/>
  <c r="BJ27" i="43" s="1"/>
  <c r="BL27" i="43"/>
  <c r="BM27" i="43" s="1"/>
  <c r="BN27" i="43" s="1"/>
  <c r="AJ28" i="43"/>
  <c r="AK28" i="43" s="1"/>
  <c r="AL28" i="43" s="1"/>
  <c r="AN28" i="43"/>
  <c r="AO28" i="43" s="1"/>
  <c r="AP28" i="43" s="1"/>
  <c r="AR28" i="43"/>
  <c r="AS28" i="43" s="1"/>
  <c r="AT28" i="43" s="1"/>
  <c r="AV28" i="43"/>
  <c r="AW28" i="43" s="1"/>
  <c r="AX28" i="43" s="1"/>
  <c r="AZ28" i="43"/>
  <c r="BA28" i="43" s="1"/>
  <c r="BB28" i="43" s="1"/>
  <c r="BD28" i="43"/>
  <c r="BE28" i="43" s="1"/>
  <c r="BF28" i="43" s="1"/>
  <c r="BH28" i="43"/>
  <c r="BI28" i="43" s="1"/>
  <c r="BJ28" i="43" s="1"/>
  <c r="BL28" i="43"/>
  <c r="BM28" i="43" s="1"/>
  <c r="BN28" i="43" s="1"/>
  <c r="AJ29" i="43"/>
  <c r="AK29" i="43" s="1"/>
  <c r="AL29" i="43" s="1"/>
  <c r="AN29" i="43"/>
  <c r="AO29" i="43" s="1"/>
  <c r="AP29" i="43" s="1"/>
  <c r="AR29" i="43"/>
  <c r="AS29" i="43" s="1"/>
  <c r="AT29" i="43" s="1"/>
  <c r="AV29" i="43"/>
  <c r="AW29" i="43" s="1"/>
  <c r="AX29" i="43" s="1"/>
  <c r="AZ29" i="43"/>
  <c r="BA29" i="43" s="1"/>
  <c r="BB29" i="43" s="1"/>
  <c r="BD29" i="43"/>
  <c r="BE29" i="43" s="1"/>
  <c r="BF29" i="43" s="1"/>
  <c r="BH29" i="43"/>
  <c r="BI29" i="43" s="1"/>
  <c r="BJ29" i="43" s="1"/>
  <c r="BL29" i="43"/>
  <c r="BM29" i="43" s="1"/>
  <c r="BN29" i="43" s="1"/>
  <c r="AJ30" i="43"/>
  <c r="AK30" i="43" s="1"/>
  <c r="AL30" i="43" s="1"/>
  <c r="AN30" i="43"/>
  <c r="AO30" i="43" s="1"/>
  <c r="AP30" i="43" s="1"/>
  <c r="AR30" i="43"/>
  <c r="AS30" i="43" s="1"/>
  <c r="AT30" i="43" s="1"/>
  <c r="AV30" i="43"/>
  <c r="AW30" i="43" s="1"/>
  <c r="AX30" i="43" s="1"/>
  <c r="AZ30" i="43"/>
  <c r="BA30" i="43" s="1"/>
  <c r="BB30" i="43" s="1"/>
  <c r="BD30" i="43"/>
  <c r="BE30" i="43" s="1"/>
  <c r="BF30" i="43" s="1"/>
  <c r="BH30" i="43"/>
  <c r="BI30" i="43" s="1"/>
  <c r="BJ30" i="43" s="1"/>
  <c r="BL30" i="43"/>
  <c r="BM30" i="43" s="1"/>
  <c r="BN30" i="43" s="1"/>
  <c r="AJ34" i="43"/>
  <c r="AK34" i="43" s="1"/>
  <c r="AL34" i="43" s="1"/>
  <c r="AN34" i="43"/>
  <c r="AO34" i="43" s="1"/>
  <c r="AP34" i="43" s="1"/>
  <c r="AR34" i="43"/>
  <c r="AS34" i="43" s="1"/>
  <c r="AT34" i="43" s="1"/>
  <c r="AV34" i="43"/>
  <c r="AW34" i="43" s="1"/>
  <c r="AX34" i="43" s="1"/>
  <c r="AZ34" i="43"/>
  <c r="BA34" i="43" s="1"/>
  <c r="BB34" i="43" s="1"/>
  <c r="BD34" i="43"/>
  <c r="BE34" i="43" s="1"/>
  <c r="BF34" i="43" s="1"/>
  <c r="BH34" i="43"/>
  <c r="BI34" i="43" s="1"/>
  <c r="BJ34" i="43" s="1"/>
  <c r="BL34" i="43"/>
  <c r="BM34" i="43" s="1"/>
  <c r="BN34" i="43" s="1"/>
  <c r="AJ35" i="43"/>
  <c r="AK35" i="43" s="1"/>
  <c r="AL35" i="43" s="1"/>
  <c r="AN35" i="43"/>
  <c r="AO35" i="43" s="1"/>
  <c r="AP35" i="43" s="1"/>
  <c r="AR35" i="43"/>
  <c r="AS35" i="43" s="1"/>
  <c r="AT35" i="43" s="1"/>
  <c r="AV35" i="43"/>
  <c r="AW35" i="43" s="1"/>
  <c r="AX35" i="43" s="1"/>
  <c r="AZ35" i="43"/>
  <c r="BA35" i="43" s="1"/>
  <c r="BB35" i="43" s="1"/>
  <c r="BD35" i="43"/>
  <c r="BE35" i="43" s="1"/>
  <c r="BF35" i="43" s="1"/>
  <c r="BH35" i="43"/>
  <c r="BI35" i="43" s="1"/>
  <c r="BJ35" i="43" s="1"/>
  <c r="BL35" i="43"/>
  <c r="BM35" i="43" s="1"/>
  <c r="BN35" i="43" s="1"/>
  <c r="AJ36" i="43"/>
  <c r="AK36" i="43" s="1"/>
  <c r="AL36" i="43" s="1"/>
  <c r="AN36" i="43"/>
  <c r="AO36" i="43" s="1"/>
  <c r="AP36" i="43" s="1"/>
  <c r="AR36" i="43"/>
  <c r="AS36" i="43" s="1"/>
  <c r="AT36" i="43" s="1"/>
  <c r="AV36" i="43"/>
  <c r="AW36" i="43" s="1"/>
  <c r="AX36" i="43" s="1"/>
  <c r="AZ36" i="43"/>
  <c r="BA36" i="43" s="1"/>
  <c r="BB36" i="43" s="1"/>
  <c r="BD36" i="43"/>
  <c r="BE36" i="43" s="1"/>
  <c r="BF36" i="43" s="1"/>
  <c r="BH36" i="43"/>
  <c r="BI36" i="43" s="1"/>
  <c r="BJ36" i="43" s="1"/>
  <c r="BL36" i="43"/>
  <c r="BM36" i="43" s="1"/>
  <c r="BN36" i="43" s="1"/>
  <c r="AJ37" i="43"/>
  <c r="AK37" i="43" s="1"/>
  <c r="AL37" i="43" s="1"/>
  <c r="AN37" i="43"/>
  <c r="AO37" i="43" s="1"/>
  <c r="AP37" i="43" s="1"/>
  <c r="AR37" i="43"/>
  <c r="AS37" i="43" s="1"/>
  <c r="AT37" i="43" s="1"/>
  <c r="AV37" i="43"/>
  <c r="AW37" i="43" s="1"/>
  <c r="AX37" i="43" s="1"/>
  <c r="AZ37" i="43"/>
  <c r="BA37" i="43" s="1"/>
  <c r="BB37" i="43" s="1"/>
  <c r="BD37" i="43"/>
  <c r="BE37" i="43" s="1"/>
  <c r="BF37" i="43" s="1"/>
  <c r="BH37" i="43"/>
  <c r="BI37" i="43" s="1"/>
  <c r="BJ37" i="43" s="1"/>
  <c r="BL37" i="43"/>
  <c r="BM37" i="43" s="1"/>
  <c r="BN37" i="43" s="1"/>
  <c r="AJ38" i="43"/>
  <c r="AK38" i="43" s="1"/>
  <c r="AL38" i="43" s="1"/>
  <c r="AN38" i="43"/>
  <c r="AO38" i="43" s="1"/>
  <c r="AP38" i="43" s="1"/>
  <c r="AR38" i="43"/>
  <c r="AS38" i="43" s="1"/>
  <c r="AT38" i="43" s="1"/>
  <c r="AV38" i="43"/>
  <c r="AW38" i="43" s="1"/>
  <c r="AX38" i="43" s="1"/>
  <c r="AZ38" i="43"/>
  <c r="BA38" i="43" s="1"/>
  <c r="BB38" i="43" s="1"/>
  <c r="BD38" i="43"/>
  <c r="BE38" i="43" s="1"/>
  <c r="BF38" i="43" s="1"/>
  <c r="BH38" i="43"/>
  <c r="BI38" i="43" s="1"/>
  <c r="BJ38" i="43" s="1"/>
  <c r="BL38" i="43"/>
  <c r="BM38" i="43" s="1"/>
  <c r="BN38" i="43" s="1"/>
  <c r="AJ39" i="43"/>
  <c r="AK39" i="43" s="1"/>
  <c r="AL39" i="43" s="1"/>
  <c r="AN39" i="43"/>
  <c r="AO39" i="43" s="1"/>
  <c r="AP39" i="43" s="1"/>
  <c r="AR39" i="43"/>
  <c r="AS39" i="43" s="1"/>
  <c r="AT39" i="43" s="1"/>
  <c r="AV39" i="43"/>
  <c r="AW39" i="43" s="1"/>
  <c r="AX39" i="43" s="1"/>
  <c r="AZ39" i="43"/>
  <c r="BA39" i="43" s="1"/>
  <c r="BB39" i="43" s="1"/>
  <c r="BD39" i="43"/>
  <c r="BE39" i="43" s="1"/>
  <c r="BF39" i="43" s="1"/>
  <c r="BH39" i="43"/>
  <c r="BI39" i="43" s="1"/>
  <c r="BJ39" i="43" s="1"/>
  <c r="BL39" i="43"/>
  <c r="BM39" i="43" s="1"/>
  <c r="BN39" i="43" s="1"/>
  <c r="AJ40" i="43"/>
  <c r="AK40" i="43" s="1"/>
  <c r="AL40" i="43" s="1"/>
  <c r="AN40" i="43"/>
  <c r="AO40" i="43" s="1"/>
  <c r="AP40" i="43" s="1"/>
  <c r="AR40" i="43"/>
  <c r="AS40" i="43" s="1"/>
  <c r="AT40" i="43" s="1"/>
  <c r="AV40" i="43"/>
  <c r="AW40" i="43" s="1"/>
  <c r="AX40" i="43" s="1"/>
  <c r="AZ40" i="43"/>
  <c r="BA40" i="43" s="1"/>
  <c r="BB40" i="43" s="1"/>
  <c r="BD40" i="43"/>
  <c r="BE40" i="43" s="1"/>
  <c r="BF40" i="43" s="1"/>
  <c r="BH40" i="43"/>
  <c r="BI40" i="43" s="1"/>
  <c r="BJ40" i="43" s="1"/>
  <c r="BL40" i="43"/>
  <c r="BM40" i="43" s="1"/>
  <c r="BN40" i="43" s="1"/>
  <c r="AJ41" i="43"/>
  <c r="AK41" i="43" s="1"/>
  <c r="AL41" i="43" s="1"/>
  <c r="AN41" i="43"/>
  <c r="AO41" i="43" s="1"/>
  <c r="AP41" i="43" s="1"/>
  <c r="AR41" i="43"/>
  <c r="AS41" i="43" s="1"/>
  <c r="AT41" i="43" s="1"/>
  <c r="AV41" i="43"/>
  <c r="AW41" i="43" s="1"/>
  <c r="AX41" i="43" s="1"/>
  <c r="AZ41" i="43"/>
  <c r="BA41" i="43" s="1"/>
  <c r="BB41" i="43" s="1"/>
  <c r="BD41" i="43"/>
  <c r="BE41" i="43" s="1"/>
  <c r="BF41" i="43" s="1"/>
  <c r="BH41" i="43"/>
  <c r="BI41" i="43" s="1"/>
  <c r="BJ41" i="43" s="1"/>
  <c r="BL41" i="43"/>
  <c r="BM41" i="43" s="1"/>
  <c r="BN41" i="43" s="1"/>
  <c r="AJ42" i="43"/>
  <c r="AK42" i="43" s="1"/>
  <c r="AL42" i="43" s="1"/>
  <c r="AN42" i="43"/>
  <c r="AO42" i="43" s="1"/>
  <c r="AP42" i="43" s="1"/>
  <c r="AR42" i="43"/>
  <c r="AS42" i="43" s="1"/>
  <c r="AT42" i="43" s="1"/>
  <c r="AV42" i="43"/>
  <c r="AW42" i="43" s="1"/>
  <c r="AX42" i="43" s="1"/>
  <c r="AZ42" i="43"/>
  <c r="BA42" i="43" s="1"/>
  <c r="BB42" i="43" s="1"/>
  <c r="BD42" i="43"/>
  <c r="BE42" i="43" s="1"/>
  <c r="BF42" i="43" s="1"/>
  <c r="BH42" i="43"/>
  <c r="BI42" i="43" s="1"/>
  <c r="BJ42" i="43" s="1"/>
  <c r="BL42" i="43"/>
  <c r="BM42" i="43" s="1"/>
  <c r="BN42" i="43" s="1"/>
  <c r="AJ43" i="43"/>
  <c r="AK43" i="43" s="1"/>
  <c r="AL43" i="43" s="1"/>
  <c r="AN43" i="43"/>
  <c r="AO43" i="43" s="1"/>
  <c r="AP43" i="43" s="1"/>
  <c r="AR43" i="43"/>
  <c r="AS43" i="43" s="1"/>
  <c r="AT43" i="43" s="1"/>
  <c r="AV43" i="43"/>
  <c r="AW43" i="43" s="1"/>
  <c r="AX43" i="43" s="1"/>
  <c r="AZ43" i="43"/>
  <c r="BA43" i="43" s="1"/>
  <c r="BB43" i="43" s="1"/>
  <c r="BD43" i="43"/>
  <c r="BE43" i="43" s="1"/>
  <c r="BF43" i="43" s="1"/>
  <c r="BH43" i="43"/>
  <c r="BI43" i="43" s="1"/>
  <c r="BJ43" i="43" s="1"/>
  <c r="BL43" i="43"/>
  <c r="BM43" i="43" s="1"/>
  <c r="BN43" i="43" s="1"/>
  <c r="AJ44" i="43"/>
  <c r="AK44" i="43" s="1"/>
  <c r="AL44" i="43" s="1"/>
  <c r="AN44" i="43"/>
  <c r="AO44" i="43" s="1"/>
  <c r="AP44" i="43" s="1"/>
  <c r="AR44" i="43"/>
  <c r="AS44" i="43" s="1"/>
  <c r="AT44" i="43" s="1"/>
  <c r="AV44" i="43"/>
  <c r="AW44" i="43" s="1"/>
  <c r="AX44" i="43" s="1"/>
  <c r="AZ44" i="43"/>
  <c r="BA44" i="43" s="1"/>
  <c r="BB44" i="43" s="1"/>
  <c r="BD44" i="43"/>
  <c r="BE44" i="43" s="1"/>
  <c r="BF44" i="43" s="1"/>
  <c r="BH44" i="43"/>
  <c r="BI44" i="43" s="1"/>
  <c r="BJ44" i="43" s="1"/>
  <c r="BL44" i="43"/>
  <c r="BM44" i="43" s="1"/>
  <c r="BN44" i="43" s="1"/>
  <c r="AJ45" i="43"/>
  <c r="AK45" i="43" s="1"/>
  <c r="AL45" i="43" s="1"/>
  <c r="AN45" i="43"/>
  <c r="AO45" i="43" s="1"/>
  <c r="AP45" i="43" s="1"/>
  <c r="AR45" i="43"/>
  <c r="AS45" i="43" s="1"/>
  <c r="AT45" i="43" s="1"/>
  <c r="AV45" i="43"/>
  <c r="AW45" i="43" s="1"/>
  <c r="AX45" i="43" s="1"/>
  <c r="AZ45" i="43"/>
  <c r="BA45" i="43" s="1"/>
  <c r="BB45" i="43" s="1"/>
  <c r="BD45" i="43"/>
  <c r="BE45" i="43" s="1"/>
  <c r="BF45" i="43" s="1"/>
  <c r="BH45" i="43"/>
  <c r="BI45" i="43" s="1"/>
  <c r="BJ45" i="43" s="1"/>
  <c r="BL45" i="43"/>
  <c r="BM45" i="43" s="1"/>
  <c r="BN45" i="43" s="1"/>
  <c r="AJ46" i="43"/>
  <c r="AK46" i="43" s="1"/>
  <c r="AL46" i="43" s="1"/>
  <c r="AN46" i="43"/>
  <c r="AO46" i="43" s="1"/>
  <c r="AP46" i="43" s="1"/>
  <c r="AR46" i="43"/>
  <c r="AS46" i="43" s="1"/>
  <c r="AT46" i="43" s="1"/>
  <c r="AV46" i="43"/>
  <c r="AW46" i="43" s="1"/>
  <c r="AX46" i="43" s="1"/>
  <c r="AZ46" i="43"/>
  <c r="BA46" i="43" s="1"/>
  <c r="BB46" i="43" s="1"/>
  <c r="BD46" i="43"/>
  <c r="BE46" i="43" s="1"/>
  <c r="BF46" i="43" s="1"/>
  <c r="BH46" i="43"/>
  <c r="BI46" i="43" s="1"/>
  <c r="BJ46" i="43" s="1"/>
  <c r="BL46" i="43"/>
  <c r="BM46" i="43" s="1"/>
  <c r="BN46" i="43" s="1"/>
  <c r="AJ47" i="43"/>
  <c r="AK47" i="43" s="1"/>
  <c r="AL47" i="43" s="1"/>
  <c r="AN47" i="43"/>
  <c r="AO47" i="43" s="1"/>
  <c r="AP47" i="43" s="1"/>
  <c r="AR47" i="43"/>
  <c r="AS47" i="43" s="1"/>
  <c r="AT47" i="43" s="1"/>
  <c r="AV47" i="43"/>
  <c r="AW47" i="43" s="1"/>
  <c r="AX47" i="43" s="1"/>
  <c r="AZ47" i="43"/>
  <c r="BA47" i="43" s="1"/>
  <c r="BB47" i="43" s="1"/>
  <c r="BD47" i="43"/>
  <c r="BE47" i="43" s="1"/>
  <c r="BF47" i="43" s="1"/>
  <c r="BH47" i="43"/>
  <c r="BI47" i="43" s="1"/>
  <c r="BJ47" i="43" s="1"/>
  <c r="BL47" i="43"/>
  <c r="BM47" i="43" s="1"/>
  <c r="BN47" i="43" s="1"/>
  <c r="AJ48" i="43"/>
  <c r="AK48" i="43" s="1"/>
  <c r="AL48" i="43" s="1"/>
  <c r="AN48" i="43"/>
  <c r="AO48" i="43" s="1"/>
  <c r="AP48" i="43" s="1"/>
  <c r="AR48" i="43"/>
  <c r="AS48" i="43" s="1"/>
  <c r="AT48" i="43" s="1"/>
  <c r="AV48" i="43"/>
  <c r="AW48" i="43" s="1"/>
  <c r="AX48" i="43" s="1"/>
  <c r="AZ48" i="43"/>
  <c r="BA48" i="43" s="1"/>
  <c r="BB48" i="43" s="1"/>
  <c r="BD48" i="43"/>
  <c r="BE48" i="43" s="1"/>
  <c r="BF48" i="43" s="1"/>
  <c r="BH48" i="43"/>
  <c r="BI48" i="43" s="1"/>
  <c r="BJ48" i="43" s="1"/>
  <c r="BL48" i="43"/>
  <c r="BM48" i="43" s="1"/>
  <c r="BN48" i="43" s="1"/>
  <c r="AJ49" i="43"/>
  <c r="AK49" i="43" s="1"/>
  <c r="AL49" i="43" s="1"/>
  <c r="AN49" i="43"/>
  <c r="AO49" i="43" s="1"/>
  <c r="AP49" i="43" s="1"/>
  <c r="AR49" i="43"/>
  <c r="AS49" i="43" s="1"/>
  <c r="AT49" i="43" s="1"/>
  <c r="AV49" i="43"/>
  <c r="AW49" i="43" s="1"/>
  <c r="AX49" i="43" s="1"/>
  <c r="AZ49" i="43"/>
  <c r="BA49" i="43" s="1"/>
  <c r="BB49" i="43" s="1"/>
  <c r="BD49" i="43"/>
  <c r="BE49" i="43" s="1"/>
  <c r="BF49" i="43" s="1"/>
  <c r="BH49" i="43"/>
  <c r="BI49" i="43" s="1"/>
  <c r="BJ49" i="43" s="1"/>
  <c r="BL49" i="43"/>
  <c r="BM49" i="43" s="1"/>
  <c r="BN49" i="43" s="1"/>
  <c r="AJ50" i="43"/>
  <c r="AK50" i="43" s="1"/>
  <c r="AL50" i="43" s="1"/>
  <c r="AN50" i="43"/>
  <c r="AO50" i="43" s="1"/>
  <c r="AP50" i="43" s="1"/>
  <c r="AR50" i="43"/>
  <c r="AS50" i="43" s="1"/>
  <c r="AT50" i="43" s="1"/>
  <c r="AV50" i="43"/>
  <c r="AW50" i="43" s="1"/>
  <c r="AX50" i="43" s="1"/>
  <c r="AZ50" i="43"/>
  <c r="BA50" i="43" s="1"/>
  <c r="BB50" i="43" s="1"/>
  <c r="BD50" i="43"/>
  <c r="BE50" i="43" s="1"/>
  <c r="BF50" i="43" s="1"/>
  <c r="BH50" i="43"/>
  <c r="BI50" i="43" s="1"/>
  <c r="BJ50" i="43" s="1"/>
  <c r="BL50" i="43"/>
  <c r="BM50" i="43" s="1"/>
  <c r="BN50" i="43" s="1"/>
  <c r="AJ51" i="43"/>
  <c r="AK51" i="43" s="1"/>
  <c r="AL51" i="43" s="1"/>
  <c r="AN51" i="43"/>
  <c r="AO51" i="43" s="1"/>
  <c r="AP51" i="43" s="1"/>
  <c r="AR51" i="43"/>
  <c r="AS51" i="43" s="1"/>
  <c r="AT51" i="43" s="1"/>
  <c r="AV51" i="43"/>
  <c r="AW51" i="43" s="1"/>
  <c r="AX51" i="43" s="1"/>
  <c r="AZ51" i="43"/>
  <c r="BA51" i="43" s="1"/>
  <c r="BB51" i="43" s="1"/>
  <c r="BD51" i="43"/>
  <c r="BE51" i="43" s="1"/>
  <c r="BF51" i="43" s="1"/>
  <c r="BH51" i="43"/>
  <c r="BI51" i="43" s="1"/>
  <c r="BJ51" i="43" s="1"/>
  <c r="BL51" i="43"/>
  <c r="BM51" i="43" s="1"/>
  <c r="BN51" i="43" s="1"/>
  <c r="AJ82" i="43"/>
  <c r="AK82" i="43" s="1"/>
  <c r="AL82" i="43" s="1"/>
  <c r="AN82" i="43"/>
  <c r="AO82" i="43" s="1"/>
  <c r="AP82" i="43" s="1"/>
  <c r="AR82" i="43"/>
  <c r="AS82" i="43" s="1"/>
  <c r="AT82" i="43" s="1"/>
  <c r="AV82" i="43"/>
  <c r="AW82" i="43" s="1"/>
  <c r="AX82" i="43" s="1"/>
  <c r="AZ82" i="43"/>
  <c r="BA82" i="43" s="1"/>
  <c r="BB82" i="43" s="1"/>
  <c r="BD82" i="43"/>
  <c r="BE82" i="43" s="1"/>
  <c r="BF82" i="43" s="1"/>
  <c r="BH82" i="43"/>
  <c r="BI82" i="43" s="1"/>
  <c r="BJ82" i="43" s="1"/>
  <c r="BL82" i="43"/>
  <c r="BM82" i="43" s="1"/>
  <c r="BN82" i="43" s="1"/>
  <c r="BL12" i="43"/>
  <c r="BM12" i="43" s="1"/>
  <c r="BN12" i="43" s="1"/>
  <c r="BH12" i="43"/>
  <c r="BI12" i="43" s="1"/>
  <c r="BJ12" i="43" s="1"/>
  <c r="BD12" i="43"/>
  <c r="BE12" i="43" s="1"/>
  <c r="BF12" i="43" s="1"/>
  <c r="AZ12" i="43"/>
  <c r="BA12" i="43" s="1"/>
  <c r="BB12" i="43" s="1"/>
  <c r="AV12" i="43"/>
  <c r="AW12" i="43" s="1"/>
  <c r="AX12" i="43" s="1"/>
  <c r="AR12" i="43"/>
  <c r="AS12" i="43" s="1"/>
  <c r="AT12" i="43" s="1"/>
  <c r="AN12" i="43"/>
  <c r="AO12" i="43" s="1"/>
  <c r="AP12" i="43" s="1"/>
  <c r="AJ12" i="43"/>
  <c r="AK12" i="43" s="1"/>
  <c r="AL12" i="43" s="1"/>
  <c r="BK10" i="43"/>
  <c r="BK32" i="43" s="1"/>
  <c r="BL32" i="43" s="1"/>
  <c r="BG10" i="43"/>
  <c r="BG32" i="43" s="1"/>
  <c r="BH32" i="43" s="1"/>
  <c r="BC10" i="43"/>
  <c r="BC32" i="43" s="1"/>
  <c r="BD32" i="43" s="1"/>
  <c r="AY10" i="43"/>
  <c r="AY32" i="43" s="1"/>
  <c r="AZ32" i="43" s="1"/>
  <c r="AQ10" i="43"/>
  <c r="AQ32" i="43" s="1"/>
  <c r="AR32" i="43" s="1"/>
  <c r="AM10" i="43"/>
  <c r="AM32" i="43" s="1"/>
  <c r="AN32" i="43" s="1"/>
  <c r="Z5" i="43"/>
  <c r="AU84" i="43" l="1"/>
  <c r="BG84" i="43"/>
  <c r="AM84" i="43"/>
  <c r="AQ84" i="43"/>
  <c r="BK84" i="43"/>
  <c r="BC84" i="43"/>
  <c r="BO84" i="43"/>
  <c r="AY84" i="43"/>
  <c r="H84" i="43"/>
  <c r="BR84" i="43"/>
  <c r="BQ84" i="43"/>
  <c r="BQ85" i="43" s="1"/>
  <c r="C117" i="43" s="1"/>
  <c r="BP84" i="43"/>
  <c r="BF84" i="43"/>
  <c r="BJ84" i="43"/>
  <c r="AT84" i="43"/>
  <c r="AX84" i="43"/>
  <c r="BN84" i="43"/>
  <c r="AL84" i="43"/>
  <c r="BB84" i="43"/>
  <c r="AP84" i="43"/>
  <c r="BM84" i="43"/>
  <c r="BM85" i="43" s="1"/>
  <c r="C116" i="43" s="1"/>
  <c r="BI84" i="43"/>
  <c r="BI85" i="43" s="1"/>
  <c r="C115" i="43" s="1"/>
  <c r="BE84" i="43"/>
  <c r="BE85" i="43" s="1"/>
  <c r="C114" i="43" s="1"/>
  <c r="BA84" i="43"/>
  <c r="BA85" i="43" s="1"/>
  <c r="C113" i="43" s="1"/>
  <c r="AW84" i="43"/>
  <c r="AW85" i="43" s="1"/>
  <c r="C112" i="43" s="1"/>
  <c r="AS84" i="43"/>
  <c r="AS85" i="43" s="1"/>
  <c r="C111" i="43" s="1"/>
  <c r="AO84" i="43"/>
  <c r="AO85" i="43" s="1"/>
  <c r="C110" i="43" s="1"/>
  <c r="AK84" i="43"/>
  <c r="AK85" i="43" s="1"/>
  <c r="C109" i="43" s="1"/>
  <c r="J84" i="43"/>
  <c r="BL84" i="43"/>
  <c r="BH84" i="43"/>
  <c r="BD84" i="43"/>
  <c r="AZ84" i="43"/>
  <c r="AV84" i="43"/>
  <c r="AR84" i="43"/>
  <c r="AN84" i="43"/>
  <c r="I84" i="43"/>
  <c r="G84" i="43"/>
  <c r="F21" i="37"/>
  <c r="F22" i="37"/>
  <c r="F23" i="37"/>
  <c r="F24" i="37"/>
  <c r="F25" i="37"/>
  <c r="F26" i="37"/>
  <c r="F27" i="37"/>
  <c r="B22" i="37"/>
  <c r="B23" i="37"/>
  <c r="B24" i="37"/>
  <c r="B25" i="37"/>
  <c r="B26" i="37"/>
  <c r="B27" i="37"/>
  <c r="B20" i="37"/>
  <c r="G10" i="2"/>
  <c r="G11" i="2"/>
  <c r="G12" i="2"/>
  <c r="G13" i="2"/>
  <c r="G14" i="2"/>
  <c r="G15" i="2"/>
  <c r="G16" i="2"/>
  <c r="F20" i="37"/>
  <c r="H85" i="43" l="1"/>
  <c r="C95" i="43" s="1"/>
  <c r="J85" i="43"/>
  <c r="C96" i="43" s="1"/>
  <c r="C84" i="43"/>
  <c r="H12" i="2" l="1"/>
  <c r="H11" i="2"/>
  <c r="J11" i="2" s="1"/>
  <c r="D84" i="43"/>
  <c r="D85" i="43" s="1"/>
  <c r="AI10" i="43"/>
  <c r="AI32" i="43" s="1"/>
  <c r="AG10" i="43"/>
  <c r="AG31" i="43" s="1"/>
  <c r="AH31" i="43" s="1"/>
  <c r="AE10" i="43"/>
  <c r="AE31" i="43" s="1"/>
  <c r="AF31" i="43" s="1"/>
  <c r="AC10" i="43"/>
  <c r="AC31" i="43" s="1"/>
  <c r="AD31" i="43" s="1"/>
  <c r="AA10" i="43"/>
  <c r="AA31" i="43" s="1"/>
  <c r="AB31" i="43" s="1"/>
  <c r="Y10" i="43"/>
  <c r="Y31" i="43" s="1"/>
  <c r="Z31" i="43" s="1"/>
  <c r="W10" i="43"/>
  <c r="W31" i="43" s="1"/>
  <c r="X31" i="43" s="1"/>
  <c r="U10" i="43"/>
  <c r="U31" i="43" s="1"/>
  <c r="V31" i="43" s="1"/>
  <c r="S10" i="43"/>
  <c r="S31" i="43" s="1"/>
  <c r="T31" i="43" s="1"/>
  <c r="Q10" i="43"/>
  <c r="O10" i="43"/>
  <c r="O31" i="43" s="1"/>
  <c r="P31" i="43" s="1"/>
  <c r="M10" i="43"/>
  <c r="M31" i="43" s="1"/>
  <c r="N31" i="43" s="1"/>
  <c r="K10" i="43"/>
  <c r="K31" i="43" s="1"/>
  <c r="L31" i="43" s="1"/>
  <c r="E10" i="43"/>
  <c r="E31" i="43" s="1"/>
  <c r="F31" i="43" s="1"/>
  <c r="C93" i="43" l="1"/>
  <c r="H9" i="2" s="1"/>
  <c r="AJ32" i="43"/>
  <c r="AJ84" i="43" s="1"/>
  <c r="AI84" i="43"/>
  <c r="Q74" i="43"/>
  <c r="R74" i="43" s="1"/>
  <c r="Q31" i="43"/>
  <c r="R31" i="43" s="1"/>
  <c r="M56" i="43"/>
  <c r="M75" i="43"/>
  <c r="N75" i="43" s="1"/>
  <c r="M76" i="43"/>
  <c r="N76" i="43" s="1"/>
  <c r="M77" i="43"/>
  <c r="N77" i="43" s="1"/>
  <c r="M78" i="43"/>
  <c r="N78" i="43" s="1"/>
  <c r="M79" i="43"/>
  <c r="N79" i="43" s="1"/>
  <c r="M80" i="43"/>
  <c r="N80" i="43" s="1"/>
  <c r="M74" i="43"/>
  <c r="N74" i="43" s="1"/>
  <c r="M81" i="43"/>
  <c r="N81" i="43" s="1"/>
  <c r="K76" i="43"/>
  <c r="L76" i="43" s="1"/>
  <c r="K77" i="43"/>
  <c r="L77" i="43" s="1"/>
  <c r="K78" i="43"/>
  <c r="L78" i="43" s="1"/>
  <c r="K79" i="43"/>
  <c r="L79" i="43" s="1"/>
  <c r="K80" i="43"/>
  <c r="L80" i="43" s="1"/>
  <c r="K74" i="43"/>
  <c r="L74" i="43" s="1"/>
  <c r="K81" i="43"/>
  <c r="L81" i="43" s="1"/>
  <c r="K75" i="43"/>
  <c r="L75" i="43" s="1"/>
  <c r="AA78" i="43"/>
  <c r="AB78" i="43" s="1"/>
  <c r="AA79" i="43"/>
  <c r="AB79" i="43" s="1"/>
  <c r="AA80" i="43"/>
  <c r="AB80" i="43" s="1"/>
  <c r="AA74" i="43"/>
  <c r="AB74" i="43" s="1"/>
  <c r="AA81" i="43"/>
  <c r="AB81" i="43" s="1"/>
  <c r="AA76" i="43"/>
  <c r="AB76" i="43" s="1"/>
  <c r="AA77" i="43"/>
  <c r="AB77" i="43" s="1"/>
  <c r="AA75" i="43"/>
  <c r="AB75" i="43" s="1"/>
  <c r="AC77" i="43"/>
  <c r="AD77" i="43" s="1"/>
  <c r="AC78" i="43"/>
  <c r="AD78" i="43" s="1"/>
  <c r="AC79" i="43"/>
  <c r="AD79" i="43" s="1"/>
  <c r="AC74" i="43"/>
  <c r="AD74" i="43" s="1"/>
  <c r="AC80" i="43"/>
  <c r="AD80" i="43" s="1"/>
  <c r="AC81" i="43"/>
  <c r="AD81" i="43" s="1"/>
  <c r="AC75" i="43"/>
  <c r="AD75" i="43" s="1"/>
  <c r="AC76" i="43"/>
  <c r="AD76" i="43" s="1"/>
  <c r="O75" i="43"/>
  <c r="P75" i="43" s="1"/>
  <c r="O76" i="43"/>
  <c r="P76" i="43" s="1"/>
  <c r="O77" i="43"/>
  <c r="P77" i="43" s="1"/>
  <c r="O78" i="43"/>
  <c r="P78" i="43" s="1"/>
  <c r="O79" i="43"/>
  <c r="P79" i="43" s="1"/>
  <c r="O80" i="43"/>
  <c r="P80" i="43" s="1"/>
  <c r="O74" i="43"/>
  <c r="P74" i="43" s="1"/>
  <c r="O81" i="43"/>
  <c r="P81" i="43" s="1"/>
  <c r="AE76" i="43"/>
  <c r="AF76" i="43" s="1"/>
  <c r="AE77" i="43"/>
  <c r="AF77" i="43" s="1"/>
  <c r="AE78" i="43"/>
  <c r="AF78" i="43" s="1"/>
  <c r="AE80" i="43"/>
  <c r="AF80" i="43" s="1"/>
  <c r="AE79" i="43"/>
  <c r="AF79" i="43" s="1"/>
  <c r="AE81" i="43"/>
  <c r="AF81" i="43" s="1"/>
  <c r="AE74" i="43"/>
  <c r="AF74" i="43" s="1"/>
  <c r="AE75" i="43"/>
  <c r="AF75" i="43" s="1"/>
  <c r="AG74" i="43"/>
  <c r="AH74" i="43" s="1"/>
  <c r="AG75" i="43"/>
  <c r="AH75" i="43" s="1"/>
  <c r="AG76" i="43"/>
  <c r="AH76" i="43" s="1"/>
  <c r="AG77" i="43"/>
  <c r="AH77" i="43" s="1"/>
  <c r="AG80" i="43"/>
  <c r="AH80" i="43" s="1"/>
  <c r="AG78" i="43"/>
  <c r="AH78" i="43" s="1"/>
  <c r="AG79" i="43"/>
  <c r="AH79" i="43" s="1"/>
  <c r="AG81" i="43"/>
  <c r="AH81" i="43" s="1"/>
  <c r="S81" i="43"/>
  <c r="T81" i="43" s="1"/>
  <c r="S74" i="43"/>
  <c r="T74" i="43" s="1"/>
  <c r="S75" i="43"/>
  <c r="T75" i="43" s="1"/>
  <c r="S79" i="43"/>
  <c r="T79" i="43" s="1"/>
  <c r="S76" i="43"/>
  <c r="T76" i="43" s="1"/>
  <c r="S78" i="43"/>
  <c r="T78" i="43" s="1"/>
  <c r="S77" i="43"/>
  <c r="T77" i="43" s="1"/>
  <c r="S80" i="43"/>
  <c r="T80" i="43" s="1"/>
  <c r="U80" i="43"/>
  <c r="V80" i="43" s="1"/>
  <c r="U81" i="43"/>
  <c r="V81" i="43" s="1"/>
  <c r="U74" i="43"/>
  <c r="V74" i="43" s="1"/>
  <c r="U75" i="43"/>
  <c r="V75" i="43" s="1"/>
  <c r="U76" i="43"/>
  <c r="V76" i="43" s="1"/>
  <c r="U77" i="43"/>
  <c r="V77" i="43" s="1"/>
  <c r="U78" i="43"/>
  <c r="V78" i="43" s="1"/>
  <c r="U79" i="43"/>
  <c r="V79" i="43" s="1"/>
  <c r="W79" i="43"/>
  <c r="X79" i="43" s="1"/>
  <c r="W80" i="43"/>
  <c r="X80" i="43" s="1"/>
  <c r="W81" i="43"/>
  <c r="X81" i="43" s="1"/>
  <c r="W74" i="43"/>
  <c r="X74" i="43" s="1"/>
  <c r="W75" i="43"/>
  <c r="X75" i="43" s="1"/>
  <c r="W76" i="43"/>
  <c r="X76" i="43" s="1"/>
  <c r="W77" i="43"/>
  <c r="X77" i="43" s="1"/>
  <c r="W78" i="43"/>
  <c r="X78" i="43" s="1"/>
  <c r="E80" i="43"/>
  <c r="F80" i="43" s="1"/>
  <c r="E74" i="43"/>
  <c r="F74" i="43" s="1"/>
  <c r="E81" i="43"/>
  <c r="F81" i="43" s="1"/>
  <c r="E76" i="43"/>
  <c r="F76" i="43" s="1"/>
  <c r="E77" i="43"/>
  <c r="F77" i="43" s="1"/>
  <c r="E75" i="43"/>
  <c r="F75" i="43" s="1"/>
  <c r="E78" i="43"/>
  <c r="F78" i="43" s="1"/>
  <c r="E79" i="43"/>
  <c r="F79" i="43" s="1"/>
  <c r="Y79" i="43"/>
  <c r="Z79" i="43" s="1"/>
  <c r="Y80" i="43"/>
  <c r="Z80" i="43" s="1"/>
  <c r="Y81" i="43"/>
  <c r="Z81" i="43" s="1"/>
  <c r="Y75" i="43"/>
  <c r="Z75" i="43" s="1"/>
  <c r="Y74" i="43"/>
  <c r="Z74" i="43" s="1"/>
  <c r="Y76" i="43"/>
  <c r="Z76" i="43" s="1"/>
  <c r="Y77" i="43"/>
  <c r="Z77" i="43" s="1"/>
  <c r="Y78" i="43"/>
  <c r="Z78" i="43" s="1"/>
  <c r="J12" i="2"/>
  <c r="E23" i="37"/>
  <c r="K53" i="43"/>
  <c r="L53" i="43" s="1"/>
  <c r="K67" i="43"/>
  <c r="L67" i="43" s="1"/>
  <c r="K72" i="43"/>
  <c r="L72" i="43" s="1"/>
  <c r="K55" i="43"/>
  <c r="L55" i="43" s="1"/>
  <c r="K57" i="43"/>
  <c r="L57" i="43" s="1"/>
  <c r="K59" i="43"/>
  <c r="L59" i="43" s="1"/>
  <c r="K61" i="43"/>
  <c r="L61" i="43" s="1"/>
  <c r="K63" i="43"/>
  <c r="L63" i="43" s="1"/>
  <c r="K66" i="43"/>
  <c r="L66" i="43" s="1"/>
  <c r="K52" i="43"/>
  <c r="L52" i="43" s="1"/>
  <c r="K69" i="43"/>
  <c r="L69" i="43" s="1"/>
  <c r="K71" i="43"/>
  <c r="L71" i="43" s="1"/>
  <c r="K54" i="43"/>
  <c r="L54" i="43" s="1"/>
  <c r="K56" i="43"/>
  <c r="L56" i="43" s="1"/>
  <c r="K58" i="43"/>
  <c r="L58" i="43" s="1"/>
  <c r="K60" i="43"/>
  <c r="L60" i="43" s="1"/>
  <c r="K73" i="43"/>
  <c r="L73" i="43" s="1"/>
  <c r="K68" i="43"/>
  <c r="L68" i="43" s="1"/>
  <c r="K64" i="43"/>
  <c r="L64" i="43" s="1"/>
  <c r="K62" i="43"/>
  <c r="L62" i="43" s="1"/>
  <c r="K70" i="43"/>
  <c r="L70" i="43" s="1"/>
  <c r="K65" i="43"/>
  <c r="L65" i="43" s="1"/>
  <c r="AA52" i="43"/>
  <c r="AB52" i="43" s="1"/>
  <c r="AA69" i="43"/>
  <c r="AB69" i="43" s="1"/>
  <c r="AA71" i="43"/>
  <c r="AB71" i="43" s="1"/>
  <c r="AA54" i="43"/>
  <c r="AB54" i="43" s="1"/>
  <c r="AA56" i="43"/>
  <c r="AB56" i="43" s="1"/>
  <c r="AA58" i="43"/>
  <c r="AB58" i="43" s="1"/>
  <c r="AA60" i="43"/>
  <c r="AB60" i="43" s="1"/>
  <c r="AA62" i="43"/>
  <c r="AB62" i="43" s="1"/>
  <c r="AA64" i="43"/>
  <c r="AB64" i="43" s="1"/>
  <c r="AA65" i="43"/>
  <c r="AB65" i="43" s="1"/>
  <c r="AA68" i="43"/>
  <c r="AB68" i="43" s="1"/>
  <c r="AA70" i="43"/>
  <c r="AB70" i="43" s="1"/>
  <c r="AA53" i="43"/>
  <c r="AB53" i="43" s="1"/>
  <c r="AA67" i="43"/>
  <c r="AB67" i="43" s="1"/>
  <c r="AA55" i="43"/>
  <c r="AB55" i="43" s="1"/>
  <c r="AA57" i="43"/>
  <c r="AB57" i="43" s="1"/>
  <c r="AA59" i="43"/>
  <c r="AB59" i="43" s="1"/>
  <c r="AA61" i="43"/>
  <c r="AB61" i="43" s="1"/>
  <c r="AA72" i="43"/>
  <c r="AB72" i="43" s="1"/>
  <c r="AA63" i="43"/>
  <c r="AB63" i="43" s="1"/>
  <c r="AA66" i="43"/>
  <c r="AB66" i="43" s="1"/>
  <c r="AA73" i="43"/>
  <c r="AB73" i="43" s="1"/>
  <c r="AE67" i="43"/>
  <c r="AF67" i="43" s="1"/>
  <c r="AE63" i="43"/>
  <c r="AF63" i="43" s="1"/>
  <c r="AE52" i="43"/>
  <c r="AF52" i="43" s="1"/>
  <c r="AE66" i="43"/>
  <c r="AF66" i="43" s="1"/>
  <c r="AE69" i="43"/>
  <c r="AF69" i="43" s="1"/>
  <c r="AE71" i="43"/>
  <c r="AF71" i="43" s="1"/>
  <c r="AE54" i="43"/>
  <c r="AF54" i="43" s="1"/>
  <c r="AE56" i="43"/>
  <c r="AF56" i="43" s="1"/>
  <c r="AE58" i="43"/>
  <c r="AF58" i="43" s="1"/>
  <c r="AE60" i="43"/>
  <c r="AF60" i="43" s="1"/>
  <c r="AE62" i="43"/>
  <c r="AF62" i="43" s="1"/>
  <c r="AE64" i="43"/>
  <c r="AF64" i="43" s="1"/>
  <c r="AE65" i="43"/>
  <c r="AF65" i="43" s="1"/>
  <c r="AE68" i="43"/>
  <c r="AF68" i="43" s="1"/>
  <c r="AE70" i="43"/>
  <c r="AF70" i="43" s="1"/>
  <c r="AE72" i="43"/>
  <c r="AF72" i="43" s="1"/>
  <c r="AE57" i="43"/>
  <c r="AF57" i="43" s="1"/>
  <c r="AE59" i="43"/>
  <c r="AF59" i="43" s="1"/>
  <c r="AE55" i="43"/>
  <c r="AF55" i="43" s="1"/>
  <c r="AE53" i="43"/>
  <c r="AF53" i="43" s="1"/>
  <c r="AE61" i="43"/>
  <c r="AF61" i="43" s="1"/>
  <c r="AE73" i="43"/>
  <c r="AF73" i="43" s="1"/>
  <c r="AG55" i="43"/>
  <c r="AH55" i="43" s="1"/>
  <c r="AG57" i="43"/>
  <c r="AH57" i="43" s="1"/>
  <c r="AG59" i="43"/>
  <c r="AH59" i="43" s="1"/>
  <c r="AG61" i="43"/>
  <c r="AH61" i="43" s="1"/>
  <c r="AG72" i="43"/>
  <c r="AH72" i="43" s="1"/>
  <c r="AG67" i="43"/>
  <c r="AH67" i="43" s="1"/>
  <c r="AG63" i="43"/>
  <c r="AH63" i="43" s="1"/>
  <c r="AG52" i="43"/>
  <c r="AH52" i="43" s="1"/>
  <c r="AG66" i="43"/>
  <c r="AH66" i="43" s="1"/>
  <c r="AG69" i="43"/>
  <c r="AH69" i="43" s="1"/>
  <c r="AG71" i="43"/>
  <c r="AH71" i="43" s="1"/>
  <c r="AG54" i="43"/>
  <c r="AH54" i="43" s="1"/>
  <c r="AG56" i="43"/>
  <c r="AH56" i="43" s="1"/>
  <c r="AG58" i="43"/>
  <c r="AH58" i="43" s="1"/>
  <c r="AG60" i="43"/>
  <c r="AH60" i="43" s="1"/>
  <c r="AG65" i="43"/>
  <c r="AH65" i="43" s="1"/>
  <c r="AG73" i="43"/>
  <c r="AH73" i="43" s="1"/>
  <c r="AG70" i="43"/>
  <c r="AH70" i="43" s="1"/>
  <c r="AG64" i="43"/>
  <c r="AH64" i="43" s="1"/>
  <c r="AG68" i="43"/>
  <c r="AH68" i="43" s="1"/>
  <c r="AG62" i="43"/>
  <c r="AH62" i="43" s="1"/>
  <c r="AG53" i="43"/>
  <c r="AH53" i="43" s="1"/>
  <c r="AC63" i="43"/>
  <c r="AD63" i="43" s="1"/>
  <c r="AC52" i="43"/>
  <c r="AD52" i="43" s="1"/>
  <c r="AC66" i="43"/>
  <c r="AD66" i="43" s="1"/>
  <c r="AC69" i="43"/>
  <c r="AD69" i="43" s="1"/>
  <c r="AC71" i="43"/>
  <c r="AD71" i="43" s="1"/>
  <c r="AC54" i="43"/>
  <c r="AD54" i="43" s="1"/>
  <c r="AC56" i="43"/>
  <c r="AD56" i="43" s="1"/>
  <c r="AC58" i="43"/>
  <c r="AD58" i="43" s="1"/>
  <c r="AC60" i="43"/>
  <c r="AD60" i="43" s="1"/>
  <c r="AC62" i="43"/>
  <c r="AD62" i="43" s="1"/>
  <c r="AC64" i="43"/>
  <c r="AD64" i="43" s="1"/>
  <c r="AC65" i="43"/>
  <c r="AD65" i="43" s="1"/>
  <c r="AC68" i="43"/>
  <c r="AD68" i="43" s="1"/>
  <c r="AC53" i="43"/>
  <c r="AD53" i="43" s="1"/>
  <c r="AC70" i="43"/>
  <c r="AD70" i="43" s="1"/>
  <c r="AC57" i="43"/>
  <c r="AD57" i="43" s="1"/>
  <c r="AC55" i="43"/>
  <c r="AD55" i="43" s="1"/>
  <c r="AC59" i="43"/>
  <c r="AD59" i="43" s="1"/>
  <c r="AC72" i="43"/>
  <c r="AD72" i="43" s="1"/>
  <c r="AC61" i="43"/>
  <c r="AD61" i="43" s="1"/>
  <c r="AC73" i="43"/>
  <c r="AD73" i="43" s="1"/>
  <c r="AC67" i="43"/>
  <c r="AD67" i="43" s="1"/>
  <c r="W62" i="43"/>
  <c r="X62" i="43" s="1"/>
  <c r="W64" i="43"/>
  <c r="X64" i="43" s="1"/>
  <c r="W65" i="43"/>
  <c r="X65" i="43" s="1"/>
  <c r="W68" i="43"/>
  <c r="X68" i="43" s="1"/>
  <c r="W70" i="43"/>
  <c r="X70" i="43" s="1"/>
  <c r="W53" i="43"/>
  <c r="X53" i="43" s="1"/>
  <c r="W67" i="43"/>
  <c r="X67" i="43" s="1"/>
  <c r="W72" i="43"/>
  <c r="X72" i="43" s="1"/>
  <c r="W55" i="43"/>
  <c r="X55" i="43" s="1"/>
  <c r="W57" i="43"/>
  <c r="X57" i="43" s="1"/>
  <c r="W59" i="43"/>
  <c r="X59" i="43" s="1"/>
  <c r="W61" i="43"/>
  <c r="X61" i="43" s="1"/>
  <c r="W63" i="43"/>
  <c r="X63" i="43" s="1"/>
  <c r="W66" i="43"/>
  <c r="X66" i="43" s="1"/>
  <c r="W52" i="43"/>
  <c r="X52" i="43" s="1"/>
  <c r="W60" i="43"/>
  <c r="X60" i="43" s="1"/>
  <c r="W71" i="43"/>
  <c r="X71" i="43" s="1"/>
  <c r="W58" i="43"/>
  <c r="X58" i="43" s="1"/>
  <c r="W73" i="43"/>
  <c r="X73" i="43" s="1"/>
  <c r="W69" i="43"/>
  <c r="X69" i="43" s="1"/>
  <c r="W54" i="43"/>
  <c r="X54" i="43" s="1"/>
  <c r="W56" i="43"/>
  <c r="X56" i="43" s="1"/>
  <c r="U62" i="43"/>
  <c r="V62" i="43" s="1"/>
  <c r="U64" i="43"/>
  <c r="V64" i="43" s="1"/>
  <c r="U65" i="43"/>
  <c r="V65" i="43" s="1"/>
  <c r="U68" i="43"/>
  <c r="V68" i="43" s="1"/>
  <c r="U70" i="43"/>
  <c r="V70" i="43" s="1"/>
  <c r="U53" i="43"/>
  <c r="V53" i="43" s="1"/>
  <c r="U67" i="43"/>
  <c r="V67" i="43" s="1"/>
  <c r="U72" i="43"/>
  <c r="V72" i="43" s="1"/>
  <c r="U55" i="43"/>
  <c r="V55" i="43" s="1"/>
  <c r="U57" i="43"/>
  <c r="V57" i="43" s="1"/>
  <c r="U59" i="43"/>
  <c r="V59" i="43" s="1"/>
  <c r="U61" i="43"/>
  <c r="V61" i="43" s="1"/>
  <c r="U63" i="43"/>
  <c r="V63" i="43" s="1"/>
  <c r="U66" i="43"/>
  <c r="V66" i="43" s="1"/>
  <c r="U52" i="43"/>
  <c r="V52" i="43" s="1"/>
  <c r="U69" i="43"/>
  <c r="V69" i="43" s="1"/>
  <c r="U71" i="43"/>
  <c r="V71" i="43" s="1"/>
  <c r="U60" i="43"/>
  <c r="V60" i="43" s="1"/>
  <c r="U58" i="43"/>
  <c r="V58" i="43" s="1"/>
  <c r="U73" i="43"/>
  <c r="V73" i="43" s="1"/>
  <c r="U54" i="43"/>
  <c r="V54" i="43" s="1"/>
  <c r="U56" i="43"/>
  <c r="V56" i="43" s="1"/>
  <c r="E63" i="43"/>
  <c r="F63" i="43" s="1"/>
  <c r="E66" i="43"/>
  <c r="F66" i="43" s="1"/>
  <c r="E52" i="43"/>
  <c r="F52" i="43" s="1"/>
  <c r="E54" i="43"/>
  <c r="F54" i="43" s="1"/>
  <c r="E69" i="43"/>
  <c r="F69" i="43" s="1"/>
  <c r="E71" i="43"/>
  <c r="F71" i="43" s="1"/>
  <c r="E56" i="43"/>
  <c r="F56" i="43" s="1"/>
  <c r="E58" i="43"/>
  <c r="F58" i="43" s="1"/>
  <c r="E60" i="43"/>
  <c r="F60" i="43" s="1"/>
  <c r="E73" i="43"/>
  <c r="F73" i="43" s="1"/>
  <c r="E68" i="43"/>
  <c r="F68" i="43" s="1"/>
  <c r="E62" i="43"/>
  <c r="F62" i="43" s="1"/>
  <c r="E64" i="43"/>
  <c r="F64" i="43" s="1"/>
  <c r="E65" i="43"/>
  <c r="F65" i="43" s="1"/>
  <c r="E70" i="43"/>
  <c r="F70" i="43" s="1"/>
  <c r="E53" i="43"/>
  <c r="F53" i="43" s="1"/>
  <c r="E67" i="43"/>
  <c r="F67" i="43" s="1"/>
  <c r="E72" i="43"/>
  <c r="F72" i="43" s="1"/>
  <c r="E55" i="43"/>
  <c r="F55" i="43" s="1"/>
  <c r="E61" i="43"/>
  <c r="F61" i="43" s="1"/>
  <c r="E59" i="43"/>
  <c r="F59" i="43" s="1"/>
  <c r="E57" i="43"/>
  <c r="F57" i="43" s="1"/>
  <c r="Y54" i="43"/>
  <c r="Z54" i="43" s="1"/>
  <c r="Y56" i="43"/>
  <c r="Z56" i="43" s="1"/>
  <c r="Y58" i="43"/>
  <c r="Z58" i="43" s="1"/>
  <c r="Y60" i="43"/>
  <c r="Z60" i="43" s="1"/>
  <c r="Y62" i="43"/>
  <c r="Z62" i="43" s="1"/>
  <c r="Y64" i="43"/>
  <c r="Z64" i="43" s="1"/>
  <c r="Y65" i="43"/>
  <c r="Z65" i="43" s="1"/>
  <c r="Y68" i="43"/>
  <c r="Z68" i="43" s="1"/>
  <c r="Y70" i="43"/>
  <c r="Z70" i="43" s="1"/>
  <c r="Y53" i="43"/>
  <c r="Z53" i="43" s="1"/>
  <c r="Y67" i="43"/>
  <c r="Z67" i="43" s="1"/>
  <c r="Y72" i="43"/>
  <c r="Z72" i="43" s="1"/>
  <c r="Y55" i="43"/>
  <c r="Z55" i="43" s="1"/>
  <c r="Y57" i="43"/>
  <c r="Z57" i="43" s="1"/>
  <c r="Y59" i="43"/>
  <c r="Z59" i="43" s="1"/>
  <c r="Y61" i="43"/>
  <c r="Z61" i="43" s="1"/>
  <c r="Y52" i="43"/>
  <c r="Z52" i="43" s="1"/>
  <c r="Y66" i="43"/>
  <c r="Z66" i="43" s="1"/>
  <c r="Y71" i="43"/>
  <c r="Z71" i="43" s="1"/>
  <c r="Y63" i="43"/>
  <c r="Z63" i="43" s="1"/>
  <c r="Y73" i="43"/>
  <c r="Z73" i="43" s="1"/>
  <c r="Y69" i="43"/>
  <c r="Z69" i="43" s="1"/>
  <c r="S54" i="43"/>
  <c r="T54" i="43" s="1"/>
  <c r="S64" i="43"/>
  <c r="T64" i="43" s="1"/>
  <c r="S72" i="43"/>
  <c r="T72" i="43" s="1"/>
  <c r="S59" i="43"/>
  <c r="T59" i="43" s="1"/>
  <c r="S62" i="43"/>
  <c r="T62" i="43" s="1"/>
  <c r="S53" i="43"/>
  <c r="T53" i="43" s="1"/>
  <c r="S56" i="43"/>
  <c r="T56" i="43" s="1"/>
  <c r="S65" i="43"/>
  <c r="T65" i="43" s="1"/>
  <c r="S61" i="43"/>
  <c r="T61" i="43" s="1"/>
  <c r="S63" i="43"/>
  <c r="T63" i="43" s="1"/>
  <c r="S69" i="43"/>
  <c r="T69" i="43" s="1"/>
  <c r="S71" i="43"/>
  <c r="T71" i="43" s="1"/>
  <c r="S60" i="43"/>
  <c r="T60" i="43" s="1"/>
  <c r="S58" i="43"/>
  <c r="T58" i="43" s="1"/>
  <c r="S70" i="43"/>
  <c r="T70" i="43" s="1"/>
  <c r="S52" i="43"/>
  <c r="T52" i="43" s="1"/>
  <c r="S55" i="43"/>
  <c r="T55" i="43" s="1"/>
  <c r="S67" i="43"/>
  <c r="T67" i="43" s="1"/>
  <c r="S68" i="43"/>
  <c r="T68" i="43" s="1"/>
  <c r="S73" i="43"/>
  <c r="T73" i="43" s="1"/>
  <c r="S57" i="43"/>
  <c r="T57" i="43" s="1"/>
  <c r="S66" i="43"/>
  <c r="T66" i="43" s="1"/>
  <c r="O59" i="43"/>
  <c r="P59" i="43" s="1"/>
  <c r="O58" i="43"/>
  <c r="P58" i="43" s="1"/>
  <c r="O66" i="43"/>
  <c r="P66" i="43" s="1"/>
  <c r="O67" i="43"/>
  <c r="P67" i="43" s="1"/>
  <c r="O70" i="43"/>
  <c r="P70" i="43" s="1"/>
  <c r="O72" i="43"/>
  <c r="P72" i="43" s="1"/>
  <c r="O73" i="43"/>
  <c r="P73" i="43" s="1"/>
  <c r="O61" i="43"/>
  <c r="P61" i="43" s="1"/>
  <c r="O62" i="43"/>
  <c r="P62" i="43" s="1"/>
  <c r="O57" i="43"/>
  <c r="P57" i="43" s="1"/>
  <c r="O65" i="43"/>
  <c r="P65" i="43" s="1"/>
  <c r="O71" i="43"/>
  <c r="P71" i="43" s="1"/>
  <c r="O56" i="43"/>
  <c r="P56" i="43" s="1"/>
  <c r="O68" i="43"/>
  <c r="P68" i="43" s="1"/>
  <c r="O69" i="43"/>
  <c r="P69" i="43" s="1"/>
  <c r="O53" i="43"/>
  <c r="P53" i="43" s="1"/>
  <c r="O54" i="43"/>
  <c r="P54" i="43" s="1"/>
  <c r="O55" i="43"/>
  <c r="P55" i="43" s="1"/>
  <c r="O64" i="43"/>
  <c r="P64" i="43" s="1"/>
  <c r="O52" i="43"/>
  <c r="P52" i="43" s="1"/>
  <c r="O63" i="43"/>
  <c r="P63" i="43" s="1"/>
  <c r="O60" i="43"/>
  <c r="P60" i="43" s="1"/>
  <c r="Q60" i="43"/>
  <c r="R60" i="43" s="1"/>
  <c r="Q59" i="43"/>
  <c r="R59" i="43" s="1"/>
  <c r="Q61" i="43"/>
  <c r="R61" i="43" s="1"/>
  <c r="Q58" i="43"/>
  <c r="R58" i="43" s="1"/>
  <c r="Q66" i="43"/>
  <c r="R66" i="43" s="1"/>
  <c r="Q67" i="43"/>
  <c r="R67" i="43" s="1"/>
  <c r="Q70" i="43"/>
  <c r="R70" i="43" s="1"/>
  <c r="Q72" i="43"/>
  <c r="R72" i="43" s="1"/>
  <c r="Q73" i="43"/>
  <c r="R73" i="43" s="1"/>
  <c r="Q52" i="43"/>
  <c r="R52" i="43" s="1"/>
  <c r="Q63" i="43"/>
  <c r="R63" i="43" s="1"/>
  <c r="Q57" i="43"/>
  <c r="R57" i="43" s="1"/>
  <c r="Q65" i="43"/>
  <c r="R65" i="43" s="1"/>
  <c r="Q71" i="43"/>
  <c r="R71" i="43" s="1"/>
  <c r="Q56" i="43"/>
  <c r="R56" i="43" s="1"/>
  <c r="Q68" i="43"/>
  <c r="R68" i="43" s="1"/>
  <c r="Q69" i="43"/>
  <c r="R69" i="43" s="1"/>
  <c r="Q53" i="43"/>
  <c r="R53" i="43" s="1"/>
  <c r="Q54" i="43"/>
  <c r="R54" i="43" s="1"/>
  <c r="Q55" i="43"/>
  <c r="R55" i="43" s="1"/>
  <c r="Q64" i="43"/>
  <c r="R64" i="43" s="1"/>
  <c r="Q62" i="43"/>
  <c r="R62" i="43" s="1"/>
  <c r="M68" i="43"/>
  <c r="N68" i="43" s="1"/>
  <c r="M71" i="43"/>
  <c r="N71" i="43" s="1"/>
  <c r="M72" i="43"/>
  <c r="N72" i="43" s="1"/>
  <c r="M69" i="43"/>
  <c r="N69" i="43" s="1"/>
  <c r="M73" i="43"/>
  <c r="N73" i="43" s="1"/>
  <c r="M59" i="43"/>
  <c r="N59" i="43" s="1"/>
  <c r="M54" i="43"/>
  <c r="N54" i="43" s="1"/>
  <c r="M58" i="43"/>
  <c r="N58" i="43" s="1"/>
  <c r="M60" i="43"/>
  <c r="N60" i="43" s="1"/>
  <c r="M55" i="43"/>
  <c r="N55" i="43" s="1"/>
  <c r="M61" i="43"/>
  <c r="N61" i="43" s="1"/>
  <c r="M62" i="43"/>
  <c r="N62" i="43" s="1"/>
  <c r="M63" i="43"/>
  <c r="N63" i="43" s="1"/>
  <c r="M64" i="43"/>
  <c r="N64" i="43" s="1"/>
  <c r="M65" i="43"/>
  <c r="N65" i="43" s="1"/>
  <c r="M66" i="43"/>
  <c r="N66" i="43" s="1"/>
  <c r="M57" i="43"/>
  <c r="N57" i="43" s="1"/>
  <c r="M52" i="43"/>
  <c r="N52" i="43" s="1"/>
  <c r="M53" i="43"/>
  <c r="N53" i="43" s="1"/>
  <c r="M67" i="43"/>
  <c r="N67" i="43" s="1"/>
  <c r="M70" i="43"/>
  <c r="N70" i="43" s="1"/>
  <c r="N56" i="43"/>
  <c r="E38" i="43"/>
  <c r="F38" i="43" s="1"/>
  <c r="E39" i="43"/>
  <c r="F39" i="43" s="1"/>
  <c r="Y14" i="43"/>
  <c r="Z14" i="43" s="1"/>
  <c r="Y18" i="43"/>
  <c r="Z18" i="43" s="1"/>
  <c r="Y22" i="43"/>
  <c r="Z22" i="43" s="1"/>
  <c r="Y26" i="43"/>
  <c r="Z26" i="43" s="1"/>
  <c r="Y30" i="43"/>
  <c r="Z30" i="43" s="1"/>
  <c r="Y36" i="43"/>
  <c r="Z36" i="43" s="1"/>
  <c r="Y40" i="43"/>
  <c r="Z40" i="43" s="1"/>
  <c r="Y44" i="43"/>
  <c r="Z44" i="43" s="1"/>
  <c r="Y48" i="43"/>
  <c r="Z48" i="43" s="1"/>
  <c r="Y12" i="43"/>
  <c r="Z12" i="43" s="1"/>
  <c r="Y15" i="43"/>
  <c r="Z15" i="43" s="1"/>
  <c r="Y19" i="43"/>
  <c r="Z19" i="43" s="1"/>
  <c r="Y23" i="43"/>
  <c r="Z23" i="43" s="1"/>
  <c r="Y27" i="43"/>
  <c r="Z27" i="43" s="1"/>
  <c r="Y32" i="43"/>
  <c r="Z32" i="43" s="1"/>
  <c r="Y37" i="43"/>
  <c r="Z37" i="43" s="1"/>
  <c r="Y41" i="43"/>
  <c r="Z41" i="43" s="1"/>
  <c r="Y45" i="43"/>
  <c r="Z45" i="43" s="1"/>
  <c r="Y49" i="43"/>
  <c r="Z49" i="43" s="1"/>
  <c r="Y16" i="43"/>
  <c r="Z16" i="43" s="1"/>
  <c r="Y24" i="43"/>
  <c r="Z24" i="43" s="1"/>
  <c r="Y38" i="43"/>
  <c r="Z38" i="43" s="1"/>
  <c r="Y46" i="43"/>
  <c r="Z46" i="43" s="1"/>
  <c r="Y20" i="43"/>
  <c r="Z20" i="43" s="1"/>
  <c r="Y34" i="43"/>
  <c r="Z34" i="43" s="1"/>
  <c r="Y50" i="43"/>
  <c r="Z50" i="43" s="1"/>
  <c r="Y17" i="43"/>
  <c r="Z17" i="43" s="1"/>
  <c r="Y25" i="43"/>
  <c r="Z25" i="43" s="1"/>
  <c r="Y39" i="43"/>
  <c r="Z39" i="43" s="1"/>
  <c r="Y47" i="43"/>
  <c r="Z47" i="43" s="1"/>
  <c r="Y82" i="43"/>
  <c r="Z82" i="43" s="1"/>
  <c r="Y28" i="43"/>
  <c r="Z28" i="43" s="1"/>
  <c r="Y42" i="43"/>
  <c r="Z42" i="43" s="1"/>
  <c r="Y29" i="43"/>
  <c r="Z29" i="43" s="1"/>
  <c r="Y13" i="43"/>
  <c r="Z13" i="43" s="1"/>
  <c r="Y21" i="43"/>
  <c r="Z21" i="43" s="1"/>
  <c r="Y51" i="43"/>
  <c r="Z51" i="43" s="1"/>
  <c r="Y35" i="43"/>
  <c r="Z35" i="43" s="1"/>
  <c r="Y43" i="43"/>
  <c r="Z43" i="43" s="1"/>
  <c r="AA16" i="43"/>
  <c r="AB16" i="43" s="1"/>
  <c r="AA20" i="43"/>
  <c r="AB20" i="43" s="1"/>
  <c r="AA24" i="43"/>
  <c r="AB24" i="43" s="1"/>
  <c r="AA28" i="43"/>
  <c r="AB28" i="43" s="1"/>
  <c r="AA34" i="43"/>
  <c r="AB34" i="43" s="1"/>
  <c r="AA38" i="43"/>
  <c r="AB38" i="43" s="1"/>
  <c r="AA42" i="43"/>
  <c r="AB42" i="43" s="1"/>
  <c r="AA46" i="43"/>
  <c r="AB46" i="43" s="1"/>
  <c r="AA50" i="43"/>
  <c r="AB50" i="43" s="1"/>
  <c r="AA13" i="43"/>
  <c r="AB13" i="43" s="1"/>
  <c r="AA17" i="43"/>
  <c r="AB17" i="43" s="1"/>
  <c r="AA21" i="43"/>
  <c r="AB21" i="43" s="1"/>
  <c r="AA25" i="43"/>
  <c r="AB25" i="43" s="1"/>
  <c r="AA29" i="43"/>
  <c r="AB29" i="43" s="1"/>
  <c r="AA35" i="43"/>
  <c r="AB35" i="43" s="1"/>
  <c r="AA39" i="43"/>
  <c r="AB39" i="43" s="1"/>
  <c r="AA43" i="43"/>
  <c r="AB43" i="43" s="1"/>
  <c r="AA47" i="43"/>
  <c r="AB47" i="43" s="1"/>
  <c r="AA51" i="43"/>
  <c r="AB51" i="43" s="1"/>
  <c r="AA82" i="43"/>
  <c r="AB82" i="43" s="1"/>
  <c r="AA14" i="43"/>
  <c r="AB14" i="43" s="1"/>
  <c r="AA22" i="43"/>
  <c r="AB22" i="43" s="1"/>
  <c r="AA30" i="43"/>
  <c r="AB30" i="43" s="1"/>
  <c r="AA36" i="43"/>
  <c r="AB36" i="43" s="1"/>
  <c r="AA44" i="43"/>
  <c r="AB44" i="43" s="1"/>
  <c r="AA18" i="43"/>
  <c r="AB18" i="43" s="1"/>
  <c r="AA48" i="43"/>
  <c r="AB48" i="43" s="1"/>
  <c r="AA15" i="43"/>
  <c r="AB15" i="43" s="1"/>
  <c r="AA23" i="43"/>
  <c r="AB23" i="43" s="1"/>
  <c r="AA32" i="43"/>
  <c r="AB32" i="43" s="1"/>
  <c r="AA37" i="43"/>
  <c r="AB37" i="43" s="1"/>
  <c r="AA45" i="43"/>
  <c r="AB45" i="43" s="1"/>
  <c r="AA26" i="43"/>
  <c r="AB26" i="43" s="1"/>
  <c r="AA40" i="43"/>
  <c r="AB40" i="43" s="1"/>
  <c r="AA12" i="43"/>
  <c r="AB12" i="43" s="1"/>
  <c r="AA41" i="43"/>
  <c r="AB41" i="43" s="1"/>
  <c r="AA19" i="43"/>
  <c r="AB19" i="43" s="1"/>
  <c r="AA49" i="43"/>
  <c r="AB49" i="43" s="1"/>
  <c r="AA27" i="43"/>
  <c r="AB27" i="43" s="1"/>
  <c r="AC14" i="43"/>
  <c r="AD14" i="43" s="1"/>
  <c r="AC18" i="43"/>
  <c r="AD18" i="43" s="1"/>
  <c r="AC22" i="43"/>
  <c r="AD22" i="43" s="1"/>
  <c r="AC26" i="43"/>
  <c r="AD26" i="43" s="1"/>
  <c r="AC30" i="43"/>
  <c r="AD30" i="43" s="1"/>
  <c r="AC36" i="43"/>
  <c r="AD36" i="43" s="1"/>
  <c r="AC40" i="43"/>
  <c r="AD40" i="43" s="1"/>
  <c r="AC44" i="43"/>
  <c r="AD44" i="43" s="1"/>
  <c r="AC48" i="43"/>
  <c r="AD48" i="43" s="1"/>
  <c r="AC12" i="43"/>
  <c r="AD12" i="43" s="1"/>
  <c r="AC15" i="43"/>
  <c r="AD15" i="43" s="1"/>
  <c r="AC19" i="43"/>
  <c r="AD19" i="43" s="1"/>
  <c r="AC23" i="43"/>
  <c r="AD23" i="43" s="1"/>
  <c r="AC27" i="43"/>
  <c r="AD27" i="43" s="1"/>
  <c r="AC32" i="43"/>
  <c r="AD32" i="43" s="1"/>
  <c r="AC37" i="43"/>
  <c r="AD37" i="43" s="1"/>
  <c r="AC41" i="43"/>
  <c r="AD41" i="43" s="1"/>
  <c r="AC45" i="43"/>
  <c r="AD45" i="43" s="1"/>
  <c r="AC49" i="43"/>
  <c r="AD49" i="43" s="1"/>
  <c r="AC20" i="43"/>
  <c r="AD20" i="43" s="1"/>
  <c r="AC28" i="43"/>
  <c r="AD28" i="43" s="1"/>
  <c r="AC34" i="43"/>
  <c r="AD34" i="43" s="1"/>
  <c r="AC42" i="43"/>
  <c r="AD42" i="43" s="1"/>
  <c r="AC50" i="43"/>
  <c r="AD50" i="43" s="1"/>
  <c r="AC38" i="43"/>
  <c r="AD38" i="43" s="1"/>
  <c r="AC13" i="43"/>
  <c r="AD13" i="43" s="1"/>
  <c r="AC21" i="43"/>
  <c r="AD21" i="43" s="1"/>
  <c r="AC29" i="43"/>
  <c r="AD29" i="43" s="1"/>
  <c r="AC35" i="43"/>
  <c r="AD35" i="43" s="1"/>
  <c r="AC43" i="43"/>
  <c r="AD43" i="43" s="1"/>
  <c r="AC51" i="43"/>
  <c r="AD51" i="43" s="1"/>
  <c r="AC16" i="43"/>
  <c r="AD16" i="43" s="1"/>
  <c r="AC24" i="43"/>
  <c r="AD24" i="43" s="1"/>
  <c r="AC46" i="43"/>
  <c r="AD46" i="43" s="1"/>
  <c r="AC25" i="43"/>
  <c r="AD25" i="43" s="1"/>
  <c r="AC82" i="43"/>
  <c r="AD82" i="43" s="1"/>
  <c r="AC39" i="43"/>
  <c r="AD39" i="43" s="1"/>
  <c r="AC17" i="43"/>
  <c r="AD17" i="43" s="1"/>
  <c r="AC47" i="43"/>
  <c r="AD47" i="43" s="1"/>
  <c r="E13" i="43"/>
  <c r="F13" i="43" s="1"/>
  <c r="E17" i="43"/>
  <c r="F17" i="43" s="1"/>
  <c r="F21" i="43"/>
  <c r="E25" i="43"/>
  <c r="F25" i="43" s="1"/>
  <c r="E29" i="43"/>
  <c r="F29" i="43" s="1"/>
  <c r="E35" i="43"/>
  <c r="F35" i="43" s="1"/>
  <c r="E43" i="43"/>
  <c r="F43" i="43" s="1"/>
  <c r="E47" i="43"/>
  <c r="F47" i="43" s="1"/>
  <c r="E51" i="43"/>
  <c r="F51" i="43" s="1"/>
  <c r="E82" i="43"/>
  <c r="F82" i="43" s="1"/>
  <c r="E14" i="43"/>
  <c r="F14" i="43" s="1"/>
  <c r="E18" i="43"/>
  <c r="F18" i="43" s="1"/>
  <c r="E22" i="43"/>
  <c r="F22" i="43" s="1"/>
  <c r="E26" i="43"/>
  <c r="F26" i="43" s="1"/>
  <c r="E30" i="43"/>
  <c r="F30" i="43" s="1"/>
  <c r="E36" i="43"/>
  <c r="F36" i="43" s="1"/>
  <c r="E40" i="43"/>
  <c r="F40" i="43" s="1"/>
  <c r="E44" i="43"/>
  <c r="F44" i="43" s="1"/>
  <c r="E48" i="43"/>
  <c r="F48" i="43" s="1"/>
  <c r="E15" i="43"/>
  <c r="F15" i="43" s="1"/>
  <c r="E23" i="43"/>
  <c r="F23" i="43" s="1"/>
  <c r="E32" i="43"/>
  <c r="F32" i="43" s="1"/>
  <c r="E37" i="43"/>
  <c r="F37" i="43" s="1"/>
  <c r="E45" i="43"/>
  <c r="F45" i="43" s="1"/>
  <c r="E27" i="43"/>
  <c r="F27" i="43" s="1"/>
  <c r="E41" i="43"/>
  <c r="F41" i="43" s="1"/>
  <c r="E20" i="43"/>
  <c r="F20" i="43" s="1"/>
  <c r="E34" i="43"/>
  <c r="F34" i="43" s="1"/>
  <c r="E50" i="43"/>
  <c r="F50" i="43" s="1"/>
  <c r="E16" i="43"/>
  <c r="F16" i="43" s="1"/>
  <c r="E24" i="43"/>
  <c r="F24" i="43" s="1"/>
  <c r="E46" i="43"/>
  <c r="F46" i="43" s="1"/>
  <c r="E19" i="43"/>
  <c r="F19" i="43" s="1"/>
  <c r="E49" i="43"/>
  <c r="F49" i="43" s="1"/>
  <c r="E28" i="43"/>
  <c r="F28" i="43" s="1"/>
  <c r="E42" i="43"/>
  <c r="F42" i="43" s="1"/>
  <c r="E12" i="43"/>
  <c r="F12" i="43" s="1"/>
  <c r="Q16" i="43"/>
  <c r="R16" i="43" s="1"/>
  <c r="Q20" i="43"/>
  <c r="R20" i="43" s="1"/>
  <c r="Q24" i="43"/>
  <c r="R24" i="43" s="1"/>
  <c r="Q28" i="43"/>
  <c r="R28" i="43" s="1"/>
  <c r="Q34" i="43"/>
  <c r="R34" i="43" s="1"/>
  <c r="Q38" i="43"/>
  <c r="R38" i="43" s="1"/>
  <c r="Q42" i="43"/>
  <c r="R42" i="43" s="1"/>
  <c r="Q46" i="43"/>
  <c r="R46" i="43" s="1"/>
  <c r="Q50" i="43"/>
  <c r="R50" i="43" s="1"/>
  <c r="Q18" i="43"/>
  <c r="R18" i="43" s="1"/>
  <c r="Q26" i="43"/>
  <c r="R26" i="43" s="1"/>
  <c r="Q36" i="43"/>
  <c r="R36" i="43" s="1"/>
  <c r="Q48" i="43"/>
  <c r="R48" i="43" s="1"/>
  <c r="Q12" i="43"/>
  <c r="Q13" i="43"/>
  <c r="R13" i="43" s="1"/>
  <c r="Q17" i="43"/>
  <c r="R17" i="43" s="1"/>
  <c r="Q21" i="43"/>
  <c r="R21" i="43" s="1"/>
  <c r="Q25" i="43"/>
  <c r="R25" i="43" s="1"/>
  <c r="Q29" i="43"/>
  <c r="R29" i="43" s="1"/>
  <c r="Q35" i="43"/>
  <c r="R35" i="43" s="1"/>
  <c r="Q39" i="43"/>
  <c r="R39" i="43" s="1"/>
  <c r="Q43" i="43"/>
  <c r="R43" i="43" s="1"/>
  <c r="Q47" i="43"/>
  <c r="R47" i="43" s="1"/>
  <c r="Q51" i="43"/>
  <c r="R51" i="43" s="1"/>
  <c r="Q82" i="43"/>
  <c r="R82" i="43" s="1"/>
  <c r="Q14" i="43"/>
  <c r="R14" i="43" s="1"/>
  <c r="Q22" i="43"/>
  <c r="R22" i="43" s="1"/>
  <c r="Q30" i="43"/>
  <c r="R30" i="43" s="1"/>
  <c r="Q40" i="43"/>
  <c r="R40" i="43" s="1"/>
  <c r="Q44" i="43"/>
  <c r="R44" i="43" s="1"/>
  <c r="Q27" i="43"/>
  <c r="R27" i="43" s="1"/>
  <c r="Q41" i="43"/>
  <c r="R41" i="43" s="1"/>
  <c r="Q23" i="43"/>
  <c r="R23" i="43" s="1"/>
  <c r="Q15" i="43"/>
  <c r="R15" i="43" s="1"/>
  <c r="Q32" i="43"/>
  <c r="R32" i="43" s="1"/>
  <c r="Q45" i="43"/>
  <c r="R45" i="43" s="1"/>
  <c r="Q19" i="43"/>
  <c r="R19" i="43" s="1"/>
  <c r="Q49" i="43"/>
  <c r="R49" i="43" s="1"/>
  <c r="Q37" i="43"/>
  <c r="R37" i="43" s="1"/>
  <c r="AG14" i="43"/>
  <c r="AH14" i="43" s="1"/>
  <c r="AG18" i="43"/>
  <c r="AH18" i="43" s="1"/>
  <c r="AG22" i="43"/>
  <c r="AH22" i="43" s="1"/>
  <c r="AG26" i="43"/>
  <c r="AH26" i="43" s="1"/>
  <c r="AG30" i="43"/>
  <c r="AH30" i="43" s="1"/>
  <c r="AG36" i="43"/>
  <c r="AH36" i="43" s="1"/>
  <c r="AG40" i="43"/>
  <c r="AH40" i="43" s="1"/>
  <c r="AG44" i="43"/>
  <c r="AH44" i="43" s="1"/>
  <c r="AG48" i="43"/>
  <c r="AH48" i="43" s="1"/>
  <c r="AG12" i="43"/>
  <c r="AH12" i="43" s="1"/>
  <c r="AG15" i="43"/>
  <c r="AH15" i="43" s="1"/>
  <c r="AG19" i="43"/>
  <c r="AH19" i="43" s="1"/>
  <c r="AG23" i="43"/>
  <c r="AH23" i="43" s="1"/>
  <c r="AG27" i="43"/>
  <c r="AH27" i="43" s="1"/>
  <c r="AG32" i="43"/>
  <c r="AH32" i="43" s="1"/>
  <c r="AG37" i="43"/>
  <c r="AH37" i="43" s="1"/>
  <c r="AG41" i="43"/>
  <c r="AH41" i="43" s="1"/>
  <c r="AG45" i="43"/>
  <c r="AH45" i="43" s="1"/>
  <c r="AG49" i="43"/>
  <c r="AH49" i="43" s="1"/>
  <c r="AG16" i="43"/>
  <c r="AH16" i="43" s="1"/>
  <c r="AG24" i="43"/>
  <c r="AH24" i="43" s="1"/>
  <c r="AG38" i="43"/>
  <c r="AH38" i="43" s="1"/>
  <c r="AG46" i="43"/>
  <c r="AH46" i="43" s="1"/>
  <c r="AG17" i="43"/>
  <c r="AH17" i="43" s="1"/>
  <c r="AG25" i="43"/>
  <c r="AH25" i="43" s="1"/>
  <c r="AG39" i="43"/>
  <c r="AH39" i="43" s="1"/>
  <c r="AG47" i="43"/>
  <c r="AH47" i="43" s="1"/>
  <c r="AG82" i="43"/>
  <c r="AH82" i="43" s="1"/>
  <c r="AG20" i="43"/>
  <c r="AH20" i="43" s="1"/>
  <c r="AG28" i="43"/>
  <c r="AH28" i="43" s="1"/>
  <c r="AG34" i="43"/>
  <c r="AH34" i="43" s="1"/>
  <c r="AG42" i="43"/>
  <c r="AH42" i="43" s="1"/>
  <c r="AG50" i="43"/>
  <c r="AH50" i="43" s="1"/>
  <c r="AG21" i="43"/>
  <c r="AH21" i="43" s="1"/>
  <c r="AG51" i="43"/>
  <c r="AH51" i="43" s="1"/>
  <c r="AG35" i="43"/>
  <c r="AH35" i="43" s="1"/>
  <c r="AG13" i="43"/>
  <c r="AH13" i="43" s="1"/>
  <c r="AG43" i="43"/>
  <c r="AH43" i="43" s="1"/>
  <c r="AG29" i="43"/>
  <c r="AH29" i="43" s="1"/>
  <c r="K14" i="43"/>
  <c r="L14" i="43" s="1"/>
  <c r="K18" i="43"/>
  <c r="L18" i="43" s="1"/>
  <c r="K22" i="43"/>
  <c r="L22" i="43" s="1"/>
  <c r="K26" i="43"/>
  <c r="L26" i="43" s="1"/>
  <c r="K30" i="43"/>
  <c r="L30" i="43" s="1"/>
  <c r="L36" i="43"/>
  <c r="L40" i="43"/>
  <c r="L44" i="43"/>
  <c r="L48" i="43"/>
  <c r="K12" i="43"/>
  <c r="L12" i="43" s="1"/>
  <c r="K15" i="43"/>
  <c r="L15" i="43" s="1"/>
  <c r="K19" i="43"/>
  <c r="L19" i="43" s="1"/>
  <c r="K23" i="43"/>
  <c r="L23" i="43" s="1"/>
  <c r="K27" i="43"/>
  <c r="L27" i="43" s="1"/>
  <c r="K32" i="43"/>
  <c r="L32" i="43" s="1"/>
  <c r="L37" i="43"/>
  <c r="L41" i="43"/>
  <c r="L45" i="43"/>
  <c r="L49" i="43"/>
  <c r="K16" i="43"/>
  <c r="L16" i="43" s="1"/>
  <c r="K24" i="43"/>
  <c r="L24" i="43" s="1"/>
  <c r="L38" i="43"/>
  <c r="L46" i="43"/>
  <c r="K20" i="43"/>
  <c r="L20" i="43" s="1"/>
  <c r="L34" i="43"/>
  <c r="L50" i="43"/>
  <c r="K13" i="43"/>
  <c r="L13" i="43" s="1"/>
  <c r="K29" i="43"/>
  <c r="L29" i="43" s="1"/>
  <c r="L43" i="43"/>
  <c r="K17" i="43"/>
  <c r="L17" i="43" s="1"/>
  <c r="K25" i="43"/>
  <c r="L25" i="43" s="1"/>
  <c r="L39" i="43"/>
  <c r="L47" i="43"/>
  <c r="K82" i="43"/>
  <c r="L82" i="43" s="1"/>
  <c r="K28" i="43"/>
  <c r="L28" i="43" s="1"/>
  <c r="L42" i="43"/>
  <c r="K21" i="43"/>
  <c r="L21" i="43" s="1"/>
  <c r="L35" i="43"/>
  <c r="L51" i="43"/>
  <c r="S16" i="43"/>
  <c r="T16" i="43" s="1"/>
  <c r="S20" i="43"/>
  <c r="T20" i="43" s="1"/>
  <c r="S24" i="43"/>
  <c r="T24" i="43" s="1"/>
  <c r="S28" i="43"/>
  <c r="T28" i="43" s="1"/>
  <c r="S13" i="43"/>
  <c r="T13" i="43" s="1"/>
  <c r="S17" i="43"/>
  <c r="T17" i="43" s="1"/>
  <c r="S21" i="43"/>
  <c r="T21" i="43" s="1"/>
  <c r="S25" i="43"/>
  <c r="T25" i="43" s="1"/>
  <c r="S29" i="43"/>
  <c r="T29" i="43" s="1"/>
  <c r="S14" i="43"/>
  <c r="T14" i="43" s="1"/>
  <c r="S22" i="43"/>
  <c r="T22" i="43" s="1"/>
  <c r="S30" i="43"/>
  <c r="T30" i="43" s="1"/>
  <c r="S36" i="43"/>
  <c r="T36" i="43" s="1"/>
  <c r="S40" i="43"/>
  <c r="T40" i="43" s="1"/>
  <c r="S44" i="43"/>
  <c r="T44" i="43" s="1"/>
  <c r="S48" i="43"/>
  <c r="T48" i="43" s="1"/>
  <c r="S12" i="43"/>
  <c r="T12" i="43" s="1"/>
  <c r="S26" i="43"/>
  <c r="T26" i="43" s="1"/>
  <c r="S34" i="43"/>
  <c r="T34" i="43" s="1"/>
  <c r="S42" i="43"/>
  <c r="T42" i="43" s="1"/>
  <c r="S15" i="43"/>
  <c r="T15" i="43" s="1"/>
  <c r="S23" i="43"/>
  <c r="T23" i="43" s="1"/>
  <c r="S32" i="43"/>
  <c r="T32" i="43" s="1"/>
  <c r="S37" i="43"/>
  <c r="T37" i="43" s="1"/>
  <c r="S41" i="43"/>
  <c r="T41" i="43" s="1"/>
  <c r="S45" i="43"/>
  <c r="T45" i="43" s="1"/>
  <c r="S49" i="43"/>
  <c r="T49" i="43" s="1"/>
  <c r="S18" i="43"/>
  <c r="T18" i="43" s="1"/>
  <c r="S38" i="43"/>
  <c r="T38" i="43" s="1"/>
  <c r="S46" i="43"/>
  <c r="T46" i="43" s="1"/>
  <c r="S50" i="43"/>
  <c r="T50" i="43" s="1"/>
  <c r="S19" i="43"/>
  <c r="T19" i="43" s="1"/>
  <c r="S39" i="43"/>
  <c r="T39" i="43" s="1"/>
  <c r="S82" i="43"/>
  <c r="T82" i="43" s="1"/>
  <c r="S47" i="43"/>
  <c r="T47" i="43" s="1"/>
  <c r="S35" i="43"/>
  <c r="T35" i="43" s="1"/>
  <c r="S27" i="43"/>
  <c r="T27" i="43" s="1"/>
  <c r="S43" i="43"/>
  <c r="T43" i="43" s="1"/>
  <c r="S51" i="43"/>
  <c r="T51" i="43" s="1"/>
  <c r="M16" i="43"/>
  <c r="N16" i="43" s="1"/>
  <c r="M20" i="43"/>
  <c r="N20" i="43" s="1"/>
  <c r="M24" i="43"/>
  <c r="N24" i="43" s="1"/>
  <c r="M28" i="43"/>
  <c r="N28" i="43" s="1"/>
  <c r="M34" i="43"/>
  <c r="N34" i="43" s="1"/>
  <c r="M38" i="43"/>
  <c r="N38" i="43" s="1"/>
  <c r="M42" i="43"/>
  <c r="N42" i="43" s="1"/>
  <c r="M46" i="43"/>
  <c r="N46" i="43" s="1"/>
  <c r="M50" i="43"/>
  <c r="N50" i="43" s="1"/>
  <c r="M13" i="43"/>
  <c r="N13" i="43" s="1"/>
  <c r="M17" i="43"/>
  <c r="N17" i="43" s="1"/>
  <c r="M21" i="43"/>
  <c r="N21" i="43" s="1"/>
  <c r="M25" i="43"/>
  <c r="N25" i="43" s="1"/>
  <c r="M29" i="43"/>
  <c r="N29" i="43" s="1"/>
  <c r="M35" i="43"/>
  <c r="N35" i="43" s="1"/>
  <c r="M39" i="43"/>
  <c r="N39" i="43" s="1"/>
  <c r="M43" i="43"/>
  <c r="N43" i="43" s="1"/>
  <c r="M47" i="43"/>
  <c r="N47" i="43" s="1"/>
  <c r="M51" i="43"/>
  <c r="N51" i="43" s="1"/>
  <c r="M82" i="43"/>
  <c r="N82" i="43" s="1"/>
  <c r="M14" i="43"/>
  <c r="N14" i="43" s="1"/>
  <c r="M22" i="43"/>
  <c r="N22" i="43" s="1"/>
  <c r="M30" i="43"/>
  <c r="N30" i="43" s="1"/>
  <c r="M36" i="43"/>
  <c r="N36" i="43" s="1"/>
  <c r="M44" i="43"/>
  <c r="N44" i="43" s="1"/>
  <c r="M18" i="43"/>
  <c r="N18" i="43" s="1"/>
  <c r="M48" i="43"/>
  <c r="N48" i="43" s="1"/>
  <c r="M27" i="43"/>
  <c r="N27" i="43" s="1"/>
  <c r="M41" i="43"/>
  <c r="N41" i="43" s="1"/>
  <c r="M15" i="43"/>
  <c r="N15" i="43" s="1"/>
  <c r="M23" i="43"/>
  <c r="N23" i="43" s="1"/>
  <c r="M32" i="43"/>
  <c r="N32" i="43" s="1"/>
  <c r="M37" i="43"/>
  <c r="N37" i="43" s="1"/>
  <c r="M45" i="43"/>
  <c r="N45" i="43" s="1"/>
  <c r="M26" i="43"/>
  <c r="N26" i="43" s="1"/>
  <c r="M40" i="43"/>
  <c r="N40" i="43" s="1"/>
  <c r="M12" i="43"/>
  <c r="N12" i="43" s="1"/>
  <c r="M19" i="43"/>
  <c r="N19" i="43" s="1"/>
  <c r="M49" i="43"/>
  <c r="N49" i="43" s="1"/>
  <c r="U14" i="43"/>
  <c r="V14" i="43" s="1"/>
  <c r="U18" i="43"/>
  <c r="V18" i="43" s="1"/>
  <c r="U22" i="43"/>
  <c r="V22" i="43" s="1"/>
  <c r="U26" i="43"/>
  <c r="V26" i="43" s="1"/>
  <c r="U30" i="43"/>
  <c r="V30" i="43" s="1"/>
  <c r="U36" i="43"/>
  <c r="V36" i="43" s="1"/>
  <c r="U40" i="43"/>
  <c r="V40" i="43" s="1"/>
  <c r="U44" i="43"/>
  <c r="V44" i="43" s="1"/>
  <c r="U48" i="43"/>
  <c r="V48" i="43" s="1"/>
  <c r="U12" i="43"/>
  <c r="V12" i="43" s="1"/>
  <c r="U15" i="43"/>
  <c r="V15" i="43" s="1"/>
  <c r="U19" i="43"/>
  <c r="V19" i="43" s="1"/>
  <c r="U23" i="43"/>
  <c r="V23" i="43" s="1"/>
  <c r="U27" i="43"/>
  <c r="V27" i="43" s="1"/>
  <c r="U32" i="43"/>
  <c r="V32" i="43" s="1"/>
  <c r="U37" i="43"/>
  <c r="V37" i="43" s="1"/>
  <c r="U41" i="43"/>
  <c r="V41" i="43" s="1"/>
  <c r="U45" i="43"/>
  <c r="V45" i="43" s="1"/>
  <c r="U49" i="43"/>
  <c r="V49" i="43" s="1"/>
  <c r="U20" i="43"/>
  <c r="V20" i="43" s="1"/>
  <c r="U28" i="43"/>
  <c r="V28" i="43" s="1"/>
  <c r="U34" i="43"/>
  <c r="V34" i="43" s="1"/>
  <c r="U42" i="43"/>
  <c r="V42" i="43" s="1"/>
  <c r="U50" i="43"/>
  <c r="V50" i="43" s="1"/>
  <c r="U24" i="43"/>
  <c r="V24" i="43" s="1"/>
  <c r="U38" i="43"/>
  <c r="V38" i="43" s="1"/>
  <c r="U13" i="43"/>
  <c r="V13" i="43" s="1"/>
  <c r="U21" i="43"/>
  <c r="V21" i="43" s="1"/>
  <c r="U29" i="43"/>
  <c r="V29" i="43" s="1"/>
  <c r="U35" i="43"/>
  <c r="V35" i="43" s="1"/>
  <c r="U43" i="43"/>
  <c r="V43" i="43" s="1"/>
  <c r="U51" i="43"/>
  <c r="V51" i="43" s="1"/>
  <c r="U16" i="43"/>
  <c r="V16" i="43" s="1"/>
  <c r="U46" i="43"/>
  <c r="V46" i="43" s="1"/>
  <c r="U47" i="43"/>
  <c r="V47" i="43" s="1"/>
  <c r="U82" i="43"/>
  <c r="V82" i="43" s="1"/>
  <c r="U39" i="43"/>
  <c r="V39" i="43" s="1"/>
  <c r="U17" i="43"/>
  <c r="V17" i="43" s="1"/>
  <c r="U25" i="43"/>
  <c r="V25" i="43" s="1"/>
  <c r="O14" i="43"/>
  <c r="P14" i="43" s="1"/>
  <c r="O18" i="43"/>
  <c r="P18" i="43" s="1"/>
  <c r="O22" i="43"/>
  <c r="P22" i="43" s="1"/>
  <c r="O26" i="43"/>
  <c r="P26" i="43" s="1"/>
  <c r="O30" i="43"/>
  <c r="P30" i="43" s="1"/>
  <c r="O36" i="43"/>
  <c r="P36" i="43" s="1"/>
  <c r="O40" i="43"/>
  <c r="P40" i="43" s="1"/>
  <c r="O44" i="43"/>
  <c r="P44" i="43" s="1"/>
  <c r="O48" i="43"/>
  <c r="P48" i="43" s="1"/>
  <c r="O12" i="43"/>
  <c r="P12" i="43" s="1"/>
  <c r="O20" i="43"/>
  <c r="P20" i="43" s="1"/>
  <c r="O28" i="43"/>
  <c r="P28" i="43" s="1"/>
  <c r="O38" i="43"/>
  <c r="P38" i="43" s="1"/>
  <c r="O15" i="43"/>
  <c r="P15" i="43" s="1"/>
  <c r="O19" i="43"/>
  <c r="P19" i="43" s="1"/>
  <c r="O23" i="43"/>
  <c r="P23" i="43" s="1"/>
  <c r="O27" i="43"/>
  <c r="P27" i="43" s="1"/>
  <c r="O32" i="43"/>
  <c r="P32" i="43" s="1"/>
  <c r="O37" i="43"/>
  <c r="P37" i="43" s="1"/>
  <c r="O41" i="43"/>
  <c r="P41" i="43" s="1"/>
  <c r="O45" i="43"/>
  <c r="P45" i="43" s="1"/>
  <c r="O49" i="43"/>
  <c r="P49" i="43" s="1"/>
  <c r="O16" i="43"/>
  <c r="P16" i="43" s="1"/>
  <c r="O24" i="43"/>
  <c r="P24" i="43" s="1"/>
  <c r="O34" i="43"/>
  <c r="P34" i="43" s="1"/>
  <c r="O13" i="43"/>
  <c r="P13" i="43" s="1"/>
  <c r="O29" i="43"/>
  <c r="P29" i="43" s="1"/>
  <c r="O42" i="43"/>
  <c r="P42" i="43" s="1"/>
  <c r="O50" i="43"/>
  <c r="P50" i="43" s="1"/>
  <c r="O21" i="43"/>
  <c r="P21" i="43" s="1"/>
  <c r="O46" i="43"/>
  <c r="P46" i="43" s="1"/>
  <c r="O39" i="43"/>
  <c r="P39" i="43" s="1"/>
  <c r="O82" i="43"/>
  <c r="P82" i="43" s="1"/>
  <c r="O17" i="43"/>
  <c r="P17" i="43" s="1"/>
  <c r="O43" i="43"/>
  <c r="P43" i="43" s="1"/>
  <c r="O51" i="43"/>
  <c r="P51" i="43" s="1"/>
  <c r="O35" i="43"/>
  <c r="P35" i="43" s="1"/>
  <c r="O25" i="43"/>
  <c r="P25" i="43" s="1"/>
  <c r="O47" i="43"/>
  <c r="P47" i="43" s="1"/>
  <c r="W16" i="43"/>
  <c r="X16" i="43" s="1"/>
  <c r="W20" i="43"/>
  <c r="X20" i="43" s="1"/>
  <c r="W24" i="43"/>
  <c r="X24" i="43" s="1"/>
  <c r="W28" i="43"/>
  <c r="X28" i="43" s="1"/>
  <c r="W34" i="43"/>
  <c r="X34" i="43" s="1"/>
  <c r="W38" i="43"/>
  <c r="X38" i="43" s="1"/>
  <c r="W42" i="43"/>
  <c r="X42" i="43" s="1"/>
  <c r="W46" i="43"/>
  <c r="X46" i="43" s="1"/>
  <c r="W50" i="43"/>
  <c r="X50" i="43" s="1"/>
  <c r="W13" i="43"/>
  <c r="X13" i="43" s="1"/>
  <c r="W17" i="43"/>
  <c r="X17" i="43" s="1"/>
  <c r="W21" i="43"/>
  <c r="X21" i="43" s="1"/>
  <c r="W25" i="43"/>
  <c r="X25" i="43" s="1"/>
  <c r="W29" i="43"/>
  <c r="X29" i="43" s="1"/>
  <c r="W35" i="43"/>
  <c r="X35" i="43" s="1"/>
  <c r="W39" i="43"/>
  <c r="X39" i="43" s="1"/>
  <c r="W43" i="43"/>
  <c r="X43" i="43" s="1"/>
  <c r="W47" i="43"/>
  <c r="X47" i="43" s="1"/>
  <c r="W51" i="43"/>
  <c r="X51" i="43" s="1"/>
  <c r="W82" i="43"/>
  <c r="X82" i="43" s="1"/>
  <c r="W18" i="43"/>
  <c r="X18" i="43" s="1"/>
  <c r="W26" i="43"/>
  <c r="X26" i="43" s="1"/>
  <c r="W40" i="43"/>
  <c r="X40" i="43" s="1"/>
  <c r="W48" i="43"/>
  <c r="X48" i="43" s="1"/>
  <c r="W12" i="43"/>
  <c r="X12" i="43" s="1"/>
  <c r="W22" i="43"/>
  <c r="X22" i="43" s="1"/>
  <c r="W36" i="43"/>
  <c r="X36" i="43" s="1"/>
  <c r="W19" i="43"/>
  <c r="X19" i="43" s="1"/>
  <c r="W27" i="43"/>
  <c r="X27" i="43" s="1"/>
  <c r="W41" i="43"/>
  <c r="X41" i="43" s="1"/>
  <c r="W49" i="43"/>
  <c r="X49" i="43" s="1"/>
  <c r="W14" i="43"/>
  <c r="X14" i="43" s="1"/>
  <c r="W30" i="43"/>
  <c r="X30" i="43" s="1"/>
  <c r="W44" i="43"/>
  <c r="X44" i="43" s="1"/>
  <c r="W15" i="43"/>
  <c r="X15" i="43" s="1"/>
  <c r="W45" i="43"/>
  <c r="X45" i="43" s="1"/>
  <c r="W32" i="43"/>
  <c r="X32" i="43" s="1"/>
  <c r="W37" i="43"/>
  <c r="X37" i="43" s="1"/>
  <c r="W23" i="43"/>
  <c r="X23" i="43" s="1"/>
  <c r="AE16" i="43"/>
  <c r="AF16" i="43" s="1"/>
  <c r="AE20" i="43"/>
  <c r="AF20" i="43" s="1"/>
  <c r="AE24" i="43"/>
  <c r="AF24" i="43" s="1"/>
  <c r="AE28" i="43"/>
  <c r="AF28" i="43" s="1"/>
  <c r="AE34" i="43"/>
  <c r="AF34" i="43" s="1"/>
  <c r="AE38" i="43"/>
  <c r="AF38" i="43" s="1"/>
  <c r="AE42" i="43"/>
  <c r="AF42" i="43" s="1"/>
  <c r="AE46" i="43"/>
  <c r="AF46" i="43" s="1"/>
  <c r="AE50" i="43"/>
  <c r="AF50" i="43" s="1"/>
  <c r="AE13" i="43"/>
  <c r="AF13" i="43" s="1"/>
  <c r="AE17" i="43"/>
  <c r="AF17" i="43" s="1"/>
  <c r="AE21" i="43"/>
  <c r="AF21" i="43" s="1"/>
  <c r="AE25" i="43"/>
  <c r="AF25" i="43" s="1"/>
  <c r="AE29" i="43"/>
  <c r="AF29" i="43" s="1"/>
  <c r="AE35" i="43"/>
  <c r="AF35" i="43" s="1"/>
  <c r="AE39" i="43"/>
  <c r="AF39" i="43" s="1"/>
  <c r="AE43" i="43"/>
  <c r="AF43" i="43" s="1"/>
  <c r="AE47" i="43"/>
  <c r="AF47" i="43" s="1"/>
  <c r="AE51" i="43"/>
  <c r="AF51" i="43" s="1"/>
  <c r="AE82" i="43"/>
  <c r="AF82" i="43" s="1"/>
  <c r="AE18" i="43"/>
  <c r="AF18" i="43" s="1"/>
  <c r="AE26" i="43"/>
  <c r="AF26" i="43" s="1"/>
  <c r="AE40" i="43"/>
  <c r="AF40" i="43" s="1"/>
  <c r="AE48" i="43"/>
  <c r="AF48" i="43" s="1"/>
  <c r="AE12" i="43"/>
  <c r="AF12" i="43" s="1"/>
  <c r="AE19" i="43"/>
  <c r="AF19" i="43" s="1"/>
  <c r="AE27" i="43"/>
  <c r="AF27" i="43" s="1"/>
  <c r="AE41" i="43"/>
  <c r="AF41" i="43" s="1"/>
  <c r="AE49" i="43"/>
  <c r="AF49" i="43" s="1"/>
  <c r="AE14" i="43"/>
  <c r="AF14" i="43" s="1"/>
  <c r="AE22" i="43"/>
  <c r="AF22" i="43" s="1"/>
  <c r="AE30" i="43"/>
  <c r="AF30" i="43" s="1"/>
  <c r="AE36" i="43"/>
  <c r="AF36" i="43" s="1"/>
  <c r="AE44" i="43"/>
  <c r="AF44" i="43" s="1"/>
  <c r="AE37" i="43"/>
  <c r="AF37" i="43" s="1"/>
  <c r="AE32" i="43"/>
  <c r="AF32" i="43" s="1"/>
  <c r="AE15" i="43"/>
  <c r="AF15" i="43" s="1"/>
  <c r="AE45" i="43"/>
  <c r="AF45" i="43" s="1"/>
  <c r="AE23" i="43"/>
  <c r="AF23" i="43" s="1"/>
  <c r="E22" i="37"/>
  <c r="D6" i="50"/>
  <c r="T76" i="50"/>
  <c r="P76" i="50"/>
  <c r="L76" i="50"/>
  <c r="H76" i="50"/>
  <c r="D76" i="50"/>
  <c r="L41" i="50"/>
  <c r="H41" i="50"/>
  <c r="D41" i="50"/>
  <c r="BT6" i="50"/>
  <c r="BP6" i="50"/>
  <c r="BL6" i="50"/>
  <c r="BH6" i="50"/>
  <c r="BD6" i="50"/>
  <c r="BD28" i="50" s="1"/>
  <c r="AZ6" i="50"/>
  <c r="AV6" i="50"/>
  <c r="AR6" i="50"/>
  <c r="AN6" i="50"/>
  <c r="AJ6" i="50"/>
  <c r="AF6" i="50"/>
  <c r="AF28" i="50" s="1"/>
  <c r="AB6" i="50"/>
  <c r="AB28" i="50" s="1"/>
  <c r="X6" i="50"/>
  <c r="X28" i="50" s="1"/>
  <c r="T6" i="50"/>
  <c r="T28" i="50" s="1"/>
  <c r="P6" i="50"/>
  <c r="P28" i="50" s="1"/>
  <c r="L6" i="50"/>
  <c r="H6" i="50"/>
  <c r="J9" i="2" l="1"/>
  <c r="E20" i="37"/>
  <c r="R12" i="43"/>
  <c r="R84" i="43" s="1"/>
  <c r="R85" i="43" s="1"/>
  <c r="Q84" i="43"/>
  <c r="P84" i="43"/>
  <c r="P85" i="43" s="1"/>
  <c r="C99" i="43" s="1"/>
  <c r="H15" i="2" s="1"/>
  <c r="O84" i="43"/>
  <c r="F84" i="43"/>
  <c r="F85" i="43" s="1"/>
  <c r="C94" i="43" s="1"/>
  <c r="H10" i="2" s="1"/>
  <c r="E84" i="43"/>
  <c r="X84" i="43"/>
  <c r="X85" i="43" s="1"/>
  <c r="C103" i="43" s="1"/>
  <c r="W84" i="43"/>
  <c r="N84" i="43"/>
  <c r="N85" i="43" s="1"/>
  <c r="C98" i="43" s="1"/>
  <c r="H14" i="2" s="1"/>
  <c r="M84" i="43"/>
  <c r="AB84" i="43"/>
  <c r="AB85" i="43" s="1"/>
  <c r="C105" i="43" s="1"/>
  <c r="AA84" i="43"/>
  <c r="V84" i="43"/>
  <c r="V85" i="43" s="1"/>
  <c r="C102" i="43" s="1"/>
  <c r="U84" i="43"/>
  <c r="AH84" i="43"/>
  <c r="AH85" i="43" s="1"/>
  <c r="C108" i="43" s="1"/>
  <c r="AG84" i="43"/>
  <c r="L84" i="43"/>
  <c r="L85" i="43" s="1"/>
  <c r="C97" i="43" s="1"/>
  <c r="H13" i="2" s="1"/>
  <c r="K84" i="43"/>
  <c r="AD84" i="43"/>
  <c r="AD85" i="43" s="1"/>
  <c r="C106" i="43" s="1"/>
  <c r="AC84" i="43"/>
  <c r="Z84" i="43"/>
  <c r="Z85" i="43" s="1"/>
  <c r="C104" i="43" s="1"/>
  <c r="Y84" i="43"/>
  <c r="AF84" i="43"/>
  <c r="AF85" i="43" s="1"/>
  <c r="C107" i="43" s="1"/>
  <c r="AE84" i="43"/>
  <c r="T84" i="43"/>
  <c r="T85" i="43" s="1"/>
  <c r="C101" i="43" s="1"/>
  <c r="S84" i="43"/>
  <c r="BL7" i="50"/>
  <c r="BL22" i="50" s="1"/>
  <c r="BL28" i="50"/>
  <c r="H7" i="50"/>
  <c r="H8" i="50" s="1"/>
  <c r="H12" i="50" s="1"/>
  <c r="H28" i="50"/>
  <c r="AJ7" i="50"/>
  <c r="AJ22" i="50" s="1"/>
  <c r="AJ28" i="50"/>
  <c r="L42" i="50"/>
  <c r="L43" i="50" s="1"/>
  <c r="L63" i="50"/>
  <c r="L7" i="50"/>
  <c r="L22" i="50" s="1"/>
  <c r="L28" i="50"/>
  <c r="AN7" i="50"/>
  <c r="AN8" i="50" s="1"/>
  <c r="AN12" i="50" s="1"/>
  <c r="AN28" i="50"/>
  <c r="BT7" i="50"/>
  <c r="BT22" i="50" s="1"/>
  <c r="BT28" i="50"/>
  <c r="D77" i="50"/>
  <c r="D92" i="50" s="1"/>
  <c r="D98" i="50"/>
  <c r="T80" i="50"/>
  <c r="T98" i="50"/>
  <c r="AV10" i="50"/>
  <c r="AV28" i="50"/>
  <c r="H45" i="50"/>
  <c r="H63" i="50"/>
  <c r="L77" i="50"/>
  <c r="L78" i="50" s="1"/>
  <c r="L82" i="50" s="1"/>
  <c r="L98" i="50"/>
  <c r="AZ10" i="50"/>
  <c r="AZ28" i="50"/>
  <c r="BP7" i="50"/>
  <c r="BP8" i="50" s="1"/>
  <c r="BP28" i="50"/>
  <c r="P80" i="50"/>
  <c r="P98" i="50"/>
  <c r="AR10" i="50"/>
  <c r="AR28" i="50"/>
  <c r="BH7" i="50"/>
  <c r="BH22" i="50" s="1"/>
  <c r="BH28" i="50"/>
  <c r="D45" i="50"/>
  <c r="D63" i="50"/>
  <c r="H80" i="50"/>
  <c r="H98" i="50"/>
  <c r="D28" i="50"/>
  <c r="D10" i="50"/>
  <c r="D7" i="50"/>
  <c r="T77" i="50"/>
  <c r="L80" i="50"/>
  <c r="H77" i="50"/>
  <c r="P77" i="50"/>
  <c r="D80" i="50"/>
  <c r="L45" i="50"/>
  <c r="D42" i="50"/>
  <c r="D57" i="50" s="1"/>
  <c r="H42" i="50"/>
  <c r="H57" i="50" s="1"/>
  <c r="P10" i="50"/>
  <c r="P7" i="50"/>
  <c r="P22" i="50" s="1"/>
  <c r="T10" i="50"/>
  <c r="T7" i="50"/>
  <c r="T22" i="50" s="1"/>
  <c r="X10" i="50"/>
  <c r="X7" i="50"/>
  <c r="X22" i="50" s="1"/>
  <c r="AB10" i="50"/>
  <c r="AB7" i="50"/>
  <c r="AB22" i="50" s="1"/>
  <c r="AF10" i="50"/>
  <c r="AF7" i="50"/>
  <c r="AF22" i="50" s="1"/>
  <c r="AV7" i="50"/>
  <c r="AV22" i="50" s="1"/>
  <c r="BL10" i="50"/>
  <c r="BD10" i="50"/>
  <c r="AR7" i="50"/>
  <c r="AR22" i="50" s="1"/>
  <c r="BH10" i="50"/>
  <c r="AZ7" i="50"/>
  <c r="AZ22" i="50" s="1"/>
  <c r="BP10" i="50"/>
  <c r="BD7" i="50"/>
  <c r="BD22" i="50" s="1"/>
  <c r="AJ10" i="50"/>
  <c r="AN10" i="50"/>
  <c r="H10" i="50"/>
  <c r="L10" i="50"/>
  <c r="BT10" i="50"/>
  <c r="C100" i="43" l="1"/>
  <c r="H16" i="2" s="1"/>
  <c r="E27" i="37" s="1"/>
  <c r="H22" i="50"/>
  <c r="BL8" i="50"/>
  <c r="BL12" i="50" s="1"/>
  <c r="BT8" i="50"/>
  <c r="BT12" i="50" s="1"/>
  <c r="L8" i="50"/>
  <c r="L12" i="50" s="1"/>
  <c r="AJ8" i="50"/>
  <c r="AJ12" i="50" s="1"/>
  <c r="BH8" i="50"/>
  <c r="L92" i="50"/>
  <c r="AN22" i="50"/>
  <c r="E24" i="37"/>
  <c r="J13" i="2"/>
  <c r="E25" i="37"/>
  <c r="J14" i="2"/>
  <c r="J10" i="2"/>
  <c r="E21" i="37"/>
  <c r="J15" i="2"/>
  <c r="E26" i="37"/>
  <c r="L47" i="50"/>
  <c r="L44" i="50"/>
  <c r="L52" i="50" s="1"/>
  <c r="BP12" i="50"/>
  <c r="BP9" i="50"/>
  <c r="BP18" i="50" s="1"/>
  <c r="P32" i="50"/>
  <c r="P31" i="50"/>
  <c r="P30" i="50"/>
  <c r="H32" i="50"/>
  <c r="H31" i="50"/>
  <c r="H30" i="50"/>
  <c r="BL32" i="50"/>
  <c r="BL31" i="50"/>
  <c r="BL30" i="50"/>
  <c r="BT32" i="50"/>
  <c r="BT31" i="50"/>
  <c r="BT30" i="50"/>
  <c r="AN32" i="50"/>
  <c r="AN31" i="50"/>
  <c r="AN30" i="50"/>
  <c r="BH31" i="50"/>
  <c r="BH32" i="50"/>
  <c r="BH30" i="50"/>
  <c r="AF32" i="50"/>
  <c r="AF31" i="50"/>
  <c r="AF30" i="50"/>
  <c r="X32" i="50"/>
  <c r="X31" i="50"/>
  <c r="X30" i="50"/>
  <c r="L67" i="50"/>
  <c r="L66" i="50"/>
  <c r="L65" i="50"/>
  <c r="D66" i="50"/>
  <c r="D67" i="50"/>
  <c r="D65" i="50"/>
  <c r="AR31" i="50"/>
  <c r="AR32" i="50"/>
  <c r="AR30" i="50"/>
  <c r="AV32" i="50"/>
  <c r="AV31" i="50"/>
  <c r="AV30" i="50"/>
  <c r="L32" i="50"/>
  <c r="L31" i="50"/>
  <c r="L30" i="50"/>
  <c r="AJ32" i="50"/>
  <c r="AJ31" i="50"/>
  <c r="AJ30" i="50"/>
  <c r="H9" i="50"/>
  <c r="H11" i="50" s="1"/>
  <c r="H26" i="50" s="1"/>
  <c r="L79" i="50"/>
  <c r="L81" i="50" s="1"/>
  <c r="L102" i="50"/>
  <c r="L101" i="50"/>
  <c r="L100" i="50"/>
  <c r="BP22" i="50"/>
  <c r="L57" i="50"/>
  <c r="BT9" i="50"/>
  <c r="BT17" i="50" s="1"/>
  <c r="AN9" i="50"/>
  <c r="AN19" i="50" s="1"/>
  <c r="BP32" i="50"/>
  <c r="BP31" i="50"/>
  <c r="BP30" i="50"/>
  <c r="BD32" i="50"/>
  <c r="BD31" i="50"/>
  <c r="BD30" i="50"/>
  <c r="AB32" i="50"/>
  <c r="AB31" i="50"/>
  <c r="AB30" i="50"/>
  <c r="T31" i="50"/>
  <c r="T32" i="50"/>
  <c r="T30" i="50"/>
  <c r="D102" i="50"/>
  <c r="D101" i="50"/>
  <c r="D100" i="50"/>
  <c r="H101" i="50"/>
  <c r="H102" i="50"/>
  <c r="H100" i="50"/>
  <c r="P102" i="50"/>
  <c r="P101" i="50"/>
  <c r="P100" i="50"/>
  <c r="AZ32" i="50"/>
  <c r="AZ31" i="50"/>
  <c r="AZ30" i="50"/>
  <c r="H67" i="50"/>
  <c r="H66" i="50"/>
  <c r="H65" i="50"/>
  <c r="T102" i="50"/>
  <c r="T101" i="50"/>
  <c r="T100" i="50"/>
  <c r="D30" i="50"/>
  <c r="D32" i="50"/>
  <c r="D31" i="50"/>
  <c r="D22" i="50"/>
  <c r="D8" i="50"/>
  <c r="T8" i="50"/>
  <c r="T12" i="50" s="1"/>
  <c r="AF8" i="50"/>
  <c r="AF12" i="50" s="1"/>
  <c r="T78" i="50"/>
  <c r="T82" i="50" s="1"/>
  <c r="T92" i="50"/>
  <c r="AR8" i="50"/>
  <c r="AR12" i="50" s="1"/>
  <c r="H43" i="50"/>
  <c r="H47" i="50" s="1"/>
  <c r="AV8" i="50"/>
  <c r="AV12" i="50" s="1"/>
  <c r="P78" i="50"/>
  <c r="P82" i="50" s="1"/>
  <c r="P92" i="50"/>
  <c r="BD8" i="50"/>
  <c r="BD12" i="50" s="1"/>
  <c r="H78" i="50"/>
  <c r="H82" i="50" s="1"/>
  <c r="H92" i="50"/>
  <c r="AZ8" i="50"/>
  <c r="AZ12" i="50" s="1"/>
  <c r="AB8" i="50"/>
  <c r="AB12" i="50" s="1"/>
  <c r="X8" i="50"/>
  <c r="X12" i="50" s="1"/>
  <c r="P8" i="50"/>
  <c r="P12" i="50" s="1"/>
  <c r="D78" i="50"/>
  <c r="D43" i="50"/>
  <c r="L55" i="50"/>
  <c r="BT11" i="50"/>
  <c r="J16" i="2" l="1"/>
  <c r="AN20" i="50"/>
  <c r="BT20" i="50"/>
  <c r="L9" i="50"/>
  <c r="L17" i="50" s="1"/>
  <c r="BL9" i="50"/>
  <c r="BL11" i="50" s="1"/>
  <c r="BL25" i="50" s="1"/>
  <c r="BL17" i="50"/>
  <c r="L46" i="50"/>
  <c r="L61" i="50" s="1"/>
  <c r="BL19" i="50"/>
  <c r="L53" i="50"/>
  <c r="L54" i="50"/>
  <c r="BT19" i="50"/>
  <c r="AJ9" i="50"/>
  <c r="H20" i="50"/>
  <c r="BT18" i="50"/>
  <c r="BP19" i="50"/>
  <c r="BP20" i="50"/>
  <c r="L88" i="50"/>
  <c r="H24" i="50"/>
  <c r="H25" i="50"/>
  <c r="BH12" i="50"/>
  <c r="BH9" i="50"/>
  <c r="L95" i="50"/>
  <c r="L94" i="50"/>
  <c r="L96" i="50"/>
  <c r="BP17" i="50"/>
  <c r="L87" i="50"/>
  <c r="L89" i="50"/>
  <c r="BP11" i="50"/>
  <c r="BP26" i="50" s="1"/>
  <c r="AN18" i="50"/>
  <c r="AN11" i="50"/>
  <c r="AN24" i="50" s="1"/>
  <c r="L90" i="50"/>
  <c r="H17" i="50"/>
  <c r="AN17" i="50"/>
  <c r="H18" i="50"/>
  <c r="H19" i="50"/>
  <c r="BT26" i="50"/>
  <c r="BT25" i="50"/>
  <c r="BT24" i="50"/>
  <c r="BL24" i="50"/>
  <c r="BL26" i="50"/>
  <c r="P9" i="50"/>
  <c r="P18" i="50" s="1"/>
  <c r="D9" i="50"/>
  <c r="D12" i="50"/>
  <c r="AF9" i="50"/>
  <c r="AF18" i="50" s="1"/>
  <c r="T9" i="50"/>
  <c r="T18" i="50" s="1"/>
  <c r="AB9" i="50"/>
  <c r="AB20" i="50" s="1"/>
  <c r="BD9" i="50"/>
  <c r="BD17" i="50" s="1"/>
  <c r="AR9" i="50"/>
  <c r="AR19" i="50" s="1"/>
  <c r="AV9" i="50"/>
  <c r="AV20" i="50" s="1"/>
  <c r="X9" i="50"/>
  <c r="X17" i="50" s="1"/>
  <c r="AZ9" i="50"/>
  <c r="H44" i="50"/>
  <c r="H52" i="50" s="1"/>
  <c r="H79" i="50"/>
  <c r="P79" i="50"/>
  <c r="P90" i="50" s="1"/>
  <c r="T79" i="50"/>
  <c r="T88" i="50" s="1"/>
  <c r="D47" i="50"/>
  <c r="D44" i="50"/>
  <c r="D82" i="50"/>
  <c r="D79" i="50"/>
  <c r="L11" i="50" l="1"/>
  <c r="L25" i="50" s="1"/>
  <c r="L19" i="50"/>
  <c r="L18" i="50"/>
  <c r="L59" i="50"/>
  <c r="L20" i="50"/>
  <c r="BL18" i="50"/>
  <c r="L60" i="50"/>
  <c r="BL20" i="50"/>
  <c r="AN25" i="50"/>
  <c r="AN26" i="50"/>
  <c r="BP24" i="50"/>
  <c r="P11" i="50"/>
  <c r="P25" i="50" s="1"/>
  <c r="P17" i="50"/>
  <c r="AJ19" i="50"/>
  <c r="AJ11" i="50"/>
  <c r="AJ17" i="50"/>
  <c r="AJ20" i="50"/>
  <c r="AJ18" i="50"/>
  <c r="BH19" i="50"/>
  <c r="BH17" i="50"/>
  <c r="BH11" i="50"/>
  <c r="BH18" i="50"/>
  <c r="BH20" i="50"/>
  <c r="P20" i="50"/>
  <c r="T87" i="50"/>
  <c r="P19" i="50"/>
  <c r="BP25" i="50"/>
  <c r="D20" i="50"/>
  <c r="D19" i="50"/>
  <c r="D18" i="50"/>
  <c r="D17" i="50"/>
  <c r="D11" i="50"/>
  <c r="D26" i="50" s="1"/>
  <c r="AF19" i="50"/>
  <c r="AF17" i="50"/>
  <c r="AF11" i="50"/>
  <c r="AB11" i="50"/>
  <c r="AF20" i="50"/>
  <c r="AV19" i="50"/>
  <c r="BD18" i="50"/>
  <c r="BD19" i="50"/>
  <c r="AB19" i="50"/>
  <c r="AV11" i="50"/>
  <c r="AB18" i="50"/>
  <c r="AV17" i="50"/>
  <c r="P81" i="50"/>
  <c r="AB17" i="50"/>
  <c r="T11" i="50"/>
  <c r="AR11" i="50"/>
  <c r="BD11" i="50"/>
  <c r="BD20" i="50"/>
  <c r="T89" i="50"/>
  <c r="T90" i="50"/>
  <c r="P88" i="50"/>
  <c r="T81" i="50"/>
  <c r="AV18" i="50"/>
  <c r="X18" i="50"/>
  <c r="T20" i="50"/>
  <c r="T17" i="50"/>
  <c r="T19" i="50"/>
  <c r="P87" i="50"/>
  <c r="AR20" i="50"/>
  <c r="AR18" i="50"/>
  <c r="AR17" i="50"/>
  <c r="P89" i="50"/>
  <c r="X20" i="50"/>
  <c r="H55" i="50"/>
  <c r="H53" i="50"/>
  <c r="H46" i="50"/>
  <c r="H54" i="50"/>
  <c r="AZ20" i="50"/>
  <c r="AZ11" i="50"/>
  <c r="AZ17" i="50"/>
  <c r="AZ19" i="50"/>
  <c r="AZ18" i="50"/>
  <c r="X19" i="50"/>
  <c r="X11" i="50"/>
  <c r="H88" i="50"/>
  <c r="H81" i="50"/>
  <c r="H87" i="50"/>
  <c r="H89" i="50"/>
  <c r="H90" i="50"/>
  <c r="D89" i="50"/>
  <c r="D90" i="50"/>
  <c r="D88" i="50"/>
  <c r="D81" i="50"/>
  <c r="D87" i="50"/>
  <c r="D46" i="50"/>
  <c r="D55" i="50"/>
  <c r="D52" i="50"/>
  <c r="D54" i="50"/>
  <c r="D53" i="50"/>
  <c r="L24" i="50" l="1"/>
  <c r="L34" i="50" s="1"/>
  <c r="L36" i="50" s="1"/>
  <c r="L26" i="50"/>
  <c r="P26" i="50"/>
  <c r="P24" i="50"/>
  <c r="AJ24" i="50"/>
  <c r="AJ25" i="50"/>
  <c r="AJ26" i="50"/>
  <c r="AJ34" i="50" s="1"/>
  <c r="AJ36" i="50" s="1"/>
  <c r="BH26" i="50"/>
  <c r="BH25" i="50"/>
  <c r="BH24" i="50"/>
  <c r="BH34" i="50" s="1"/>
  <c r="BH36" i="50" s="1"/>
  <c r="H96" i="50"/>
  <c r="H94" i="50"/>
  <c r="H95" i="50"/>
  <c r="H104" i="50" s="1"/>
  <c r="H106" i="50" s="1"/>
  <c r="T95" i="50"/>
  <c r="T96" i="50"/>
  <c r="T94" i="50"/>
  <c r="P94" i="50"/>
  <c r="P96" i="50"/>
  <c r="P95" i="50"/>
  <c r="H61" i="50"/>
  <c r="H59" i="50"/>
  <c r="H60" i="50"/>
  <c r="BD26" i="50"/>
  <c r="BD34" i="50" s="1"/>
  <c r="BD36" i="50" s="1"/>
  <c r="BD25" i="50"/>
  <c r="BD24" i="50"/>
  <c r="AZ26" i="50"/>
  <c r="AZ25" i="50"/>
  <c r="AZ24" i="50"/>
  <c r="AV26" i="50"/>
  <c r="AV25" i="50"/>
  <c r="AV24" i="50"/>
  <c r="AR25" i="50"/>
  <c r="AR24" i="50"/>
  <c r="AR26" i="50"/>
  <c r="AF26" i="50"/>
  <c r="AF24" i="50"/>
  <c r="AF25" i="50"/>
  <c r="AB25" i="50"/>
  <c r="AB26" i="50"/>
  <c r="AB24" i="50"/>
  <c r="X26" i="50"/>
  <c r="X25" i="50"/>
  <c r="X24" i="50"/>
  <c r="T26" i="50"/>
  <c r="T25" i="50"/>
  <c r="T24" i="50"/>
  <c r="D25" i="50"/>
  <c r="D24" i="50"/>
  <c r="D94" i="50"/>
  <c r="D95" i="50"/>
  <c r="D96" i="50"/>
  <c r="D61" i="50"/>
  <c r="D60" i="50"/>
  <c r="D59" i="50"/>
  <c r="BL34" i="50"/>
  <c r="BL36" i="50" s="1"/>
  <c r="AZ34" i="50"/>
  <c r="AZ36" i="50" s="1"/>
  <c r="BP34" i="50"/>
  <c r="BP36" i="50" s="1"/>
  <c r="AN34" i="50"/>
  <c r="AN36" i="50" s="1"/>
  <c r="H34" i="50"/>
  <c r="H36" i="50" s="1"/>
  <c r="BT34" i="50"/>
  <c r="BT36" i="50" s="1"/>
  <c r="L69" i="50"/>
  <c r="L71" i="50" s="1"/>
  <c r="L104" i="50"/>
  <c r="L106" i="50" s="1"/>
  <c r="C37" i="33"/>
  <c r="C45" i="33"/>
  <c r="B71" i="37" a="1"/>
  <c r="B71" i="37" s="1"/>
  <c r="H88" i="37"/>
  <c r="C51" i="37"/>
  <c r="C52" i="37"/>
  <c r="C53" i="37"/>
  <c r="C47" i="37"/>
  <c r="C48" i="37"/>
  <c r="C49" i="37"/>
  <c r="C50" i="37"/>
  <c r="C41" i="37"/>
  <c r="C42" i="37"/>
  <c r="C43" i="37"/>
  <c r="C44" i="37"/>
  <c r="C45" i="37"/>
  <c r="C46" i="37"/>
  <c r="C21" i="37"/>
  <c r="C22" i="37"/>
  <c r="C23" i="37"/>
  <c r="C24" i="37"/>
  <c r="C25" i="37"/>
  <c r="C26" i="37"/>
  <c r="C20" i="37"/>
  <c r="G9" i="2"/>
  <c r="P34" i="50" l="1"/>
  <c r="AR34" i="50"/>
  <c r="AR36" i="50" s="1"/>
  <c r="AF34" i="50"/>
  <c r="AF36" i="50" s="1"/>
  <c r="I16" i="2" s="1"/>
  <c r="G27" i="37" s="1"/>
  <c r="H69" i="50"/>
  <c r="H71" i="50" s="1"/>
  <c r="P104" i="50"/>
  <c r="P106" i="50" s="1"/>
  <c r="T34" i="50"/>
  <c r="T36" i="50" s="1"/>
  <c r="I13" i="2" s="1"/>
  <c r="G24" i="37" s="1"/>
  <c r="AB34" i="50"/>
  <c r="AB36" i="50" s="1"/>
  <c r="I15" i="2" s="1"/>
  <c r="G26" i="37" s="1"/>
  <c r="AV34" i="50"/>
  <c r="AV36" i="50" s="1"/>
  <c r="T104" i="50"/>
  <c r="T106" i="50" s="1"/>
  <c r="D34" i="50"/>
  <c r="D36" i="50" s="1"/>
  <c r="X34" i="50"/>
  <c r="X36" i="50" s="1"/>
  <c r="I14" i="2" s="1"/>
  <c r="G25" i="37" s="1"/>
  <c r="D104" i="50"/>
  <c r="D106" i="50" s="1"/>
  <c r="D69" i="50"/>
  <c r="D71" i="50" s="1"/>
  <c r="I10" i="2"/>
  <c r="G21" i="37" s="1"/>
  <c r="I11" i="2"/>
  <c r="G22" i="37" s="1"/>
  <c r="P36" i="50"/>
  <c r="E19" i="33"/>
  <c r="I9" i="2" l="1"/>
  <c r="G20" i="37" s="1"/>
  <c r="I12" i="2"/>
  <c r="G23" i="37" s="1"/>
  <c r="B21" i="37" l="1"/>
  <c r="E29" i="46" l="1"/>
  <c r="E26" i="46"/>
  <c r="E25" i="46"/>
  <c r="E23" i="46"/>
  <c r="H71" i="37"/>
  <c r="H62" i="37"/>
  <c r="H63" i="37"/>
  <c r="H64" i="37"/>
  <c r="H65" i="37"/>
  <c r="H66" i="37"/>
  <c r="H67" i="37"/>
  <c r="H61" i="37"/>
  <c r="B62" i="37"/>
  <c r="B63" i="37"/>
  <c r="B64" i="37"/>
  <c r="B65" i="37"/>
  <c r="B66" i="37"/>
  <c r="B67" i="37"/>
  <c r="H11" i="37" l="1"/>
  <c r="H10" i="37"/>
  <c r="C11" i="37"/>
  <c r="C10" i="37"/>
  <c r="B6" i="37"/>
  <c r="H25" i="37" l="1"/>
  <c r="I25" i="37" s="1"/>
  <c r="H26" i="37"/>
  <c r="I26" i="37" s="1"/>
  <c r="H27" i="37"/>
  <c r="I27" i="37" s="1"/>
  <c r="H22" i="37"/>
  <c r="I22" i="37" s="1"/>
  <c r="H24" i="37"/>
  <c r="I24" i="37" s="1"/>
  <c r="H21" i="37"/>
  <c r="I21" i="37" s="1"/>
  <c r="H23" i="37"/>
  <c r="I23" i="37" s="1"/>
  <c r="E79" i="37"/>
  <c r="C12" i="37"/>
  <c r="F29" i="46"/>
  <c r="F26" i="46"/>
  <c r="G26" i="46" s="1"/>
  <c r="F25" i="46"/>
  <c r="G25" i="46" s="1"/>
  <c r="F23" i="46"/>
  <c r="G23" i="46" s="1"/>
  <c r="E80" i="37"/>
  <c r="F80" i="37"/>
  <c r="G80" i="37" s="1"/>
  <c r="F79" i="37"/>
  <c r="G79" i="37" s="1"/>
  <c r="I79" i="37" l="1"/>
  <c r="I80" i="37"/>
  <c r="H20" i="37" l="1"/>
  <c r="I20" i="37" s="1"/>
  <c r="I88" i="37" l="1"/>
  <c r="I89" i="37"/>
  <c r="F82" i="37"/>
  <c r="E82" i="37"/>
  <c r="I82" i="37" s="1"/>
  <c r="F81" i="37"/>
  <c r="G81" i="37" s="1"/>
  <c r="E81" i="37"/>
  <c r="F78" i="37"/>
  <c r="G78" i="37" s="1"/>
  <c r="E78" i="37"/>
  <c r="F77" i="37"/>
  <c r="G77" i="37" s="1"/>
  <c r="E77" i="37"/>
  <c r="F76" i="37"/>
  <c r="G76" i="37" s="1"/>
  <c r="E76" i="37"/>
  <c r="I67" i="37"/>
  <c r="I66" i="37"/>
  <c r="I65" i="37"/>
  <c r="I64" i="37"/>
  <c r="I63" i="37"/>
  <c r="I62" i="37"/>
  <c r="I61" i="37"/>
  <c r="C13" i="37"/>
  <c r="I76" i="37" l="1"/>
  <c r="I77" i="37"/>
  <c r="I81" i="37"/>
  <c r="I68" i="37"/>
  <c r="I71" i="37" s="1"/>
  <c r="I78" i="37"/>
  <c r="I84" i="37" l="1"/>
  <c r="I72" i="37"/>
  <c r="I85" i="37" l="1"/>
  <c r="J63" i="37" s="1"/>
  <c r="N40" i="35" l="1"/>
  <c r="B10" i="35"/>
  <c r="B11" i="35" s="1"/>
  <c r="B12" i="35" s="1"/>
  <c r="B13" i="35" s="1"/>
  <c r="B14" i="35" s="1"/>
  <c r="B15" i="35" s="1"/>
  <c r="B16" i="35" s="1"/>
  <c r="B17" i="35" s="1"/>
  <c r="B18" i="35" s="1"/>
  <c r="B19" i="35" s="1"/>
  <c r="B20" i="35" s="1"/>
  <c r="B21" i="35" s="1"/>
  <c r="B22" i="35" s="1"/>
  <c r="B23" i="35" s="1"/>
  <c r="B24" i="35" s="1"/>
  <c r="B25" i="35" s="1"/>
  <c r="B26" i="35" s="1"/>
  <c r="B27" i="35" s="1"/>
  <c r="B28" i="35" s="1"/>
  <c r="B29" i="35" s="1"/>
  <c r="B30" i="35" s="1"/>
  <c r="B31" i="35" s="1"/>
  <c r="B32" i="35" s="1"/>
  <c r="B33" i="35" s="1"/>
  <c r="B34" i="35" s="1"/>
  <c r="B35" i="35" s="1"/>
  <c r="B36" i="35" s="1"/>
  <c r="B37" i="35" s="1"/>
  <c r="B38" i="35" s="1"/>
  <c r="B39" i="35" s="1"/>
  <c r="B40" i="35" s="1"/>
  <c r="W40" i="35" l="1"/>
  <c r="AD9" i="35" l="1"/>
  <c r="AC9" i="35"/>
  <c r="AE9" i="35"/>
  <c r="AB9" i="35"/>
  <c r="L10" i="17"/>
  <c r="K10" i="17"/>
  <c r="L11" i="17"/>
  <c r="K11" i="17"/>
  <c r="L12" i="17"/>
  <c r="K12" i="17"/>
  <c r="K13" i="17"/>
  <c r="L14" i="17"/>
  <c r="C21" i="33"/>
  <c r="C31" i="33" s="1"/>
  <c r="C32" i="33" s="1"/>
  <c r="C22" i="33"/>
  <c r="C50" i="33" s="1"/>
  <c r="C24" i="33"/>
  <c r="C28" i="33" s="1"/>
  <c r="K20" i="33"/>
  <c r="K19" i="33"/>
  <c r="K33" i="33" s="1"/>
  <c r="G20" i="33"/>
  <c r="G24" i="33" s="1"/>
  <c r="O19" i="33"/>
  <c r="O24" i="33"/>
  <c r="C33" i="33"/>
  <c r="K37" i="33"/>
  <c r="G65" i="33"/>
  <c r="G64" i="33"/>
  <c r="G63" i="33"/>
  <c r="W19" i="33"/>
  <c r="W33" i="33" s="1"/>
  <c r="W24" i="33"/>
  <c r="U19" i="33"/>
  <c r="U21" i="33" s="1"/>
  <c r="U22" i="33" s="1"/>
  <c r="U24" i="33"/>
  <c r="S19" i="33"/>
  <c r="S33" i="33" s="1"/>
  <c r="S24" i="33"/>
  <c r="Q19" i="33"/>
  <c r="Q21" i="33" s="1"/>
  <c r="Q22" i="33" s="1"/>
  <c r="Q24" i="33"/>
  <c r="M19" i="33"/>
  <c r="M21" i="33" s="1"/>
  <c r="M22" i="33" s="1"/>
  <c r="M27" i="33" s="1"/>
  <c r="M24" i="33"/>
  <c r="I19" i="33"/>
  <c r="I33" i="33" s="1"/>
  <c r="I20" i="33"/>
  <c r="I24" i="33" s="1"/>
  <c r="I28" i="33" s="1"/>
  <c r="I37" i="33"/>
  <c r="G19" i="33"/>
  <c r="G22" i="33" s="1"/>
  <c r="G50" i="33" s="1"/>
  <c r="G37" i="33"/>
  <c r="E20" i="33"/>
  <c r="E24" i="33" s="1"/>
  <c r="E28" i="33" s="1"/>
  <c r="E37" i="33"/>
  <c r="U17" i="33"/>
  <c r="S17" i="33"/>
  <c r="Q17" i="33"/>
  <c r="O17" i="33"/>
  <c r="M17" i="33"/>
  <c r="K17" i="33"/>
  <c r="I17" i="33"/>
  <c r="G17" i="33"/>
  <c r="E17" i="33"/>
  <c r="C17" i="33"/>
  <c r="N17" i="11"/>
  <c r="G29" i="11"/>
  <c r="I29" i="11" s="1"/>
  <c r="G28" i="11"/>
  <c r="I28" i="11" s="1"/>
  <c r="G27" i="11"/>
  <c r="I27" i="11" s="1"/>
  <c r="G26" i="11"/>
  <c r="I26" i="11" s="1"/>
  <c r="G25" i="11"/>
  <c r="I25" i="11" s="1"/>
  <c r="G24" i="11"/>
  <c r="I24" i="11" s="1"/>
  <c r="G23" i="11"/>
  <c r="I23" i="11" s="1"/>
  <c r="G22" i="11"/>
  <c r="I22" i="11" s="1"/>
  <c r="G21" i="11"/>
  <c r="I21" i="11" s="1"/>
  <c r="G20" i="11"/>
  <c r="I20" i="11" s="1"/>
  <c r="G17" i="11"/>
  <c r="I17" i="11" s="1"/>
  <c r="G16" i="11"/>
  <c r="I16" i="11" s="1"/>
  <c r="G12" i="11"/>
  <c r="I12" i="11" s="1"/>
  <c r="G11" i="11"/>
  <c r="I11" i="11" s="1"/>
  <c r="G10" i="11"/>
  <c r="I10" i="11" s="1"/>
  <c r="G9" i="11"/>
  <c r="I9" i="11" s="1"/>
  <c r="G8" i="11"/>
  <c r="I8" i="11" s="1"/>
  <c r="G7" i="11"/>
  <c r="I7" i="11" s="1"/>
  <c r="N7" i="11"/>
  <c r="N16" i="11"/>
  <c r="N15" i="11"/>
  <c r="M12" i="11"/>
  <c r="N12" i="11" s="1"/>
  <c r="N11" i="11"/>
  <c r="N10" i="11"/>
  <c r="N9" i="11"/>
  <c r="N8" i="11"/>
  <c r="C27" i="33" l="1"/>
  <c r="O21" i="33"/>
  <c r="O31" i="33" s="1"/>
  <c r="O33" i="33"/>
  <c r="AF9" i="35"/>
  <c r="C34" i="33"/>
  <c r="Q33" i="33"/>
  <c r="L13" i="17"/>
  <c r="M13" i="17" s="1"/>
  <c r="M10" i="17"/>
  <c r="N14" i="17"/>
  <c r="G45" i="33"/>
  <c r="S21" i="33"/>
  <c r="S34" i="33" s="1"/>
  <c r="C48" i="33"/>
  <c r="M45" i="33"/>
  <c r="G33" i="33"/>
  <c r="C49" i="33"/>
  <c r="M11" i="17"/>
  <c r="G21" i="33"/>
  <c r="G31" i="33" s="1"/>
  <c r="G32" i="33" s="1"/>
  <c r="Q45" i="33"/>
  <c r="O45" i="33"/>
  <c r="I22" i="33"/>
  <c r="K21" i="33"/>
  <c r="O11" i="17"/>
  <c r="I45" i="33"/>
  <c r="S45" i="33"/>
  <c r="C23" i="33"/>
  <c r="O10" i="17"/>
  <c r="M33" i="33"/>
  <c r="N12" i="17"/>
  <c r="K24" i="33"/>
  <c r="K28" i="33" s="1"/>
  <c r="G28" i="33"/>
  <c r="E21" i="33"/>
  <c r="I21" i="33"/>
  <c r="I31" i="33" s="1"/>
  <c r="I32" i="33" s="1"/>
  <c r="Q48" i="33"/>
  <c r="Q27" i="33"/>
  <c r="Q23" i="33"/>
  <c r="M58" i="33"/>
  <c r="M59" i="33" s="1"/>
  <c r="G48" i="33"/>
  <c r="G49" i="33"/>
  <c r="E22" i="33"/>
  <c r="E45" i="33"/>
  <c r="E33" i="33"/>
  <c r="M34" i="33"/>
  <c r="M31" i="33"/>
  <c r="U34" i="33"/>
  <c r="U45" i="33"/>
  <c r="U33" i="33"/>
  <c r="M48" i="33"/>
  <c r="U23" i="33"/>
  <c r="U27" i="33"/>
  <c r="U48" i="33"/>
  <c r="U31" i="33"/>
  <c r="G23" i="33"/>
  <c r="G27" i="33"/>
  <c r="M23" i="33"/>
  <c r="Q34" i="33"/>
  <c r="Q31" i="33"/>
  <c r="W21" i="33"/>
  <c r="W45" i="33"/>
  <c r="K22" i="33"/>
  <c r="K45" i="33"/>
  <c r="M14" i="17"/>
  <c r="N11" i="17"/>
  <c r="O12" i="17"/>
  <c r="O14" i="17"/>
  <c r="N10" i="17"/>
  <c r="M12" i="17"/>
  <c r="R12" i="17" s="1"/>
  <c r="G45" i="37"/>
  <c r="I45" i="37" s="1"/>
  <c r="G53" i="37"/>
  <c r="I53" i="37" s="1"/>
  <c r="R11" i="17" l="1"/>
  <c r="R10" i="17"/>
  <c r="Q12" i="17"/>
  <c r="Q11" i="17"/>
  <c r="G51" i="37"/>
  <c r="I51" i="37" s="1"/>
  <c r="G43" i="37"/>
  <c r="I43" i="37" s="1"/>
  <c r="G41" i="37"/>
  <c r="I41" i="37" s="1"/>
  <c r="G49" i="37"/>
  <c r="I49" i="37" s="1"/>
  <c r="G46" i="37"/>
  <c r="I46" i="37" s="1"/>
  <c r="G42" i="37"/>
  <c r="I42" i="37" s="1"/>
  <c r="G50" i="37"/>
  <c r="I50" i="37" s="1"/>
  <c r="G40" i="37"/>
  <c r="I40" i="37" s="1"/>
  <c r="G44" i="37"/>
  <c r="I44" i="37" s="1"/>
  <c r="C58" i="33"/>
  <c r="C59" i="33" s="1"/>
  <c r="G47" i="37"/>
  <c r="I47" i="37" s="1"/>
  <c r="G48" i="37"/>
  <c r="I48" i="37" s="1"/>
  <c r="G52" i="37"/>
  <c r="I52" i="37" s="1"/>
  <c r="D50" i="33"/>
  <c r="C42" i="33"/>
  <c r="D42" i="33" s="1"/>
  <c r="O34" i="33"/>
  <c r="O22" i="33"/>
  <c r="O27" i="33" s="1"/>
  <c r="G34" i="33"/>
  <c r="H34" i="33" s="1"/>
  <c r="K34" i="33"/>
  <c r="K31" i="33"/>
  <c r="K32" i="33" s="1"/>
  <c r="O13" i="17"/>
  <c r="N13" i="17"/>
  <c r="P13" i="17" s="1"/>
  <c r="R33" i="33"/>
  <c r="D31" i="33"/>
  <c r="D28" i="33"/>
  <c r="P10" i="17"/>
  <c r="S22" i="33"/>
  <c r="S48" i="33" s="1"/>
  <c r="Q10" i="17"/>
  <c r="D33" i="33"/>
  <c r="D49" i="33"/>
  <c r="S31" i="33"/>
  <c r="S32" i="33" s="1"/>
  <c r="C40" i="33"/>
  <c r="I34" i="33"/>
  <c r="N45" i="33"/>
  <c r="N27" i="33"/>
  <c r="D37" i="33"/>
  <c r="D27" i="33"/>
  <c r="D45" i="33"/>
  <c r="R48" i="33"/>
  <c r="I48" i="33"/>
  <c r="I49" i="33"/>
  <c r="I27" i="33"/>
  <c r="I58" i="33" s="1"/>
  <c r="I59" i="33" s="1"/>
  <c r="C41" i="33"/>
  <c r="D41" i="33" s="1"/>
  <c r="D48" i="33"/>
  <c r="I23" i="33"/>
  <c r="I40" i="33" s="1"/>
  <c r="R34" i="33"/>
  <c r="I50" i="33"/>
  <c r="V48" i="33"/>
  <c r="D34" i="33"/>
  <c r="D32" i="33"/>
  <c r="V45" i="33"/>
  <c r="E34" i="33"/>
  <c r="E31" i="33"/>
  <c r="E32" i="33" s="1"/>
  <c r="H32" i="33"/>
  <c r="H49" i="33"/>
  <c r="W31" i="33"/>
  <c r="W22" i="33"/>
  <c r="W34" i="33"/>
  <c r="E23" i="33"/>
  <c r="F45" i="33" s="1"/>
  <c r="E27" i="33"/>
  <c r="E48" i="33"/>
  <c r="E49" i="33"/>
  <c r="E50" i="33"/>
  <c r="G40" i="33"/>
  <c r="H40" i="33" s="1"/>
  <c r="H37" i="33"/>
  <c r="H33" i="33"/>
  <c r="H28" i="33"/>
  <c r="G41" i="33"/>
  <c r="H41" i="33" s="1"/>
  <c r="G42" i="33"/>
  <c r="H42" i="33" s="1"/>
  <c r="V27" i="33"/>
  <c r="U58" i="33"/>
  <c r="U59" i="33" s="1"/>
  <c r="H31" i="33"/>
  <c r="V34" i="33"/>
  <c r="N34" i="33"/>
  <c r="H45" i="33"/>
  <c r="H48" i="33"/>
  <c r="H50" i="33"/>
  <c r="K49" i="33"/>
  <c r="K48" i="33"/>
  <c r="K23" i="33"/>
  <c r="K50" i="33"/>
  <c r="K27" i="33"/>
  <c r="O32" i="33"/>
  <c r="M32" i="33"/>
  <c r="N32" i="33" s="1"/>
  <c r="N31" i="33"/>
  <c r="M41" i="33"/>
  <c r="N41" i="33" s="1"/>
  <c r="M42" i="33"/>
  <c r="N42" i="33" s="1"/>
  <c r="M40" i="33"/>
  <c r="N40" i="33" s="1"/>
  <c r="N33" i="33"/>
  <c r="U32" i="33"/>
  <c r="V32" i="33" s="1"/>
  <c r="V31" i="33"/>
  <c r="U40" i="33"/>
  <c r="V40" i="33" s="1"/>
  <c r="U41" i="33"/>
  <c r="V41" i="33" s="1"/>
  <c r="U42" i="33"/>
  <c r="V42" i="33" s="1"/>
  <c r="N48" i="33"/>
  <c r="Q41" i="33"/>
  <c r="R41" i="33" s="1"/>
  <c r="Q42" i="33"/>
  <c r="R42" i="33" s="1"/>
  <c r="R45" i="33"/>
  <c r="Q40" i="33"/>
  <c r="R40" i="33" s="1"/>
  <c r="R31" i="33"/>
  <c r="Q32" i="33"/>
  <c r="R32" i="33" s="1"/>
  <c r="G58" i="33"/>
  <c r="G59" i="33" s="1"/>
  <c r="H27" i="33"/>
  <c r="V33" i="33"/>
  <c r="Q58" i="33"/>
  <c r="Q59" i="33" s="1"/>
  <c r="R27" i="33"/>
  <c r="P14" i="17"/>
  <c r="Q14" i="17"/>
  <c r="R14" i="17"/>
  <c r="P12" i="17"/>
  <c r="P11" i="17"/>
  <c r="S12" i="17" l="1"/>
  <c r="D40" i="33"/>
  <c r="C52" i="33"/>
  <c r="D52" i="33" s="1"/>
  <c r="I54" i="37"/>
  <c r="O48" i="33"/>
  <c r="O23" i="33"/>
  <c r="O42" i="33" s="1"/>
  <c r="P42" i="33" s="1"/>
  <c r="L34" i="33"/>
  <c r="Q13" i="17"/>
  <c r="S13" i="17" s="1"/>
  <c r="V13" i="17" s="1"/>
  <c r="Y13" i="17" s="1"/>
  <c r="S10" i="17"/>
  <c r="V10" i="17" s="1"/>
  <c r="G34" i="37" s="1"/>
  <c r="I34" i="37" s="1"/>
  <c r="I41" i="33"/>
  <c r="J41" i="33" s="1"/>
  <c r="F33" i="33"/>
  <c r="I42" i="33"/>
  <c r="J42" i="33" s="1"/>
  <c r="J32" i="33"/>
  <c r="J33" i="33"/>
  <c r="J28" i="33"/>
  <c r="F32" i="33"/>
  <c r="J50" i="33"/>
  <c r="J45" i="33"/>
  <c r="J31" i="33"/>
  <c r="S23" i="33"/>
  <c r="T48" i="33" s="1"/>
  <c r="S27" i="33"/>
  <c r="J37" i="33"/>
  <c r="J34" i="33"/>
  <c r="J49" i="33"/>
  <c r="J48" i="33"/>
  <c r="V12" i="17"/>
  <c r="J27" i="33"/>
  <c r="S11" i="17"/>
  <c r="V11" i="17" s="1"/>
  <c r="G35" i="37" s="1"/>
  <c r="I35" i="37" s="1"/>
  <c r="S14" i="17"/>
  <c r="V14" i="17" s="1"/>
  <c r="F50" i="33"/>
  <c r="L45" i="33"/>
  <c r="F48" i="33"/>
  <c r="G52" i="33"/>
  <c r="H52" i="33" s="1"/>
  <c r="L32" i="33"/>
  <c r="L48" i="33"/>
  <c r="W32" i="33"/>
  <c r="K58" i="33"/>
  <c r="K59" i="33" s="1"/>
  <c r="L27" i="33"/>
  <c r="L49" i="33"/>
  <c r="E40" i="33"/>
  <c r="F40" i="33" s="1"/>
  <c r="F37" i="33"/>
  <c r="F28" i="33"/>
  <c r="E42" i="33"/>
  <c r="F42" i="33" s="1"/>
  <c r="E41" i="33"/>
  <c r="F41" i="33" s="1"/>
  <c r="F34" i="33"/>
  <c r="F31" i="33"/>
  <c r="P33" i="33"/>
  <c r="P34" i="33"/>
  <c r="F27" i="33"/>
  <c r="E58" i="33"/>
  <c r="E59" i="33" s="1"/>
  <c r="Q52" i="33"/>
  <c r="R52" i="33" s="1"/>
  <c r="O58" i="33"/>
  <c r="O59" i="33" s="1"/>
  <c r="L50" i="33"/>
  <c r="U52" i="33"/>
  <c r="V52" i="33" s="1"/>
  <c r="F49" i="33"/>
  <c r="J40" i="33"/>
  <c r="K42" i="33"/>
  <c r="L42" i="33" s="1"/>
  <c r="K40" i="33"/>
  <c r="L40" i="33" s="1"/>
  <c r="L37" i="33"/>
  <c r="K41" i="33"/>
  <c r="L41" i="33" s="1"/>
  <c r="L28" i="33"/>
  <c r="L33" i="33"/>
  <c r="L31" i="33"/>
  <c r="W23" i="33"/>
  <c r="X34" i="33" s="1"/>
  <c r="W48" i="33"/>
  <c r="W27" i="33"/>
  <c r="M52" i="33"/>
  <c r="N52" i="33" s="1"/>
  <c r="Y12" i="17" l="1"/>
  <c r="G36" i="37" s="1"/>
  <c r="P32" i="33"/>
  <c r="P45" i="33"/>
  <c r="O41" i="33"/>
  <c r="P41" i="33" s="1"/>
  <c r="P48" i="33"/>
  <c r="P31" i="33"/>
  <c r="O40" i="33"/>
  <c r="P40" i="33" s="1"/>
  <c r="P27" i="33"/>
  <c r="G62" i="33"/>
  <c r="G67" i="33" s="1"/>
  <c r="I52" i="33"/>
  <c r="J52" i="33" s="1"/>
  <c r="S58" i="33"/>
  <c r="S59" i="33" s="1"/>
  <c r="T27" i="33"/>
  <c r="T33" i="33"/>
  <c r="T31" i="33"/>
  <c r="S40" i="33"/>
  <c r="T34" i="33"/>
  <c r="T45" i="33"/>
  <c r="S42" i="33"/>
  <c r="T42" i="33" s="1"/>
  <c r="T32" i="33"/>
  <c r="S41" i="33"/>
  <c r="T41" i="33" s="1"/>
  <c r="C53" i="33"/>
  <c r="X48" i="33"/>
  <c r="O52" i="33"/>
  <c r="P52" i="33" s="1"/>
  <c r="W42" i="33"/>
  <c r="X42" i="33" s="1"/>
  <c r="W41" i="33"/>
  <c r="X41" i="33" s="1"/>
  <c r="W40" i="33"/>
  <c r="X40" i="33" s="1"/>
  <c r="X33" i="33"/>
  <c r="X45" i="33"/>
  <c r="K52" i="33"/>
  <c r="L52" i="33" s="1"/>
  <c r="X31" i="33"/>
  <c r="W58" i="33"/>
  <c r="W59" i="33" s="1"/>
  <c r="X27" i="33"/>
  <c r="E52" i="33"/>
  <c r="F52" i="33" s="1"/>
  <c r="X32" i="33"/>
  <c r="I36" i="37" l="1"/>
  <c r="G68" i="33"/>
  <c r="I68" i="33" s="1"/>
  <c r="G66" i="33"/>
  <c r="H67" i="33" s="1"/>
  <c r="T40" i="33"/>
  <c r="S52" i="33"/>
  <c r="T52" i="33" s="1"/>
  <c r="W52" i="33"/>
  <c r="X52" i="33" s="1"/>
  <c r="I37" i="37" l="1"/>
  <c r="I55" i="37" s="1"/>
  <c r="J33" i="37" s="1"/>
  <c r="H68" i="33"/>
  <c r="I69" i="33"/>
  <c r="C56" i="33" s="1"/>
  <c r="D58" i="33" s="1"/>
  <c r="D59" i="33" s="1"/>
  <c r="W56" i="33" l="1"/>
  <c r="Q56" i="33"/>
  <c r="R58" i="33" s="1"/>
  <c r="R59" i="33" s="1"/>
  <c r="M56" i="33"/>
  <c r="N58" i="33" s="1"/>
  <c r="N59" i="33" s="1"/>
  <c r="O56" i="33"/>
  <c r="P58" i="33" s="1"/>
  <c r="P59" i="33" s="1"/>
  <c r="G56" i="33"/>
  <c r="H58" i="33" s="1"/>
  <c r="H59" i="33" s="1"/>
  <c r="E56" i="33"/>
  <c r="F58" i="33" s="1"/>
  <c r="F59" i="33" s="1"/>
  <c r="S56" i="33"/>
  <c r="T58" i="33" s="1"/>
  <c r="T59" i="33" s="1"/>
  <c r="U56" i="33"/>
  <c r="V58" i="33" s="1"/>
  <c r="V59" i="33" s="1"/>
  <c r="I56" i="33"/>
  <c r="J58" i="33" s="1"/>
  <c r="J59" i="33" s="1"/>
  <c r="K56" i="33"/>
  <c r="L58" i="33" s="1"/>
  <c r="L59" i="33" s="1"/>
  <c r="X58" i="33" l="1"/>
  <c r="X59" i="33" s="1"/>
  <c r="I28" i="37"/>
  <c r="I87" i="37" s="1"/>
  <c r="I91" i="37" l="1"/>
  <c r="H87" i="37"/>
  <c r="H91" i="37" s="1"/>
  <c r="E122" i="40" l="1"/>
  <c r="E121" i="40" s="1"/>
  <c r="E120" i="40" s="1"/>
  <c r="E119" i="40" s="1"/>
  <c r="E118" i="40" s="1"/>
  <c r="AJ85" i="40" l="1"/>
  <c r="G85" i="40"/>
  <c r="CC85" i="40"/>
  <c r="AL85" i="40"/>
  <c r="AV85" i="40"/>
  <c r="BO85" i="40"/>
  <c r="W85" i="40"/>
  <c r="AH85" i="40"/>
  <c r="BR85" i="40"/>
  <c r="BZ85" i="40"/>
  <c r="BP85" i="40"/>
  <c r="H85" i="40"/>
  <c r="AP85" i="40"/>
  <c r="BF85" i="40"/>
  <c r="CD85" i="40"/>
  <c r="AM85" i="40"/>
  <c r="P85" i="40"/>
  <c r="CJ85" i="40"/>
  <c r="AU85" i="40"/>
  <c r="T85" i="40"/>
  <c r="X85" i="40"/>
  <c r="AO85" i="40"/>
  <c r="AN85" i="40"/>
  <c r="AQ85" i="40"/>
  <c r="AK85" i="40"/>
  <c r="BM85" i="40"/>
  <c r="BB85" i="40"/>
  <c r="BD85" i="40"/>
  <c r="BG85" i="40"/>
  <c r="CA85" i="40"/>
  <c r="BQ85" i="40"/>
  <c r="Z85" i="40"/>
  <c r="K85" i="40"/>
  <c r="CB85" i="40"/>
  <c r="BV85" i="40"/>
  <c r="J85" i="40"/>
  <c r="BW85" i="40"/>
  <c r="AS85" i="40"/>
  <c r="L85" i="40"/>
  <c r="BT85" i="40"/>
  <c r="E85" i="40"/>
  <c r="BX85" i="40"/>
  <c r="BS85" i="40"/>
  <c r="CK85" i="40"/>
  <c r="AZ85" i="40"/>
  <c r="CG85" i="40"/>
  <c r="R85" i="40"/>
  <c r="Q85" i="40"/>
  <c r="AA85" i="40"/>
  <c r="BN85" i="40"/>
  <c r="BI85" i="40"/>
  <c r="CF85" i="40"/>
  <c r="AY85" i="40"/>
  <c r="AD85" i="40"/>
  <c r="BK85" i="40"/>
  <c r="BU85" i="40"/>
  <c r="AR85" i="40"/>
  <c r="S85" i="40"/>
  <c r="BH85" i="40"/>
  <c r="N85" i="40"/>
  <c r="Y85" i="40"/>
  <c r="BE85" i="40"/>
  <c r="BC85" i="40"/>
  <c r="V85" i="40"/>
  <c r="BA85" i="40"/>
  <c r="AT85" i="40"/>
  <c r="CI85" i="40"/>
  <c r="O85" i="40"/>
  <c r="CH85" i="40"/>
  <c r="AE85" i="40"/>
  <c r="BY85" i="40"/>
  <c r="F85" i="40"/>
  <c r="F116" i="40" s="1"/>
  <c r="AG85" i="40"/>
  <c r="AW85" i="40"/>
  <c r="AC85" i="40"/>
  <c r="AB85" i="40"/>
  <c r="M85" i="40"/>
  <c r="BJ85" i="40"/>
  <c r="BL85" i="40"/>
  <c r="U85" i="40"/>
  <c r="AX85" i="40"/>
  <c r="CE85" i="40"/>
  <c r="I85" i="40"/>
  <c r="AI85" i="40"/>
  <c r="AF85" i="40"/>
  <c r="G89" i="40"/>
  <c r="AV89" i="40"/>
  <c r="CK89" i="40"/>
  <c r="BI89" i="40"/>
  <c r="L89" i="40"/>
  <c r="AE89" i="40"/>
  <c r="BT89" i="40"/>
  <c r="CH89" i="40"/>
  <c r="AK89" i="40"/>
  <c r="T89" i="40"/>
  <c r="BC89" i="40"/>
  <c r="BJ89" i="40"/>
  <c r="AY89" i="40"/>
  <c r="BD89" i="40"/>
  <c r="BP89" i="40"/>
  <c r="R89" i="40"/>
  <c r="BL89" i="40"/>
  <c r="BH89" i="40"/>
  <c r="AP89" i="40"/>
  <c r="X89" i="40"/>
  <c r="F120" i="40"/>
  <c r="AH89" i="40"/>
  <c r="BS89" i="40"/>
  <c r="Y89" i="40"/>
  <c r="AT89" i="40"/>
  <c r="BX89" i="40"/>
  <c r="AI89" i="40"/>
  <c r="H89" i="40"/>
  <c r="AW89" i="40"/>
  <c r="V89" i="40"/>
  <c r="CF89" i="40"/>
  <c r="AQ89" i="40"/>
  <c r="I89" i="40"/>
  <c r="M89" i="40"/>
  <c r="Z89" i="40"/>
  <c r="AL89" i="40"/>
  <c r="CD89" i="40"/>
  <c r="O89" i="40"/>
  <c r="AD89" i="40"/>
  <c r="S89" i="40"/>
  <c r="BN89" i="40"/>
  <c r="BM89" i="40"/>
  <c r="U89" i="40"/>
  <c r="AM89" i="40"/>
  <c r="BZ89" i="40"/>
  <c r="BO89" i="40"/>
  <c r="Q89" i="40"/>
  <c r="E89" i="40"/>
  <c r="AF89" i="40"/>
  <c r="BF89" i="40"/>
  <c r="AA89" i="40"/>
  <c r="AO89" i="40"/>
  <c r="J89" i="40"/>
  <c r="CG89" i="40"/>
  <c r="P89" i="40"/>
  <c r="N89" i="40"/>
  <c r="W89" i="40"/>
  <c r="CC89" i="40"/>
  <c r="AZ89" i="40"/>
  <c r="BU89" i="40"/>
  <c r="CA89" i="40"/>
  <c r="AX89" i="40"/>
  <c r="AS89" i="40"/>
  <c r="AU89" i="40"/>
  <c r="AJ89" i="40"/>
  <c r="K89" i="40"/>
  <c r="BA89" i="40"/>
  <c r="BV89" i="40"/>
  <c r="CB89" i="40"/>
  <c r="AC89" i="40"/>
  <c r="BK89" i="40"/>
  <c r="BB89" i="40"/>
  <c r="BW89" i="40"/>
  <c r="BY89" i="40"/>
  <c r="AG89" i="40"/>
  <c r="BG89" i="40"/>
  <c r="CE89" i="40"/>
  <c r="CJ89" i="40"/>
  <c r="BE89" i="40"/>
  <c r="AR89" i="40"/>
  <c r="AN89" i="40"/>
  <c r="BQ89" i="40"/>
  <c r="AB89" i="40"/>
  <c r="CI89" i="40"/>
  <c r="BR89" i="40"/>
  <c r="E117" i="40"/>
  <c r="AH86" i="40"/>
  <c r="AS86" i="40"/>
  <c r="AO86" i="40"/>
  <c r="AI86" i="40"/>
  <c r="AL86" i="40"/>
  <c r="AN86" i="40"/>
  <c r="AJ86" i="40"/>
  <c r="AE86" i="40"/>
  <c r="S86" i="40"/>
  <c r="V86" i="40"/>
  <c r="X86" i="40"/>
  <c r="BG86" i="40"/>
  <c r="BA86" i="40"/>
  <c r="AZ86" i="40"/>
  <c r="BM86" i="40"/>
  <c r="BB86" i="40"/>
  <c r="CK86" i="40"/>
  <c r="BK86" i="40"/>
  <c r="BP86" i="40"/>
  <c r="CG86" i="40"/>
  <c r="AY86" i="40"/>
  <c r="BT86" i="40"/>
  <c r="AA86" i="40"/>
  <c r="AD86" i="40"/>
  <c r="AF86" i="40"/>
  <c r="AB86" i="40"/>
  <c r="W86" i="40"/>
  <c r="R86" i="40"/>
  <c r="AC86" i="40"/>
  <c r="Y86" i="40"/>
  <c r="L86" i="40"/>
  <c r="G86" i="40"/>
  <c r="BL86" i="40"/>
  <c r="AU86" i="40"/>
  <c r="BR86" i="40"/>
  <c r="CC86" i="40"/>
  <c r="BO86" i="40"/>
  <c r="BE86" i="40"/>
  <c r="CD86" i="40"/>
  <c r="E86" i="40"/>
  <c r="CE86" i="40"/>
  <c r="BZ86" i="40"/>
  <c r="AV86" i="40"/>
  <c r="T86" i="40"/>
  <c r="O86" i="40"/>
  <c r="J86" i="40"/>
  <c r="U86" i="40"/>
  <c r="Q86" i="40"/>
  <c r="K86" i="40"/>
  <c r="N86" i="40"/>
  <c r="P86" i="40"/>
  <c r="AR86" i="40"/>
  <c r="AM86" i="40"/>
  <c r="BN86" i="40"/>
  <c r="CJ86" i="40"/>
  <c r="BU86" i="40"/>
  <c r="BJ86" i="40"/>
  <c r="BH86" i="40"/>
  <c r="AX86" i="40"/>
  <c r="CF86" i="40"/>
  <c r="CI86" i="40"/>
  <c r="BD86" i="40"/>
  <c r="BS86" i="40"/>
  <c r="AW86" i="40"/>
  <c r="M86" i="40"/>
  <c r="I86" i="40"/>
  <c r="AP86" i="40"/>
  <c r="F117" i="40"/>
  <c r="H86" i="40"/>
  <c r="AQ86" i="40"/>
  <c r="AT86" i="40"/>
  <c r="Z86" i="40"/>
  <c r="AK86" i="40"/>
  <c r="AG86" i="40"/>
  <c r="BF86" i="40"/>
  <c r="BY86" i="40"/>
  <c r="CB86" i="40"/>
  <c r="BQ86" i="40"/>
  <c r="BV86" i="40"/>
  <c r="CH86" i="40"/>
  <c r="CA86" i="40"/>
  <c r="BI86" i="40"/>
  <c r="BX86" i="40"/>
  <c r="BC86" i="40"/>
  <c r="BW86" i="40"/>
  <c r="AA90" i="40"/>
  <c r="CK90" i="40"/>
  <c r="AN90" i="40"/>
  <c r="W90" i="40"/>
  <c r="AY90" i="40"/>
  <c r="BM90" i="40"/>
  <c r="P90" i="40"/>
  <c r="BB90" i="40"/>
  <c r="BW90" i="40"/>
  <c r="BS90" i="40"/>
  <c r="AK90" i="40"/>
  <c r="L90" i="40"/>
  <c r="AF90" i="40"/>
  <c r="BI90" i="40"/>
  <c r="M90" i="40"/>
  <c r="CF90" i="40"/>
  <c r="X90" i="40"/>
  <c r="BA90" i="40"/>
  <c r="BO90" i="40"/>
  <c r="CA90" i="40"/>
  <c r="R90" i="40"/>
  <c r="BG90" i="40"/>
  <c r="BE90" i="40"/>
  <c r="H90" i="40"/>
  <c r="BZ90" i="40"/>
  <c r="AP90" i="40"/>
  <c r="CE90" i="40"/>
  <c r="AG90" i="40"/>
  <c r="BK90" i="40"/>
  <c r="V90" i="40"/>
  <c r="AZ90" i="40"/>
  <c r="G90" i="40"/>
  <c r="E90" i="40"/>
  <c r="BX90" i="40"/>
  <c r="AU90" i="40"/>
  <c r="AC90" i="40"/>
  <c r="BN90" i="40"/>
  <c r="BU90" i="40"/>
  <c r="AM90" i="40"/>
  <c r="U90" i="40"/>
  <c r="AR90" i="40"/>
  <c r="AL90" i="40"/>
  <c r="AX90" i="40"/>
  <c r="AJ90" i="40"/>
  <c r="Y90" i="40"/>
  <c r="CI90" i="40"/>
  <c r="AT90" i="40"/>
  <c r="BV90" i="40"/>
  <c r="AB90" i="40"/>
  <c r="CB90" i="40"/>
  <c r="AE90" i="40"/>
  <c r="AH90" i="40"/>
  <c r="AO90" i="40"/>
  <c r="AD90" i="40"/>
  <c r="BF90" i="40"/>
  <c r="CC90" i="40"/>
  <c r="BR90" i="40"/>
  <c r="O90" i="40"/>
  <c r="AQ90" i="40"/>
  <c r="BJ90" i="40"/>
  <c r="AS90" i="40"/>
  <c r="AW90" i="40"/>
  <c r="CD90" i="40"/>
  <c r="BP90" i="40"/>
  <c r="BT90" i="40"/>
  <c r="BC90" i="40"/>
  <c r="N90" i="40"/>
  <c r="S90" i="40"/>
  <c r="BH90" i="40"/>
  <c r="AV90" i="40"/>
  <c r="CH90" i="40"/>
  <c r="K90" i="40"/>
  <c r="BD90" i="40"/>
  <c r="BQ90" i="40"/>
  <c r="AI90" i="40"/>
  <c r="Q90" i="40"/>
  <c r="F121" i="40"/>
  <c r="BY90" i="40"/>
  <c r="T90" i="40"/>
  <c r="CJ90" i="40"/>
  <c r="CG90" i="40"/>
  <c r="Z90" i="40"/>
  <c r="BL90" i="40"/>
  <c r="J87" i="40"/>
  <c r="AB87" i="40"/>
  <c r="L87" i="40"/>
  <c r="AD87" i="40"/>
  <c r="Q87" i="40"/>
  <c r="K87" i="40"/>
  <c r="AC87" i="40"/>
  <c r="V87" i="40"/>
  <c r="AW87" i="40"/>
  <c r="AT87" i="40"/>
  <c r="BT87" i="40"/>
  <c r="BZ87" i="40"/>
  <c r="CF87" i="40"/>
  <c r="CG87" i="40"/>
  <c r="CK87" i="40"/>
  <c r="BV87" i="40"/>
  <c r="CJ87" i="40"/>
  <c r="AN87" i="40"/>
  <c r="BU87" i="40"/>
  <c r="BF87" i="40"/>
  <c r="X87" i="40"/>
  <c r="AM87" i="40"/>
  <c r="N87" i="40"/>
  <c r="AF87" i="40"/>
  <c r="P87" i="40"/>
  <c r="AH87" i="40"/>
  <c r="E87" i="40"/>
  <c r="O87" i="40"/>
  <c r="AG87" i="40"/>
  <c r="BD87" i="40"/>
  <c r="CD87" i="40"/>
  <c r="CA87" i="40"/>
  <c r="BB87" i="40"/>
  <c r="CI87" i="40"/>
  <c r="BA87" i="40"/>
  <c r="BE87" i="40"/>
  <c r="BI87" i="40"/>
  <c r="CH87" i="40"/>
  <c r="CE87" i="40"/>
  <c r="CC87" i="40"/>
  <c r="AU87" i="40"/>
  <c r="Y87" i="40"/>
  <c r="AY87" i="40"/>
  <c r="R87" i="40"/>
  <c r="AJ87" i="40"/>
  <c r="T87" i="40"/>
  <c r="U87" i="40"/>
  <c r="AE87" i="40"/>
  <c r="S87" i="40"/>
  <c r="AK87" i="40"/>
  <c r="BP87" i="40"/>
  <c r="BL87" i="40"/>
  <c r="AR87" i="40"/>
  <c r="AX87" i="40"/>
  <c r="BH87" i="40"/>
  <c r="BO87" i="40"/>
  <c r="AP87" i="40"/>
  <c r="AL87" i="40"/>
  <c r="I87" i="40"/>
  <c r="AZ87" i="40"/>
  <c r="BQ87" i="40"/>
  <c r="BC87" i="40"/>
  <c r="BK87" i="40"/>
  <c r="BY87" i="40"/>
  <c r="F87" i="40"/>
  <c r="F118" i="40" s="1"/>
  <c r="W87" i="40"/>
  <c r="H87" i="40"/>
  <c r="M87" i="40"/>
  <c r="AI87" i="40"/>
  <c r="G87" i="40"/>
  <c r="AA87" i="40"/>
  <c r="CB87" i="40"/>
  <c r="BN87" i="40"/>
  <c r="AO87" i="40"/>
  <c r="AS87" i="40"/>
  <c r="BM87" i="40"/>
  <c r="AV87" i="40"/>
  <c r="BW87" i="40"/>
  <c r="BS87" i="40"/>
  <c r="BJ87" i="40"/>
  <c r="Z87" i="40"/>
  <c r="BR87" i="40"/>
  <c r="AQ87" i="40"/>
  <c r="BG87" i="40"/>
  <c r="BX87" i="40"/>
  <c r="CA91" i="40"/>
  <c r="AY91" i="40"/>
  <c r="CK91" i="40"/>
  <c r="BA91" i="40"/>
  <c r="BV91" i="40"/>
  <c r="AX91" i="40"/>
  <c r="AV91" i="40"/>
  <c r="BZ91" i="40"/>
  <c r="BO91" i="40"/>
  <c r="BL91" i="40"/>
  <c r="BD91" i="40"/>
  <c r="BR91" i="40"/>
  <c r="BP91" i="40"/>
  <c r="BE91" i="40"/>
  <c r="CG91" i="40"/>
  <c r="CF91" i="40"/>
  <c r="BU91" i="40"/>
  <c r="BC91" i="40"/>
  <c r="CH91" i="40"/>
  <c r="CD91" i="40"/>
  <c r="E91" i="40"/>
  <c r="CI91" i="40"/>
  <c r="BI91" i="40"/>
  <c r="BN91" i="40"/>
  <c r="BS91" i="40"/>
  <c r="BG91" i="40"/>
  <c r="BY91" i="40"/>
  <c r="BH91" i="40"/>
  <c r="AW91" i="40"/>
  <c r="CJ91" i="40"/>
  <c r="BK91" i="40"/>
  <c r="F122" i="40"/>
  <c r="G122" i="40" s="1"/>
  <c r="AU91" i="40"/>
  <c r="CE91" i="40"/>
  <c r="BJ91" i="40"/>
  <c r="BX91" i="40"/>
  <c r="BM91" i="40"/>
  <c r="BB91" i="40"/>
  <c r="CB91" i="40"/>
  <c r="BW91" i="40"/>
  <c r="BT91" i="40"/>
  <c r="AZ91" i="40"/>
  <c r="CC91" i="40"/>
  <c r="BF91" i="40"/>
  <c r="BQ91" i="40"/>
  <c r="AK88" i="40"/>
  <c r="BZ88" i="40"/>
  <c r="AX88" i="40"/>
  <c r="CJ88" i="40"/>
  <c r="AR88" i="40"/>
  <c r="CF88" i="40"/>
  <c r="AL88" i="40"/>
  <c r="K88" i="40"/>
  <c r="AO88" i="40"/>
  <c r="AD88" i="40"/>
  <c r="AW88" i="40"/>
  <c r="AU88" i="40"/>
  <c r="BY88" i="40"/>
  <c r="J88" i="40"/>
  <c r="P88" i="40"/>
  <c r="CI88" i="40"/>
  <c r="AY88" i="40"/>
  <c r="AN88" i="40"/>
  <c r="CB88" i="40"/>
  <c r="CH88" i="40"/>
  <c r="AF88" i="40"/>
  <c r="AB88" i="40"/>
  <c r="BQ88" i="40"/>
  <c r="BO88" i="40"/>
  <c r="R88" i="40"/>
  <c r="BD88" i="40"/>
  <c r="BX88" i="40"/>
  <c r="AC88" i="40"/>
  <c r="BR88" i="40"/>
  <c r="BF88" i="40"/>
  <c r="I88" i="40"/>
  <c r="CE88" i="40"/>
  <c r="BT88" i="40"/>
  <c r="O88" i="40"/>
  <c r="BB88" i="40"/>
  <c r="CK88" i="40"/>
  <c r="U88" i="40"/>
  <c r="BN88" i="40"/>
  <c r="H88" i="40"/>
  <c r="BC88" i="40"/>
  <c r="AA88" i="40"/>
  <c r="BH88" i="40"/>
  <c r="N88" i="40"/>
  <c r="AI88" i="40"/>
  <c r="BM88" i="40"/>
  <c r="AJ88" i="40"/>
  <c r="T88" i="40"/>
  <c r="BI88" i="40"/>
  <c r="BW88" i="40"/>
  <c r="Z88" i="40"/>
  <c r="BL88" i="40"/>
  <c r="S88" i="40"/>
  <c r="X88" i="40"/>
  <c r="BP88" i="40"/>
  <c r="BG88" i="40"/>
  <c r="Y88" i="40"/>
  <c r="AM88" i="40"/>
  <c r="CG88" i="40"/>
  <c r="CC88" i="40"/>
  <c r="BK88" i="40"/>
  <c r="AS88" i="40"/>
  <c r="AP88" i="40"/>
  <c r="E88" i="40"/>
  <c r="AT88" i="40"/>
  <c r="CD88" i="40"/>
  <c r="AG88" i="40"/>
  <c r="L88" i="40"/>
  <c r="AZ88" i="40"/>
  <c r="F88" i="40"/>
  <c r="F119" i="40" s="1"/>
  <c r="AQ88" i="40"/>
  <c r="BU88" i="40"/>
  <c r="BA88" i="40"/>
  <c r="AH88" i="40"/>
  <c r="CA88" i="40"/>
  <c r="M88" i="40"/>
  <c r="AV88" i="40"/>
  <c r="G88" i="40"/>
  <c r="BJ88" i="40"/>
  <c r="Q88" i="40"/>
  <c r="BS88" i="40"/>
  <c r="W88" i="40"/>
  <c r="AE88" i="40"/>
  <c r="V88" i="40"/>
  <c r="BV88" i="40"/>
  <c r="BE88" i="40"/>
  <c r="G120" i="40" l="1"/>
  <c r="H120" i="40" s="1"/>
  <c r="I120" i="40" s="1"/>
  <c r="J120" i="40" s="1"/>
  <c r="K120" i="40" s="1"/>
  <c r="L120" i="40" s="1"/>
  <c r="M120" i="40" s="1"/>
  <c r="N120" i="40" s="1"/>
  <c r="O120" i="40" s="1"/>
  <c r="P120" i="40" s="1"/>
  <c r="Q120" i="40" s="1"/>
  <c r="R120" i="40" s="1"/>
  <c r="S120" i="40" s="1"/>
  <c r="T120" i="40" s="1"/>
  <c r="U120" i="40" s="1"/>
  <c r="V120" i="40" s="1"/>
  <c r="W120" i="40" s="1"/>
  <c r="X120" i="40" s="1"/>
  <c r="Y120" i="40" s="1"/>
  <c r="Z120" i="40" s="1"/>
  <c r="AA120" i="40" s="1"/>
  <c r="AB120" i="40" s="1"/>
  <c r="AC120" i="40" s="1"/>
  <c r="AD120" i="40" s="1"/>
  <c r="AE120" i="40" s="1"/>
  <c r="AF120" i="40" s="1"/>
  <c r="AG120" i="40" s="1"/>
  <c r="AH120" i="40" s="1"/>
  <c r="AI120" i="40" s="1"/>
  <c r="AJ120" i="40" s="1"/>
  <c r="AK120" i="40" s="1"/>
  <c r="AL120" i="40" s="1"/>
  <c r="AM120" i="40" s="1"/>
  <c r="AN120" i="40" s="1"/>
  <c r="AO120" i="40" s="1"/>
  <c r="AP120" i="40" s="1"/>
  <c r="AQ120" i="40" s="1"/>
  <c r="AR120" i="40" s="1"/>
  <c r="AS120" i="40" s="1"/>
  <c r="AT120" i="40" s="1"/>
  <c r="G117" i="40"/>
  <c r="H117" i="40" s="1"/>
  <c r="I117" i="40" s="1"/>
  <c r="J117" i="40" s="1"/>
  <c r="K117" i="40" s="1"/>
  <c r="L117" i="40" s="1"/>
  <c r="M117" i="40" s="1"/>
  <c r="N117" i="40" s="1"/>
  <c r="O117" i="40" s="1"/>
  <c r="P117" i="40" s="1"/>
  <c r="Q117" i="40" s="1"/>
  <c r="R117" i="40" s="1"/>
  <c r="S117" i="40" s="1"/>
  <c r="T117" i="40" s="1"/>
  <c r="U117" i="40" s="1"/>
  <c r="V117" i="40" s="1"/>
  <c r="W117" i="40" s="1"/>
  <c r="X117" i="40" s="1"/>
  <c r="Y117" i="40" s="1"/>
  <c r="Z117" i="40" s="1"/>
  <c r="AA117" i="40" s="1"/>
  <c r="AB117" i="40" s="1"/>
  <c r="AC117" i="40" s="1"/>
  <c r="AD117" i="40" s="1"/>
  <c r="AE117" i="40" s="1"/>
  <c r="AF117" i="40" s="1"/>
  <c r="AG117" i="40" s="1"/>
  <c r="AH117" i="40" s="1"/>
  <c r="AI117" i="40" s="1"/>
  <c r="AJ117" i="40" s="1"/>
  <c r="AK117" i="40" s="1"/>
  <c r="AL117" i="40" s="1"/>
  <c r="AM117" i="40" s="1"/>
  <c r="AN117" i="40" s="1"/>
  <c r="AO117" i="40" s="1"/>
  <c r="AP117" i="40" s="1"/>
  <c r="AQ117" i="40" s="1"/>
  <c r="AR117" i="40" s="1"/>
  <c r="AS117" i="40" s="1"/>
  <c r="AT117" i="40" s="1"/>
  <c r="AU117" i="40" s="1"/>
  <c r="AV117" i="40" s="1"/>
  <c r="AW117" i="40" s="1"/>
  <c r="AX117" i="40" s="1"/>
  <c r="AY117" i="40" s="1"/>
  <c r="AZ117" i="40" s="1"/>
  <c r="BA117" i="40" s="1"/>
  <c r="BB117" i="40" s="1"/>
  <c r="BC117" i="40" s="1"/>
  <c r="BD117" i="40" s="1"/>
  <c r="BE117" i="40" s="1"/>
  <c r="BF117" i="40" s="1"/>
  <c r="BG117" i="40" s="1"/>
  <c r="BH117" i="40" s="1"/>
  <c r="BI117" i="40" s="1"/>
  <c r="BJ117" i="40" s="1"/>
  <c r="BK117" i="40" s="1"/>
  <c r="BL117" i="40" s="1"/>
  <c r="BM117" i="40" s="1"/>
  <c r="BN117" i="40" s="1"/>
  <c r="BO117" i="40" s="1"/>
  <c r="BP117" i="40" s="1"/>
  <c r="BQ117" i="40" s="1"/>
  <c r="BR117" i="40" s="1"/>
  <c r="BS117" i="40" s="1"/>
  <c r="BT117" i="40" s="1"/>
  <c r="BU117" i="40" s="1"/>
  <c r="BV117" i="40" s="1"/>
  <c r="BW117" i="40" s="1"/>
  <c r="BX117" i="40" s="1"/>
  <c r="BY117" i="40" s="1"/>
  <c r="BZ117" i="40" s="1"/>
  <c r="CA117" i="40" s="1"/>
  <c r="CB117" i="40" s="1"/>
  <c r="CC117" i="40" s="1"/>
  <c r="CD117" i="40" s="1"/>
  <c r="CE117" i="40" s="1"/>
  <c r="CF117" i="40" s="1"/>
  <c r="CG117" i="40" s="1"/>
  <c r="CH117" i="40" s="1"/>
  <c r="CI117" i="40" s="1"/>
  <c r="CJ117" i="40" s="1"/>
  <c r="CK117" i="40" s="1"/>
  <c r="E116" i="40" s="1"/>
  <c r="G116" i="40"/>
  <c r="H116" i="40" s="1"/>
  <c r="I116" i="40" s="1"/>
  <c r="J116" i="40" s="1"/>
  <c r="K116" i="40" s="1"/>
  <c r="L116" i="40" s="1"/>
  <c r="M116" i="40" s="1"/>
  <c r="N116" i="40" s="1"/>
  <c r="O116" i="40" s="1"/>
  <c r="P116" i="40" s="1"/>
  <c r="Q116" i="40" s="1"/>
  <c r="R116" i="40" s="1"/>
  <c r="S116" i="40" s="1"/>
  <c r="T116" i="40" s="1"/>
  <c r="U116" i="40" s="1"/>
  <c r="V116" i="40" s="1"/>
  <c r="W116" i="40" s="1"/>
  <c r="X116" i="40" s="1"/>
  <c r="Y116" i="40" s="1"/>
  <c r="Z116" i="40" s="1"/>
  <c r="AA116" i="40" s="1"/>
  <c r="AB116" i="40" s="1"/>
  <c r="AC116" i="40" s="1"/>
  <c r="AD116" i="40" s="1"/>
  <c r="AE116" i="40" s="1"/>
  <c r="AF116" i="40" s="1"/>
  <c r="AG116" i="40" s="1"/>
  <c r="AH116" i="40" s="1"/>
  <c r="AI116" i="40" s="1"/>
  <c r="AJ116" i="40" s="1"/>
  <c r="AK116" i="40" s="1"/>
  <c r="AL116" i="40" s="1"/>
  <c r="AM116" i="40" s="1"/>
  <c r="AN116" i="40" s="1"/>
  <c r="AO116" i="40" s="1"/>
  <c r="AP116" i="40" s="1"/>
  <c r="AQ116" i="40" s="1"/>
  <c r="AR116" i="40" s="1"/>
  <c r="AS116" i="40" s="1"/>
  <c r="AT116" i="40" s="1"/>
  <c r="AU116" i="40" s="1"/>
  <c r="AV116" i="40" s="1"/>
  <c r="AW116" i="40" s="1"/>
  <c r="AX116" i="40" s="1"/>
  <c r="AY116" i="40" s="1"/>
  <c r="AZ116" i="40" s="1"/>
  <c r="BA116" i="40" s="1"/>
  <c r="BB116" i="40" s="1"/>
  <c r="BC116" i="40" s="1"/>
  <c r="BD116" i="40" s="1"/>
  <c r="BE116" i="40" s="1"/>
  <c r="BF116" i="40" s="1"/>
  <c r="BG116" i="40" s="1"/>
  <c r="BH116" i="40" s="1"/>
  <c r="BI116" i="40" s="1"/>
  <c r="BJ116" i="40" s="1"/>
  <c r="BK116" i="40" s="1"/>
  <c r="BL116" i="40" s="1"/>
  <c r="BM116" i="40" s="1"/>
  <c r="BN116" i="40" s="1"/>
  <c r="BO116" i="40" s="1"/>
  <c r="BP116" i="40" s="1"/>
  <c r="BQ116" i="40" s="1"/>
  <c r="BR116" i="40" s="1"/>
  <c r="BS116" i="40" s="1"/>
  <c r="BT116" i="40" s="1"/>
  <c r="BU116" i="40" s="1"/>
  <c r="BV116" i="40" s="1"/>
  <c r="BW116" i="40" s="1"/>
  <c r="BX116" i="40" s="1"/>
  <c r="BY116" i="40" s="1"/>
  <c r="BZ116" i="40" s="1"/>
  <c r="CA116" i="40" s="1"/>
  <c r="CB116" i="40" s="1"/>
  <c r="CC116" i="40" s="1"/>
  <c r="CD116" i="40" s="1"/>
  <c r="CE116" i="40" s="1"/>
  <c r="CF116" i="40" s="1"/>
  <c r="CG116" i="40" s="1"/>
  <c r="CH116" i="40" s="1"/>
  <c r="CI116" i="40" s="1"/>
  <c r="CJ116" i="40" s="1"/>
  <c r="CK116" i="40" s="1"/>
  <c r="G121" i="40"/>
  <c r="H121" i="40" s="1"/>
  <c r="I121" i="40" s="1"/>
  <c r="J121" i="40" s="1"/>
  <c r="K121" i="40" s="1"/>
  <c r="L121" i="40" s="1"/>
  <c r="M121" i="40" s="1"/>
  <c r="N121" i="40" s="1"/>
  <c r="O121" i="40" s="1"/>
  <c r="P121" i="40" s="1"/>
  <c r="Q121" i="40" s="1"/>
  <c r="R121" i="40" s="1"/>
  <c r="S121" i="40" s="1"/>
  <c r="T121" i="40" s="1"/>
  <c r="U121" i="40" s="1"/>
  <c r="V121" i="40" s="1"/>
  <c r="W121" i="40" s="1"/>
  <c r="X121" i="40" s="1"/>
  <c r="Y121" i="40" s="1"/>
  <c r="Z121" i="40" s="1"/>
  <c r="AA121" i="40" s="1"/>
  <c r="AB121" i="40" s="1"/>
  <c r="AC121" i="40" s="1"/>
  <c r="AD121" i="40" s="1"/>
  <c r="AE121" i="40" s="1"/>
  <c r="AF121" i="40" s="1"/>
  <c r="AG121" i="40" s="1"/>
  <c r="AH121" i="40" s="1"/>
  <c r="AI121" i="40" s="1"/>
  <c r="AJ121" i="40" s="1"/>
  <c r="AK121" i="40" s="1"/>
  <c r="AL121" i="40" s="1"/>
  <c r="AM121" i="40" s="1"/>
  <c r="AN121" i="40" s="1"/>
  <c r="AO121" i="40" s="1"/>
  <c r="AP121" i="40" s="1"/>
  <c r="AQ121" i="40" s="1"/>
  <c r="AR121" i="40" s="1"/>
  <c r="AS121" i="40" s="1"/>
  <c r="AT121" i="40" s="1"/>
  <c r="G119" i="40"/>
  <c r="H119" i="40" s="1"/>
  <c r="I119" i="40" s="1"/>
  <c r="J119" i="40" s="1"/>
  <c r="K119" i="40" s="1"/>
  <c r="L119" i="40" s="1"/>
  <c r="M119" i="40" s="1"/>
  <c r="N119" i="40" s="1"/>
  <c r="O119" i="40" s="1"/>
  <c r="P119" i="40" s="1"/>
  <c r="Q119" i="40" s="1"/>
  <c r="R119" i="40" s="1"/>
  <c r="S119" i="40" s="1"/>
  <c r="T119" i="40" s="1"/>
  <c r="U119" i="40" s="1"/>
  <c r="V119" i="40" s="1"/>
  <c r="W119" i="40" s="1"/>
  <c r="X119" i="40" s="1"/>
  <c r="Y119" i="40" s="1"/>
  <c r="Z119" i="40" s="1"/>
  <c r="AA119" i="40" s="1"/>
  <c r="AB119" i="40" s="1"/>
  <c r="AC119" i="40" s="1"/>
  <c r="AD119" i="40" s="1"/>
  <c r="AE119" i="40" s="1"/>
  <c r="AF119" i="40" s="1"/>
  <c r="AG119" i="40" s="1"/>
  <c r="AH119" i="40" s="1"/>
  <c r="AI119" i="40" s="1"/>
  <c r="AJ119" i="40" s="1"/>
  <c r="AK119" i="40" s="1"/>
  <c r="AL119" i="40" s="1"/>
  <c r="AM119" i="40" s="1"/>
  <c r="AN119" i="40" s="1"/>
  <c r="AO119" i="40" s="1"/>
  <c r="AP119" i="40" s="1"/>
  <c r="AQ119" i="40" s="1"/>
  <c r="AR119" i="40" s="1"/>
  <c r="AS119" i="40" s="1"/>
  <c r="AT119" i="40" s="1"/>
  <c r="G118" i="40"/>
  <c r="H118" i="40" s="1"/>
  <c r="I118" i="40" s="1"/>
  <c r="J118" i="40" s="1"/>
  <c r="K118" i="40" s="1"/>
  <c r="L118" i="40" s="1"/>
  <c r="M118" i="40" s="1"/>
  <c r="N118" i="40" s="1"/>
  <c r="O118" i="40" s="1"/>
  <c r="P118" i="40" s="1"/>
  <c r="Q118" i="40" s="1"/>
  <c r="R118" i="40" s="1"/>
  <c r="S118" i="40" s="1"/>
  <c r="T118" i="40" s="1"/>
  <c r="U118" i="40" s="1"/>
  <c r="V118" i="40" s="1"/>
  <c r="W118" i="40" s="1"/>
  <c r="X118" i="40" s="1"/>
  <c r="Y118" i="40" s="1"/>
  <c r="Z118" i="40" s="1"/>
  <c r="AA118" i="40" s="1"/>
  <c r="AB118" i="40" s="1"/>
  <c r="AC118" i="40" s="1"/>
  <c r="AD118" i="40" s="1"/>
  <c r="AE118" i="40" s="1"/>
  <c r="AF118" i="40" s="1"/>
  <c r="AG118" i="40" s="1"/>
  <c r="AH118" i="40" s="1"/>
  <c r="AI118" i="40" s="1"/>
  <c r="AJ118" i="40" s="1"/>
  <c r="AK118" i="40" s="1"/>
  <c r="AL118" i="40" s="1"/>
  <c r="AM118" i="40" s="1"/>
  <c r="AN118" i="40" s="1"/>
  <c r="AO118" i="40" s="1"/>
  <c r="AP118" i="40" s="1"/>
  <c r="AQ118" i="40" s="1"/>
  <c r="AR118" i="40" s="1"/>
  <c r="AS118" i="40" s="1"/>
  <c r="AT118" i="40" s="1"/>
  <c r="AU118" i="40" s="1"/>
  <c r="AV118" i="40" s="1"/>
  <c r="AW118" i="40" s="1"/>
  <c r="AX118" i="40" s="1"/>
  <c r="AY118" i="40" s="1"/>
  <c r="AZ118" i="40" s="1"/>
  <c r="BA118" i="40" s="1"/>
  <c r="BB118" i="40" s="1"/>
  <c r="BC118" i="40" s="1"/>
  <c r="BD118" i="40" s="1"/>
  <c r="BE118" i="40" s="1"/>
  <c r="BF118" i="40" s="1"/>
  <c r="BG118" i="40" s="1"/>
  <c r="BH118" i="40" s="1"/>
  <c r="BI118" i="40" s="1"/>
  <c r="BJ118" i="40" s="1"/>
  <c r="BK118" i="40" s="1"/>
  <c r="BL118" i="40" s="1"/>
  <c r="BM118" i="40" s="1"/>
  <c r="BN118" i="40" s="1"/>
  <c r="BO118" i="40" s="1"/>
  <c r="BP118" i="40" s="1"/>
  <c r="BQ118" i="40" s="1"/>
  <c r="BR118" i="40" s="1"/>
  <c r="BS118" i="40" s="1"/>
  <c r="BT118" i="40" s="1"/>
  <c r="BU118" i="40" s="1"/>
  <c r="BV118" i="40" s="1"/>
  <c r="BW118" i="40" s="1"/>
  <c r="BX118" i="40" s="1"/>
  <c r="BY118" i="40" s="1"/>
  <c r="BZ118" i="40" s="1"/>
  <c r="CA118" i="40" s="1"/>
  <c r="CB118" i="40" s="1"/>
  <c r="CC118" i="40" s="1"/>
  <c r="CD118" i="40" s="1"/>
  <c r="CE118" i="40" s="1"/>
  <c r="CF118" i="40" s="1"/>
  <c r="CG118" i="40" s="1"/>
  <c r="CH118" i="40" s="1"/>
  <c r="CI118" i="40" s="1"/>
  <c r="CJ118" i="40" s="1"/>
  <c r="CK118" i="40" s="1"/>
  <c r="H122" i="40"/>
  <c r="I122" i="40" s="1"/>
  <c r="J122" i="40" s="1"/>
  <c r="K122" i="40" s="1"/>
  <c r="L122" i="40" s="1"/>
  <c r="M122" i="40" s="1"/>
  <c r="N122" i="40" s="1"/>
  <c r="O122" i="40" s="1"/>
  <c r="P122" i="40" s="1"/>
  <c r="Q122" i="40" s="1"/>
  <c r="R122" i="40" s="1"/>
  <c r="S122" i="40" s="1"/>
  <c r="T122" i="40" s="1"/>
  <c r="U122" i="40" s="1"/>
  <c r="V122" i="40" s="1"/>
  <c r="W122" i="40" s="1"/>
  <c r="X122" i="40" s="1"/>
  <c r="Y122" i="40" s="1"/>
  <c r="Z122" i="40" s="1"/>
  <c r="AA122" i="40" s="1"/>
  <c r="AB122" i="40" s="1"/>
  <c r="AC122" i="40" s="1"/>
  <c r="AD122" i="40" s="1"/>
  <c r="AE122" i="40" s="1"/>
  <c r="AF122" i="40" s="1"/>
  <c r="AG122" i="40" s="1"/>
  <c r="AH122" i="40" s="1"/>
  <c r="AI122" i="40" s="1"/>
  <c r="AJ122" i="40" s="1"/>
  <c r="AK122" i="40" s="1"/>
  <c r="AL122" i="40" s="1"/>
  <c r="AM122" i="40" s="1"/>
  <c r="AN122" i="40" s="1"/>
  <c r="AO122" i="40" s="1"/>
  <c r="AP122" i="40" s="1"/>
  <c r="AQ122" i="40" s="1"/>
  <c r="AR122" i="40" s="1"/>
  <c r="AS122" i="40" s="1"/>
  <c r="AT122" i="4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B9" authorId="0" shapeId="0" xr:uid="{00000000-0006-0000-0500-000001000000}">
      <text>
        <r>
          <rPr>
            <b/>
            <sz val="12"/>
            <color indexed="81"/>
            <rFont val="Tahoma"/>
            <family val="2"/>
          </rPr>
          <t>Autor:</t>
        </r>
        <r>
          <rPr>
            <sz val="12"/>
            <color indexed="81"/>
            <rFont val="Tahoma"/>
            <family val="2"/>
          </rPr>
          <t xml:space="preserve">
Relacione las actividades que va a realizar para la ejecución de los subproductos y/o productos
Adicione las filas si va arelacionar más actividades</t>
        </r>
      </text>
    </comment>
    <comment ref="CN9" authorId="0" shapeId="0" xr:uid="{00000000-0006-0000-0500-000002000000}">
      <text>
        <r>
          <rPr>
            <b/>
            <sz val="12"/>
            <color rgb="FF000000"/>
            <rFont val="Tahoma"/>
            <family val="2"/>
          </rPr>
          <t>Autor:</t>
        </r>
        <r>
          <rPr>
            <sz val="12"/>
            <color rgb="FF000000"/>
            <rFont val="Tahoma"/>
            <family val="2"/>
          </rPr>
          <t xml:space="preserve">
</t>
        </r>
        <r>
          <rPr>
            <sz val="12"/>
            <color rgb="FF000000"/>
            <rFont val="Tahoma"/>
            <family val="2"/>
          </rPr>
          <t>Redacte los objetivos especificos que conduce la ejecución de  cada una de las actividades</t>
        </r>
      </text>
    </comment>
    <comment ref="CO9" authorId="0" shapeId="0" xr:uid="{00000000-0006-0000-0500-000003000000}">
      <text>
        <r>
          <rPr>
            <b/>
            <sz val="12"/>
            <color indexed="81"/>
            <rFont val="Tahoma"/>
            <family val="2"/>
          </rPr>
          <t>Autor:</t>
        </r>
        <r>
          <rPr>
            <sz val="12"/>
            <color indexed="81"/>
            <rFont val="Tahoma"/>
            <family val="2"/>
          </rPr>
          <t xml:space="preserve">
Describa el objetivo general del estudio y diseño</t>
        </r>
      </text>
    </comment>
    <comment ref="F11" authorId="0" shapeId="0" xr:uid="{6D5FF12A-AAB9-4C4C-9772-B00BB61CA85D}">
      <text>
        <r>
          <rPr>
            <b/>
            <sz val="12"/>
            <color indexed="81"/>
            <rFont val="Tahoma"/>
            <family val="2"/>
          </rPr>
          <t>Autor:</t>
        </r>
        <r>
          <rPr>
            <sz val="12"/>
            <color indexed="81"/>
            <rFont val="Tahoma"/>
            <family val="2"/>
          </rPr>
          <t xml:space="preserve">
Registre en la semana (s) el número de días que dedicara el profesional a realizar la actividad</t>
        </r>
      </text>
    </comment>
    <comment ref="Z11" authorId="0" shapeId="0" xr:uid="{30C2C08D-B960-4FA2-A2AB-80616CCA98ED}">
      <text>
        <r>
          <rPr>
            <b/>
            <sz val="12"/>
            <color indexed="81"/>
            <rFont val="Tahoma"/>
            <family val="2"/>
          </rPr>
          <t>Autor:</t>
        </r>
        <r>
          <rPr>
            <sz val="12"/>
            <color indexed="81"/>
            <rFont val="Tahoma"/>
            <family val="2"/>
          </rPr>
          <t xml:space="preserve">
Registre en la semana (s) que considere conveniente el  porcentaje que pesa la actividad en terminos de costo y tiempo</t>
        </r>
      </text>
    </comment>
    <comment ref="AT11" authorId="0" shapeId="0" xr:uid="{420CFC7C-1B49-4971-A4C9-3954F0ECB323}">
      <text>
        <r>
          <rPr>
            <b/>
            <sz val="12"/>
            <color indexed="81"/>
            <rFont val="Tahoma"/>
            <family val="2"/>
          </rPr>
          <t>Autor:</t>
        </r>
        <r>
          <rPr>
            <sz val="12"/>
            <color indexed="81"/>
            <rFont val="Tahoma"/>
            <family val="2"/>
          </rPr>
          <t xml:space="preserve">
Registre en la semana (s) que considere conveniente el  porcentaje que pesa la actividad en terminos de costo y tiempo</t>
        </r>
      </text>
    </comment>
    <comment ref="BN11" authorId="0" shapeId="0" xr:uid="{0104DEED-63A2-4D54-8317-630A45C6BD33}">
      <text>
        <r>
          <rPr>
            <b/>
            <sz val="12"/>
            <color indexed="81"/>
            <rFont val="Tahoma"/>
            <family val="2"/>
          </rPr>
          <t>Autor:</t>
        </r>
        <r>
          <rPr>
            <sz val="12"/>
            <color indexed="81"/>
            <rFont val="Tahoma"/>
            <family val="2"/>
          </rPr>
          <t xml:space="preserve">
Registre en la semana (s) que considere conveniente el  porcentaje que pesa la actividad en terminos de costo y tiempo</t>
        </r>
      </text>
    </comment>
    <comment ref="CM11" authorId="0" shapeId="0" xr:uid="{A8FE2D77-D920-4129-B625-F11DB2F42E13}">
      <text>
        <r>
          <rPr>
            <b/>
            <sz val="12"/>
            <color indexed="81"/>
            <rFont val="Tahoma"/>
            <family val="2"/>
          </rPr>
          <t>Autor:</t>
        </r>
        <r>
          <rPr>
            <sz val="12"/>
            <color indexed="81"/>
            <rFont val="Tahoma"/>
            <family val="2"/>
          </rPr>
          <t xml:space="preserve">
Relacione los productos a obtener objeto de la ejecución de las actividades</t>
        </r>
      </text>
    </comment>
    <comment ref="CM33" authorId="0" shapeId="0" xr:uid="{9A2AF86D-5F35-4EC7-B0E1-0383D81BCF1F}">
      <text>
        <r>
          <rPr>
            <b/>
            <sz val="12"/>
            <color rgb="FF000000"/>
            <rFont val="Tahoma"/>
            <family val="2"/>
          </rPr>
          <t>Autor:</t>
        </r>
        <r>
          <rPr>
            <sz val="12"/>
            <color rgb="FF000000"/>
            <rFont val="Tahoma"/>
            <family val="2"/>
          </rPr>
          <t xml:space="preserve">
</t>
        </r>
        <r>
          <rPr>
            <sz val="12"/>
            <color rgb="FF000000"/>
            <rFont val="Tahoma"/>
            <family val="2"/>
          </rPr>
          <t>Relacione los productos a obtener objeto de la ejecución de las actividades</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6">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futureMetadata>
  <cellMetadata count="1">
    <bk>
      <rc t="1" v="0"/>
    </bk>
  </cellMetadata>
  <valueMetadata count="6">
    <bk>
      <rc t="2" v="0"/>
    </bk>
    <bk>
      <rc t="2" v="1"/>
    </bk>
    <bk>
      <rc t="2" v="2"/>
    </bk>
    <bk>
      <rc t="2" v="3"/>
    </bk>
    <bk>
      <rc t="2" v="4"/>
    </bk>
    <bk>
      <rc t="2" v="5"/>
    </bk>
  </valueMetadata>
</metadata>
</file>

<file path=xl/sharedStrings.xml><?xml version="1.0" encoding="utf-8"?>
<sst xmlns="http://schemas.openxmlformats.org/spreadsheetml/2006/main" count="1952" uniqueCount="619">
  <si>
    <t>SECRETARIA GENERAL</t>
  </si>
  <si>
    <t>GRUPO TÉCNICO</t>
  </si>
  <si>
    <t>CALCULO ADMINISTRACIÓN, IMPREVISTOS, UTILIDAD - AIU</t>
  </si>
  <si>
    <t>OBJETO DEL CONTRATO</t>
  </si>
  <si>
    <t>IMPLEMENTACIÓN DE ESTRATEGIAS INTEGRALES PARTICIPATIVAS PARA LA RESTAURACIÓN Y REHABILITACIÓN ECOLÓGICA, USO SOSTENIBLE Y GESTIÓN INTEGRAL DE LA MICROCUENCA EL TEJAR EN EL MUNICIPIO DE CHOCONTÁ.</t>
  </si>
  <si>
    <t>ALCANCE</t>
  </si>
  <si>
    <t>Generar acciones integrales de restauración participativa en la microcuenca El Tejar, por medio de acciones de restauracióny rehabilitación  ecológica, sistemas productivos sostenibles articulados con los procesos sociales de gestión gestión del territorio, en el municipio de Chocontá.</t>
  </si>
  <si>
    <t>COSTO DIRECTO DE OBRA (CD)</t>
  </si>
  <si>
    <t>COP</t>
  </si>
  <si>
    <t>VALOR ANTICIPO (% )</t>
  </si>
  <si>
    <t>PLAZO DE EJECUCION</t>
  </si>
  <si>
    <t>MESES</t>
  </si>
  <si>
    <t>SMMLV</t>
  </si>
  <si>
    <t>OBJETIVO GENERAL</t>
  </si>
  <si>
    <t>Implementación de estrategias integrales participativas para la restauración y rehabilitación ecológica, uso sostenible y gestión integral de la microcuenca el tejar en el municipio de Chocontá.</t>
  </si>
  <si>
    <t>OBJETIVOS ESPECIFICOS</t>
  </si>
  <si>
    <t>Implementar acciones de restauración de los ecosistemas altoandinos.</t>
  </si>
  <si>
    <t>Integración de prácticas sostenibles en agroecosistemas de las áreas de influencia.</t>
  </si>
  <si>
    <t>Articular los procesos sociales con la gestión ambiental del territorio.</t>
  </si>
  <si>
    <t>PERSONAL PROFESIONAL / TÉCNICO / ADMINISTRATIVO</t>
  </si>
  <si>
    <t>PERSONAL</t>
  </si>
  <si>
    <t>CATEGORÍA</t>
  </si>
  <si>
    <t>CANTIDAD</t>
  </si>
  <si>
    <t>SALARIO U HONORARIOS</t>
  </si>
  <si>
    <t>DEDICACIÓN</t>
  </si>
  <si>
    <t>FP PRESTACIONAL</t>
  </si>
  <si>
    <t>ALERTAS</t>
  </si>
  <si>
    <t>COORDINADOR DEL PROYECTO</t>
  </si>
  <si>
    <t>Especialista</t>
  </si>
  <si>
    <t>PROFESIONAL DE APOYO SIG</t>
  </si>
  <si>
    <t>Profesional</t>
  </si>
  <si>
    <t>PROFESIONAL BIÓLOGO CON ÉNFASIS EN RESTAURACIÓN ECOLÓGICA</t>
  </si>
  <si>
    <t>TÉCNICO AMBIENTAL RESIDENTE</t>
  </si>
  <si>
    <t>Técnico</t>
  </si>
  <si>
    <t>PROFESIONAL AGROECOSISTEMAS, INGENIERO FORESTAL O INGENIERO AGRÓNOMO</t>
  </si>
  <si>
    <t>PROFESIONAL SOCIAL I</t>
  </si>
  <si>
    <t>PROFESIONAL SOCIAL II</t>
  </si>
  <si>
    <t xml:space="preserve">PROFESIONAL EN RIESGOS </t>
  </si>
  <si>
    <t xml:space="preserve">Profesional </t>
  </si>
  <si>
    <t>PLAN OPERATIVO</t>
  </si>
  <si>
    <t xml:space="preserve">ALCANCE </t>
  </si>
  <si>
    <t>ACTIVIDADES MACRO A REALIZAR</t>
  </si>
  <si>
    <t>Detalle</t>
  </si>
  <si>
    <t>C</t>
  </si>
  <si>
    <t>MES 1</t>
  </si>
  <si>
    <t>MES 2</t>
  </si>
  <si>
    <t>MES 3</t>
  </si>
  <si>
    <t>MES 4</t>
  </si>
  <si>
    <t>MES 5</t>
  </si>
  <si>
    <t>MES 6</t>
  </si>
  <si>
    <t>MES 7</t>
  </si>
  <si>
    <t>MES 8</t>
  </si>
  <si>
    <t>MES 9</t>
  </si>
  <si>
    <t>MES 10</t>
  </si>
  <si>
    <t>MES 11</t>
  </si>
  <si>
    <t>MES 12</t>
  </si>
  <si>
    <t>MES 13</t>
  </si>
  <si>
    <t>MES 14</t>
  </si>
  <si>
    <t>MES 15</t>
  </si>
  <si>
    <t>MES 16</t>
  </si>
  <si>
    <t>MES 17</t>
  </si>
  <si>
    <t>MES 18</t>
  </si>
  <si>
    <t>MES 19</t>
  </si>
  <si>
    <t>MES 20</t>
  </si>
  <si>
    <t>MES 21</t>
  </si>
  <si>
    <t>TOTAL</t>
  </si>
  <si>
    <t>PRODUCTO</t>
  </si>
  <si>
    <t>Estudios de los documentos del proyecto (diseños, especificaciones, documentos y demas informacion para el desarrollo del contrato).</t>
  </si>
  <si>
    <t>P</t>
  </si>
  <si>
    <t xml:space="preserve">Documento con el plan de trabajo y metodologico para la etapa de obra </t>
  </si>
  <si>
    <t xml:space="preserve">Reportar periodicamente el avance de ejecución del proyecto tanto técnica, social y presupestalmente </t>
  </si>
  <si>
    <t xml:space="preserve">Codinar con el equipo de trabajo la ejecución del proyecto de acuerdo dando cumplimiento al plan de trabajo, la metodologia participativa e incidente de las comunidades y el presupuesto aprobado. </t>
  </si>
  <si>
    <t>Coordinar la construcción de metodologías y el cronograma general del proyecto con el apoyo del equipo de profesionales para el tiempo de obra.</t>
  </si>
  <si>
    <t>Realizar la coordinación, seguimiento, acompañamiento y cumplimiento de los componentes y actividades de obra, técnicas, sociales, operativas, administrativas y financieras del proyecto.</t>
  </si>
  <si>
    <t xml:space="preserve">Informe mensual de ejecución según plan de trabajo y presupuesto </t>
  </si>
  <si>
    <t>Solucionar oportunamente las dificultades que se presenten en la ejecución de la obra</t>
  </si>
  <si>
    <t xml:space="preserve">Documento informe que contenga reporte de la gestión </t>
  </si>
  <si>
    <t>Asegurar que las actividades del proyecto se realicen de acuerdo con los objetivos, el cronograma y el presupuesto establecido</t>
  </si>
  <si>
    <t xml:space="preserve">Informe de avance periodido de las actividades implemtadas, ajustes, ejecución presupuestal  </t>
  </si>
  <si>
    <t>Realizar el seguimiento continuo de las actividades en campo y con las comunidades, garantizando que se ajusten a los planes establecidos y proponiendo ajustes en caso de ser necesario.</t>
  </si>
  <si>
    <t>Coordinar la ejecución financiera del proyecto, revisando informes y asegurando la correcta asignación de recursos.</t>
  </si>
  <si>
    <t xml:space="preserve">Documentos con la evidencia de la cordinación de la ejecución interdiciplinaria con el equipo del proyecto </t>
  </si>
  <si>
    <t>Articular con actores locales, comunidades, y las entidades que corresponda, facilitando su participación en el proyecto.</t>
  </si>
  <si>
    <t xml:space="preserve">Cordinar con el equipo de profesionales del proyecto una ejecución participativa e inerdiciplinaria </t>
  </si>
  <si>
    <t>Preparar y entregar informes periódicos y finales, así como documentos que incluyan resultados técnicos, administrativos, sociales y financieros, con el paso a paso para replicar la experiencia.</t>
  </si>
  <si>
    <t xml:space="preserve">Informes bimensuales de acuerdo a los terminos definidos en el contrato </t>
  </si>
  <si>
    <t>Implementar un sistema de monitoreo SIG que permita la digitalización, espacialización y georreferenciación de información primaria, así como el análisis de cambios en las áreas de intervención, incluyendo el cálculo de áreas, mapas de coberturas y actualización de imágenes satelitales o por uso de drones.</t>
  </si>
  <si>
    <t>Mapas temáticos que representen aspectos críticos como la distribución de recursos hídricos, áreas de intervención, zonas degradadas por procesos erosivos.</t>
  </si>
  <si>
    <t xml:space="preserve">Realizar un monitoreo continuo de las intervenciones realizadas </t>
  </si>
  <si>
    <t>Apoyar la ejecución de un proyecto de restauración de microcuencas, mediante la elaboración de mapas temáticos que representen la distribución y estado de los recursos hídricos, áreas prioritarias para reforestación y conservación, zonas afectadas por contaminación y degradación ambiental.</t>
  </si>
  <si>
    <t xml:space="preserve"> Apoyar la socialización de los resultados y avances del proyecto con las partes interesadas, garantizando que la información sea accesible y comprensible para todos los involucrados</t>
  </si>
  <si>
    <t>Elaborar la información cartográficas necesaria para comunicar oportunamente el avance del proyecto en sus diferentes aspectos técnicos y sociales</t>
  </si>
  <si>
    <t>Trabajar en conjunto con otros profesionales, como ecologistas, ingenieros y gestores de recursos hídricos, para asegurar un enfoque integral en la restauración de microcuencas</t>
  </si>
  <si>
    <t xml:space="preserve">Desarrllar las actividades del proyecto con un enfoque interdiciplinario </t>
  </si>
  <si>
    <t>Elaborar los informes mensuales y los solicitados por el coordinador del proyecto.</t>
  </si>
  <si>
    <t>Informes mensuales de actividades.</t>
  </si>
  <si>
    <t xml:space="preserve">Informar oportunamente el avance del proyecto a través de información georeferenciada  </t>
  </si>
  <si>
    <t>Coordinar la implementación de los procesos de rehabilitación y enriquecimiento ecológico participativo con  enfoque ecosistémico en las áreas definidas en la microcuenca del río Tejar.</t>
  </si>
  <si>
    <t xml:space="preserve"> Coordinar la implementación de los procesos de rehabilitación y enriquecimiento ecológico participativo en la microcuenca del río Tejar</t>
  </si>
  <si>
    <t xml:space="preserve"> Implementar los procesos de rehabilitación y enriquecimiento ecológico participativo con  enfoque ecosistémico en las áreas definidas en la microcuenca del río Tejar</t>
  </si>
  <si>
    <t xml:space="preserve">Apoyar y coordinar con los componentes de Gestión Integral del territorio y de Prácticas Sostenibles la gestión y firma de acuerdos de conservación con actores sociales para el desarrollo de procesos de rehabilitación ecológica, enriquecimiento ecológico y sistemas sostenibles. </t>
  </si>
  <si>
    <t>Acuerdos de conservación firmados</t>
  </si>
  <si>
    <t xml:space="preserve">Apoyar y coordinar la firma de acuerdos de conservación con actores sociales para el desarrollo de procesos de rehabilitación ecológica, enriquecimiento ecológico y sistemas sostenibles. </t>
  </si>
  <si>
    <t>Apoyar con el coordinador del proyecto la elaboración del cronograma y metodologías de trabajo.</t>
  </si>
  <si>
    <t>Cronograma y metodologías de trabajo concertadas</t>
  </si>
  <si>
    <t>Apoyar  la elaboración del cronograma y metodologías de trabajo.</t>
  </si>
  <si>
    <t>Coordinar y desarrollar con el equipo del componente de Gestión Integral del Territorio las reuniones y talleres de participación comunitaria en los procesos de restauración ecológica.</t>
  </si>
  <si>
    <t>Listados de asistencia y actas de reunión</t>
  </si>
  <si>
    <t>Coordinar y desarrollar reuniones y talleres de participación comunitaria enfocadas a promover procesos de restauración ecológica.</t>
  </si>
  <si>
    <t>Elaboración de los informes mensuales de cumplimiento de obligaciones asignadas y ejecución de productos del proyecto.</t>
  </si>
  <si>
    <t>10 informes mensuales y 1 final</t>
  </si>
  <si>
    <t>Elaborar informes mensuales de cumplimiento de obligaciones asignadas y ejecución de productos del proyecto.</t>
  </si>
  <si>
    <t xml:space="preserve">Coordinación y apoyo en las labores de campo, en el establecimiento y mantenimiento de las actividades de restauración/rehabilitación ecológica de las estrategias a implementar. </t>
  </si>
  <si>
    <t>Informe mensual de actividades.</t>
  </si>
  <si>
    <t>Apoyar el adecuado desarrollo de las actividades de restauración/rehabilitación ecológica de las zonas priorazadas en las microcuencas.</t>
  </si>
  <si>
    <t>Apoyar en campo el establecimiento de todas las estrategias de rehabilitación ecológica en las microcuencas El Tunjo y Lagunero.</t>
  </si>
  <si>
    <t>Apoyo en el establecimiento de los sistemas silvopastoriles y de las estrategias a implementar en los procesos de reconversión productiva.</t>
  </si>
  <si>
    <t>Elaboración de los informes periódicos de cumplimiento de obligaciones asignadas y ejecución de productos del proyecto.</t>
  </si>
  <si>
    <t>Informes periodicos debidamente soportados.</t>
  </si>
  <si>
    <t>Elaborar los soportes correspondientes de las actividades realizadas para el proceso de restauración/rehabilitación ecológica.</t>
  </si>
  <si>
    <t>Participar con el coordinador y el resto del equipo técnico del proyecto la elaboración del cronograma y metodologías de trabajo.</t>
  </si>
  <si>
    <t xml:space="preserve">Dirigir la implementación de los sistemas silvopastoriles (SSP), de acuerdo con el diseño agroecológico iniciando con el establecimiento de cercas </t>
  </si>
  <si>
    <t>Informe mensual con el estado de la implementación de los sistemas silvopastoriles</t>
  </si>
  <si>
    <t>Implementar los sistemas silvopastoriles iniciando con el establecimiento de cercas.</t>
  </si>
  <si>
    <t>Realizar la implementación, mantenimiento y seguimiento, de las estrategias de agroecosistemas sostenibles propuestos durante la fase de consultoría, para el componente productivo de los predios, que apunten al mejoramiento del uso y conservación de los recursos naturales suelo,  agua y aire, además de implementar medidas de adaptación al cambio climático</t>
  </si>
  <si>
    <t xml:space="preserve">Dirigir la plantación de árboles para los sistemas silvopastoriles </t>
  </si>
  <si>
    <t xml:space="preserve"> </t>
  </si>
  <si>
    <t>Documento con las evidencias de la siembra de los árboles y de la implementación de los sistemas silvopastoriles</t>
  </si>
  <si>
    <t>Dirigir la implementación del establecimiento de abonos verdes, de acuerdo con el diseño agroecológico.</t>
  </si>
  <si>
    <t xml:space="preserve">Documento que detalle las técnicas seleccionadas y aplicadas para la recuperación de suelos, incluyendo la implementación de  bioregeneradores.
Informe que registre el monitoreo mensual de las áreas intervenidas, incluyendo el estado del suelo, la efectividad de las prácticas de recuperación y las acciones correctivas necesarias.  </t>
  </si>
  <si>
    <t>Dirigir la implementación del establecimiento del aumento de coberturas, de acuerdo con el diseño agroecológico.</t>
  </si>
  <si>
    <t>Dirigir el primer mantenimiento de la plantación de árboles de los sistemas silvopastoriles</t>
  </si>
  <si>
    <t>Documento que detalle el estado de los árboles y de todos los componentes de los sistemas silvopastoriles</t>
  </si>
  <si>
    <t>Realizar la resiembra del material forestal y dos mantenimientos a todo el material plantado en los sistemas silvopastoriles.</t>
  </si>
  <si>
    <t>Dirigir el segundo mantenimiento de la plantación de árboles de los sistemas silvopastoriles</t>
  </si>
  <si>
    <t>Implementar las prácticas de ensilaje comunitario. Realizar 4 prácticas de ensilaje</t>
  </si>
  <si>
    <t xml:space="preserve">Documento informe de las 4 jornadas pedagógicas de ensilaje realizadas con la comunidad, detallando los temas tratados, materias primas, cantidades, procedimientos y recomendaciones brindadas para garantizar el exíto de las actividades al ser replicadas por los productores. </t>
  </si>
  <si>
    <t>Realizar jornadas pedagójicas que brinden a los productores herramientas que les permitan desarrollar un sistema productivo de manera orgánica, conservando y mejorando los recursos naturales con un uso racional, a fin de ser sostenibles en el tiempo.</t>
  </si>
  <si>
    <t>Dirigir la implementación del manejo sostenible de la materia orgánica mediante la construcción de una estructura adecuada para la elaboración de abonos sólidos y líquidos orgánicos.</t>
  </si>
  <si>
    <t>Documento de las implementación de las estructuras  y la elaboración de abono bocashi y abonos líquidos, en los predios priorizados.</t>
  </si>
  <si>
    <t xml:space="preserve">Construir planes de fertilidad, incluyendo abonos verdes y enmiendas, según los arreglos agroforestales y diseños de restauración ecológica, acorde con las condiciones edafoclimáticas prevalentes. </t>
  </si>
  <si>
    <t>Documento que contenga cada uno de los planes de fertilidad entregado en cada predio intervenido.</t>
  </si>
  <si>
    <t xml:space="preserve">Coordinar las jornadas pedagógicas: Aforo y capacidad de carga de las pasturas; sistema silvopastoril (Qué es), componentes, cómo se implementa, beneficios ecosistémicos; elaboración de planes de manejo agroecológico y BPA y BPG para la reducción de contaminación a fuentes hídricas y recolección y disposición de envases de plaguicidas; elaboración de bocashi y urea orgánica (teórico práctico); aprendizaje de la implementación de abonos verdes; proceso adecuado para la renovación de praderas, donde se explica el proceso con intersiembra y el adecuado manejo de semillas para el aumento de la cobertura del suelo. </t>
  </si>
  <si>
    <t xml:space="preserve">Informe de las jornadas pedagógicas realizadas con la comunidad, detallando los temas tratados, y los resultados  obtenidos en las implementaciones realizadas. </t>
  </si>
  <si>
    <t>Coordinar la implementación de sistemas de cosecha de agua. </t>
  </si>
  <si>
    <t>Documento con la evidecnia de la implementación de los sistemas de cosecha de agua mediante tanques Zamorano, en los predios priorizados.</t>
  </si>
  <si>
    <t>Identificar y fortalecer las cadenas de valor de los nuevos productos (SPP).  </t>
  </si>
  <si>
    <t>Documento que de cuenta del proceso llevado a cabo para fortalecer las cadenas de valor de los nuevos productos.</t>
  </si>
  <si>
    <t>Fortalecer las cadenas de valor de los nuevos productos SPP.</t>
  </si>
  <si>
    <t>Fomentar la relación entre productores, procesadores y mercados. </t>
  </si>
  <si>
    <t>Documento que de cuenta de los vínculos generados entre productores-procesadores y mercados.</t>
  </si>
  <si>
    <t>Promover la relación entre productores, procesadores y mercados.</t>
  </si>
  <si>
    <t>Establecer sistemas de monitoreo para evaluar el rendimiento de los nuevos cultivos o actividades (SSP) y del suelo, cumpliendo los criterios básicos de georreferenciación, con el fin de hacer seguimiento y control a las obras, los procesos de recuperación de los suelos y sistemas silvopastoriles.</t>
  </si>
  <si>
    <t>Documento con el sistema de monitoreo participativo para evaluar el rendimiento de los nuevos cultivos o praderas para la alimentación de los animales.</t>
  </si>
  <si>
    <t>Implementar sistemas de monitoreo para evaluar el rendimiento de los nuevos cultivos o actividades SSP.</t>
  </si>
  <si>
    <t>Establecer comités de gestión del agua y promover la toma de decisiones participativa.</t>
  </si>
  <si>
    <t>Documento que de cuenta del proceso organizativo generado mediante comités de gestión del agua, en articulación con el componente de Gestión Integral Territorial</t>
  </si>
  <si>
    <t>Conformar comités de gestión del agua para fomentar la toma de decisiones participativa.</t>
  </si>
  <si>
    <t>Apoyo en la ejecución de procesos participativos de gestion del territorio.</t>
  </si>
  <si>
    <t>Aporte en los documentos realizados por el profesional social.</t>
  </si>
  <si>
    <t>Documentar el proceso de implementación, seguimiento y resultados obtenidos producto del desarrollo de las actividades del componente de agroecología.</t>
  </si>
  <si>
    <t>Elaboración de informes periódicos que detallen el cumplimiento de obligaciones asignadas y ejecución de productos del proyecto.</t>
  </si>
  <si>
    <t>Informes periodicos del avanceo de las actividades, y consolidados correspondientes.
Documento final que refleje el impacto de las actividades realizadas de los sistemas silvopastoriles, procesos de recuperación y conservación de suelos, actividades de sostenibilidad, etc, las técnicas aplicadas y las áreas productivas recuperadas.</t>
  </si>
  <si>
    <t>Promover el proceso de seguimiento y monitoreo comunitatario de las intervenciones del proyecto (convocar, formular con la comunidad el plan de formación y ejecución, cordinar con el equipo profesionales el apoyo a las jornadas,  elaboración de informes)</t>
  </si>
  <si>
    <t>Documento con la metodologia de Indicadores de seguimiento comunitario y ejecución de la propuesta desde una visión de cuenca</t>
  </si>
  <si>
    <t xml:space="preserve">Realizar el seguimiento y monitoreo comunitario a las intervenciones en la microcuenca. </t>
  </si>
  <si>
    <t xml:space="preserve">Articular los procesos sociales con la gestión ambiental del territorio a traves del reconocimiento de la microcuenca, el fortalecimiento y empoderamiento organizativo, intercambio de saberes, y acciones de sostenibilidad ambiental de la microcuenca </t>
  </si>
  <si>
    <t>Ejecutar el plan de trabajo con los organizaciones de acueductos rurales para el fortalecimiento administrativo, organizativo y técnico.</t>
  </si>
  <si>
    <t xml:space="preserve">Documento de diagnósitco  de los acueductos y balance del plan de trabajo para el fortalecimiento organizativo de los acuedutos rurales  </t>
  </si>
  <si>
    <t xml:space="preserve">Fortaleciiento de los acueductos rurales en lo administrativo, tecnico y organizativo </t>
  </si>
  <si>
    <t xml:space="preserve">Programar con los miembros del equipo y realizar las jornadas comunitarias de intervención del proyecto. </t>
  </si>
  <si>
    <t xml:space="preserve">Documentos  que de cuenta de las Jornadas pedagógicas ambientales realizadas en los temas de restauración y agroecosistemas </t>
  </si>
  <si>
    <t>Realizar las jornadas pedagógicas de participación en temas ambientales (restauración-agroecosistemas)</t>
  </si>
  <si>
    <t>Orientar el plan de trabajo ambiental escolar elaborado con la comunidad educativa.</t>
  </si>
  <si>
    <t xml:space="preserve">Documento que de cuenta de la propuesta ambiental escolar  desarrollada </t>
  </si>
  <si>
    <t xml:space="preserve">Implementar una propuesta ambiental escolar de aprendizaje experencial </t>
  </si>
  <si>
    <t>Estructurar y coordinar la convocatoria y la capacitación audiovisual, así como las expociciones audiovisuales y fotográficas en las veredas y el casco urbano.</t>
  </si>
  <si>
    <t xml:space="preserve">Documento que de cuenta de la estructuración de la  propuesta de capacitación y  exposición audiovisual y  fotográfica </t>
  </si>
  <si>
    <t xml:space="preserve">Promover la expresión cultural y ambiental de la comunidad de la microcuenca a traves de la producción creativa  y exposición fotográfica y audiovisual </t>
  </si>
  <si>
    <t xml:space="preserve">Elaboración de los textos para la cartilla </t>
  </si>
  <si>
    <t xml:space="preserve">Documento con el contenido de la cartilla digital  a publicar </t>
  </si>
  <si>
    <t xml:space="preserve">Producir una publicación que recoja la experiencia de la restauración ecologica integral del proyecto </t>
  </si>
  <si>
    <t xml:space="preserve">Formulación comunitaria del plan de vida de la microcuenca  </t>
  </si>
  <si>
    <t xml:space="preserve">Documento con la propuesta del plan de vida de la microcuenca elaborado por la comunidad. </t>
  </si>
  <si>
    <t>Contar con una propuesta prospectiva de manejo hacia la sostenibilidad de la microcuencas el Tunjo y Laguneros</t>
  </si>
  <si>
    <t xml:space="preserve">Acuerdos de correponsabilidad </t>
  </si>
  <si>
    <t> </t>
  </si>
  <si>
    <t>Ejecución de la propuesta comunitaria para el manejo de conflictos socio ambientales identificados.</t>
  </si>
  <si>
    <t xml:space="preserve">Documento que de cuenta del proceso de tramitación comunitaria de los conflictos socioambientales existentes en la microcuenca </t>
  </si>
  <si>
    <t>Dar tramite y manejo a los conflictos socioambientales identificados por las comunidades en la microcuenca</t>
  </si>
  <si>
    <t>Garantizar pertinencia de las respuestas a las peticiones, quejas y reclamos de los actores sociales en relación a la ejecución del proyecto.</t>
  </si>
  <si>
    <t xml:space="preserve">Documento que de cuenta de los PQR (temas, oportunidad de las respuestas y tendencia en el tiempo)  </t>
  </si>
  <si>
    <t xml:space="preserve">Atender de manera oportuna y satisfactoria las peticiones, quejas y reclamos por las intervenciones del proyecto en la microcuenca </t>
  </si>
  <si>
    <t>Elaborar intersiciplinariamente según las tematicas las metodologias de las jornadas pedagógicas programadas.</t>
  </si>
  <si>
    <t>0.5</t>
  </si>
  <si>
    <t xml:space="preserve">Documentos  que de cuenta de las metodologias de las Jornadas pedagógicas ambientales  en los temas de restauración y agroecosistemas </t>
  </si>
  <si>
    <t>Diseñar jornadas pedagógicas con metodologias participativas que partan del conocimiento de las comunidades y posibilite el intercambio de conocimiento técnico y comunitario</t>
  </si>
  <si>
    <t xml:space="preserve">Articular y fortalecer los procesos sociales con la gestión ambiental del territorio a traves del reconocimiento de la microcuenca, el fortalecimiento y empoderamiento organizativo, intercambio de saberes, y acciones de sostenibilidad ambiental de la microcuenca </t>
  </si>
  <si>
    <t xml:space="preserve">Ejecutar el plan de trabajo ambiental escolar elaborado con la comunidad educativa, y  elaborar los informes correspondientes. </t>
  </si>
  <si>
    <t>Documento que de cuenta de la ejecución y aprendizaje del plan experencial ambiental escolar ejecutado con la comunidad educativa</t>
  </si>
  <si>
    <t xml:space="preserve">Involucrar a la comunidad educativa al proyecto a traves del plan ambiental experencial </t>
  </si>
  <si>
    <t>Apoyar el trabajo de campo de seguimiento y monitoreo comunitatario, (elaborar los informes y actas de reuniones).</t>
  </si>
  <si>
    <t>Documento que de cuenta del proceso de valoración realizado por la comunidad de las diversas interveciones en la microcuenca sus aportes, avances o retrocesos hacia la sostenibilidad ambiental.</t>
  </si>
  <si>
    <t xml:space="preserve">Incrementar la capacidad de acción y evaluación de las intervenciónes en la microcuenca por parte de las comunidades </t>
  </si>
  <si>
    <t>Apoyar  la realización de las jornadas pedagógicas de intervención del proyecto.</t>
  </si>
  <si>
    <t xml:space="preserve">Documento que de cuenta del desarrollo de las jornadas pedagógicas ambientales  y logros obtenidos </t>
  </si>
  <si>
    <t xml:space="preserve">Llevar a cabo las jornadas pedagógicas en temas ecosistemicos y agroecologicos y participativos </t>
  </si>
  <si>
    <t xml:space="preserve">Apoyar la preparación de  las exposiciónes audiovisuales y fotográficas en las veredas y el casco urbano.  </t>
  </si>
  <si>
    <t>Elaborar las convocatorias de las jornadas pedagógicas previstas, realizar las memorias, elaboración de informes de ejecución.</t>
  </si>
  <si>
    <t xml:space="preserve">Soportes (actas, memorias, registros de asistencia e informes) que den cuenta del desarrollo de las jornadas pedagógicas ambientales. </t>
  </si>
  <si>
    <t xml:space="preserve">Realizar los registros de las jornadas pedagógicas en temas ecosistemicos y agroecologicos y participativos </t>
  </si>
  <si>
    <t>Apoyar la formulación comunitaria del plan de vida de la microcuenca .</t>
  </si>
  <si>
    <t>Recibir, responder o coordinar las respuestas según el caso de los PQR del proyecto.</t>
  </si>
  <si>
    <t>Toma y organización de los registros audiovisuales y fotográficos.</t>
  </si>
  <si>
    <t xml:space="preserve">Registros fotográficos y audiovisuales del proyecto organizados </t>
  </si>
  <si>
    <t>Contar con registros fotográficos y audiovisuales que den cuenta de las diferentes actividades del proyecto</t>
  </si>
  <si>
    <t>Apoyar la concertación y firma de acuerdos sociambientales.</t>
  </si>
  <si>
    <t xml:space="preserve">Áreas a intervenir con acuerdos  socioambientales firmados con los propietarios  </t>
  </si>
  <si>
    <t xml:space="preserve">Contar con acuerdos socioambientales firmados con los propietarios en las áreas a intervenir </t>
  </si>
  <si>
    <t>Apoyar el manejo de los conflictos socio ambientales identificados.</t>
  </si>
  <si>
    <t>Apoyar la ejecución del plan de trabajo con los acueductos rurales para el fortalecimiento administrativo, organizativo y técnico.</t>
  </si>
  <si>
    <t>Participar en la elaboración del cronograma de trabajo  con el resto del equipo.</t>
  </si>
  <si>
    <t xml:space="preserve">Documento de diagnóstico de información secundaria e identificación de áreas vulnerables dentro del proyecto </t>
  </si>
  <si>
    <t xml:space="preserve">Realizar el analisis y evaluación de la información secundaria con el fin de determinar las areas de posible afectación dentro del proyecto </t>
  </si>
  <si>
    <t>Formular el plan de formación comunitaria para la adaptación al cambio climático y la gestión del riesgo de desastres.</t>
  </si>
  <si>
    <t>Estudio de los documentos disponibles correspondientes a la información de gestión del riesgo de la zona.</t>
  </si>
  <si>
    <t xml:space="preserve">Realizar la estimación de áreas de posible afectación para cada evento amenazante identificado. </t>
  </si>
  <si>
    <t xml:space="preserve">Realización de dos jornadas pedagógicas conceptos básicos adaptación al cambio climático y la gestión del riesgo  y conformación del equipo comunitario.  </t>
  </si>
  <si>
    <t>Listado de asistencia, actas o memorias de jornadas pedagógicas.</t>
  </si>
  <si>
    <t>Realizar las jornadas pedagógicas con el fin de generar la formación comunitaria para la adaptación al cambio climático y la gestión del riesgo.</t>
  </si>
  <si>
    <t>Realización de dos jornadas pedagógicas de sistemas de alertas comunitarias, inundaciones y cambio climático.</t>
  </si>
  <si>
    <t>Realización de dos jornadas pedagógicas prevención y atención de eventos de origen natural, manejo integral del fuego.</t>
  </si>
  <si>
    <t>Realización de la simulación y simulacros .</t>
  </si>
  <si>
    <t xml:space="preserve">Realizar la simulación y el simulacro con el fin de poner e práctica los conocimientos adquiridos </t>
  </si>
  <si>
    <t>Elaboración de informes del desarrollo de sus actividades y entregarlos al coordinador del proyecto.</t>
  </si>
  <si>
    <t>Informe de las actividades desarrolladas.</t>
  </si>
  <si>
    <t>Realizar los informes de las actividades desarrolladas con los respectivos soportes .</t>
  </si>
  <si>
    <t>TOTAL ACTIVIDADES</t>
  </si>
  <si>
    <t>TOTAL ACUMULADO ACTIVIDADES</t>
  </si>
  <si>
    <t>SALARIO</t>
  </si>
  <si>
    <t>Subsidio de trasporte</t>
  </si>
  <si>
    <t>Total mensual</t>
  </si>
  <si>
    <t>Anual (A/30X360)</t>
  </si>
  <si>
    <t xml:space="preserve">Anual con subsidio de trasporte </t>
  </si>
  <si>
    <t>Subsidio trasporte anual</t>
  </si>
  <si>
    <t>SALARIO NOMINAL</t>
  </si>
  <si>
    <t>Salario anual</t>
  </si>
  <si>
    <t>PRESTACIONES</t>
  </si>
  <si>
    <t>Cesantias anual E36/365</t>
  </si>
  <si>
    <t>Intereses cesantias 12%</t>
  </si>
  <si>
    <t>Vacaciones -15 dias A 0.50%</t>
  </si>
  <si>
    <t>Prima-30 dias C 100%</t>
  </si>
  <si>
    <t>Otros costos</t>
  </si>
  <si>
    <t>Dotación</t>
  </si>
  <si>
    <t>0,2153 CADA 4 MESES</t>
  </si>
  <si>
    <t xml:space="preserve">Seguridad Social </t>
  </si>
  <si>
    <t>Pensiones</t>
  </si>
  <si>
    <t>Salud</t>
  </si>
  <si>
    <t>Riesgos Profesionales</t>
  </si>
  <si>
    <t>Aportes</t>
  </si>
  <si>
    <t xml:space="preserve">FIC Fondo Nacional de Formación Profesional de la Industria de la Construcción </t>
  </si>
  <si>
    <t>Otros aportes</t>
  </si>
  <si>
    <t>Caja de compensacion Familiar D</t>
  </si>
  <si>
    <t>SENA</t>
  </si>
  <si>
    <t>ICBF</t>
  </si>
  <si>
    <t>VALOR REAL DEL SALARIO</t>
  </si>
  <si>
    <t xml:space="preserve">VALOR PRESTACIONAL </t>
  </si>
  <si>
    <t>DIAS DE SEMA</t>
  </si>
  <si>
    <t>DIAS MES</t>
  </si>
  <si>
    <t>DIAS</t>
  </si>
  <si>
    <t>MATRIZ DEFINICIÓN PORCENTAJES DE DEDICACIÓN O PLAN DE CARGAS</t>
  </si>
  <si>
    <t>ACTIVIDADES PERSONAL</t>
  </si>
  <si>
    <t>DIAS DE EJECUCIÓN</t>
  </si>
  <si>
    <t>MESES POR ACTIVIDAD</t>
  </si>
  <si>
    <t>REITERACIÓN</t>
  </si>
  <si>
    <t>VALOR ACTIVIDAD</t>
  </si>
  <si>
    <t>TOTALIZACIÓN</t>
  </si>
  <si>
    <t>% DE DEDICACIÓN MENSUAL</t>
  </si>
  <si>
    <t>PROFESIONAL /TÉCNICO / ADMINISTRATIVO</t>
  </si>
  <si>
    <t>LOS VALORES ACÁ CONTENIDOS, FUERON ANALIZADOS A PARTIR DEL SALARIO MÍNIMO LEGAL VIGENTE PARA EL AÑO 2022, EL CUAL SE ESTABLECIÓ EN UN VALOR DE $ 1.000.000
DEBIDO A LO ANTERIOR, SE DEBERÁ ACTUALIZAR AÑO TRAS AÑO.
ADICIOINALMENTE, LA VARIACIÓN DEL FACTOR PRESTACIONAL DESPUÉS DE 3,5 SALARIOS MÍNIMOS ES MUY PEQUEÑA, POR LO CUAL EL CÁLCULO SE REALIZA SOLO HASTA ESA INSTANCIA, ASUMINEDO EL MISMO FP PARA SALARIOS MAYORES</t>
  </si>
  <si>
    <t>ANÁLISIS MANO DE OBRA</t>
  </si>
  <si>
    <t>3.5 MINIMOS</t>
  </si>
  <si>
    <t>VALOR</t>
  </si>
  <si>
    <t>REF.</t>
  </si>
  <si>
    <t>Mensual</t>
  </si>
  <si>
    <t>A</t>
  </si>
  <si>
    <t>B</t>
  </si>
  <si>
    <t>D</t>
  </si>
  <si>
    <t>E</t>
  </si>
  <si>
    <t>%</t>
  </si>
  <si>
    <t xml:space="preserve">FACTOR DE SOBRECOSTO </t>
  </si>
  <si>
    <t>1 MÍNIMO</t>
  </si>
  <si>
    <t>1.2 MÍNIMOS</t>
  </si>
  <si>
    <t>1.5 MINIMOS</t>
  </si>
  <si>
    <t>1.8 MÍNIMOS</t>
  </si>
  <si>
    <t>2 MINIMOS</t>
  </si>
  <si>
    <t>2.5 MINIMOS</t>
  </si>
  <si>
    <t>3 MINIMOS</t>
  </si>
  <si>
    <t>FACTOR PRESTACIONAL + AFECTACIÓN HORA LABORAL</t>
  </si>
  <si>
    <t>INDICADOR</t>
  </si>
  <si>
    <t xml:space="preserve">NOMINAL </t>
  </si>
  <si>
    <t xml:space="preserve">VALOR DIA </t>
  </si>
  <si>
    <t>VALOR HORA</t>
  </si>
  <si>
    <t>CALCULO SOBRECOSTO HORAS EFECTIVAS TRABAJADAS - SMMLV 2022</t>
  </si>
  <si>
    <t>SALARIO MINIMO ANUAL CON PRESTACIONES (A)</t>
  </si>
  <si>
    <t>HORAS CALENDARIO ANUALES (B)</t>
  </si>
  <si>
    <t>365 DÍAS X 8 HORAS</t>
  </si>
  <si>
    <t>HORAS LABORALES ANUALES (C)</t>
  </si>
  <si>
    <t>52 SEMANAS X 48 HORAS</t>
  </si>
  <si>
    <t>HORAS EFECTIVAS ANUALES (D)</t>
  </si>
  <si>
    <t>2920 - (52 DOMINGOS + 18 FESTIVOS + 15 DÍAS VACACIONES) *8</t>
  </si>
  <si>
    <t>VALOR HORA CALENDARIO (E)</t>
  </si>
  <si>
    <t>A/B</t>
  </si>
  <si>
    <t>VALOR HORA LABORAL (F)</t>
  </si>
  <si>
    <t>A/C</t>
  </si>
  <si>
    <t>VALOR HORA EFECTIVA (G)</t>
  </si>
  <si>
    <t>A/D</t>
  </si>
  <si>
    <t xml:space="preserve">INCREMENTO HORA EFECTIVA </t>
  </si>
  <si>
    <t>SI</t>
  </si>
  <si>
    <t>SALUD</t>
  </si>
  <si>
    <t>PENSIÓN</t>
  </si>
  <si>
    <t>GASTOS OPERACIONALES</t>
  </si>
  <si>
    <t xml:space="preserve">TIPOLOGIA DE GASTO </t>
  </si>
  <si>
    <t>ESTUDIO DE MERCADO</t>
  </si>
  <si>
    <t>ESTIMACIÓN PRECIO DE REFERENCIA INSUMOS</t>
  </si>
  <si>
    <t>ITEM</t>
  </si>
  <si>
    <t>NOMBRE DEL INSUMO</t>
  </si>
  <si>
    <t>UND</t>
  </si>
  <si>
    <t>COTIZACIÓN 1
$</t>
  </si>
  <si>
    <t>FUENTE DE INFORMACIÓN1</t>
  </si>
  <si>
    <t>COTIZACIÓN 2
$</t>
  </si>
  <si>
    <t>FUENTE DE INFORMACIÓN2</t>
  </si>
  <si>
    <t>COTIZACIÓN 3
$</t>
  </si>
  <si>
    <t>FUENTE DE INFORMACIÓ N3</t>
  </si>
  <si>
    <t>PROMEDIO</t>
  </si>
  <si>
    <t>DESVIACIÓN TRES COTIZACIONES</t>
  </si>
  <si>
    <t>TECHO TUNEL ALTO TRES COTIZACIONES</t>
  </si>
  <si>
    <t>PISO TUNEL BAJO TRES COTIZACIONES</t>
  </si>
  <si>
    <t>%Dispersión1</t>
  </si>
  <si>
    <t>COTIZACIÓN 1</t>
  </si>
  <si>
    <t>COTIZACIÓN 2</t>
  </si>
  <si>
    <t>COTIZACIÓN 3</t>
  </si>
  <si>
    <t>PRECIO COTIZACIONES</t>
  </si>
  <si>
    <t>PRECIO REFERENCIA FUENTE</t>
  </si>
  <si>
    <t xml:space="preserve">PRECIO </t>
  </si>
  <si>
    <t>PRECIO REFERENCIA A IMPLEMENTAR
2023</t>
  </si>
  <si>
    <t>INDICADOR PROYECCIÓN 2024</t>
  </si>
  <si>
    <t>PRECIO REFEERENCIA A IMPLEMENTAR
2024</t>
  </si>
  <si>
    <t>TARIFA GLOBAL - GASTOS OFICINA (PAPELERIA, FOTOCOPIAS Y OTROS)</t>
  </si>
  <si>
    <t>UN</t>
  </si>
  <si>
    <t>secop</t>
  </si>
  <si>
    <t>COTIZACIÓN TUNEL</t>
  </si>
  <si>
    <t>COSTOS DE COMUNICACIONES E INTERNET</t>
  </si>
  <si>
    <t>GASTOS TRANSPORTE DE PROFESIONALES CAMIONETA DOBLE CABINA PLATÓN, 4 X 4: 1300cc, CAPACIDAD MÍNIMA DE CARGA 280Kg O SUPERIOR, CON UN USO DE 21 DÍAS AL MES</t>
  </si>
  <si>
    <t>CAMIONETA</t>
  </si>
  <si>
    <t>CAR</t>
  </si>
  <si>
    <t>CELADURIA</t>
  </si>
  <si>
    <t>DIA</t>
  </si>
  <si>
    <t>IDU</t>
  </si>
  <si>
    <t>ICCU</t>
  </si>
  <si>
    <t>ANI</t>
  </si>
  <si>
    <t>ALQUILER MES - ARRIENDO OFICINA INCL. ADMINISTRACIÓN,</t>
  </si>
  <si>
    <t>M2/MS</t>
  </si>
  <si>
    <t>Servicios pùblicos</t>
  </si>
  <si>
    <t>Mantenimiento y operaciòn oficinas</t>
  </si>
  <si>
    <t>Personal administrativo no facturado (Sueldo + prestaciones)</t>
  </si>
  <si>
    <t>Personal profesional no facturado</t>
  </si>
  <si>
    <t>Varios de aportes no reembolsable</t>
  </si>
  <si>
    <t>Personal tècnico no facturable</t>
  </si>
  <si>
    <t>Sobresueldo de personal tècnico</t>
  </si>
  <si>
    <t>Prestaciones Sociales personal tècnico por sobre sueldo y no utilizaciòn</t>
  </si>
  <si>
    <t>Personal tècnico con salario por encima de topes</t>
  </si>
  <si>
    <t>Asesoria legal, tributaria y mèdica</t>
  </si>
  <si>
    <t>Gastos Generales de Operaciòn</t>
  </si>
  <si>
    <t>Gastos de representaciòn</t>
  </si>
  <si>
    <t>Dotaciòn de Operaciòn y Mantenimiento</t>
  </si>
  <si>
    <t>Gastos e intereses bancarios por financiaciòn</t>
  </si>
  <si>
    <t>Equipos de topografia</t>
  </si>
  <si>
    <t>Seguros de oficina consultor</t>
  </si>
  <si>
    <t>Correos</t>
  </si>
  <si>
    <t>Documentaciòn Tècnica</t>
  </si>
  <si>
    <t>Costos propuestas</t>
  </si>
  <si>
    <t>Aseguramiento de Calidad -Laboratorios</t>
  </si>
  <si>
    <t>Gastos legales bancarios</t>
  </si>
  <si>
    <t>Capacitaciòn del personal (cursos, congresos, semanarios)</t>
  </si>
  <si>
    <t>Vigilancia y aseo</t>
  </si>
  <si>
    <t>Jubilaciones</t>
  </si>
  <si>
    <t>Gastos de transporte vehiculos, viàticos y otros</t>
  </si>
  <si>
    <t>Elaboraciòn de informes y entregables</t>
  </si>
  <si>
    <t>Revistas publicaciones tècnicas</t>
  </si>
  <si>
    <t>Equipos de còmputo + Impresora</t>
  </si>
  <si>
    <t>Actualizaciones tecnològicas (software, hardware, perifèricos, etc)</t>
  </si>
  <si>
    <t>Afiliaciòn a asociaciones profesionales</t>
  </si>
  <si>
    <t>Sistematizaciòn administraciòn</t>
  </si>
  <si>
    <t>Costos capital de trabajo</t>
  </si>
  <si>
    <t>Comunicaciones</t>
  </si>
  <si>
    <t>Pòliza de Seguros</t>
  </si>
  <si>
    <t>Seguro de vida</t>
  </si>
  <si>
    <t>Depreciaciòn instalaciones y equipos de oficina</t>
  </si>
  <si>
    <t>Asesorias legales permanentes (responsabilidad civil, penal, laboral)</t>
  </si>
  <si>
    <t>ENSAYOS DE LABORATORIO</t>
  </si>
  <si>
    <t>LABORATORIO DLIA CAR</t>
  </si>
  <si>
    <t xml:space="preserve">LABORATORIO NACIONAL DE SUELOS IGAC </t>
  </si>
  <si>
    <t>ITEM ACTUAL</t>
  </si>
  <si>
    <t>TIPO</t>
  </si>
  <si>
    <t>NORMA</t>
  </si>
  <si>
    <t>NOMBRE DEL ESTUDIO</t>
  </si>
  <si>
    <t>COMPONENTE</t>
  </si>
  <si>
    <t>COTIZACIÓN 1
SIN IVA</t>
  </si>
  <si>
    <t>COTIZACIÓN 1
CON IVA</t>
  </si>
  <si>
    <t>FUENTE</t>
  </si>
  <si>
    <t>COTIZACIÓN 2
SIN IVA</t>
  </si>
  <si>
    <t>COTIZACIÓN 2
CON IVA</t>
  </si>
  <si>
    <t>COTIZACIÓN 3
SIN IVA</t>
  </si>
  <si>
    <t>COTIZACIÓN 3
CON IVA</t>
  </si>
  <si>
    <t>COTIZACIÓN 4
SIN IVA</t>
  </si>
  <si>
    <t>COTIZACIÓN 4
CON IVA</t>
  </si>
  <si>
    <t>COTIZACIÓN 5
SIN IVA</t>
  </si>
  <si>
    <t>COTIZACIÓN 5
CON IVA</t>
  </si>
  <si>
    <t>DESVIACIÓN COTIZACIONES</t>
  </si>
  <si>
    <t>COTIZACIÓN 4</t>
  </si>
  <si>
    <t>COTIZACIÓN 5</t>
  </si>
  <si>
    <t>PRECIO REFERENCIA</t>
  </si>
  <si>
    <t>SUELOS (fertilidad)</t>
  </si>
  <si>
    <t>IGAC, NTC</t>
  </si>
  <si>
    <t xml:space="preserve">CARACTERIZACIÓN DE SUELOS: Incluye los siguientes análisis pH, Fósforo 
Disponible, Capacidad de IntercambioCatiónico – CIC, Bases intercambiables (Ca,Mg, Na, K) y Humedad.
</t>
  </si>
  <si>
    <t>RESOLUCIÓN DGEN No.  20237000242  de  17 ABR. 2023 DLIA de la CAR para el año
2023</t>
  </si>
  <si>
    <t>RESOLUCION 340 DE 2024 (Excento de IVA x cumplir con Numeral 24  Articulo 476 del Estatuto Tributario</t>
  </si>
  <si>
    <t>SIL</t>
  </si>
  <si>
    <t>Universidad Javeriana</t>
  </si>
  <si>
    <t>EVALTEC</t>
  </si>
  <si>
    <t>IMPUESTOS</t>
  </si>
  <si>
    <t>DESCRIPCIÓN</t>
  </si>
  <si>
    <t>Aplica / No aplica por cuantia de contrato</t>
  </si>
  <si>
    <t>Aplica / No aplica por modalidad de contratación</t>
  </si>
  <si>
    <t xml:space="preserve">TASAS DISTINTAS POR TIPO DE CONTRATACION </t>
  </si>
  <si>
    <t>TASA CONTRATOS CAR</t>
  </si>
  <si>
    <t>CONTRIBUCIÓN ESPECIAL (IMPUESTO DE GUERRA LEY 1738 DIC 18-2014 PRORROGA 4 AÑOS)</t>
  </si>
  <si>
    <t>ICA (LEY 146 JULIO 1983 RESOLUCION 219 DEL 25 FEBRERO DEL 2004)</t>
  </si>
  <si>
    <t>RETENCION EN LA FUENTE</t>
  </si>
  <si>
    <t>SOBRETASA BOMBERIL</t>
  </si>
  <si>
    <t>ESTAMPILLA PROCULTURA (ACUERDO 187 DEL 20 DICIEMBRE 2005)</t>
  </si>
  <si>
    <t>ESTAMPILLA PRO UNAL</t>
  </si>
  <si>
    <t>CONTRIBUCIÓN DE DEPORTE</t>
  </si>
  <si>
    <t>SUBTOTAL IMPUESTOS</t>
  </si>
  <si>
    <t>GRAVAMEN DE MOVIMIENTOS FINANCIEROS y GASTOS BANCARIOS</t>
  </si>
  <si>
    <t>TASA</t>
  </si>
  <si>
    <t>GMF - 4X1000 (Ley 1739 de 2014)</t>
  </si>
  <si>
    <t>GARANTIAS</t>
  </si>
  <si>
    <t>% ASEGURADO</t>
  </si>
  <si>
    <t>VR. BASE</t>
  </si>
  <si>
    <t>DIAS DEL CONTRATO</t>
  </si>
  <si>
    <t>VIGENCIA AMPARO (DIAS)</t>
  </si>
  <si>
    <t>TASA ASEGURADORA</t>
  </si>
  <si>
    <t>GARANTIA UNICA DE CUMPLIMIENTO</t>
  </si>
  <si>
    <t>CUMPLIMIENTO</t>
  </si>
  <si>
    <t>BUEN MANEJO DE ANTICIPO</t>
  </si>
  <si>
    <t>SALARIOS Y PRESTACIONES SOCIALES</t>
  </si>
  <si>
    <t>ESTABILIDAD DE LA OBRA</t>
  </si>
  <si>
    <t>CALIDAD DEL SERVICIO</t>
  </si>
  <si>
    <t>CALIDAD Y CORRECTO FUNCIONAMIENTO DE BIENES Y SERVICIOS</t>
  </si>
  <si>
    <t>RESPONSABILIDAD CIVIL EXTRACONTRACTUAL</t>
  </si>
  <si>
    <t>PREDIOS, LABORES Y OPERACIONES - VIGENCIA (SMMLV)</t>
  </si>
  <si>
    <t>IMPREVISTOS EN LA CONSTRUCCIÓN</t>
  </si>
  <si>
    <t>TIPO DE RIESGO</t>
  </si>
  <si>
    <t>NOMBRE</t>
  </si>
  <si>
    <t>Climático</t>
  </si>
  <si>
    <t>EFECTOS DEL CLIMA</t>
  </si>
  <si>
    <t>Todas las contingencias derivadas de las condiciones climatológicas desfavorables, tales como lluvias, tormentas eléctricas o granizo. Estas condiciones se deben estimar con base en los promedios históricos suministrados por el IDEAM o la CAR Cundinamarca.</t>
  </si>
  <si>
    <t>Financiero</t>
  </si>
  <si>
    <t>AFECTACIÓN A LOS RENDIMIENTOS POR RENUNCIAS O AUSENCIAS DEL PERSONAL</t>
  </si>
  <si>
    <t>Cuando los rendimientos de obra se ven afectados por renuncias o ausencias inesperadas del personal, esta situación se considerará como un imprevisto, puesto que la misma es un evento frecuente y previsible de la actividad de construcción en nuestro medio</t>
  </si>
  <si>
    <t>TRANSPORTE AÉREO Y TERRESTRE DE EMERGENCIA</t>
  </si>
  <si>
    <t>Los gastos en que incurre el contratista por concepto de transportes aéreos o terrestres derivados de eventos asociados al contrato y que no fueron previstos en los costos de administración</t>
  </si>
  <si>
    <t>GASTOS ADICIONALES POR CONTRATACIÓN DE PERSONAL</t>
  </si>
  <si>
    <t>Los gastos ocasionados por requerimientos de mano de obra adicional para cumplir con plazos de ejecución cortos según la programación; ya que los costos de personal fluctúan y los pagos ocasionados por tiempos de afiliación y pérdida de dotación por personal que se retira a los pocos días, los asume el contratista</t>
  </si>
  <si>
    <t>DEMORAS EN LA ENTREGA DE MATERIALES ESPECIFICOS, SUMINISTRADOS POR</t>
  </si>
  <si>
    <t>Los gastos ocasionados por las demoras producto de las entregas tardías de materiales por parte de proveedores de</t>
  </si>
  <si>
    <t>Contractual</t>
  </si>
  <si>
    <t>PROVEEDORES EXCLUSIVOS</t>
  </si>
  <si>
    <r>
      <t xml:space="preserve">Materiales específicos, que por su naturaleza, deban ser </t>
    </r>
    <r>
      <rPr>
        <i/>
        <sz val="12"/>
        <rFont val="Omnes"/>
      </rPr>
      <t>suministrados sine qua non</t>
    </r>
    <r>
      <rPr>
        <sz val="12"/>
        <rFont val="Omnes"/>
      </rPr>
      <t>, por proveedores exclusivos</t>
    </r>
  </si>
  <si>
    <t>AVERÍAS DE MATERIALES CUANDO NO CUMPLEN CON NORMAS TÉCNICAS</t>
  </si>
  <si>
    <t>Cuando se generan gastos adicionales y demoras, derivados de averías de materiales, no atribuibles al contratista, sino al incumplimiento de las normas técnicas por parte del fabricante</t>
  </si>
  <si>
    <t>MANTENIMIENTO A LOS CERRAMIENTOS PROVISIONALES DE OBRA POR DETERIORO, PÉRDIDAS, HURTO O DAÑO</t>
  </si>
  <si>
    <t>Los gastos en que incurre el contratista, derivados del mantenimiento o reparación del cerramiento provisional, por deterioro, pérdida, hurto o daño.</t>
  </si>
  <si>
    <t>Operacional</t>
  </si>
  <si>
    <t>ROBOS, PERDIDAS O DAÑO DE LA SEÑALIZACIÓN,  DEMARCACIÓN Y AISLAMIENTO</t>
  </si>
  <si>
    <t>Los gastos en que incurre el contratista por reposición de elementos de señalización, demarcación y aislamiento que han sido objeto de robos, pérdidas o daños</t>
  </si>
  <si>
    <t>Geotécnicos y Ambiental</t>
  </si>
  <si>
    <t>FALLAS GEOTÉCNICAS</t>
  </si>
  <si>
    <t>Todas las contingencias derivadas de los fallos en el suelo por situaciones fortuitas no previsibles en la etapa de consultoría</t>
  </si>
  <si>
    <t>Social y comunitario (Entorno)</t>
  </si>
  <si>
    <t>RETRASOS POR EFECTO DE INCIDENTES DE ORDEN PÚBLICO</t>
  </si>
  <si>
    <t>Todos los retrasos derivados de incidentes de orden público</t>
  </si>
  <si>
    <t>Legales y regulatorios</t>
  </si>
  <si>
    <t>DEMORAS EN LA OBTENCIÓN DE PERMISOS ANTE OTROS ORGANISMOS</t>
  </si>
  <si>
    <t>Todas las contingencias derivadas de las demoras por parte de otros organismos (SDM, SDA, IDPC, entre otros), cuya ocurrencia tenga un impacto sobre el cronograma y el presupuesto, siempre y cuando estos no afecten de manera importante las metas económicas y no modifiquen los plazos establecidos</t>
  </si>
  <si>
    <t>RECONOCIMIENTO A VECINOS POR PERJUICIOS OCASIONADOS POR LA OBRA (CUANDO ESTOS NO SON OCASIONADOS POR EL CONTRATISTA)</t>
  </si>
  <si>
    <t>Los gastos en que incurre el contratista por atender quejas y reclamos de la comunidad, que no son de su tenor, pero que de los cuales, por la complejidad del proyecto es mejor ocuparse</t>
  </si>
  <si>
    <t>Laboral o de seguridad Ocupacional</t>
  </si>
  <si>
    <t>ACCIDENTES CON TRANSEÚNTES Y TERCEROS A LA OBRA</t>
  </si>
  <si>
    <t>Los gastos en que incurre el contratista ocasionado por accidentes con transeúntes y/o terceros a la obra, los cuales asume el contratista directamente para no afectar la póliza o porque serían superiores a los costos de tramitación y debidos al tiempo de espera</t>
  </si>
  <si>
    <t>COSTOS ADICIONALES DERIVADOS DE LA GESTIÓN SST</t>
  </si>
  <si>
    <t>Todas las contingencias derivadas de circunstancias fortuitas dentro de la gestión SST, tales como accidentes laborales menores, gastos en que incurra el contratista por concepto de compra de dotaciones adicionales o EPP no contemplados inicialmente; que tengan un impacto sobre el presupuesto; siempre y cuando estos no afecten de manera importante las metas económicas ni sean causales de desequilibrio del contrato</t>
  </si>
  <si>
    <t>UTILIDAD</t>
  </si>
  <si>
    <t>El formulador del proyecto tendra como referencia el margen máximo de utilidad que el contratista tendrá según los respectivos cálculos realizados y ajustados conforme las necesidades</t>
  </si>
  <si>
    <t>DATOS DE LA OBRA</t>
  </si>
  <si>
    <t>VALOR ANTICIPO DEL CONTRATO  (% )</t>
  </si>
  <si>
    <t>TERMINO DE EJECUCION DE OBRA</t>
  </si>
  <si>
    <t>COSTO TOTAL DEL CONTRATO INCLUIDO AIU</t>
  </si>
  <si>
    <t>VALOR EN SMMLV DEL CONTRATO</t>
  </si>
  <si>
    <t>A. ADMINISTRACIÓN</t>
  </si>
  <si>
    <t>COSTOS DE PERSONAL PROFESIONAL, TÉCNICO Y PERSONAL AUXILIAR TÉCNICO Y ADMINISTRATIVO</t>
  </si>
  <si>
    <t>CARGO</t>
  </si>
  <si>
    <t>DEDICACIÓN
MES</t>
  </si>
  <si>
    <t>TOPE MÁXIMO SALARIO</t>
  </si>
  <si>
    <t>FACTOR PRESTACIONAL</t>
  </si>
  <si>
    <t>PLAZO-MESES</t>
  </si>
  <si>
    <t>SALARIO + PRESTACIONES</t>
  </si>
  <si>
    <t>F = A * B * C * D</t>
  </si>
  <si>
    <t xml:space="preserve">SUBTOTAL COSTOS DE PERSONAL </t>
  </si>
  <si>
    <t xml:space="preserve">2. GASTOS OPERACIONALES </t>
  </si>
  <si>
    <t>GASTOS OPERACIONES</t>
  </si>
  <si>
    <t>DESCRIPCION</t>
  </si>
  <si>
    <t>UNIDAD</t>
  </si>
  <si>
    <t>COSTO ($)</t>
  </si>
  <si>
    <t>N. MESES</t>
  </si>
  <si>
    <t>VALOR ($)</t>
  </si>
  <si>
    <t>MES</t>
  </si>
  <si>
    <t xml:space="preserve">SUBTOTAL GASTOS OPERACIONALES </t>
  </si>
  <si>
    <t>N. MUESTRAS</t>
  </si>
  <si>
    <t>SUBTOTAL GASTOS OPERACIONALES</t>
  </si>
  <si>
    <t>COSTO OPERACIONALES</t>
  </si>
  <si>
    <t>3. IMPUESTOS Y GARANTÍAS</t>
  </si>
  <si>
    <t>3.1 IMPUESTOS</t>
  </si>
  <si>
    <t>ESTA DENTRO DEL RANGO 2%</t>
  </si>
  <si>
    <t>3.2 GRAVAMEN DE MOVIMIENTOS FINANCIEROS y GASTOS BANCARIOS</t>
  </si>
  <si>
    <t>SUBTOTAL IMPUESTOS Y GRAVAMEN DE MOVIMIENTOS FINANCIEROS</t>
  </si>
  <si>
    <t>3.3 GARANTIAS</t>
  </si>
  <si>
    <t>SUBTOTAL GARANTIAS</t>
  </si>
  <si>
    <t>TOTAL IMPUESTOS, GMF Y GARANTÍAS (3)</t>
  </si>
  <si>
    <t>A. ADMINISTRACIÓN (1 + 2 + 3)</t>
  </si>
  <si>
    <t xml:space="preserve">I. IMPREVISTOS </t>
  </si>
  <si>
    <t>ESTA DENTRO DEL RANGO 16%</t>
  </si>
  <si>
    <t>U. UTILIDAD</t>
  </si>
  <si>
    <t>A.I.U. (ADMINISTRACIÓN, IMPREVISTOS Y UTILIDAD)</t>
  </si>
  <si>
    <t>ALERTA</t>
  </si>
  <si>
    <t>VALOR UNITARIO ELEMENTOS DE BIOSEGURIDAD (COVID-19)</t>
  </si>
  <si>
    <t>ANÁLISIS DE RENDIMIENTOS ELEMENTOS DE BIOSEGURIDAD TRABAJADOR/DÍA</t>
  </si>
  <si>
    <t>CÓDIGO</t>
  </si>
  <si>
    <t xml:space="preserve">DESCRIPCIÓN </t>
  </si>
  <si>
    <t>UNIDAD DE MEDIDA</t>
  </si>
  <si>
    <t>VALOR UNITARIO 2022</t>
  </si>
  <si>
    <t>MEMORANDO DE VIABILIDAD 2021</t>
  </si>
  <si>
    <t>VALOR UNITARIO 2023</t>
  </si>
  <si>
    <t>MEMORANDO DE VIABILIDAD 2022</t>
  </si>
  <si>
    <t>VALOR UNITARIO 2024</t>
  </si>
  <si>
    <t>MEMORANDO DE VIABILIDAD 2023</t>
  </si>
  <si>
    <t>NUMERO DE RECURRENCIA DÍA</t>
  </si>
  <si>
    <t>RENDIMIENTO DÍA POR TRABAJADOR</t>
  </si>
  <si>
    <t>CANTIDAD DIARIA</t>
  </si>
  <si>
    <t xml:space="preserve">OBSERVACIÓN </t>
  </si>
  <si>
    <t>ELEMENTOS DE DESINFECCIÓN</t>
  </si>
  <si>
    <t>RENDIMIENTO ELEMENTOS DE DESINFECCIÓN</t>
  </si>
  <si>
    <t>ASIQ0111</t>
  </si>
  <si>
    <t xml:space="preserve">JABON LÍQUIDO ANTIBACTERIAL </t>
  </si>
  <si>
    <t>GALÓN</t>
  </si>
  <si>
    <t>I2021012669</t>
  </si>
  <si>
    <t>I2021016764</t>
  </si>
  <si>
    <t>La cantidad del insumo trabajador/dia fue tomado de la circular externa No 3 del 07 de mayo de 2020 del Ministerio de transporte (INVIAS)</t>
  </si>
  <si>
    <t>ASIQ0112</t>
  </si>
  <si>
    <t xml:space="preserve">ALCOHOL GLICERINADO </t>
  </si>
  <si>
    <t>LITRO</t>
  </si>
  <si>
    <t>ASIQ0113</t>
  </si>
  <si>
    <t>ALCOHOL ANTICEPTICO AL 70%</t>
  </si>
  <si>
    <t>GALON</t>
  </si>
  <si>
    <t>ASIQ0114</t>
  </si>
  <si>
    <t>AGUA EMBOTELLADA</t>
  </si>
  <si>
    <t xml:space="preserve">Se incluye proveer de 1 botella diaria por trabajador, de acuerdo al numeral 5.4.12 de la circular conjunta 001 del 11 de Abril de 2020 del ministerio de trabajo. </t>
  </si>
  <si>
    <t>ASIQ0115</t>
  </si>
  <si>
    <t>TOALLAS PAPEL</t>
  </si>
  <si>
    <t>ROLLO</t>
  </si>
  <si>
    <t xml:space="preserve">La cantidad día/trabajor se calculó teniendo en cuenta que un rollo esta compuesto por 120 toallas de papel , por tanto día un trabajador consume 6 toallas día para 6 lavados de manos aproximadamente. </t>
  </si>
  <si>
    <t>ASIQ0116</t>
  </si>
  <si>
    <t xml:space="preserve">HIPOCLORITO </t>
  </si>
  <si>
    <t>Se estima que para un area aproximada de 500 m2, que representa baños, pisos,campamento, zonas comunes entre otras se consume de 0,5 galones diluidos en agua. Esta solución es aplicada con el aspersor de espalda dos veces al día.</t>
  </si>
  <si>
    <t xml:space="preserve">ELEMENTOS DE EPPS </t>
  </si>
  <si>
    <t>RENDIMIENTO ELEMENTOS DE EPPS</t>
  </si>
  <si>
    <t>ASIQ0117</t>
  </si>
  <si>
    <t>TAPABOCAS LAVABLES</t>
  </si>
  <si>
    <t>La cantidad de tapabocas trabajador/dia fue tomado de la circular externa No 3 del 07 de mayo de 2020 del Ministerio de transporte (INVIAS), (4 unidades por mes)</t>
  </si>
  <si>
    <t>ASIQ0118</t>
  </si>
  <si>
    <t>TAPABOCAS DESECHABLES</t>
  </si>
  <si>
    <t>No se considera la dotación de tapabocas desechables</t>
  </si>
  <si>
    <t>ASIQ0119</t>
  </si>
  <si>
    <t>CARETAS BIOPROTECCION (BIOSEGURIDAD Y/O SEGURIDAD)</t>
  </si>
  <si>
    <t xml:space="preserve">Se determinó una vida util por careta de 4 meses. </t>
  </si>
  <si>
    <t>ADECUACIONES (UNICA VEZ)</t>
  </si>
  <si>
    <t>ASIQ0120</t>
  </si>
  <si>
    <t>TERMOMETRO DIGITAL (INFRAROJO)</t>
  </si>
  <si>
    <t>ASIQ0121</t>
  </si>
  <si>
    <t xml:space="preserve">LAVAMANOS EN ACERO INOXIDABLE (PORTABLE O PORTATIL Y/O PEDAL </t>
  </si>
  <si>
    <t>ASIQ0122</t>
  </si>
  <si>
    <t>TAPETE DESINFECCIÓN</t>
  </si>
  <si>
    <t>ASIQ0123</t>
  </si>
  <si>
    <t xml:space="preserve">CANECAS DE PEDAL </t>
  </si>
  <si>
    <t>ASIQ0124</t>
  </si>
  <si>
    <t>ASPERSORA DE DESINFECCIÓN PARA ESPACIOS (CACORRA - Y/O FUMIGADORA)</t>
  </si>
  <si>
    <t>ISA0008</t>
  </si>
  <si>
    <t>FLECHAS EN ACRÍLICO 3 MM, COLOR VERDE DE 7 CM X 7 CM CON FOTOLUMINISCENTE CON AUTONOMÍA LUMÍNICA DE 6 HORAS DE DURACIÓN PARA RUTAS DE EVACUACIÓN INSTALACIÓN: CHAZO Y TORNILLO Y/O CINTA DOBLE FAZ DE ACUERDO AL TIPO DE SUPERFICIE, EN LOS CENTROS DEFINIDOS POR LA SDIS</t>
  </si>
  <si>
    <t>ISA0017</t>
  </si>
  <si>
    <t xml:space="preserve">PENDÓN EN  LONA BANNER 13 ONZAS IMPRESO TERMINACIÓN CON OJÁLETES  A 1440 DPI  INSTALADO </t>
  </si>
  <si>
    <t>M2</t>
  </si>
  <si>
    <t>ISA0025</t>
  </si>
  <si>
    <t>PROTOCOLO LAVADO DE MANOS (SEGÚN OMS) EN ACRÍLICO 3 MM COLOR CRISTAL CON IMPRESIÓN DIGITAL INSTALADO AL ESPEJO EN VINILO ADHESIVO A 1440 DPI LAMINADO BLANCO,  LÁMINA DE ACRÍLICO; INSTALACIÓN: CHAZO Y TORNILLO Y/O CINTA DOBLE FAZ DE ACUERDO AL TIPO DE SUPERFICIE, EN LOS CENTROS DEFINIDOS POR LA SDIS. TAMAÑO: RECTÁNGULO:  22 CM X 28 CM</t>
  </si>
  <si>
    <t>ISA0027</t>
  </si>
  <si>
    <t>SEÑALIZACIÓN EN BASE DE ACRÍLICO 3 MM AL 93% APROX DE TRANSPARENCIA, CON IMPRESIÓN EN VINILO ADHESIVO TRANSPARENTE A 1440 DPI LAMINADO BLANCO. INSTALACIÓN: CHAZO Y TORNILLO Y/O CINTA DOBLE FAZ DE ACUERDO AL TIPO DE SUPERFICIE, EN LOS CENTROS DEFINIDOS POR LA SDIS, EN LOS CENTROS DEFINIDOS POR LA SDIS, ALTO CONTRASTE, TAMAÑO RECTÁNGULO:  25 CM X 12,5 CM.</t>
  </si>
  <si>
    <t>ISA0035</t>
  </si>
  <si>
    <t xml:space="preserve">VINILO AUTOADHESIVO, RESISTENCIA  ALTA A ACEITES Y AGUA SALADA, RESISTENCIA MODERADA A ÁCIDOS Y BASES, RESISTENCIA BAJA A SOLVENTES PARA TUBERÍAS CON DIÁMETROS MAYORES A 3 EL TAMAÑO DE LA SEÑAL ES 35.5 X 5.1 CM ESTE TIPO DE SEÑALIZACIÓN IDENTIFICA LAS TUBERÍAS DE ACUERDO A LA NORMA INTERNACIONAL ANSI  A13.1 – 1981.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</si>
</sst>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2">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quot;$&quot;\ * #,##0.00_);_(&quot;$&quot;\ * \(#,##0.00\);_(&quot;$&quot;\ * &quot;-&quot;??_);_(@_)"/>
    <numFmt numFmtId="167" formatCode="&quot;$&quot;\ #,##0"/>
    <numFmt numFmtId="168" formatCode="_ * #,##0.00_ ;_ * \-#,##0.00_ ;_ * &quot;-&quot;??_ ;_ @_ "/>
    <numFmt numFmtId="169" formatCode="#,##0.00_);\-#,##0.00"/>
    <numFmt numFmtId="170" formatCode="_(&quot;$&quot;\ * #,##0_);_(&quot;$&quot;\ * \(#,##0\);_(&quot;$&quot;\ * &quot;-&quot;??_);_(@_)"/>
    <numFmt numFmtId="171" formatCode="0.000%"/>
    <numFmt numFmtId="172" formatCode="&quot;$&quot;#,##0"/>
    <numFmt numFmtId="173" formatCode="0.00000"/>
    <numFmt numFmtId="174" formatCode="0.000000"/>
    <numFmt numFmtId="175" formatCode="#,##0.000"/>
    <numFmt numFmtId="176" formatCode="#,##0.0000"/>
    <numFmt numFmtId="177" formatCode="0.0%"/>
    <numFmt numFmtId="178" formatCode="0.0000"/>
    <numFmt numFmtId="179" formatCode="0.000"/>
    <numFmt numFmtId="180" formatCode="_-[$$-240A]\ * #,##0.00_-;\-[$$-240A]\ * #,##0.00_-;_-[$$-240A]\ * &quot;-&quot;??_-;_-@_-"/>
    <numFmt numFmtId="181" formatCode="#,##0.00\ &quot;€&quot;"/>
    <numFmt numFmtId="182" formatCode="_(&quot;$ &quot;* #,##0.00_);_(&quot;$ &quot;* \(#,##0.00\);_(&quot;$ &quot;* \-??_);_(@_)"/>
    <numFmt numFmtId="183" formatCode="_(* #,##0.00_);_(* \(#,##0.00\);_(* \-??_);_(@_)"/>
    <numFmt numFmtId="184" formatCode="_(* #,##0.00_);_(* \(#,##0.00\);_(* &quot;-&quot;??_);_(@_)"/>
    <numFmt numFmtId="185" formatCode="_-* #,##0.00_-;\-* #,##0.00_-;_-* &quot;-&quot;_-;_-@_-"/>
    <numFmt numFmtId="186" formatCode="&quot;$&quot;\ #,##0.00;[Red]&quot;$&quot;\ #,##0.00"/>
    <numFmt numFmtId="187" formatCode="_-* #,##0.000_-;\-* #,##0.000_-;_-* &quot;-&quot;??_-;_-@_-"/>
    <numFmt numFmtId="188" formatCode="dd/mm/yyyy;@"/>
    <numFmt numFmtId="189" formatCode="_(&quot;$&quot;\ * #,##0.000_);_(&quot;$&quot;\ * \(#,##0.000\);_(&quot;$&quot;\ * &quot;-&quot;??_);_(@_)"/>
    <numFmt numFmtId="190" formatCode="_-* #,##0_-;\-* #,##0_-;_-* &quot;-&quot;??_-;_-@_-"/>
  </numFmts>
  <fonts count="96">
    <font>
      <sz val="11"/>
      <color theme="1"/>
      <name val="Calibri"/>
      <family val="2"/>
      <scheme val="minor"/>
    </font>
    <font>
      <sz val="12"/>
      <color theme="1"/>
      <name val="Calibri"/>
      <family val="2"/>
      <scheme val="minor"/>
    </font>
    <font>
      <sz val="10"/>
      <name val="Arial"/>
      <family val="2"/>
    </font>
    <font>
      <sz val="11"/>
      <color theme="1"/>
      <name val="Calibri"/>
      <family val="2"/>
      <scheme val="minor"/>
    </font>
    <font>
      <sz val="11"/>
      <name val="Calibri"/>
      <family val="2"/>
      <scheme val="minor"/>
    </font>
    <font>
      <b/>
      <sz val="11"/>
      <name val="Calibri"/>
      <family val="2"/>
      <scheme val="minor"/>
    </font>
    <font>
      <sz val="10"/>
      <color theme="1"/>
      <name val="Arial Narrow"/>
      <family val="2"/>
    </font>
    <font>
      <sz val="11"/>
      <color theme="1"/>
      <name val="Arial Narrow"/>
      <family val="2"/>
    </font>
    <font>
      <b/>
      <sz val="11"/>
      <name val="Arial Narrow"/>
      <family val="2"/>
    </font>
    <font>
      <sz val="11"/>
      <name val="Arial Narrow"/>
      <family val="2"/>
    </font>
    <font>
      <b/>
      <sz val="11"/>
      <color theme="1"/>
      <name val="Arial Narrow"/>
      <family val="2"/>
    </font>
    <font>
      <b/>
      <sz val="11"/>
      <color theme="0"/>
      <name val="Arial Narrow"/>
      <family val="2"/>
    </font>
    <font>
      <sz val="10"/>
      <name val="Arial Narrow"/>
      <family val="2"/>
    </font>
    <font>
      <b/>
      <sz val="12"/>
      <name val="Arial Narrow"/>
      <family val="2"/>
    </font>
    <font>
      <b/>
      <sz val="10"/>
      <name val="Arial Narrow"/>
      <family val="2"/>
    </font>
    <font>
      <sz val="12"/>
      <name val="Arial Narrow"/>
      <family val="2"/>
    </font>
    <font>
      <sz val="11"/>
      <color rgb="FF000000"/>
      <name val="Calibri"/>
      <family val="2"/>
    </font>
    <font>
      <u/>
      <sz val="11"/>
      <color theme="10"/>
      <name val="Calibri"/>
      <family val="2"/>
      <scheme val="minor"/>
    </font>
    <font>
      <sz val="8"/>
      <name val="Calibri"/>
      <family val="2"/>
      <scheme val="minor"/>
    </font>
    <font>
      <u/>
      <sz val="10"/>
      <color indexed="12"/>
      <name val="Arial Narrow"/>
      <family val="2"/>
    </font>
    <font>
      <b/>
      <sz val="8"/>
      <color theme="1"/>
      <name val="Arial Narrow"/>
      <family val="2"/>
    </font>
    <font>
      <sz val="8"/>
      <color theme="1"/>
      <name val="Arial Narrow"/>
      <family val="2"/>
    </font>
    <font>
      <sz val="8"/>
      <name val="Arial Narrow"/>
      <family val="2"/>
    </font>
    <font>
      <sz val="8"/>
      <color rgb="FFFF0000"/>
      <name val="Arial Narrow"/>
      <family val="2"/>
    </font>
    <font>
      <b/>
      <sz val="10"/>
      <name val="Arial"/>
      <family val="2"/>
    </font>
    <font>
      <sz val="9"/>
      <name val="Calibri"/>
      <family val="2"/>
      <scheme val="minor"/>
    </font>
    <font>
      <sz val="10"/>
      <color rgb="FF000000"/>
      <name val="Times New Roman"/>
      <family val="1"/>
    </font>
    <font>
      <sz val="12"/>
      <color theme="1"/>
      <name val="Calibri"/>
      <family val="2"/>
      <scheme val="minor"/>
    </font>
    <font>
      <sz val="11"/>
      <color indexed="8"/>
      <name val="Calibri"/>
      <family val="2"/>
    </font>
    <font>
      <sz val="12"/>
      <name val="Arial"/>
      <family val="2"/>
    </font>
    <font>
      <u/>
      <sz val="11"/>
      <color theme="11"/>
      <name val="Calibri"/>
      <family val="2"/>
      <scheme val="minor"/>
    </font>
    <font>
      <b/>
      <sz val="12"/>
      <name val="Arial"/>
      <family val="2"/>
    </font>
    <font>
      <b/>
      <sz val="12"/>
      <name val="Calibri"/>
      <family val="2"/>
      <scheme val="minor"/>
    </font>
    <font>
      <sz val="12"/>
      <color indexed="81"/>
      <name val="Tahoma"/>
      <family val="2"/>
    </font>
    <font>
      <b/>
      <sz val="12"/>
      <color indexed="81"/>
      <name val="Tahoma"/>
      <family val="2"/>
    </font>
    <font>
      <b/>
      <sz val="14"/>
      <color theme="1"/>
      <name val="Calibri"/>
      <family val="2"/>
      <scheme val="minor"/>
    </font>
    <font>
      <b/>
      <sz val="11"/>
      <color theme="1"/>
      <name val="Omnes"/>
    </font>
    <font>
      <b/>
      <sz val="10"/>
      <name val="Omnes"/>
    </font>
    <font>
      <sz val="12"/>
      <name val="Omnes"/>
    </font>
    <font>
      <sz val="10"/>
      <name val="Omnes"/>
    </font>
    <font>
      <b/>
      <sz val="11"/>
      <color theme="0"/>
      <name val="Omnes"/>
    </font>
    <font>
      <sz val="11"/>
      <name val="Omnes"/>
    </font>
    <font>
      <b/>
      <sz val="12"/>
      <name val="Omnes"/>
    </font>
    <font>
      <sz val="11"/>
      <color theme="1"/>
      <name val="Omnes"/>
    </font>
    <font>
      <sz val="11"/>
      <color rgb="FFFF0000"/>
      <name val="Omnes"/>
    </font>
    <font>
      <i/>
      <sz val="12"/>
      <name val="Omnes"/>
    </font>
    <font>
      <sz val="11"/>
      <color indexed="8"/>
      <name val="Omnes"/>
    </font>
    <font>
      <sz val="11"/>
      <color theme="0"/>
      <name val="Omnes"/>
    </font>
    <font>
      <b/>
      <sz val="20"/>
      <color theme="0"/>
      <name val="Omnes"/>
    </font>
    <font>
      <sz val="11"/>
      <color theme="0"/>
      <name val="Arial Narrow"/>
      <family val="2"/>
    </font>
    <font>
      <b/>
      <sz val="11"/>
      <color indexed="8"/>
      <name val="Omnes"/>
    </font>
    <font>
      <sz val="9"/>
      <name val="Omnes"/>
    </font>
    <font>
      <b/>
      <sz val="9"/>
      <name val="Omnes"/>
    </font>
    <font>
      <b/>
      <sz val="8"/>
      <name val="Omnes"/>
    </font>
    <font>
      <b/>
      <sz val="11"/>
      <name val="Omnes"/>
    </font>
    <font>
      <b/>
      <sz val="14"/>
      <name val="Omnes"/>
    </font>
    <font>
      <b/>
      <sz val="16"/>
      <name val="Omnes"/>
    </font>
    <font>
      <b/>
      <sz val="14"/>
      <name val="Arial Narrow"/>
      <family val="2"/>
    </font>
    <font>
      <sz val="10"/>
      <color theme="1"/>
      <name val="Arial"/>
      <family val="2"/>
    </font>
    <font>
      <b/>
      <sz val="14"/>
      <name val="Arial"/>
      <family val="2"/>
    </font>
    <font>
      <b/>
      <sz val="11"/>
      <color theme="1"/>
      <name val="Arial"/>
      <family val="2"/>
    </font>
    <font>
      <sz val="11"/>
      <color theme="1"/>
      <name val="Arial"/>
      <family val="2"/>
    </font>
    <font>
      <b/>
      <sz val="10"/>
      <color theme="1"/>
      <name val="Arial"/>
      <family val="2"/>
    </font>
    <font>
      <sz val="11"/>
      <name val="Arial"/>
      <family val="2"/>
    </font>
    <font>
      <b/>
      <sz val="9"/>
      <name val="Arial"/>
      <family val="2"/>
    </font>
    <font>
      <i/>
      <sz val="12"/>
      <name val="Arial"/>
      <family val="2"/>
    </font>
    <font>
      <sz val="9"/>
      <name val="Arial"/>
      <family val="2"/>
    </font>
    <font>
      <b/>
      <sz val="11"/>
      <name val="Arial"/>
      <family val="2"/>
    </font>
    <font>
      <b/>
      <u/>
      <sz val="12"/>
      <name val="Omnes"/>
    </font>
    <font>
      <sz val="12"/>
      <name val="Calibri"/>
      <family val="2"/>
      <scheme val="minor"/>
    </font>
    <font>
      <b/>
      <sz val="8"/>
      <name val="Arial Narrow"/>
      <family val="2"/>
    </font>
    <font>
      <b/>
      <sz val="12"/>
      <color rgb="FFFF0000"/>
      <name val="Omnes"/>
    </font>
    <font>
      <sz val="10"/>
      <color rgb="FFFF0000"/>
      <name val="Omnes"/>
    </font>
    <font>
      <b/>
      <sz val="10"/>
      <color rgb="FFFF0000"/>
      <name val="Arial Narrow"/>
      <family val="2"/>
    </font>
    <font>
      <b/>
      <sz val="12"/>
      <color rgb="FF000000"/>
      <name val="Tahoma"/>
      <family val="2"/>
    </font>
    <font>
      <sz val="12"/>
      <color rgb="FF000000"/>
      <name val="Tahoma"/>
      <family val="2"/>
    </font>
    <font>
      <sz val="10"/>
      <name val="Arial Narrow"/>
    </font>
    <font>
      <sz val="12"/>
      <color rgb="FF000000"/>
      <name val="Arial"/>
    </font>
    <font>
      <sz val="11"/>
      <color rgb="FF000000"/>
      <name val="Arial"/>
    </font>
    <font>
      <sz val="10"/>
      <color rgb="FF000000"/>
      <name val="Arial"/>
      <family val="2"/>
    </font>
    <font>
      <sz val="11"/>
      <color rgb="FF000000"/>
      <name val="Calibri"/>
      <family val="2"/>
      <scheme val="minor"/>
    </font>
    <font>
      <b/>
      <sz val="14"/>
      <color rgb="FF000000"/>
      <name val="Omnes"/>
    </font>
    <font>
      <b/>
      <sz val="11"/>
      <color rgb="FF000000"/>
      <name val="Calibri"/>
      <family val="2"/>
      <scheme val="minor"/>
    </font>
    <font>
      <b/>
      <sz val="12"/>
      <color rgb="FF000000"/>
      <name val="Omnes"/>
    </font>
    <font>
      <b/>
      <sz val="11"/>
      <color rgb="FF000000"/>
      <name val="Arial"/>
    </font>
    <font>
      <sz val="10"/>
      <color rgb="FF000000"/>
      <name val="Arial"/>
    </font>
    <font>
      <sz val="14"/>
      <color rgb="FF000000"/>
      <name val="Arial"/>
    </font>
    <font>
      <b/>
      <sz val="10"/>
      <color rgb="FF000000"/>
      <name val="Arial"/>
    </font>
    <font>
      <sz val="10"/>
      <color theme="0" tint="-0.249977111117893"/>
      <name val="Arial"/>
    </font>
    <font>
      <sz val="11"/>
      <color theme="0" tint="-0.249977111117893"/>
      <name val="Arial"/>
    </font>
    <font>
      <sz val="12"/>
      <color theme="0" tint="-0.249977111117893"/>
      <name val="Arial"/>
    </font>
    <font>
      <sz val="12"/>
      <color rgb="FF000000"/>
      <name val="Arial"/>
      <family val="2"/>
    </font>
    <font>
      <sz val="11"/>
      <color rgb="FFFF0000"/>
      <name val="Arial"/>
      <family val="2"/>
    </font>
    <font>
      <sz val="11"/>
      <color rgb="FF000000"/>
      <name val="Omnes"/>
    </font>
    <font>
      <b/>
      <sz val="12"/>
      <color rgb="FF000000"/>
      <name val="Arial"/>
      <charset val="1"/>
    </font>
    <font>
      <sz val="12"/>
      <name val="Arial"/>
    </font>
  </fonts>
  <fills count="32">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5" tint="0.39997558519241921"/>
        <bgColor indexed="64"/>
      </patternFill>
    </fill>
    <fill>
      <patternFill patternType="solid">
        <fgColor theme="6"/>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rgb="FFFF0000"/>
        <bgColor indexed="64"/>
      </patternFill>
    </fill>
    <fill>
      <patternFill patternType="solid">
        <fgColor theme="4" tint="0.79995117038483843"/>
        <bgColor indexed="64"/>
      </patternFill>
    </fill>
    <fill>
      <patternFill patternType="solid">
        <fgColor rgb="FFFFC000"/>
        <bgColor indexed="64"/>
      </patternFill>
    </fill>
    <fill>
      <patternFill patternType="solid">
        <fgColor theme="3"/>
        <bgColor indexed="64"/>
      </patternFill>
    </fill>
    <fill>
      <patternFill patternType="solid">
        <fgColor theme="0" tint="-0.499984740745262"/>
        <bgColor indexed="64"/>
      </patternFill>
    </fill>
    <fill>
      <patternFill patternType="solid">
        <fgColor theme="3" tint="0.59999389629810485"/>
        <bgColor indexed="64"/>
      </patternFill>
    </fill>
    <fill>
      <patternFill patternType="solid">
        <fgColor theme="3" tint="0.59999389629810485"/>
        <bgColor rgb="FFD8D8D8"/>
      </patternFill>
    </fill>
    <fill>
      <patternFill patternType="solid">
        <fgColor theme="0" tint="-0.14999847407452621"/>
        <bgColor indexed="64"/>
      </patternFill>
    </fill>
    <fill>
      <patternFill patternType="solid">
        <fgColor theme="9"/>
        <bgColor indexed="64"/>
      </patternFill>
    </fill>
    <fill>
      <patternFill patternType="solid">
        <fgColor theme="6" tint="0.79998168889431442"/>
        <bgColor indexed="64"/>
      </patternFill>
    </fill>
    <fill>
      <patternFill patternType="solid">
        <fgColor theme="6" tint="0.39997558519241921"/>
        <bgColor indexed="64"/>
      </patternFill>
    </fill>
    <fill>
      <patternFill patternType="solid">
        <fgColor rgb="FFBFBFBF"/>
        <bgColor rgb="FF000000"/>
      </patternFill>
    </fill>
    <fill>
      <patternFill patternType="solid">
        <fgColor theme="7" tint="0.79998168889431442"/>
        <bgColor indexed="64"/>
      </patternFill>
    </fill>
    <fill>
      <patternFill patternType="solid">
        <fgColor theme="8" tint="0.79998168889431442"/>
        <bgColor rgb="FF000000"/>
      </patternFill>
    </fill>
    <fill>
      <patternFill patternType="solid">
        <fgColor theme="2" tint="-9.9978637043366805E-2"/>
        <bgColor indexed="64"/>
      </patternFill>
    </fill>
    <fill>
      <patternFill patternType="solid">
        <fgColor theme="2"/>
        <bgColor indexed="64"/>
      </patternFill>
    </fill>
    <fill>
      <patternFill patternType="solid">
        <fgColor theme="6" tint="-0.249977111117893"/>
        <bgColor rgb="FF000000"/>
      </patternFill>
    </fill>
    <fill>
      <patternFill patternType="solid">
        <fgColor theme="6" tint="-0.249977111117893"/>
        <bgColor indexed="64"/>
      </patternFill>
    </fill>
    <fill>
      <patternFill patternType="solid">
        <fgColor theme="6" tint="0.59999389629810485"/>
        <bgColor rgb="FF000000"/>
      </patternFill>
    </fill>
    <fill>
      <patternFill patternType="solid">
        <fgColor theme="8" tint="0.59999389629810485"/>
        <bgColor indexed="64"/>
      </patternFill>
    </fill>
    <fill>
      <patternFill patternType="solid">
        <fgColor theme="8" tint="0.59999389629810485"/>
        <bgColor rgb="FF000000"/>
      </patternFill>
    </fill>
  </fills>
  <borders count="114">
    <border>
      <left/>
      <right/>
      <top/>
      <bottom/>
      <diagonal/>
    </border>
    <border>
      <left style="thin">
        <color auto="1"/>
      </left>
      <right style="thin">
        <color auto="1"/>
      </right>
      <top style="thin">
        <color auto="1"/>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thin">
        <color auto="1"/>
      </bottom>
      <diagonal/>
    </border>
    <border>
      <left style="thin">
        <color auto="1"/>
      </left>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thin">
        <color auto="1"/>
      </left>
      <right style="medium">
        <color auto="1"/>
      </right>
      <top style="medium">
        <color auto="1"/>
      </top>
      <bottom style="thin">
        <color auto="1"/>
      </bottom>
      <diagonal/>
    </border>
    <border>
      <left/>
      <right style="thin">
        <color auto="1"/>
      </right>
      <top style="thin">
        <color auto="1"/>
      </top>
      <bottom style="thin">
        <color auto="1"/>
      </bottom>
      <diagonal/>
    </border>
    <border>
      <left style="medium">
        <color auto="1"/>
      </left>
      <right/>
      <top style="thin">
        <color auto="1"/>
      </top>
      <bottom style="medium">
        <color auto="1"/>
      </bottom>
      <diagonal/>
    </border>
    <border>
      <left style="thin">
        <color auto="1"/>
      </left>
      <right style="medium">
        <color auto="1"/>
      </right>
      <top style="thin">
        <color auto="1"/>
      </top>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diagonal/>
    </border>
    <border>
      <left style="medium">
        <color auto="1"/>
      </left>
      <right style="thin">
        <color auto="1"/>
      </right>
      <top style="medium">
        <color auto="1"/>
      </top>
      <bottom/>
      <diagonal/>
    </border>
    <border>
      <left style="thin">
        <color auto="1"/>
      </left>
      <right style="medium">
        <color auto="1"/>
      </right>
      <top style="medium">
        <color auto="1"/>
      </top>
      <bottom/>
      <diagonal/>
    </border>
    <border>
      <left/>
      <right style="thin">
        <color auto="1"/>
      </right>
      <top style="medium">
        <color auto="1"/>
      </top>
      <bottom/>
      <diagonal/>
    </border>
    <border>
      <left style="medium">
        <color auto="1"/>
      </left>
      <right/>
      <top style="medium">
        <color auto="1"/>
      </top>
      <bottom style="thin">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thin">
        <color auto="1"/>
      </right>
      <top style="thin">
        <color auto="1"/>
      </top>
      <bottom style="medium">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style="thin">
        <color auto="1"/>
      </top>
      <bottom/>
      <diagonal/>
    </border>
    <border>
      <left/>
      <right/>
      <top style="thin">
        <color auto="1"/>
      </top>
      <bottom style="thin">
        <color auto="1"/>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thin">
        <color auto="1"/>
      </top>
      <bottom style="thin">
        <color auto="1"/>
      </bottom>
      <diagonal/>
    </border>
    <border>
      <left style="thin">
        <color auto="1"/>
      </left>
      <right style="thin">
        <color auto="1"/>
      </right>
      <top/>
      <bottom style="medium">
        <color auto="1"/>
      </bottom>
      <diagonal/>
    </border>
    <border>
      <left style="medium">
        <color auto="1"/>
      </left>
      <right style="medium">
        <color auto="1"/>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right/>
      <top style="medium">
        <color auto="1"/>
      </top>
      <bottom style="thin">
        <color auto="1"/>
      </bottom>
      <diagonal/>
    </border>
    <border>
      <left style="thin">
        <color auto="1"/>
      </left>
      <right style="thin">
        <color auto="1"/>
      </right>
      <top style="medium">
        <color auto="1"/>
      </top>
      <bottom/>
      <diagonal/>
    </border>
    <border>
      <left style="thin">
        <color auto="1"/>
      </left>
      <right style="medium">
        <color indexed="64"/>
      </right>
      <top/>
      <bottom style="medium">
        <color indexed="64"/>
      </bottom>
      <diagonal/>
    </border>
    <border>
      <left style="medium">
        <color indexed="64"/>
      </left>
      <right style="medium">
        <color indexed="64"/>
      </right>
      <top/>
      <bottom style="medium">
        <color indexed="64"/>
      </bottom>
      <diagonal/>
    </border>
    <border>
      <left/>
      <right/>
      <top style="thin">
        <color auto="1"/>
      </top>
      <bottom style="medium">
        <color auto="1"/>
      </bottom>
      <diagonal/>
    </border>
    <border>
      <left/>
      <right style="medium">
        <color auto="1"/>
      </right>
      <top style="medium">
        <color auto="1"/>
      </top>
      <bottom style="thin">
        <color auto="1"/>
      </bottom>
      <diagonal/>
    </border>
    <border>
      <left style="thin">
        <color auto="1"/>
      </left>
      <right/>
      <top style="medium">
        <color auto="1"/>
      </top>
      <bottom/>
      <diagonal/>
    </border>
    <border>
      <left/>
      <right style="thin">
        <color auto="1"/>
      </right>
      <top style="thin">
        <color auto="1"/>
      </top>
      <bottom style="medium">
        <color auto="1"/>
      </bottom>
      <diagonal/>
    </border>
    <border>
      <left/>
      <right style="thin">
        <color auto="1"/>
      </right>
      <top style="medium">
        <color auto="1"/>
      </top>
      <bottom style="thin">
        <color auto="1"/>
      </bottom>
      <diagonal/>
    </border>
    <border>
      <left style="medium">
        <color indexed="64"/>
      </left>
      <right/>
      <top/>
      <bottom style="thin">
        <color indexed="64"/>
      </bottom>
      <diagonal/>
    </border>
    <border>
      <left style="thin">
        <color auto="1"/>
      </left>
      <right/>
      <top style="medium">
        <color auto="1"/>
      </top>
      <bottom style="medium">
        <color auto="1"/>
      </bottom>
      <diagonal/>
    </border>
    <border>
      <left/>
      <right style="thin">
        <color auto="1"/>
      </right>
      <top/>
      <bottom style="medium">
        <color indexed="64"/>
      </bottom>
      <diagonal/>
    </border>
    <border>
      <left style="thin">
        <color auto="1"/>
      </left>
      <right/>
      <top style="thin">
        <color auto="1"/>
      </top>
      <bottom style="medium">
        <color auto="1"/>
      </bottom>
      <diagonal/>
    </border>
    <border>
      <left style="thin">
        <color auto="1"/>
      </left>
      <right/>
      <top/>
      <bottom style="medium">
        <color auto="1"/>
      </bottom>
      <diagonal/>
    </border>
    <border>
      <left/>
      <right style="medium">
        <color auto="1"/>
      </right>
      <top style="thin">
        <color indexed="64"/>
      </top>
      <bottom style="thin">
        <color auto="1"/>
      </bottom>
      <diagonal/>
    </border>
    <border>
      <left/>
      <right style="medium">
        <color auto="1"/>
      </right>
      <top style="thin">
        <color indexed="64"/>
      </top>
      <bottom style="medium">
        <color auto="1"/>
      </bottom>
      <diagonal/>
    </border>
    <border>
      <left style="medium">
        <color indexed="64"/>
      </left>
      <right style="thin">
        <color indexed="64"/>
      </right>
      <top/>
      <bottom style="medium">
        <color indexed="64"/>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style="thin">
        <color theme="0"/>
      </left>
      <right style="thin">
        <color theme="0"/>
      </right>
      <top/>
      <bottom/>
      <diagonal/>
    </border>
    <border>
      <left/>
      <right style="thin">
        <color theme="0"/>
      </right>
      <top style="thin">
        <color theme="0"/>
      </top>
      <bottom style="thin">
        <color theme="0"/>
      </bottom>
      <diagonal/>
    </border>
    <border>
      <left/>
      <right style="thin">
        <color theme="0"/>
      </right>
      <top/>
      <bottom/>
      <diagonal/>
    </border>
    <border>
      <left style="thin">
        <color theme="0"/>
      </left>
      <right/>
      <top style="thin">
        <color theme="0"/>
      </top>
      <bottom style="thin">
        <color theme="0"/>
      </bottom>
      <diagonal/>
    </border>
    <border>
      <left/>
      <right style="thin">
        <color theme="0"/>
      </right>
      <top style="thin">
        <color theme="0"/>
      </top>
      <bottom/>
      <diagonal/>
    </border>
    <border>
      <left style="thin">
        <color theme="0"/>
      </left>
      <right style="thin">
        <color theme="0"/>
      </right>
      <top style="thin">
        <color theme="0"/>
      </top>
      <bottom/>
      <diagonal/>
    </border>
    <border>
      <left style="thin">
        <color theme="0"/>
      </left>
      <right/>
      <top style="thin">
        <color theme="0"/>
      </top>
      <bottom/>
      <diagonal/>
    </border>
    <border>
      <left style="thin">
        <color theme="0"/>
      </left>
      <right/>
      <top/>
      <bottom/>
      <diagonal/>
    </border>
    <border>
      <left style="thin">
        <color theme="0"/>
      </left>
      <right style="thin">
        <color theme="0"/>
      </right>
      <top style="thin">
        <color theme="0"/>
      </top>
      <bottom style="medium">
        <color auto="1"/>
      </bottom>
      <diagonal/>
    </border>
    <border>
      <left/>
      <right style="thin">
        <color theme="0"/>
      </right>
      <top/>
      <bottom style="thin">
        <color theme="0"/>
      </bottom>
      <diagonal/>
    </border>
    <border>
      <left style="thin">
        <color theme="0"/>
      </left>
      <right/>
      <top/>
      <bottom style="thin">
        <color theme="0"/>
      </bottom>
      <diagonal/>
    </border>
    <border>
      <left style="medium">
        <color auto="1"/>
      </left>
      <right style="medium">
        <color auto="1"/>
      </right>
      <top style="thin">
        <color theme="0"/>
      </top>
      <bottom style="thin">
        <color theme="0"/>
      </bottom>
      <diagonal/>
    </border>
    <border>
      <left/>
      <right/>
      <top style="thin">
        <color theme="0"/>
      </top>
      <bottom style="thin">
        <color theme="0"/>
      </bottom>
      <diagonal/>
    </border>
    <border>
      <left style="thin">
        <color theme="0"/>
      </left>
      <right style="thin">
        <color theme="0"/>
      </right>
      <top style="medium">
        <color auto="1"/>
      </top>
      <bottom style="medium">
        <color auto="1"/>
      </bottom>
      <diagonal/>
    </border>
    <border>
      <left style="medium">
        <color indexed="64"/>
      </left>
      <right style="thin">
        <color theme="0"/>
      </right>
      <top style="medium">
        <color indexed="64"/>
      </top>
      <bottom style="medium">
        <color indexed="64"/>
      </bottom>
      <diagonal/>
    </border>
    <border>
      <left style="thin">
        <color theme="0"/>
      </left>
      <right style="medium">
        <color indexed="64"/>
      </right>
      <top style="medium">
        <color indexed="64"/>
      </top>
      <bottom style="medium">
        <color indexed="64"/>
      </bottom>
      <diagonal/>
    </border>
    <border>
      <left style="thin">
        <color theme="0"/>
      </left>
      <right/>
      <top style="medium">
        <color auto="1"/>
      </top>
      <bottom style="medium">
        <color auto="1"/>
      </bottom>
      <diagonal/>
    </border>
    <border>
      <left style="thin">
        <color auto="1"/>
      </left>
      <right style="medium">
        <color auto="1"/>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auto="1"/>
      </left>
      <right style="thin">
        <color rgb="FF000000"/>
      </right>
      <top style="thin">
        <color rgb="FF000000"/>
      </top>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diagonal/>
    </border>
    <border>
      <left style="thin">
        <color rgb="FF000000"/>
      </left>
      <right style="thin">
        <color rgb="FF000000"/>
      </right>
      <top/>
      <bottom/>
      <diagonal/>
    </border>
    <border>
      <left style="thin">
        <color rgb="FF000000"/>
      </left>
      <right style="thin">
        <color rgb="FF000000"/>
      </right>
      <top/>
      <bottom style="thin">
        <color auto="1"/>
      </bottom>
      <diagonal/>
    </border>
    <border>
      <left style="thin">
        <color rgb="FF000000"/>
      </left>
      <right style="thin">
        <color auto="1"/>
      </right>
      <top style="thin">
        <color auto="1"/>
      </top>
      <bottom/>
      <diagonal/>
    </border>
    <border>
      <left style="thin">
        <color rgb="FF000000"/>
      </left>
      <right style="thin">
        <color auto="1"/>
      </right>
      <top/>
      <bottom style="thin">
        <color auto="1"/>
      </bottom>
      <diagonal/>
    </border>
    <border>
      <left style="thin">
        <color rgb="FF000000"/>
      </left>
      <right style="thin">
        <color auto="1"/>
      </right>
      <top/>
      <bottom/>
      <diagonal/>
    </border>
    <border>
      <left/>
      <right/>
      <top style="thin">
        <color rgb="FF000000"/>
      </top>
      <bottom/>
      <diagonal/>
    </border>
    <border>
      <left style="thin">
        <color rgb="FF000000"/>
      </left>
      <right/>
      <top style="thin">
        <color rgb="FF000000"/>
      </top>
      <bottom style="thin">
        <color rgb="FF000000"/>
      </bottom>
      <diagonal/>
    </border>
    <border>
      <left style="medium">
        <color auto="1"/>
      </left>
      <right style="thin">
        <color auto="1"/>
      </right>
      <top/>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style="thin">
        <color rgb="FF000000"/>
      </right>
      <top style="thin">
        <color rgb="FF000000"/>
      </top>
      <bottom/>
      <diagonal/>
    </border>
    <border>
      <left style="thin">
        <color rgb="FF000000"/>
      </left>
      <right/>
      <top/>
      <bottom/>
      <diagonal/>
    </border>
    <border>
      <left style="thin">
        <color rgb="FF000000"/>
      </left>
      <right style="thin">
        <color rgb="FF000000"/>
      </right>
      <top style="thin">
        <color rgb="FF000000"/>
      </top>
      <bottom style="thin">
        <color indexed="64"/>
      </bottom>
      <diagonal/>
    </border>
    <border>
      <left/>
      <right/>
      <top style="thin">
        <color rgb="FF000000"/>
      </top>
      <bottom style="thin">
        <color rgb="FF000000"/>
      </bottom>
      <diagonal/>
    </border>
  </borders>
  <cellStyleXfs count="65">
    <xf numFmtId="0" fontId="0" fillId="0" borderId="0"/>
    <xf numFmtId="0" fontId="2" fillId="0" borderId="0"/>
    <xf numFmtId="9" fontId="3" fillId="0" borderId="0" applyFont="0" applyFill="0" applyBorder="0" applyAlignment="0" applyProtection="0"/>
    <xf numFmtId="168" fontId="2" fillId="0" borderId="0" applyFont="0" applyFill="0" applyBorder="0" applyAlignment="0" applyProtection="0"/>
    <xf numFmtId="9" fontId="2" fillId="0" borderId="0" applyFont="0" applyFill="0" applyBorder="0" applyAlignment="0" applyProtection="0"/>
    <xf numFmtId="166" fontId="3" fillId="0" borderId="0" applyFont="0" applyFill="0" applyBorder="0" applyAlignment="0" applyProtection="0"/>
    <xf numFmtId="0" fontId="2" fillId="0" borderId="0"/>
    <xf numFmtId="0" fontId="16" fillId="0" borderId="0"/>
    <xf numFmtId="0" fontId="17" fillId="0" borderId="0" applyNumberFormat="0" applyFill="0" applyBorder="0" applyAlignment="0" applyProtection="0"/>
    <xf numFmtId="43" fontId="3" fillId="0" borderId="0" applyFont="0" applyFill="0" applyBorder="0" applyAlignment="0" applyProtection="0"/>
    <xf numFmtId="42" fontId="3" fillId="0" borderId="0" applyFont="0" applyFill="0" applyBorder="0" applyAlignment="0" applyProtection="0"/>
    <xf numFmtId="0" fontId="19" fillId="0" borderId="0" applyNumberFormat="0" applyFill="0" applyBorder="0" applyAlignment="0" applyProtection="0">
      <alignment vertical="top"/>
      <protection locked="0"/>
    </xf>
    <xf numFmtId="0" fontId="2" fillId="0" borderId="0"/>
    <xf numFmtId="44" fontId="3" fillId="0" borderId="0" applyFont="0" applyFill="0" applyBorder="0" applyAlignment="0" applyProtection="0"/>
    <xf numFmtId="44" fontId="3" fillId="0" borderId="0" applyFont="0" applyFill="0" applyBorder="0" applyAlignment="0" applyProtection="0"/>
    <xf numFmtId="0" fontId="16" fillId="0" borderId="0"/>
    <xf numFmtId="166" fontId="3" fillId="0" borderId="0" applyFont="0" applyFill="0" applyBorder="0" applyAlignment="0" applyProtection="0"/>
    <xf numFmtId="0" fontId="26" fillId="0" borderId="0"/>
    <xf numFmtId="0" fontId="3" fillId="0" borderId="0"/>
    <xf numFmtId="0" fontId="2" fillId="0" borderId="0" applyBorder="0"/>
    <xf numFmtId="0" fontId="2" fillId="0" borderId="0"/>
    <xf numFmtId="165" fontId="27" fillId="0" borderId="0" applyFont="0" applyFill="0" applyBorder="0" applyAlignment="0" applyProtection="0"/>
    <xf numFmtId="9" fontId="2" fillId="0" borderId="0" applyFill="0" applyBorder="0" applyAlignment="0" applyProtection="0"/>
    <xf numFmtId="0" fontId="3" fillId="0" borderId="0"/>
    <xf numFmtId="165" fontId="3" fillId="0" borderId="0" applyFont="0" applyFill="0" applyBorder="0" applyAlignment="0" applyProtection="0"/>
    <xf numFmtId="43" fontId="3" fillId="0" borderId="0" applyFont="0" applyFill="0" applyBorder="0" applyAlignment="0" applyProtection="0"/>
    <xf numFmtId="9" fontId="27" fillId="0" borderId="0" applyFont="0" applyFill="0" applyBorder="0" applyAlignment="0" applyProtection="0"/>
    <xf numFmtId="182" fontId="28" fillId="0" borderId="0" applyFill="0" applyBorder="0" applyAlignment="0" applyProtection="0"/>
    <xf numFmtId="0" fontId="2" fillId="0" borderId="0"/>
    <xf numFmtId="164" fontId="2" fillId="0" borderId="0" applyFill="0" applyBorder="0" applyAlignment="0" applyProtection="0"/>
    <xf numFmtId="183" fontId="28" fillId="0" borderId="0" applyFill="0" applyBorder="0" applyAlignment="0" applyProtection="0"/>
    <xf numFmtId="9" fontId="28" fillId="0" borderId="0" applyFill="0" applyBorder="0" applyAlignment="0" applyProtection="0"/>
    <xf numFmtId="0" fontId="28" fillId="0" borderId="0"/>
    <xf numFmtId="0" fontId="2" fillId="0" borderId="0"/>
    <xf numFmtId="184" fontId="28" fillId="0" borderId="0" applyFont="0" applyFill="0" applyBorder="0" applyAlignment="0" applyProtection="0"/>
    <xf numFmtId="0" fontId="2" fillId="0" borderId="0" applyFont="0" applyFill="0" applyBorder="0" applyAlignment="0" applyProtection="0"/>
    <xf numFmtId="0" fontId="3" fillId="0" borderId="0"/>
    <xf numFmtId="0" fontId="27" fillId="0" borderId="0"/>
    <xf numFmtId="43" fontId="27" fillId="0" borderId="0" applyFont="0" applyFill="0" applyBorder="0" applyAlignment="0" applyProtection="0"/>
    <xf numFmtId="0" fontId="3" fillId="0" borderId="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41" fontId="3" fillId="0" borderId="0" applyFont="0" applyFill="0" applyBorder="0" applyAlignment="0" applyProtection="0"/>
    <xf numFmtId="0" fontId="2" fillId="0" borderId="0"/>
    <xf numFmtId="164" fontId="3"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28" fillId="0" borderId="0"/>
  </cellStyleXfs>
  <cellXfs count="1270">
    <xf numFmtId="0" fontId="0" fillId="0" borderId="0" xfId="0"/>
    <xf numFmtId="0" fontId="7" fillId="0" borderId="0" xfId="0" applyFont="1"/>
    <xf numFmtId="0" fontId="6" fillId="0" borderId="3" xfId="0" applyFont="1" applyBorder="1" applyAlignment="1">
      <alignment horizontal="justify" vertical="center" wrapText="1"/>
    </xf>
    <xf numFmtId="0" fontId="20" fillId="6" borderId="3" xfId="0" applyFont="1" applyFill="1" applyBorder="1" applyAlignment="1">
      <alignment horizontal="center" vertical="center" wrapText="1"/>
    </xf>
    <xf numFmtId="3" fontId="20" fillId="6" borderId="3" xfId="0" applyNumberFormat="1" applyFont="1" applyFill="1" applyBorder="1" applyAlignment="1">
      <alignment horizontal="center" vertical="center" wrapText="1"/>
    </xf>
    <xf numFmtId="3" fontId="20" fillId="0" borderId="0" xfId="0" applyNumberFormat="1" applyFont="1" applyAlignment="1">
      <alignment horizontal="center" vertical="center" wrapText="1"/>
    </xf>
    <xf numFmtId="0" fontId="21" fillId="0" borderId="3" xfId="0" applyFont="1" applyBorder="1" applyAlignment="1">
      <alignment horizontal="center" vertical="center" wrapText="1"/>
    </xf>
    <xf numFmtId="0" fontId="21" fillId="0" borderId="3" xfId="0" applyFont="1" applyBorder="1" applyAlignment="1">
      <alignment horizontal="justify" vertical="center" wrapText="1"/>
    </xf>
    <xf numFmtId="42" fontId="21" fillId="0" borderId="3" xfId="10" applyFont="1" applyBorder="1" applyAlignment="1">
      <alignment horizontal="center" vertical="center" wrapText="1"/>
    </xf>
    <xf numFmtId="3" fontId="21" fillId="0" borderId="3" xfId="0" applyNumberFormat="1" applyFont="1" applyBorder="1" applyAlignment="1">
      <alignment horizontal="center" vertical="center" wrapText="1"/>
    </xf>
    <xf numFmtId="174" fontId="21" fillId="0" borderId="3" xfId="0" applyNumberFormat="1" applyFont="1" applyBorder="1" applyAlignment="1">
      <alignment horizontal="center" vertical="center" wrapText="1"/>
    </xf>
    <xf numFmtId="173" fontId="21" fillId="7" borderId="3" xfId="0" applyNumberFormat="1" applyFont="1" applyFill="1" applyBorder="1" applyAlignment="1">
      <alignment horizontal="right" vertical="center" wrapText="1"/>
    </xf>
    <xf numFmtId="0" fontId="22" fillId="0" borderId="3" xfId="0" applyFont="1" applyBorder="1" applyAlignment="1">
      <alignment horizontal="justify" vertical="center" wrapText="1"/>
    </xf>
    <xf numFmtId="175" fontId="21" fillId="0" borderId="3" xfId="0" applyNumberFormat="1" applyFont="1" applyBorder="1" applyAlignment="1">
      <alignment horizontal="center" vertical="center" wrapText="1"/>
    </xf>
    <xf numFmtId="2" fontId="21" fillId="0" borderId="3" xfId="0" applyNumberFormat="1" applyFont="1" applyBorder="1" applyAlignment="1">
      <alignment horizontal="center" vertical="center" wrapText="1"/>
    </xf>
    <xf numFmtId="0" fontId="21" fillId="0" borderId="0" xfId="0" applyFont="1" applyAlignment="1">
      <alignment horizontal="center" vertical="center" wrapText="1"/>
    </xf>
    <xf numFmtId="0" fontId="21" fillId="0" borderId="0" xfId="0" applyFont="1" applyAlignment="1">
      <alignment horizontal="justify" vertical="center" wrapText="1"/>
    </xf>
    <xf numFmtId="42" fontId="21" fillId="0" borderId="0" xfId="10" applyFont="1" applyFill="1" applyBorder="1" applyAlignment="1">
      <alignment horizontal="center" vertical="center" wrapText="1"/>
    </xf>
    <xf numFmtId="3" fontId="21" fillId="0" borderId="0" xfId="0" applyNumberFormat="1" applyFont="1" applyAlignment="1">
      <alignment horizontal="center" vertical="center" wrapText="1"/>
    </xf>
    <xf numFmtId="175" fontId="21" fillId="0" borderId="0" xfId="0" applyNumberFormat="1" applyFont="1" applyAlignment="1">
      <alignment horizontal="center" vertical="center" wrapText="1"/>
    </xf>
    <xf numFmtId="2" fontId="21" fillId="0" borderId="0" xfId="0" applyNumberFormat="1" applyFont="1" applyAlignment="1">
      <alignment horizontal="center" vertical="center" wrapText="1"/>
    </xf>
    <xf numFmtId="176" fontId="21" fillId="0" borderId="0" xfId="0" applyNumberFormat="1" applyFont="1" applyAlignment="1">
      <alignment horizontal="right" vertical="center" wrapText="1"/>
    </xf>
    <xf numFmtId="0" fontId="7" fillId="0" borderId="0" xfId="0" applyFont="1" applyAlignment="1">
      <alignment horizontal="center" vertical="center" wrapText="1"/>
    </xf>
    <xf numFmtId="0" fontId="7" fillId="0" borderId="0" xfId="0" applyFont="1" applyAlignment="1">
      <alignment horizontal="center"/>
    </xf>
    <xf numFmtId="3" fontId="23" fillId="0" borderId="3" xfId="0" applyNumberFormat="1" applyFont="1" applyBorder="1" applyAlignment="1">
      <alignment horizontal="center" vertical="center" wrapText="1"/>
    </xf>
    <xf numFmtId="3" fontId="22" fillId="0" borderId="3" xfId="0" applyNumberFormat="1" applyFont="1" applyBorder="1" applyAlignment="1">
      <alignment horizontal="center" vertical="center" wrapText="1"/>
    </xf>
    <xf numFmtId="0" fontId="20" fillId="0" borderId="0" xfId="0" applyFont="1" applyAlignment="1">
      <alignment horizontal="center" vertical="center" wrapText="1"/>
    </xf>
    <xf numFmtId="0" fontId="10" fillId="0" borderId="0" xfId="0" applyFont="1" applyAlignment="1">
      <alignment horizontal="center"/>
    </xf>
    <xf numFmtId="0" fontId="25" fillId="0" borderId="0" xfId="0" applyFont="1" applyAlignment="1">
      <alignment horizontal="center" vertical="center"/>
    </xf>
    <xf numFmtId="0" fontId="25" fillId="0" borderId="0" xfId="0" applyFont="1" applyAlignment="1">
      <alignment horizontal="center" vertical="center" wrapText="1"/>
    </xf>
    <xf numFmtId="180" fontId="25" fillId="0" borderId="0" xfId="14" applyNumberFormat="1" applyFont="1" applyFill="1" applyAlignment="1">
      <alignment horizontal="center" vertical="center"/>
    </xf>
    <xf numFmtId="180" fontId="25" fillId="0" borderId="0" xfId="0" applyNumberFormat="1" applyFont="1" applyAlignment="1">
      <alignment horizontal="center" vertical="center"/>
    </xf>
    <xf numFmtId="44" fontId="25" fillId="0" borderId="0" xfId="14" applyFont="1" applyAlignment="1">
      <alignment horizontal="center" vertical="center"/>
    </xf>
    <xf numFmtId="181" fontId="25" fillId="0" borderId="0" xfId="0" applyNumberFormat="1" applyFont="1" applyAlignment="1">
      <alignment horizontal="center" vertical="center"/>
    </xf>
    <xf numFmtId="0" fontId="7" fillId="0" borderId="0" xfId="0" applyFont="1" applyAlignment="1">
      <alignment vertical="center"/>
    </xf>
    <xf numFmtId="10" fontId="7" fillId="0" borderId="0" xfId="2" applyNumberFormat="1" applyFont="1" applyAlignment="1">
      <alignment vertical="center"/>
    </xf>
    <xf numFmtId="0" fontId="7" fillId="0" borderId="9" xfId="0" applyFont="1" applyBorder="1" applyAlignment="1">
      <alignment vertical="center"/>
    </xf>
    <xf numFmtId="170" fontId="7" fillId="0" borderId="8" xfId="5" applyNumberFormat="1" applyFont="1" applyFill="1" applyBorder="1" applyAlignment="1">
      <alignment vertical="center"/>
    </xf>
    <xf numFmtId="170" fontId="7" fillId="0" borderId="8" xfId="0" applyNumberFormat="1" applyFont="1" applyBorder="1" applyAlignment="1">
      <alignment vertical="center"/>
    </xf>
    <xf numFmtId="0" fontId="7" fillId="0" borderId="8" xfId="0" applyFont="1" applyBorder="1" applyAlignment="1">
      <alignment vertical="center"/>
    </xf>
    <xf numFmtId="0" fontId="7" fillId="0" borderId="9" xfId="0" applyFont="1" applyBorder="1" applyAlignment="1">
      <alignment horizontal="center" vertical="center"/>
    </xf>
    <xf numFmtId="0" fontId="10" fillId="0" borderId="9" xfId="0" applyFont="1" applyBorder="1" applyAlignment="1">
      <alignment horizontal="center" vertical="center"/>
    </xf>
    <xf numFmtId="0" fontId="10" fillId="0" borderId="8" xfId="0" applyFont="1" applyBorder="1" applyAlignment="1">
      <alignment horizontal="center" vertical="center"/>
    </xf>
    <xf numFmtId="170" fontId="7" fillId="0" borderId="8" xfId="0" applyNumberFormat="1" applyFont="1" applyBorder="1" applyAlignment="1">
      <alignment horizontal="center" vertical="center"/>
    </xf>
    <xf numFmtId="2" fontId="7" fillId="0" borderId="9" xfId="0" applyNumberFormat="1" applyFont="1" applyBorder="1" applyAlignment="1">
      <alignment horizontal="center" vertical="center"/>
    </xf>
    <xf numFmtId="0" fontId="7" fillId="0" borderId="8" xfId="0" applyFont="1" applyBorder="1" applyAlignment="1">
      <alignment horizontal="center" vertical="center"/>
    </xf>
    <xf numFmtId="165" fontId="7" fillId="0" borderId="8" xfId="5" applyNumberFormat="1" applyFont="1" applyFill="1" applyBorder="1" applyAlignment="1">
      <alignment vertical="center"/>
    </xf>
    <xf numFmtId="166" fontId="7" fillId="0" borderId="53" xfId="5" applyFont="1" applyBorder="1" applyAlignment="1">
      <alignment horizontal="center" vertical="center"/>
    </xf>
    <xf numFmtId="0" fontId="7" fillId="0" borderId="48" xfId="0" applyFont="1" applyBorder="1" applyAlignment="1">
      <alignment horizontal="center" vertical="center"/>
    </xf>
    <xf numFmtId="166" fontId="9" fillId="0" borderId="50" xfId="5" applyFont="1" applyBorder="1" applyAlignment="1">
      <alignment vertical="center"/>
    </xf>
    <xf numFmtId="166" fontId="9" fillId="0" borderId="11" xfId="5" applyFont="1" applyBorder="1" applyAlignment="1">
      <alignment vertical="center"/>
    </xf>
    <xf numFmtId="166" fontId="7" fillId="0" borderId="18" xfId="5" applyFont="1" applyBorder="1" applyAlignment="1">
      <alignment vertical="center"/>
    </xf>
    <xf numFmtId="166" fontId="7" fillId="0" borderId="19" xfId="5" applyFont="1" applyBorder="1" applyAlignment="1">
      <alignment vertical="center"/>
    </xf>
    <xf numFmtId="166" fontId="13" fillId="0" borderId="11" xfId="5" applyFont="1" applyFill="1" applyBorder="1" applyAlignment="1">
      <alignment horizontal="right" vertical="center"/>
    </xf>
    <xf numFmtId="0" fontId="0" fillId="0" borderId="74" xfId="0" applyBorder="1"/>
    <xf numFmtId="0" fontId="0" fillId="0" borderId="75" xfId="0" applyBorder="1"/>
    <xf numFmtId="0" fontId="36" fillId="0" borderId="11" xfId="0" applyFont="1" applyBorder="1" applyAlignment="1">
      <alignment horizontal="center" vertical="center"/>
    </xf>
    <xf numFmtId="0" fontId="43" fillId="0" borderId="0" xfId="0" applyFont="1"/>
    <xf numFmtId="0" fontId="7" fillId="0" borderId="74" xfId="0" applyFont="1" applyBorder="1" applyAlignment="1">
      <alignment vertical="center"/>
    </xf>
    <xf numFmtId="0" fontId="7" fillId="0" borderId="77" xfId="0" applyFont="1" applyBorder="1" applyAlignment="1">
      <alignment vertical="center"/>
    </xf>
    <xf numFmtId="0" fontId="43" fillId="0" borderId="74" xfId="0" applyFont="1" applyBorder="1"/>
    <xf numFmtId="0" fontId="7" fillId="0" borderId="81" xfId="0" applyFont="1" applyBorder="1" applyAlignment="1">
      <alignment vertical="center"/>
    </xf>
    <xf numFmtId="0" fontId="7" fillId="0" borderId="75" xfId="0" applyFont="1" applyBorder="1" applyAlignment="1">
      <alignment vertical="center"/>
    </xf>
    <xf numFmtId="0" fontId="7" fillId="0" borderId="79" xfId="0" applyFont="1" applyBorder="1" applyAlignment="1">
      <alignment vertical="center"/>
    </xf>
    <xf numFmtId="0" fontId="7" fillId="0" borderId="82" xfId="0" applyFont="1" applyBorder="1" applyAlignment="1">
      <alignment vertical="center"/>
    </xf>
    <xf numFmtId="0" fontId="7" fillId="0" borderId="80" xfId="0" applyFont="1" applyBorder="1" applyAlignment="1">
      <alignment vertical="center"/>
    </xf>
    <xf numFmtId="10" fontId="7" fillId="0" borderId="81" xfId="2" applyNumberFormat="1" applyFont="1" applyBorder="1" applyAlignment="1">
      <alignment vertical="center"/>
    </xf>
    <xf numFmtId="0" fontId="7" fillId="0" borderId="78" xfId="0" applyFont="1" applyBorder="1" applyAlignment="1">
      <alignment vertical="center"/>
    </xf>
    <xf numFmtId="0" fontId="7" fillId="0" borderId="76" xfId="0" applyFont="1" applyBorder="1" applyAlignment="1">
      <alignment vertical="center"/>
    </xf>
    <xf numFmtId="10" fontId="7" fillId="0" borderId="76" xfId="2" applyNumberFormat="1" applyFont="1" applyBorder="1" applyAlignment="1">
      <alignment vertical="center"/>
    </xf>
    <xf numFmtId="180" fontId="43" fillId="8" borderId="8" xfId="5" applyNumberFormat="1" applyFont="1" applyFill="1" applyBorder="1" applyAlignment="1">
      <alignment vertical="center"/>
    </xf>
    <xf numFmtId="0" fontId="43" fillId="0" borderId="9" xfId="0" applyFont="1" applyBorder="1" applyAlignment="1">
      <alignment vertical="center"/>
    </xf>
    <xf numFmtId="180" fontId="43" fillId="0" borderId="8" xfId="0" applyNumberFormat="1" applyFont="1" applyBorder="1" applyAlignment="1">
      <alignment vertical="center"/>
    </xf>
    <xf numFmtId="180" fontId="43" fillId="0" borderId="8" xfId="5" applyNumberFormat="1" applyFont="1" applyFill="1" applyBorder="1" applyAlignment="1">
      <alignment vertical="center"/>
    </xf>
    <xf numFmtId="180" fontId="41" fillId="8" borderId="8" xfId="5" applyNumberFormat="1" applyFont="1" applyFill="1" applyBorder="1" applyAlignment="1">
      <alignment vertical="center"/>
    </xf>
    <xf numFmtId="180" fontId="46" fillId="0" borderId="8" xfId="0" applyNumberFormat="1" applyFont="1" applyBorder="1" applyAlignment="1">
      <alignment horizontal="right" vertical="center"/>
    </xf>
    <xf numFmtId="0" fontId="43" fillId="0" borderId="9" xfId="0" applyFont="1" applyBorder="1" applyAlignment="1">
      <alignment horizontal="center" vertical="center"/>
    </xf>
    <xf numFmtId="180" fontId="36" fillId="0" borderId="8" xfId="0" applyNumberFormat="1" applyFont="1" applyBorder="1" applyAlignment="1">
      <alignment horizontal="center" vertical="center"/>
    </xf>
    <xf numFmtId="0" fontId="36" fillId="0" borderId="9" xfId="0" applyFont="1" applyBorder="1" applyAlignment="1">
      <alignment horizontal="center" vertical="center"/>
    </xf>
    <xf numFmtId="170" fontId="43" fillId="0" borderId="8" xfId="0" applyNumberFormat="1" applyFont="1" applyBorder="1" applyAlignment="1">
      <alignment horizontal="center" vertical="center"/>
    </xf>
    <xf numFmtId="2" fontId="43" fillId="0" borderId="9" xfId="0" applyNumberFormat="1" applyFont="1" applyBorder="1" applyAlignment="1">
      <alignment horizontal="center" vertical="center"/>
    </xf>
    <xf numFmtId="179" fontId="43" fillId="0" borderId="9" xfId="0" applyNumberFormat="1" applyFont="1" applyBorder="1" applyAlignment="1">
      <alignment horizontal="center" vertical="center"/>
    </xf>
    <xf numFmtId="0" fontId="43" fillId="0" borderId="8" xfId="0" applyFont="1" applyBorder="1" applyAlignment="1">
      <alignment horizontal="center" vertical="center"/>
    </xf>
    <xf numFmtId="169" fontId="46" fillId="0" borderId="8" xfId="0" applyNumberFormat="1" applyFont="1" applyBorder="1" applyAlignment="1">
      <alignment horizontal="center" vertical="center"/>
    </xf>
    <xf numFmtId="0" fontId="43" fillId="0" borderId="8" xfId="0" applyFont="1" applyBorder="1" applyAlignment="1">
      <alignment vertical="center"/>
    </xf>
    <xf numFmtId="169" fontId="46" fillId="0" borderId="8" xfId="0" applyNumberFormat="1" applyFont="1" applyBorder="1" applyAlignment="1">
      <alignment horizontal="right" vertical="center"/>
    </xf>
    <xf numFmtId="178" fontId="43" fillId="0" borderId="9" xfId="0" applyNumberFormat="1" applyFont="1" applyBorder="1" applyAlignment="1">
      <alignment horizontal="center" vertical="center"/>
    </xf>
    <xf numFmtId="170" fontId="43" fillId="3" borderId="8" xfId="5" applyNumberFormat="1" applyFont="1" applyFill="1" applyBorder="1" applyAlignment="1">
      <alignment vertical="center"/>
    </xf>
    <xf numFmtId="2" fontId="43" fillId="3" borderId="9" xfId="0" applyNumberFormat="1" applyFont="1" applyFill="1" applyBorder="1" applyAlignment="1">
      <alignment horizontal="center" vertical="center"/>
    </xf>
    <xf numFmtId="170" fontId="43" fillId="0" borderId="8" xfId="5" applyNumberFormat="1" applyFont="1" applyFill="1" applyBorder="1" applyAlignment="1">
      <alignment vertical="center"/>
    </xf>
    <xf numFmtId="170" fontId="43" fillId="0" borderId="8" xfId="0" applyNumberFormat="1" applyFont="1" applyBorder="1" applyAlignment="1">
      <alignment vertical="center"/>
    </xf>
    <xf numFmtId="165" fontId="43" fillId="0" borderId="8" xfId="5" applyNumberFormat="1" applyFont="1" applyFill="1" applyBorder="1" applyAlignment="1">
      <alignment vertical="center"/>
    </xf>
    <xf numFmtId="179" fontId="43" fillId="0" borderId="9" xfId="2" applyNumberFormat="1" applyFont="1" applyBorder="1" applyAlignment="1">
      <alignment horizontal="center" vertical="center"/>
    </xf>
    <xf numFmtId="2" fontId="43" fillId="0" borderId="9" xfId="0" applyNumberFormat="1" applyFont="1" applyBorder="1" applyAlignment="1">
      <alignment vertical="center"/>
    </xf>
    <xf numFmtId="180" fontId="43" fillId="0" borderId="9" xfId="0" applyNumberFormat="1" applyFont="1" applyBorder="1" applyAlignment="1">
      <alignment horizontal="center" vertical="center"/>
    </xf>
    <xf numFmtId="166" fontId="43" fillId="0" borderId="53" xfId="5" applyFont="1" applyBorder="1" applyAlignment="1">
      <alignment horizontal="center" vertical="center"/>
    </xf>
    <xf numFmtId="0" fontId="43" fillId="0" borderId="48" xfId="0" applyFont="1" applyBorder="1" applyAlignment="1">
      <alignment horizontal="center" vertical="center"/>
    </xf>
    <xf numFmtId="166" fontId="41" fillId="0" borderId="50" xfId="5" applyFont="1" applyBorder="1" applyAlignment="1">
      <alignment vertical="center"/>
    </xf>
    <xf numFmtId="166" fontId="41" fillId="0" borderId="11" xfId="5" applyFont="1" applyBorder="1" applyAlignment="1">
      <alignment vertical="center"/>
    </xf>
    <xf numFmtId="166" fontId="41" fillId="0" borderId="50" xfId="5" applyFont="1" applyFill="1" applyBorder="1" applyAlignment="1">
      <alignment vertical="center"/>
    </xf>
    <xf numFmtId="166" fontId="41" fillId="0" borderId="11" xfId="5" applyFont="1" applyFill="1" applyBorder="1" applyAlignment="1">
      <alignment vertical="center"/>
    </xf>
    <xf numFmtId="166" fontId="43" fillId="0" borderId="18" xfId="5" applyFont="1" applyBorder="1" applyAlignment="1">
      <alignment vertical="center"/>
    </xf>
    <xf numFmtId="166" fontId="43" fillId="0" borderId="19" xfId="5" applyFont="1" applyBorder="1" applyAlignment="1">
      <alignment vertical="center"/>
    </xf>
    <xf numFmtId="166" fontId="43" fillId="0" borderId="18" xfId="5" applyFont="1" applyFill="1" applyBorder="1" applyAlignment="1">
      <alignment vertical="center"/>
    </xf>
    <xf numFmtId="166" fontId="43" fillId="0" borderId="19" xfId="5" applyFont="1" applyFill="1" applyBorder="1" applyAlignment="1">
      <alignment vertical="center"/>
    </xf>
    <xf numFmtId="10" fontId="43" fillId="0" borderId="11" xfId="0" applyNumberFormat="1" applyFont="1" applyBorder="1" applyAlignment="1">
      <alignment vertical="center"/>
    </xf>
    <xf numFmtId="9" fontId="43" fillId="0" borderId="19" xfId="0" applyNumberFormat="1" applyFont="1" applyBorder="1" applyAlignment="1">
      <alignment vertical="center"/>
    </xf>
    <xf numFmtId="0" fontId="7" fillId="0" borderId="86" xfId="0" applyFont="1" applyBorder="1" applyAlignment="1">
      <alignment vertical="center"/>
    </xf>
    <xf numFmtId="0" fontId="7" fillId="0" borderId="83" xfId="0" applyFont="1" applyBorder="1" applyAlignment="1">
      <alignment vertical="center"/>
    </xf>
    <xf numFmtId="0" fontId="43" fillId="0" borderId="74" xfId="0" applyFont="1" applyBorder="1" applyAlignment="1">
      <alignment vertical="center"/>
    </xf>
    <xf numFmtId="10" fontId="43" fillId="0" borderId="74" xfId="2" applyNumberFormat="1" applyFont="1" applyBorder="1" applyAlignment="1">
      <alignment vertical="center"/>
    </xf>
    <xf numFmtId="0" fontId="43" fillId="0" borderId="79" xfId="0" applyFont="1" applyBorder="1" applyAlignment="1">
      <alignment vertical="center"/>
    </xf>
    <xf numFmtId="166" fontId="43" fillId="0" borderId="74" xfId="5" applyFont="1" applyBorder="1" applyAlignment="1">
      <alignment vertical="center"/>
    </xf>
    <xf numFmtId="0" fontId="43" fillId="0" borderId="77" xfId="0" applyFont="1" applyBorder="1" applyAlignment="1">
      <alignment vertical="center"/>
    </xf>
    <xf numFmtId="0" fontId="43" fillId="0" borderId="75" xfId="0" applyFont="1" applyBorder="1" applyAlignment="1">
      <alignment vertical="center"/>
    </xf>
    <xf numFmtId="0" fontId="43" fillId="0" borderId="86" xfId="0" applyFont="1" applyBorder="1" applyAlignment="1">
      <alignment vertical="center"/>
    </xf>
    <xf numFmtId="10" fontId="43" fillId="0" borderId="75" xfId="2" applyNumberFormat="1" applyFont="1" applyBorder="1" applyAlignment="1">
      <alignment vertical="center"/>
    </xf>
    <xf numFmtId="0" fontId="43" fillId="0" borderId="80" xfId="0" applyFont="1" applyBorder="1" applyAlignment="1">
      <alignment vertical="center"/>
    </xf>
    <xf numFmtId="0" fontId="43" fillId="0" borderId="10" xfId="0" applyFont="1" applyBorder="1" applyAlignment="1">
      <alignment horizontal="center" vertical="center"/>
    </xf>
    <xf numFmtId="0" fontId="7" fillId="0" borderId="85" xfId="0" applyFont="1" applyBorder="1" applyAlignment="1">
      <alignment vertical="center"/>
    </xf>
    <xf numFmtId="0" fontId="43" fillId="0" borderId="76" xfId="0" applyFont="1" applyBorder="1" applyAlignment="1">
      <alignment vertical="center"/>
    </xf>
    <xf numFmtId="165" fontId="43" fillId="0" borderId="76" xfId="0" applyNumberFormat="1" applyFont="1" applyBorder="1" applyAlignment="1">
      <alignment vertical="center"/>
    </xf>
    <xf numFmtId="165" fontId="43" fillId="0" borderId="83" xfId="0" applyNumberFormat="1" applyFont="1" applyBorder="1" applyAlignment="1">
      <alignment vertical="center"/>
    </xf>
    <xf numFmtId="165" fontId="43" fillId="0" borderId="75" xfId="0" applyNumberFormat="1" applyFont="1" applyBorder="1" applyAlignment="1">
      <alignment vertical="center"/>
    </xf>
    <xf numFmtId="165" fontId="43" fillId="0" borderId="75" xfId="5" applyNumberFormat="1" applyFont="1" applyBorder="1" applyAlignment="1">
      <alignment vertical="center"/>
    </xf>
    <xf numFmtId="0" fontId="36" fillId="0" borderId="20" xfId="0" applyFont="1" applyBorder="1" applyAlignment="1">
      <alignment vertical="center"/>
    </xf>
    <xf numFmtId="0" fontId="41" fillId="0" borderId="20" xfId="6" applyFont="1" applyBorder="1" applyAlignment="1">
      <alignment horizontal="justify" vertical="center"/>
    </xf>
    <xf numFmtId="0" fontId="41" fillId="0" borderId="10" xfId="6" applyFont="1" applyBorder="1" applyAlignment="1">
      <alignment horizontal="left" vertical="center"/>
    </xf>
    <xf numFmtId="0" fontId="41" fillId="0" borderId="24" xfId="6" applyFont="1" applyBorder="1" applyAlignment="1">
      <alignment vertical="center"/>
    </xf>
    <xf numFmtId="0" fontId="41" fillId="0" borderId="13" xfId="6" applyFont="1" applyBorder="1" applyAlignment="1">
      <alignment vertical="center"/>
    </xf>
    <xf numFmtId="10" fontId="43" fillId="0" borderId="77" xfId="2" applyNumberFormat="1" applyFont="1" applyBorder="1" applyAlignment="1">
      <alignment vertical="center"/>
    </xf>
    <xf numFmtId="0" fontId="43" fillId="0" borderId="83" xfId="0" applyFont="1" applyBorder="1" applyAlignment="1">
      <alignment vertical="center"/>
    </xf>
    <xf numFmtId="0" fontId="43" fillId="0" borderId="50" xfId="0" applyFont="1" applyBorder="1" applyAlignment="1">
      <alignment vertical="center"/>
    </xf>
    <xf numFmtId="0" fontId="43" fillId="0" borderId="18" xfId="0" applyFont="1" applyBorder="1" applyAlignment="1">
      <alignment vertical="center"/>
    </xf>
    <xf numFmtId="10" fontId="40" fillId="14" borderId="10" xfId="2" applyNumberFormat="1" applyFont="1" applyFill="1" applyBorder="1" applyAlignment="1">
      <alignment vertical="center"/>
    </xf>
    <xf numFmtId="166" fontId="43" fillId="10" borderId="5" xfId="0" applyNumberFormat="1" applyFont="1" applyFill="1" applyBorder="1" applyAlignment="1">
      <alignment vertical="center"/>
    </xf>
    <xf numFmtId="9" fontId="43" fillId="10" borderId="5" xfId="2" applyFont="1" applyFill="1" applyBorder="1" applyAlignment="1">
      <alignment vertical="center"/>
    </xf>
    <xf numFmtId="0" fontId="43" fillId="10" borderId="26" xfId="0" applyFont="1" applyFill="1" applyBorder="1" applyAlignment="1">
      <alignment vertical="center"/>
    </xf>
    <xf numFmtId="1" fontId="43" fillId="10" borderId="3" xfId="0" applyNumberFormat="1" applyFont="1" applyFill="1" applyBorder="1" applyAlignment="1">
      <alignment vertical="center"/>
    </xf>
    <xf numFmtId="9" fontId="43" fillId="10" borderId="3" xfId="2" applyFont="1" applyFill="1" applyBorder="1" applyAlignment="1">
      <alignment vertical="center"/>
    </xf>
    <xf numFmtId="0" fontId="43" fillId="10" borderId="9" xfId="0" applyFont="1" applyFill="1" applyBorder="1" applyAlignment="1">
      <alignment vertical="center"/>
    </xf>
    <xf numFmtId="166" fontId="43" fillId="10" borderId="3" xfId="0" applyNumberFormat="1" applyFont="1" applyFill="1" applyBorder="1" applyAlignment="1">
      <alignment vertical="center"/>
    </xf>
    <xf numFmtId="10" fontId="43" fillId="10" borderId="3" xfId="2" applyNumberFormat="1" applyFont="1" applyFill="1" applyBorder="1" applyAlignment="1">
      <alignment vertical="center"/>
    </xf>
    <xf numFmtId="9" fontId="43" fillId="10" borderId="9" xfId="2" applyFont="1" applyFill="1" applyBorder="1" applyAlignment="1">
      <alignment vertical="center"/>
    </xf>
    <xf numFmtId="171" fontId="43" fillId="10" borderId="9" xfId="2" applyNumberFormat="1" applyFont="1" applyFill="1" applyBorder="1" applyAlignment="1">
      <alignment vertical="center"/>
    </xf>
    <xf numFmtId="166" fontId="43" fillId="10" borderId="27" xfId="0" applyNumberFormat="1" applyFont="1" applyFill="1" applyBorder="1" applyAlignment="1">
      <alignment vertical="center"/>
    </xf>
    <xf numFmtId="10" fontId="43" fillId="10" borderId="27" xfId="2" applyNumberFormat="1" applyFont="1" applyFill="1" applyBorder="1" applyAlignment="1">
      <alignment vertical="center"/>
    </xf>
    <xf numFmtId="171" fontId="43" fillId="10" borderId="19" xfId="2" applyNumberFormat="1" applyFont="1" applyFill="1" applyBorder="1" applyAlignment="1">
      <alignment vertical="center"/>
    </xf>
    <xf numFmtId="166" fontId="43" fillId="0" borderId="76" xfId="5" applyFont="1" applyBorder="1" applyAlignment="1">
      <alignment vertical="center"/>
    </xf>
    <xf numFmtId="166" fontId="7" fillId="0" borderId="76" xfId="5" applyFont="1" applyBorder="1" applyAlignment="1">
      <alignment vertical="center"/>
    </xf>
    <xf numFmtId="0" fontId="36" fillId="0" borderId="15" xfId="0" applyFont="1" applyBorder="1" applyAlignment="1">
      <alignment vertical="center"/>
    </xf>
    <xf numFmtId="0" fontId="36" fillId="0" borderId="16" xfId="0" applyFont="1" applyBorder="1" applyAlignment="1">
      <alignment vertical="center"/>
    </xf>
    <xf numFmtId="0" fontId="43" fillId="0" borderId="16" xfId="0" applyFont="1" applyBorder="1" applyAlignment="1">
      <alignment vertical="center"/>
    </xf>
    <xf numFmtId="0" fontId="41" fillId="0" borderId="16" xfId="0" applyFont="1" applyBorder="1" applyAlignment="1">
      <alignment vertical="center"/>
    </xf>
    <xf numFmtId="0" fontId="43" fillId="0" borderId="16" xfId="0" applyFont="1" applyBorder="1" applyAlignment="1">
      <alignment vertical="center" wrapText="1"/>
    </xf>
    <xf numFmtId="0" fontId="40" fillId="14" borderId="17" xfId="0" applyFont="1" applyFill="1" applyBorder="1" applyAlignment="1">
      <alignment vertical="center"/>
    </xf>
    <xf numFmtId="180" fontId="40" fillId="14" borderId="18" xfId="0" applyNumberFormat="1" applyFont="1" applyFill="1" applyBorder="1" applyAlignment="1">
      <alignment vertical="center"/>
    </xf>
    <xf numFmtId="10" fontId="40" fillId="14" borderId="19" xfId="2" applyNumberFormat="1" applyFont="1" applyFill="1" applyBorder="1" applyAlignment="1">
      <alignment horizontal="center" vertical="center"/>
    </xf>
    <xf numFmtId="180" fontId="11" fillId="14" borderId="18" xfId="0" applyNumberFormat="1" applyFont="1" applyFill="1" applyBorder="1" applyAlignment="1">
      <alignment vertical="center"/>
    </xf>
    <xf numFmtId="10" fontId="11" fillId="14" borderId="19" xfId="2" applyNumberFormat="1" applyFont="1" applyFill="1" applyBorder="1" applyAlignment="1">
      <alignment horizontal="center" vertical="center"/>
    </xf>
    <xf numFmtId="170" fontId="11" fillId="14" borderId="18" xfId="0" applyNumberFormat="1" applyFont="1" applyFill="1" applyBorder="1" applyAlignment="1">
      <alignment vertical="center"/>
    </xf>
    <xf numFmtId="0" fontId="43" fillId="0" borderId="78" xfId="0" applyFont="1" applyBorder="1" applyAlignment="1">
      <alignment vertical="center"/>
    </xf>
    <xf numFmtId="170" fontId="43" fillId="0" borderId="10" xfId="0" applyNumberFormat="1" applyFont="1" applyBorder="1" applyAlignment="1">
      <alignment vertical="center"/>
    </xf>
    <xf numFmtId="0" fontId="43" fillId="13" borderId="16" xfId="0" applyFont="1" applyFill="1" applyBorder="1" applyAlignment="1">
      <alignment vertical="center"/>
    </xf>
    <xf numFmtId="0" fontId="36" fillId="0" borderId="50" xfId="0" applyFont="1" applyBorder="1" applyAlignment="1">
      <alignment horizontal="center" vertical="center"/>
    </xf>
    <xf numFmtId="0" fontId="10" fillId="0" borderId="50" xfId="0" applyFont="1" applyBorder="1" applyAlignment="1">
      <alignment horizontal="center" vertical="center"/>
    </xf>
    <xf numFmtId="0" fontId="10" fillId="0" borderId="11" xfId="0" applyFont="1" applyBorder="1" applyAlignment="1">
      <alignment horizontal="center" vertical="center"/>
    </xf>
    <xf numFmtId="0" fontId="36" fillId="0" borderId="8" xfId="0" applyFont="1" applyBorder="1" applyAlignment="1">
      <alignment horizontal="center" vertical="center"/>
    </xf>
    <xf numFmtId="0" fontId="40" fillId="14" borderId="50" xfId="0" applyFont="1" applyFill="1" applyBorder="1" applyAlignment="1">
      <alignment horizontal="center" vertical="center"/>
    </xf>
    <xf numFmtId="0" fontId="40" fillId="14" borderId="11" xfId="0" applyFont="1" applyFill="1" applyBorder="1" applyAlignment="1">
      <alignment horizontal="center" vertical="center"/>
    </xf>
    <xf numFmtId="0" fontId="40" fillId="14" borderId="8" xfId="0" applyFont="1" applyFill="1" applyBorder="1" applyAlignment="1">
      <alignment horizontal="center" vertical="center"/>
    </xf>
    <xf numFmtId="0" fontId="40" fillId="14" borderId="9" xfId="0" applyFont="1" applyFill="1" applyBorder="1" applyAlignment="1">
      <alignment horizontal="center" vertical="center"/>
    </xf>
    <xf numFmtId="180" fontId="47" fillId="14" borderId="8" xfId="0" applyNumberFormat="1" applyFont="1" applyFill="1" applyBorder="1" applyAlignment="1">
      <alignment vertical="center"/>
    </xf>
    <xf numFmtId="0" fontId="47" fillId="14" borderId="9" xfId="0" applyFont="1" applyFill="1" applyBorder="1" applyAlignment="1">
      <alignment vertical="center"/>
    </xf>
    <xf numFmtId="180" fontId="47" fillId="14" borderId="8" xfId="5" applyNumberFormat="1" applyFont="1" applyFill="1" applyBorder="1" applyAlignment="1">
      <alignment vertical="center"/>
    </xf>
    <xf numFmtId="180" fontId="40" fillId="14" borderId="8" xfId="0" applyNumberFormat="1" applyFont="1" applyFill="1" applyBorder="1" applyAlignment="1">
      <alignment horizontal="center" vertical="center"/>
    </xf>
    <xf numFmtId="170" fontId="47" fillId="14" borderId="8" xfId="0" applyNumberFormat="1" applyFont="1" applyFill="1" applyBorder="1" applyAlignment="1">
      <alignment horizontal="center" vertical="center"/>
    </xf>
    <xf numFmtId="179" fontId="47" fillId="14" borderId="9" xfId="0" applyNumberFormat="1" applyFont="1" applyFill="1" applyBorder="1" applyAlignment="1">
      <alignment horizontal="center" vertical="center"/>
    </xf>
    <xf numFmtId="2" fontId="47" fillId="14" borderId="9" xfId="0" applyNumberFormat="1" applyFont="1" applyFill="1" applyBorder="1" applyAlignment="1">
      <alignment horizontal="center" vertical="center"/>
    </xf>
    <xf numFmtId="0" fontId="47" fillId="14" borderId="8" xfId="0" applyFont="1" applyFill="1" applyBorder="1" applyAlignment="1">
      <alignment vertical="center"/>
    </xf>
    <xf numFmtId="0" fontId="47" fillId="14" borderId="9" xfId="0" applyFont="1" applyFill="1" applyBorder="1" applyAlignment="1">
      <alignment horizontal="center" vertical="center"/>
    </xf>
    <xf numFmtId="170" fontId="47" fillId="14" borderId="8" xfId="5" applyNumberFormat="1" applyFont="1" applyFill="1" applyBorder="1" applyAlignment="1">
      <alignment vertical="center"/>
    </xf>
    <xf numFmtId="170" fontId="47" fillId="14" borderId="8" xfId="0" applyNumberFormat="1" applyFont="1" applyFill="1" applyBorder="1" applyAlignment="1">
      <alignment vertical="center"/>
    </xf>
    <xf numFmtId="165" fontId="47" fillId="14" borderId="8" xfId="5" applyNumberFormat="1" applyFont="1" applyFill="1" applyBorder="1" applyAlignment="1">
      <alignment vertical="center"/>
    </xf>
    <xf numFmtId="0" fontId="47" fillId="14" borderId="8" xfId="0" applyFont="1" applyFill="1" applyBorder="1" applyAlignment="1">
      <alignment horizontal="center" vertical="center"/>
    </xf>
    <xf numFmtId="179" fontId="49" fillId="8" borderId="9" xfId="0" applyNumberFormat="1" applyFont="1" applyFill="1" applyBorder="1" applyAlignment="1">
      <alignment horizontal="center" vertical="center"/>
    </xf>
    <xf numFmtId="0" fontId="49" fillId="12" borderId="9" xfId="0" applyFont="1" applyFill="1" applyBorder="1" applyAlignment="1">
      <alignment horizontal="center" vertical="center"/>
    </xf>
    <xf numFmtId="170" fontId="49" fillId="14" borderId="8" xfId="0" applyNumberFormat="1" applyFont="1" applyFill="1" applyBorder="1" applyAlignment="1">
      <alignment horizontal="center" vertical="center"/>
    </xf>
    <xf numFmtId="0" fontId="49" fillId="14" borderId="8" xfId="0" applyFont="1" applyFill="1" applyBorder="1" applyAlignment="1">
      <alignment horizontal="center" vertical="center"/>
    </xf>
    <xf numFmtId="0" fontId="49" fillId="14" borderId="8" xfId="0" applyFont="1" applyFill="1" applyBorder="1" applyAlignment="1">
      <alignment vertical="center"/>
    </xf>
    <xf numFmtId="170" fontId="49" fillId="14" borderId="8" xfId="5" applyNumberFormat="1" applyFont="1" applyFill="1" applyBorder="1" applyAlignment="1">
      <alignment vertical="center"/>
    </xf>
    <xf numFmtId="170" fontId="49" fillId="14" borderId="8" xfId="0" applyNumberFormat="1" applyFont="1" applyFill="1" applyBorder="1" applyAlignment="1">
      <alignment vertical="center"/>
    </xf>
    <xf numFmtId="165" fontId="49" fillId="14" borderId="8" xfId="5" applyNumberFormat="1" applyFont="1" applyFill="1" applyBorder="1" applyAlignment="1">
      <alignment vertical="center"/>
    </xf>
    <xf numFmtId="180" fontId="49" fillId="14" borderId="8" xfId="0" applyNumberFormat="1" applyFont="1" applyFill="1" applyBorder="1" applyAlignment="1">
      <alignment vertical="center"/>
    </xf>
    <xf numFmtId="0" fontId="11" fillId="14" borderId="50" xfId="0" applyFont="1" applyFill="1" applyBorder="1" applyAlignment="1">
      <alignment horizontal="center" vertical="center"/>
    </xf>
    <xf numFmtId="0" fontId="11" fillId="14" borderId="11" xfId="0" applyFont="1" applyFill="1" applyBorder="1" applyAlignment="1">
      <alignment horizontal="center" vertical="center"/>
    </xf>
    <xf numFmtId="0" fontId="11" fillId="14" borderId="8" xfId="0" applyFont="1" applyFill="1" applyBorder="1" applyAlignment="1">
      <alignment horizontal="center" vertical="center"/>
    </xf>
    <xf numFmtId="0" fontId="11" fillId="14" borderId="9" xfId="0" applyFont="1" applyFill="1" applyBorder="1" applyAlignment="1">
      <alignment horizontal="center" vertical="center"/>
    </xf>
    <xf numFmtId="180" fontId="49" fillId="14" borderId="8" xfId="5" applyNumberFormat="1" applyFont="1" applyFill="1" applyBorder="1" applyAlignment="1">
      <alignment vertical="center"/>
    </xf>
    <xf numFmtId="0" fontId="49" fillId="14" borderId="9" xfId="0" applyFont="1" applyFill="1" applyBorder="1" applyAlignment="1">
      <alignment vertical="center"/>
    </xf>
    <xf numFmtId="0" fontId="49" fillId="14" borderId="9" xfId="0" applyFont="1" applyFill="1" applyBorder="1" applyAlignment="1">
      <alignment horizontal="center" vertical="center"/>
    </xf>
    <xf numFmtId="180" fontId="11" fillId="14" borderId="8" xfId="0" applyNumberFormat="1" applyFont="1" applyFill="1" applyBorder="1" applyAlignment="1">
      <alignment horizontal="center" vertical="center"/>
    </xf>
    <xf numFmtId="166" fontId="49" fillId="14" borderId="53" xfId="5" applyFont="1" applyFill="1" applyBorder="1" applyAlignment="1">
      <alignment horizontal="center" vertical="center"/>
    </xf>
    <xf numFmtId="0" fontId="49" fillId="14" borderId="48" xfId="0" applyFont="1" applyFill="1" applyBorder="1" applyAlignment="1">
      <alignment horizontal="center" vertical="center"/>
    </xf>
    <xf numFmtId="166" fontId="49" fillId="14" borderId="50" xfId="5" applyFont="1" applyFill="1" applyBorder="1" applyAlignment="1">
      <alignment vertical="center"/>
    </xf>
    <xf numFmtId="166" fontId="49" fillId="14" borderId="11" xfId="5" applyFont="1" applyFill="1" applyBorder="1" applyAlignment="1">
      <alignment vertical="center"/>
    </xf>
    <xf numFmtId="166" fontId="49" fillId="14" borderId="18" xfId="5" applyFont="1" applyFill="1" applyBorder="1" applyAlignment="1">
      <alignment vertical="center"/>
    </xf>
    <xf numFmtId="166" fontId="49" fillId="14" borderId="19" xfId="5" applyFont="1" applyFill="1" applyBorder="1" applyAlignment="1">
      <alignment vertical="center"/>
    </xf>
    <xf numFmtId="166" fontId="47" fillId="14" borderId="53" xfId="5" applyFont="1" applyFill="1" applyBorder="1" applyAlignment="1">
      <alignment horizontal="center" vertical="center"/>
    </xf>
    <xf numFmtId="0" fontId="47" fillId="14" borderId="48" xfId="0" applyFont="1" applyFill="1" applyBorder="1" applyAlignment="1">
      <alignment horizontal="center" vertical="center"/>
    </xf>
    <xf numFmtId="166" fontId="47" fillId="14" borderId="50" xfId="5" applyFont="1" applyFill="1" applyBorder="1" applyAlignment="1">
      <alignment vertical="center"/>
    </xf>
    <xf numFmtId="166" fontId="47" fillId="14" borderId="11" xfId="5" applyFont="1" applyFill="1" applyBorder="1" applyAlignment="1">
      <alignment vertical="center"/>
    </xf>
    <xf numFmtId="166" fontId="47" fillId="14" borderId="18" xfId="5" applyFont="1" applyFill="1" applyBorder="1" applyAlignment="1">
      <alignment vertical="center"/>
    </xf>
    <xf numFmtId="166" fontId="47" fillId="14" borderId="19" xfId="5" applyFont="1" applyFill="1" applyBorder="1" applyAlignment="1">
      <alignment vertical="center"/>
    </xf>
    <xf numFmtId="0" fontId="25" fillId="0" borderId="74" xfId="0" applyFont="1" applyBorder="1" applyAlignment="1">
      <alignment horizontal="center" vertical="center"/>
    </xf>
    <xf numFmtId="0" fontId="25" fillId="0" borderId="77" xfId="0" applyFont="1" applyBorder="1" applyAlignment="1">
      <alignment horizontal="center" vertical="center"/>
    </xf>
    <xf numFmtId="0" fontId="25" fillId="0" borderId="81" xfId="0" applyFont="1" applyBorder="1" applyAlignment="1">
      <alignment horizontal="center" vertical="center"/>
    </xf>
    <xf numFmtId="0" fontId="25" fillId="0" borderId="79" xfId="0" applyFont="1" applyBorder="1" applyAlignment="1">
      <alignment horizontal="center" vertical="center"/>
    </xf>
    <xf numFmtId="0" fontId="25" fillId="0" borderId="81" xfId="0" applyFont="1" applyBorder="1" applyAlignment="1">
      <alignment horizontal="center" vertical="center" wrapText="1"/>
    </xf>
    <xf numFmtId="180" fontId="25" fillId="0" borderId="81" xfId="14" applyNumberFormat="1" applyFont="1" applyFill="1" applyBorder="1" applyAlignment="1">
      <alignment horizontal="center" vertical="center"/>
    </xf>
    <xf numFmtId="180" fontId="25" fillId="0" borderId="81" xfId="0" applyNumberFormat="1" applyFont="1" applyBorder="1" applyAlignment="1">
      <alignment horizontal="center" vertical="center"/>
    </xf>
    <xf numFmtId="44" fontId="25" fillId="0" borderId="81" xfId="14" applyFont="1" applyBorder="1" applyAlignment="1">
      <alignment horizontal="center" vertical="center"/>
    </xf>
    <xf numFmtId="181" fontId="25" fillId="0" borderId="81" xfId="0" applyNumberFormat="1" applyFont="1" applyBorder="1" applyAlignment="1">
      <alignment horizontal="center" vertical="center"/>
    </xf>
    <xf numFmtId="0" fontId="51" fillId="0" borderId="76" xfId="0" applyFont="1" applyBorder="1" applyAlignment="1">
      <alignment horizontal="center" vertical="center"/>
    </xf>
    <xf numFmtId="0" fontId="51" fillId="0" borderId="76" xfId="0" applyFont="1" applyBorder="1" applyAlignment="1">
      <alignment horizontal="center" vertical="center" wrapText="1"/>
    </xf>
    <xf numFmtId="180" fontId="51" fillId="0" borderId="76" xfId="14" applyNumberFormat="1" applyFont="1" applyFill="1" applyBorder="1" applyAlignment="1">
      <alignment horizontal="center" vertical="center"/>
    </xf>
    <xf numFmtId="180" fontId="51" fillId="0" borderId="76" xfId="0" applyNumberFormat="1" applyFont="1" applyBorder="1" applyAlignment="1">
      <alignment horizontal="center" vertical="center"/>
    </xf>
    <xf numFmtId="44" fontId="51" fillId="0" borderId="76" xfId="14" applyFont="1" applyBorder="1" applyAlignment="1">
      <alignment horizontal="center" vertical="center"/>
    </xf>
    <xf numFmtId="181" fontId="51" fillId="0" borderId="76" xfId="0" applyNumberFormat="1" applyFont="1" applyBorder="1" applyAlignment="1">
      <alignment horizontal="center" vertical="center"/>
    </xf>
    <xf numFmtId="10" fontId="51" fillId="0" borderId="83" xfId="0" applyNumberFormat="1" applyFont="1" applyBorder="1" applyAlignment="1">
      <alignment horizontal="center" vertical="center" wrapText="1"/>
    </xf>
    <xf numFmtId="0" fontId="51" fillId="0" borderId="75" xfId="0" applyFont="1" applyBorder="1" applyAlignment="1">
      <alignment horizontal="center" vertical="center"/>
    </xf>
    <xf numFmtId="181" fontId="51" fillId="0" borderId="75" xfId="0" applyNumberFormat="1" applyFont="1" applyBorder="1" applyAlignment="1">
      <alignment horizontal="center" vertical="center"/>
    </xf>
    <xf numFmtId="0" fontId="51" fillId="0" borderId="86" xfId="0" applyFont="1" applyBorder="1" applyAlignment="1">
      <alignment horizontal="center" vertical="center"/>
    </xf>
    <xf numFmtId="0" fontId="51" fillId="0" borderId="83" xfId="0" applyFont="1" applyBorder="1" applyAlignment="1">
      <alignment horizontal="center" vertical="center"/>
    </xf>
    <xf numFmtId="180" fontId="51" fillId="0" borderId="5" xfId="0" applyNumberFormat="1" applyFont="1" applyBorder="1" applyAlignment="1">
      <alignment horizontal="center" vertical="center" wrapText="1"/>
    </xf>
    <xf numFmtId="44" fontId="51" fillId="0" borderId="5" xfId="14" applyFont="1" applyFill="1" applyBorder="1" applyAlignment="1">
      <alignment horizontal="center" vertical="center" wrapText="1"/>
    </xf>
    <xf numFmtId="180" fontId="51" fillId="0" borderId="3" xfId="0" applyNumberFormat="1" applyFont="1" applyBorder="1" applyAlignment="1">
      <alignment horizontal="center" vertical="center" wrapText="1"/>
    </xf>
    <xf numFmtId="44" fontId="51" fillId="0" borderId="3" xfId="14" applyFont="1" applyFill="1" applyBorder="1" applyAlignment="1">
      <alignment horizontal="center" vertical="center" wrapText="1"/>
    </xf>
    <xf numFmtId="170" fontId="41" fillId="0" borderId="51" xfId="0" applyNumberFormat="1" applyFont="1" applyBorder="1" applyAlignment="1">
      <alignment vertical="center" wrapText="1"/>
    </xf>
    <xf numFmtId="170" fontId="41" fillId="4" borderId="11" xfId="0" applyNumberFormat="1" applyFont="1" applyFill="1" applyBorder="1" applyAlignment="1">
      <alignment vertical="center" wrapText="1"/>
    </xf>
    <xf numFmtId="170" fontId="41" fillId="0" borderId="3" xfId="0" applyNumberFormat="1" applyFont="1" applyBorder="1" applyAlignment="1">
      <alignment vertical="center" wrapText="1"/>
    </xf>
    <xf numFmtId="170" fontId="41" fillId="4" borderId="9" xfId="0" applyNumberFormat="1" applyFont="1" applyFill="1" applyBorder="1" applyAlignment="1">
      <alignment vertical="center" wrapText="1"/>
    </xf>
    <xf numFmtId="170" fontId="41" fillId="0" borderId="1" xfId="0" applyNumberFormat="1" applyFont="1" applyBorder="1" applyAlignment="1">
      <alignment vertical="center" wrapText="1"/>
    </xf>
    <xf numFmtId="170" fontId="41" fillId="4" borderId="14" xfId="0" applyNumberFormat="1" applyFont="1" applyFill="1" applyBorder="1" applyAlignment="1">
      <alignment vertical="center" wrapText="1"/>
    </xf>
    <xf numFmtId="170" fontId="41" fillId="0" borderId="56" xfId="0" applyNumberFormat="1" applyFont="1" applyBorder="1" applyAlignment="1">
      <alignment vertical="center" wrapText="1"/>
    </xf>
    <xf numFmtId="170" fontId="41" fillId="4" borderId="54" xfId="0" applyNumberFormat="1" applyFont="1" applyFill="1" applyBorder="1" applyAlignment="1">
      <alignment vertical="center" wrapText="1"/>
    </xf>
    <xf numFmtId="43" fontId="12" fillId="0" borderId="76" xfId="9" applyFont="1" applyFill="1" applyBorder="1" applyAlignment="1">
      <alignment vertical="center"/>
    </xf>
    <xf numFmtId="180" fontId="51" fillId="0" borderId="75" xfId="14" applyNumberFormat="1" applyFont="1" applyFill="1" applyBorder="1" applyAlignment="1">
      <alignment horizontal="center" vertical="center"/>
    </xf>
    <xf numFmtId="180" fontId="51" fillId="0" borderId="75" xfId="0" applyNumberFormat="1" applyFont="1" applyBorder="1" applyAlignment="1">
      <alignment horizontal="center" vertical="center"/>
    </xf>
    <xf numFmtId="44" fontId="51" fillId="0" borderId="75" xfId="14" applyFont="1" applyBorder="1" applyAlignment="1">
      <alignment horizontal="center" vertical="center"/>
    </xf>
    <xf numFmtId="0" fontId="51" fillId="0" borderId="74" xfId="0" applyFont="1" applyBorder="1" applyAlignment="1">
      <alignment horizontal="center" vertical="center"/>
    </xf>
    <xf numFmtId="180" fontId="51" fillId="0" borderId="74" xfId="14" applyNumberFormat="1" applyFont="1" applyFill="1" applyBorder="1" applyAlignment="1">
      <alignment horizontal="center" vertical="center"/>
    </xf>
    <xf numFmtId="180" fontId="51" fillId="0" borderId="74" xfId="0" applyNumberFormat="1" applyFont="1" applyBorder="1" applyAlignment="1">
      <alignment horizontal="center" vertical="center"/>
    </xf>
    <xf numFmtId="44" fontId="51" fillId="0" borderId="74" xfId="14" applyFont="1" applyBorder="1" applyAlignment="1">
      <alignment horizontal="center" vertical="center"/>
    </xf>
    <xf numFmtId="181" fontId="51" fillId="0" borderId="74" xfId="0" applyNumberFormat="1" applyFont="1" applyBorder="1" applyAlignment="1">
      <alignment horizontal="center" vertical="center"/>
    </xf>
    <xf numFmtId="169" fontId="50" fillId="2" borderId="50" xfId="0" applyNumberFormat="1" applyFont="1" applyFill="1" applyBorder="1" applyAlignment="1">
      <alignment horizontal="center" vertical="center"/>
    </xf>
    <xf numFmtId="169" fontId="50" fillId="2" borderId="11" xfId="0" applyNumberFormat="1" applyFont="1" applyFill="1" applyBorder="1" applyAlignment="1">
      <alignment horizontal="center" vertical="center"/>
    </xf>
    <xf numFmtId="9" fontId="7" fillId="0" borderId="77" xfId="0" applyNumberFormat="1" applyFont="1" applyBorder="1" applyAlignment="1">
      <alignment vertical="center"/>
    </xf>
    <xf numFmtId="190" fontId="0" fillId="0" borderId="0" xfId="9" applyNumberFormat="1" applyFont="1" applyBorder="1"/>
    <xf numFmtId="9" fontId="0" fillId="0" borderId="0" xfId="2" applyFont="1" applyBorder="1"/>
    <xf numFmtId="1" fontId="0" fillId="0" borderId="0" xfId="2" applyNumberFormat="1" applyFont="1" applyBorder="1"/>
    <xf numFmtId="177" fontId="0" fillId="0" borderId="0" xfId="2" applyNumberFormat="1" applyFont="1" applyBorder="1"/>
    <xf numFmtId="10" fontId="0" fillId="0" borderId="0" xfId="2" applyNumberFormat="1" applyFont="1" applyBorder="1"/>
    <xf numFmtId="0" fontId="36" fillId="0" borderId="0" xfId="0" applyFont="1" applyAlignment="1">
      <alignment vertical="center"/>
    </xf>
    <xf numFmtId="0" fontId="43" fillId="0" borderId="0" xfId="0" applyFont="1" applyAlignment="1">
      <alignment vertical="center"/>
    </xf>
    <xf numFmtId="190" fontId="0" fillId="0" borderId="0" xfId="0" applyNumberFormat="1"/>
    <xf numFmtId="0" fontId="43" fillId="13" borderId="0" xfId="0" applyFont="1" applyFill="1" applyAlignment="1">
      <alignment vertical="center"/>
    </xf>
    <xf numFmtId="0" fontId="41" fillId="0" borderId="0" xfId="0" applyFont="1" applyAlignment="1">
      <alignment vertical="center"/>
    </xf>
    <xf numFmtId="0" fontId="43" fillId="0" borderId="0" xfId="0" applyFont="1" applyAlignment="1">
      <alignment vertical="center" wrapText="1"/>
    </xf>
    <xf numFmtId="0" fontId="40" fillId="14" borderId="0" xfId="0" applyFont="1" applyFill="1" applyAlignment="1">
      <alignment vertical="center"/>
    </xf>
    <xf numFmtId="0" fontId="4" fillId="0" borderId="79" xfId="0" applyFont="1" applyBorder="1"/>
    <xf numFmtId="0" fontId="4" fillId="0" borderId="77" xfId="0" applyFont="1" applyBorder="1"/>
    <xf numFmtId="0" fontId="4" fillId="0" borderId="74" xfId="0" applyFont="1" applyBorder="1"/>
    <xf numFmtId="0" fontId="4" fillId="0" borderId="0" xfId="0" applyFont="1"/>
    <xf numFmtId="0" fontId="4" fillId="0" borderId="76" xfId="0" applyFont="1" applyBorder="1"/>
    <xf numFmtId="0" fontId="39" fillId="4" borderId="3" xfId="0" applyFont="1" applyFill="1" applyBorder="1" applyAlignment="1">
      <alignment horizontal="center" vertical="center"/>
    </xf>
    <xf numFmtId="0" fontId="39" fillId="4" borderId="27" xfId="0" applyFont="1" applyFill="1" applyBorder="1" applyAlignment="1">
      <alignment horizontal="center" vertical="center"/>
    </xf>
    <xf numFmtId="0" fontId="39" fillId="4" borderId="3" xfId="0" applyFont="1" applyFill="1" applyBorder="1" applyAlignment="1">
      <alignment horizontal="center" vertical="center" wrapText="1"/>
    </xf>
    <xf numFmtId="0" fontId="39" fillId="4" borderId="27" xfId="0" applyFont="1" applyFill="1" applyBorder="1" applyAlignment="1">
      <alignment horizontal="center" vertical="center" wrapText="1"/>
    </xf>
    <xf numFmtId="0" fontId="9" fillId="0" borderId="79" xfId="0" applyFont="1" applyBorder="1"/>
    <xf numFmtId="0" fontId="9" fillId="0" borderId="0" xfId="0" applyFont="1"/>
    <xf numFmtId="0" fontId="58" fillId="0" borderId="74" xfId="0" applyFont="1" applyBorder="1" applyAlignment="1">
      <alignment vertical="center"/>
    </xf>
    <xf numFmtId="0" fontId="58" fillId="0" borderId="80" xfId="0" applyFont="1" applyBorder="1" applyAlignment="1">
      <alignment vertical="center"/>
    </xf>
    <xf numFmtId="0" fontId="58" fillId="0" borderId="81" xfId="0" applyFont="1" applyBorder="1" applyAlignment="1">
      <alignment vertical="center"/>
    </xf>
    <xf numFmtId="0" fontId="58" fillId="0" borderId="84" xfId="0" applyFont="1" applyBorder="1" applyAlignment="1">
      <alignment vertical="center"/>
    </xf>
    <xf numFmtId="0" fontId="58" fillId="0" borderId="0" xfId="0" applyFont="1" applyAlignment="1">
      <alignment vertical="center"/>
    </xf>
    <xf numFmtId="0" fontId="58" fillId="0" borderId="79" xfId="0" applyFont="1" applyBorder="1" applyAlignment="1">
      <alignment vertical="center"/>
    </xf>
    <xf numFmtId="0" fontId="58" fillId="0" borderId="77" xfId="0" applyFont="1" applyBorder="1" applyAlignment="1">
      <alignment vertical="center"/>
    </xf>
    <xf numFmtId="0" fontId="61" fillId="0" borderId="0" xfId="0" applyFont="1"/>
    <xf numFmtId="0" fontId="58" fillId="0" borderId="76" xfId="0" applyFont="1" applyBorder="1" applyAlignment="1">
      <alignment vertical="center"/>
    </xf>
    <xf numFmtId="0" fontId="24" fillId="16" borderId="50" xfId="0" applyFont="1" applyFill="1" applyBorder="1" applyAlignment="1">
      <alignment horizontal="center" vertical="center" wrapText="1"/>
    </xf>
    <xf numFmtId="0" fontId="24" fillId="16" borderId="18" xfId="0" applyFont="1" applyFill="1" applyBorder="1" applyAlignment="1">
      <alignment horizontal="center" vertical="center" wrapText="1"/>
    </xf>
    <xf numFmtId="0" fontId="58" fillId="0" borderId="78" xfId="0" applyFont="1" applyBorder="1" applyAlignment="1">
      <alignment horizontal="center" vertical="center"/>
    </xf>
    <xf numFmtId="0" fontId="58" fillId="0" borderId="83" xfId="0" applyFont="1" applyBorder="1" applyAlignment="1">
      <alignment vertical="center"/>
    </xf>
    <xf numFmtId="0" fontId="58" fillId="0" borderId="75" xfId="0" applyFont="1" applyBorder="1" applyAlignment="1">
      <alignment vertical="center"/>
    </xf>
    <xf numFmtId="0" fontId="62" fillId="3" borderId="11" xfId="0" applyFont="1" applyFill="1" applyBorder="1" applyAlignment="1">
      <alignment horizontal="center" vertical="center" wrapText="1"/>
    </xf>
    <xf numFmtId="0" fontId="58" fillId="0" borderId="87" xfId="0" applyFont="1" applyBorder="1" applyAlignment="1">
      <alignment vertical="center"/>
    </xf>
    <xf numFmtId="166" fontId="24" fillId="4" borderId="11" xfId="5" applyFont="1" applyFill="1" applyBorder="1" applyAlignment="1">
      <alignment horizontal="center" vertical="center"/>
    </xf>
    <xf numFmtId="0" fontId="62" fillId="3" borderId="19" xfId="0" applyFont="1" applyFill="1" applyBorder="1" applyAlignment="1">
      <alignment horizontal="center" vertical="center" wrapText="1"/>
    </xf>
    <xf numFmtId="0" fontId="58" fillId="0" borderId="85" xfId="0" applyFont="1" applyBorder="1" applyAlignment="1">
      <alignment vertical="center"/>
    </xf>
    <xf numFmtId="0" fontId="58" fillId="0" borderId="86" xfId="0" applyFont="1" applyBorder="1" applyAlignment="1">
      <alignment vertical="center"/>
    </xf>
    <xf numFmtId="0" fontId="63" fillId="0" borderId="74" xfId="0" applyFont="1" applyBorder="1" applyAlignment="1">
      <alignment vertical="center"/>
    </xf>
    <xf numFmtId="0" fontId="63" fillId="0" borderId="80" xfId="0" applyFont="1" applyBorder="1" applyAlignment="1">
      <alignment vertical="center"/>
    </xf>
    <xf numFmtId="0" fontId="63" fillId="0" borderId="81" xfId="0" applyFont="1" applyBorder="1" applyAlignment="1">
      <alignment vertical="center"/>
    </xf>
    <xf numFmtId="0" fontId="63" fillId="0" borderId="79" xfId="0" applyFont="1" applyBorder="1"/>
    <xf numFmtId="0" fontId="63" fillId="0" borderId="77" xfId="0" applyFont="1" applyBorder="1"/>
    <xf numFmtId="0" fontId="63" fillId="0" borderId="74" xfId="0" applyFont="1" applyBorder="1"/>
    <xf numFmtId="0" fontId="63" fillId="0" borderId="0" xfId="0" applyFont="1"/>
    <xf numFmtId="0" fontId="63" fillId="0" borderId="78" xfId="0" applyFont="1" applyBorder="1" applyAlignment="1">
      <alignment vertical="center"/>
    </xf>
    <xf numFmtId="0" fontId="63" fillId="0" borderId="76" xfId="0" applyFont="1" applyBorder="1"/>
    <xf numFmtId="0" fontId="63" fillId="0" borderId="79" xfId="0" applyFont="1" applyBorder="1" applyAlignment="1">
      <alignment vertical="center"/>
    </xf>
    <xf numFmtId="0" fontId="63" fillId="0" borderId="77" xfId="0" applyFont="1" applyBorder="1" applyAlignment="1">
      <alignment vertical="center"/>
    </xf>
    <xf numFmtId="0" fontId="63" fillId="0" borderId="0" xfId="0" applyFont="1" applyAlignment="1">
      <alignment vertical="center"/>
    </xf>
    <xf numFmtId="0" fontId="63" fillId="0" borderId="76" xfId="0" applyFont="1" applyBorder="1" applyAlignment="1">
      <alignment vertical="center"/>
    </xf>
    <xf numFmtId="0" fontId="64" fillId="16" borderId="50" xfId="0" applyFont="1" applyFill="1" applyBorder="1" applyAlignment="1">
      <alignment horizontal="centerContinuous" vertical="center" wrapText="1"/>
    </xf>
    <xf numFmtId="0" fontId="64" fillId="16" borderId="51" xfId="0" applyFont="1" applyFill="1" applyBorder="1" applyAlignment="1">
      <alignment horizontal="center" vertical="center" wrapText="1"/>
    </xf>
    <xf numFmtId="0" fontId="64" fillId="16" borderId="52" xfId="0" applyFont="1" applyFill="1" applyBorder="1" applyAlignment="1">
      <alignment horizontal="center" vertical="center" wrapText="1"/>
    </xf>
    <xf numFmtId="0" fontId="64" fillId="16" borderId="11" xfId="0" applyFont="1" applyFill="1" applyBorder="1" applyAlignment="1">
      <alignment horizontal="center" vertical="center" wrapText="1"/>
    </xf>
    <xf numFmtId="0" fontId="63" fillId="0" borderId="79" xfId="0" applyFont="1" applyBorder="1" applyAlignment="1">
      <alignment vertical="center" wrapText="1"/>
    </xf>
    <xf numFmtId="43" fontId="2" fillId="4" borderId="3" xfId="9" applyFont="1" applyFill="1" applyBorder="1" applyAlignment="1">
      <alignment vertical="center" wrapText="1"/>
    </xf>
    <xf numFmtId="0" fontId="63" fillId="0" borderId="77" xfId="0" applyFont="1" applyBorder="1" applyAlignment="1">
      <alignment vertical="center" wrapText="1"/>
    </xf>
    <xf numFmtId="0" fontId="63" fillId="0" borderId="74" xfId="0" applyFont="1" applyBorder="1" applyAlignment="1">
      <alignment vertical="center" wrapText="1"/>
    </xf>
    <xf numFmtId="0" fontId="63" fillId="0" borderId="0" xfId="0" applyFont="1" applyAlignment="1">
      <alignment vertical="center" wrapText="1"/>
    </xf>
    <xf numFmtId="0" fontId="29" fillId="0" borderId="0" xfId="64" applyFont="1" applyAlignment="1">
      <alignment vertical="center"/>
    </xf>
    <xf numFmtId="0" fontId="29" fillId="3" borderId="0" xfId="64" applyFont="1" applyFill="1" applyAlignment="1">
      <alignment vertical="center"/>
    </xf>
    <xf numFmtId="0" fontId="29" fillId="0" borderId="0" xfId="64" applyFont="1" applyAlignment="1">
      <alignment vertical="center" wrapText="1"/>
    </xf>
    <xf numFmtId="0" fontId="63" fillId="0" borderId="0" xfId="0" applyFont="1" applyAlignment="1">
      <alignment wrapText="1"/>
    </xf>
    <xf numFmtId="0" fontId="63" fillId="0" borderId="0" xfId="0" applyFont="1" applyAlignment="1">
      <alignment horizontal="center" wrapText="1"/>
    </xf>
    <xf numFmtId="0" fontId="29" fillId="3" borderId="0" xfId="64" applyFont="1" applyFill="1" applyAlignment="1">
      <alignment horizontal="center" vertical="center"/>
    </xf>
    <xf numFmtId="0" fontId="31" fillId="4" borderId="3" xfId="64" applyFont="1" applyFill="1" applyBorder="1" applyAlignment="1">
      <alignment horizontal="center" vertical="center" wrapText="1"/>
    </xf>
    <xf numFmtId="0" fontId="29" fillId="0" borderId="3" xfId="64" applyFont="1" applyBorder="1" applyAlignment="1">
      <alignment horizontal="center" vertical="center" wrapText="1"/>
    </xf>
    <xf numFmtId="43" fontId="29" fillId="0" borderId="3" xfId="64" applyNumberFormat="1" applyFont="1" applyBorder="1" applyAlignment="1">
      <alignment vertical="center" wrapText="1"/>
    </xf>
    <xf numFmtId="0" fontId="29" fillId="4" borderId="3" xfId="64" applyFont="1" applyFill="1" applyBorder="1" applyAlignment="1">
      <alignment horizontal="center" vertical="center" wrapText="1"/>
    </xf>
    <xf numFmtId="0" fontId="29" fillId="4" borderId="3" xfId="64" applyFont="1" applyFill="1" applyBorder="1" applyAlignment="1">
      <alignment vertical="center" wrapText="1"/>
    </xf>
    <xf numFmtId="0" fontId="65" fillId="0" borderId="0" xfId="64" applyFont="1" applyAlignment="1">
      <alignment vertical="center"/>
    </xf>
    <xf numFmtId="0" fontId="66" fillId="3" borderId="2" xfId="28" applyFont="1" applyFill="1" applyBorder="1" applyAlignment="1">
      <alignment horizontal="justify" vertical="center" wrapText="1"/>
    </xf>
    <xf numFmtId="0" fontId="65" fillId="3" borderId="2" xfId="64" applyFont="1" applyFill="1" applyBorder="1" applyAlignment="1">
      <alignment vertical="center"/>
    </xf>
    <xf numFmtId="0" fontId="65" fillId="3" borderId="2" xfId="64" applyFont="1" applyFill="1" applyBorder="1" applyAlignment="1">
      <alignment vertical="center" wrapText="1"/>
    </xf>
    <xf numFmtId="0" fontId="31" fillId="0" borderId="0" xfId="64" applyFont="1" applyAlignment="1">
      <alignment vertical="center"/>
    </xf>
    <xf numFmtId="0" fontId="31" fillId="3" borderId="3" xfId="64" applyFont="1" applyFill="1" applyBorder="1" applyAlignment="1">
      <alignment horizontal="center" vertical="center"/>
    </xf>
    <xf numFmtId="0" fontId="29" fillId="3" borderId="3" xfId="64" applyFont="1" applyFill="1" applyBorder="1" applyAlignment="1">
      <alignment vertical="center"/>
    </xf>
    <xf numFmtId="0" fontId="38" fillId="4" borderId="51" xfId="0" applyFont="1" applyFill="1" applyBorder="1" applyAlignment="1">
      <alignment horizontal="center" vertical="center" wrapText="1"/>
    </xf>
    <xf numFmtId="0" fontId="39" fillId="4" borderId="51" xfId="0" applyFont="1" applyFill="1" applyBorder="1" applyAlignment="1">
      <alignment horizontal="center" vertical="center" wrapText="1"/>
    </xf>
    <xf numFmtId="170" fontId="39" fillId="4" borderId="51" xfId="13" applyNumberFormat="1" applyFont="1" applyFill="1" applyBorder="1" applyAlignment="1">
      <alignment horizontal="center" vertical="center" wrapText="1"/>
    </xf>
    <xf numFmtId="44" fontId="39" fillId="4" borderId="51" xfId="13" applyFont="1" applyFill="1" applyBorder="1" applyAlignment="1">
      <alignment horizontal="center" vertical="center" wrapText="1"/>
    </xf>
    <xf numFmtId="170" fontId="41" fillId="4" borderId="51" xfId="0" applyNumberFormat="1" applyFont="1" applyFill="1" applyBorder="1" applyAlignment="1">
      <alignment vertical="center" wrapText="1"/>
    </xf>
    <xf numFmtId="172" fontId="41" fillId="4" borderId="51" xfId="0" applyNumberFormat="1" applyFont="1" applyFill="1" applyBorder="1" applyAlignment="1">
      <alignment vertical="center" wrapText="1"/>
    </xf>
    <xf numFmtId="0" fontId="38" fillId="4" borderId="3" xfId="0" applyFont="1" applyFill="1" applyBorder="1" applyAlignment="1">
      <alignment horizontal="center" vertical="center" wrapText="1"/>
    </xf>
    <xf numFmtId="0" fontId="38" fillId="4" borderId="3" xfId="0" applyFont="1" applyFill="1" applyBorder="1" applyAlignment="1">
      <alignment horizontal="justify" vertical="center" wrapText="1"/>
    </xf>
    <xf numFmtId="170" fontId="39" fillId="4" borderId="3" xfId="13" applyNumberFormat="1" applyFont="1" applyFill="1" applyBorder="1" applyAlignment="1">
      <alignment horizontal="center" vertical="center" wrapText="1"/>
    </xf>
    <xf numFmtId="44" fontId="39" fillId="4" borderId="3" xfId="13" applyFont="1" applyFill="1" applyBorder="1" applyAlignment="1">
      <alignment horizontal="center" vertical="center" wrapText="1"/>
    </xf>
    <xf numFmtId="170" fontId="41" fillId="4" borderId="3" xfId="0" applyNumberFormat="1" applyFont="1" applyFill="1" applyBorder="1" applyAlignment="1">
      <alignment vertical="center" wrapText="1"/>
    </xf>
    <xf numFmtId="172" fontId="41" fillId="4" borderId="3" xfId="0" applyNumberFormat="1" applyFont="1" applyFill="1" applyBorder="1" applyAlignment="1">
      <alignment vertical="center" wrapText="1"/>
    </xf>
    <xf numFmtId="0" fontId="38" fillId="4" borderId="1" xfId="0" applyFont="1" applyFill="1" applyBorder="1" applyAlignment="1">
      <alignment horizontal="center" vertical="center" wrapText="1"/>
    </xf>
    <xf numFmtId="0" fontId="38" fillId="4" borderId="1" xfId="0" applyFont="1" applyFill="1" applyBorder="1" applyAlignment="1">
      <alignment horizontal="justify" vertical="center" wrapText="1"/>
    </xf>
    <xf numFmtId="0" fontId="39" fillId="4" borderId="1" xfId="0" applyFont="1" applyFill="1" applyBorder="1" applyAlignment="1">
      <alignment horizontal="center" vertical="center" wrapText="1"/>
    </xf>
    <xf numFmtId="170" fontId="39" fillId="4" borderId="1" xfId="13" applyNumberFormat="1" applyFont="1" applyFill="1" applyBorder="1" applyAlignment="1">
      <alignment horizontal="center" vertical="center" wrapText="1"/>
    </xf>
    <xf numFmtId="44" fontId="39" fillId="4" borderId="1" xfId="13" applyFont="1" applyFill="1" applyBorder="1" applyAlignment="1">
      <alignment horizontal="center" vertical="center" wrapText="1"/>
    </xf>
    <xf numFmtId="170" fontId="41" fillId="4" borderId="1" xfId="0" applyNumberFormat="1" applyFont="1" applyFill="1" applyBorder="1" applyAlignment="1">
      <alignment vertical="center" wrapText="1"/>
    </xf>
    <xf numFmtId="172" fontId="41" fillId="4" borderId="1" xfId="0" applyNumberFormat="1" applyFont="1" applyFill="1" applyBorder="1" applyAlignment="1">
      <alignment vertical="center" wrapText="1"/>
    </xf>
    <xf numFmtId="0" fontId="38" fillId="4" borderId="51" xfId="19" applyFont="1" applyFill="1" applyBorder="1" applyAlignment="1">
      <alignment vertical="center" wrapText="1"/>
    </xf>
    <xf numFmtId="0" fontId="38" fillId="4" borderId="5" xfId="0" applyFont="1" applyFill="1" applyBorder="1" applyAlignment="1">
      <alignment horizontal="center" vertical="center" wrapText="1"/>
    </xf>
    <xf numFmtId="0" fontId="38" fillId="4" borderId="3" xfId="19" applyFont="1" applyFill="1" applyBorder="1" applyAlignment="1">
      <alignment vertical="center" wrapText="1"/>
    </xf>
    <xf numFmtId="0" fontId="38" fillId="4" borderId="3" xfId="19" applyFont="1" applyFill="1" applyBorder="1" applyAlignment="1">
      <alignment horizontal="center" vertical="center" wrapText="1"/>
    </xf>
    <xf numFmtId="0" fontId="38" fillId="4" borderId="3" xfId="0" applyFont="1" applyFill="1" applyBorder="1" applyAlignment="1">
      <alignment vertical="center"/>
    </xf>
    <xf numFmtId="0" fontId="38" fillId="4" borderId="1" xfId="19" applyFont="1" applyFill="1" applyBorder="1" applyAlignment="1">
      <alignment vertical="center" wrapText="1"/>
    </xf>
    <xf numFmtId="0" fontId="38" fillId="4" borderId="56" xfId="0" applyFont="1" applyFill="1" applyBorder="1" applyAlignment="1">
      <alignment horizontal="center" vertical="center" wrapText="1"/>
    </xf>
    <xf numFmtId="0" fontId="38" fillId="4" borderId="56" xfId="19" applyFont="1" applyFill="1" applyBorder="1" applyAlignment="1">
      <alignment vertical="center" wrapText="1"/>
    </xf>
    <xf numFmtId="0" fontId="39" fillId="4" borderId="56" xfId="0" applyFont="1" applyFill="1" applyBorder="1" applyAlignment="1">
      <alignment horizontal="center" vertical="center" wrapText="1"/>
    </xf>
    <xf numFmtId="170" fontId="39" fillId="4" borderId="56" xfId="13" applyNumberFormat="1" applyFont="1" applyFill="1" applyBorder="1" applyAlignment="1">
      <alignment horizontal="center" vertical="center" wrapText="1"/>
    </xf>
    <xf numFmtId="44" fontId="39" fillId="4" borderId="56" xfId="13" applyFont="1" applyFill="1" applyBorder="1" applyAlignment="1">
      <alignment horizontal="center" vertical="center" wrapText="1"/>
    </xf>
    <xf numFmtId="170" fontId="41" fillId="4" borderId="56" xfId="0" applyNumberFormat="1" applyFont="1" applyFill="1" applyBorder="1" applyAlignment="1">
      <alignment vertical="center" wrapText="1"/>
    </xf>
    <xf numFmtId="172" fontId="41" fillId="4" borderId="56" xfId="0" applyNumberFormat="1" applyFont="1" applyFill="1" applyBorder="1" applyAlignment="1">
      <alignment vertical="center" wrapText="1"/>
    </xf>
    <xf numFmtId="0" fontId="2" fillId="0" borderId="0" xfId="0" applyFont="1" applyAlignment="1">
      <alignment vertical="center"/>
    </xf>
    <xf numFmtId="0" fontId="67" fillId="0" borderId="0" xfId="0" applyFont="1" applyAlignment="1">
      <alignment vertical="center"/>
    </xf>
    <xf numFmtId="0" fontId="2" fillId="0" borderId="0" xfId="0" applyFont="1" applyAlignment="1">
      <alignment horizontal="center" vertical="center"/>
    </xf>
    <xf numFmtId="44" fontId="2" fillId="5" borderId="0" xfId="13" applyFont="1" applyFill="1" applyAlignment="1">
      <alignment horizontal="center" vertical="center"/>
    </xf>
    <xf numFmtId="0" fontId="2" fillId="5" borderId="0" xfId="0" applyFont="1" applyFill="1" applyAlignment="1">
      <alignment horizontal="center" vertical="center"/>
    </xf>
    <xf numFmtId="0" fontId="2" fillId="5" borderId="0" xfId="0" applyFont="1" applyFill="1" applyAlignment="1">
      <alignment vertical="center"/>
    </xf>
    <xf numFmtId="0" fontId="12" fillId="0" borderId="79" xfId="0" applyFont="1" applyBorder="1" applyAlignment="1">
      <alignment vertical="center"/>
    </xf>
    <xf numFmtId="0" fontId="12" fillId="0" borderId="0" xfId="0" applyFont="1" applyAlignment="1">
      <alignment vertical="center"/>
    </xf>
    <xf numFmtId="0" fontId="12" fillId="0" borderId="74" xfId="0" applyFont="1" applyBorder="1" applyAlignment="1">
      <alignment vertical="center"/>
    </xf>
    <xf numFmtId="0" fontId="14" fillId="0" borderId="79" xfId="0" applyFont="1" applyBorder="1" applyAlignment="1">
      <alignment vertical="center"/>
    </xf>
    <xf numFmtId="0" fontId="14" fillId="0" borderId="0" xfId="0" applyFont="1" applyAlignment="1">
      <alignment vertical="center"/>
    </xf>
    <xf numFmtId="0" fontId="12" fillId="0" borderId="79" xfId="0" applyFont="1" applyBorder="1" applyAlignment="1">
      <alignment vertical="center" wrapText="1"/>
    </xf>
    <xf numFmtId="0" fontId="54" fillId="0" borderId="50" xfId="0" applyFont="1" applyBorder="1" applyAlignment="1">
      <alignment horizontal="center" vertical="center" wrapText="1"/>
    </xf>
    <xf numFmtId="0" fontId="12" fillId="0" borderId="0" xfId="0" applyFont="1" applyAlignment="1">
      <alignment vertical="center" wrapText="1"/>
    </xf>
    <xf numFmtId="0" fontId="54" fillId="0" borderId="8" xfId="0" applyFont="1" applyBorder="1" applyAlignment="1">
      <alignment horizontal="center" vertical="center" wrapText="1"/>
    </xf>
    <xf numFmtId="0" fontId="54" fillId="0" borderId="34" xfId="0" applyFont="1" applyBorder="1" applyAlignment="1">
      <alignment horizontal="center" vertical="center" wrapText="1"/>
    </xf>
    <xf numFmtId="0" fontId="54" fillId="4" borderId="50" xfId="0" applyFont="1" applyFill="1" applyBorder="1" applyAlignment="1">
      <alignment horizontal="center" vertical="center" wrapText="1"/>
    </xf>
    <xf numFmtId="0" fontId="54" fillId="4" borderId="8" xfId="0" applyFont="1" applyFill="1" applyBorder="1" applyAlignment="1">
      <alignment horizontal="center" vertical="center" wrapText="1"/>
    </xf>
    <xf numFmtId="0" fontId="54" fillId="4" borderId="25" xfId="0" applyFont="1" applyFill="1" applyBorder="1" applyAlignment="1">
      <alignment horizontal="center" vertical="center" wrapText="1"/>
    </xf>
    <xf numFmtId="0" fontId="2" fillId="0" borderId="79" xfId="0" applyFont="1" applyBorder="1" applyAlignment="1">
      <alignment vertical="center"/>
    </xf>
    <xf numFmtId="44" fontId="39" fillId="4" borderId="3" xfId="13" applyFont="1" applyFill="1" applyBorder="1" applyAlignment="1">
      <alignment horizontal="center" vertical="center"/>
    </xf>
    <xf numFmtId="0" fontId="54" fillId="4" borderId="34" xfId="0" applyFont="1" applyFill="1" applyBorder="1" applyAlignment="1">
      <alignment horizontal="center" vertical="center" wrapText="1"/>
    </xf>
    <xf numFmtId="44" fontId="39" fillId="4" borderId="1" xfId="13" applyFont="1" applyFill="1" applyBorder="1" applyAlignment="1">
      <alignment horizontal="center" vertical="center"/>
    </xf>
    <xf numFmtId="44" fontId="39" fillId="4" borderId="51" xfId="13" applyFont="1" applyFill="1" applyBorder="1" applyAlignment="1">
      <alignment horizontal="center" vertical="center"/>
    </xf>
    <xf numFmtId="0" fontId="54" fillId="0" borderId="53" xfId="0" applyFont="1" applyBorder="1" applyAlignment="1">
      <alignment horizontal="center" vertical="center" wrapText="1"/>
    </xf>
    <xf numFmtId="0" fontId="52" fillId="0" borderId="56" xfId="0" applyFont="1" applyBorder="1" applyAlignment="1">
      <alignment horizontal="center" vertical="center" wrapText="1"/>
    </xf>
    <xf numFmtId="44" fontId="39" fillId="4" borderId="56" xfId="13" applyFont="1" applyFill="1" applyBorder="1" applyAlignment="1">
      <alignment horizontal="center" vertical="center"/>
    </xf>
    <xf numFmtId="0" fontId="56" fillId="0" borderId="41" xfId="0" applyFont="1" applyBorder="1" applyAlignment="1">
      <alignment horizontal="center" vertical="center"/>
    </xf>
    <xf numFmtId="0" fontId="55" fillId="0" borderId="41" xfId="0" applyFont="1" applyBorder="1" applyAlignment="1">
      <alignment horizontal="center" vertical="center"/>
    </xf>
    <xf numFmtId="0" fontId="55" fillId="0" borderId="42" xfId="0" applyFont="1" applyBorder="1" applyAlignment="1">
      <alignment horizontal="center" vertical="center"/>
    </xf>
    <xf numFmtId="0" fontId="42" fillId="0" borderId="76" xfId="0" applyFont="1" applyBorder="1" applyAlignment="1">
      <alignment horizontal="center" vertical="center"/>
    </xf>
    <xf numFmtId="0" fontId="42" fillId="0" borderId="78" xfId="0" applyFont="1" applyBorder="1" applyAlignment="1">
      <alignment horizontal="center" vertical="center"/>
    </xf>
    <xf numFmtId="0" fontId="42" fillId="16" borderId="21" xfId="0" applyFont="1" applyFill="1" applyBorder="1" applyAlignment="1">
      <alignment horizontal="center" vertical="center" wrapText="1"/>
    </xf>
    <xf numFmtId="0" fontId="42" fillId="16" borderId="58" xfId="0" applyFont="1" applyFill="1" applyBorder="1" applyAlignment="1">
      <alignment horizontal="center" vertical="center" wrapText="1"/>
    </xf>
    <xf numFmtId="44" fontId="42" fillId="16" borderId="58" xfId="13" applyFont="1" applyFill="1" applyBorder="1" applyAlignment="1">
      <alignment horizontal="center" vertical="center" wrapText="1"/>
    </xf>
    <xf numFmtId="0" fontId="42" fillId="16" borderId="63" xfId="7" applyFont="1" applyFill="1" applyBorder="1" applyAlignment="1">
      <alignment horizontal="center" vertical="center" wrapText="1"/>
    </xf>
    <xf numFmtId="44" fontId="42" fillId="16" borderId="21" xfId="13" applyFont="1" applyFill="1" applyBorder="1" applyAlignment="1">
      <alignment horizontal="center" vertical="center" wrapText="1"/>
    </xf>
    <xf numFmtId="0" fontId="42" fillId="16" borderId="22" xfId="7" applyFont="1" applyFill="1" applyBorder="1" applyAlignment="1">
      <alignment horizontal="center" vertical="center" wrapText="1"/>
    </xf>
    <xf numFmtId="44" fontId="42" fillId="16" borderId="22" xfId="13" applyFont="1" applyFill="1" applyBorder="1" applyAlignment="1">
      <alignment horizontal="center" vertical="center" wrapText="1"/>
    </xf>
    <xf numFmtId="0" fontId="42" fillId="16" borderId="23" xfId="7" applyFont="1" applyFill="1" applyBorder="1" applyAlignment="1">
      <alignment horizontal="center" vertical="center" wrapText="1"/>
    </xf>
    <xf numFmtId="0" fontId="42" fillId="16" borderId="58" xfId="7" applyFont="1" applyFill="1" applyBorder="1" applyAlignment="1">
      <alignment horizontal="center" vertical="center" wrapText="1"/>
    </xf>
    <xf numFmtId="0" fontId="42" fillId="16" borderId="47" xfId="0" applyFont="1" applyFill="1" applyBorder="1" applyAlignment="1">
      <alignment vertical="center"/>
    </xf>
    <xf numFmtId="0" fontId="42" fillId="16" borderId="48" xfId="0" applyFont="1" applyFill="1" applyBorder="1" applyAlignment="1">
      <alignment vertical="center"/>
    </xf>
    <xf numFmtId="0" fontId="42" fillId="0" borderId="76" xfId="0" applyFont="1" applyBorder="1" applyAlignment="1">
      <alignment vertical="center"/>
    </xf>
    <xf numFmtId="0" fontId="2" fillId="0" borderId="74" xfId="0" applyFont="1" applyBorder="1" applyAlignment="1">
      <alignment vertical="center"/>
    </xf>
    <xf numFmtId="44" fontId="2" fillId="0" borderId="0" xfId="13" applyFont="1" applyFill="1" applyAlignment="1">
      <alignment horizontal="center" vertical="center"/>
    </xf>
    <xf numFmtId="170" fontId="2" fillId="0" borderId="0" xfId="0" applyNumberFormat="1" applyFont="1" applyAlignment="1">
      <alignment vertical="center"/>
    </xf>
    <xf numFmtId="0" fontId="38" fillId="4" borderId="5" xfId="19" applyFont="1" applyFill="1" applyBorder="1" applyAlignment="1">
      <alignment vertical="center" wrapText="1"/>
    </xf>
    <xf numFmtId="0" fontId="39" fillId="4" borderId="5" xfId="0" applyFont="1" applyFill="1" applyBorder="1" applyAlignment="1">
      <alignment horizontal="center" vertical="center" wrapText="1"/>
    </xf>
    <xf numFmtId="44" fontId="39" fillId="4" borderId="5" xfId="13" applyFont="1" applyFill="1" applyBorder="1" applyAlignment="1">
      <alignment horizontal="center" vertical="center"/>
    </xf>
    <xf numFmtId="170" fontId="39" fillId="4" borderId="5" xfId="13" applyNumberFormat="1" applyFont="1" applyFill="1" applyBorder="1" applyAlignment="1">
      <alignment horizontal="center" vertical="center" wrapText="1"/>
    </xf>
    <xf numFmtId="44" fontId="39" fillId="4" borderId="5" xfId="13" applyFont="1" applyFill="1" applyBorder="1" applyAlignment="1">
      <alignment horizontal="center" vertical="center" wrapText="1"/>
    </xf>
    <xf numFmtId="170" fontId="41" fillId="4" borderId="5" xfId="0" applyNumberFormat="1" applyFont="1" applyFill="1" applyBorder="1" applyAlignment="1">
      <alignment vertical="center" wrapText="1"/>
    </xf>
    <xf numFmtId="172" fontId="41" fillId="4" borderId="5" xfId="0" applyNumberFormat="1" applyFont="1" applyFill="1" applyBorder="1" applyAlignment="1">
      <alignment vertical="center" wrapText="1"/>
    </xf>
    <xf numFmtId="170" fontId="41" fillId="0" borderId="5" xfId="0" applyNumberFormat="1" applyFont="1" applyBorder="1" applyAlignment="1">
      <alignment vertical="center" wrapText="1"/>
    </xf>
    <xf numFmtId="170" fontId="41" fillId="4" borderId="26" xfId="0" applyNumberFormat="1" applyFont="1" applyFill="1" applyBorder="1" applyAlignment="1">
      <alignment vertical="center" wrapText="1"/>
    </xf>
    <xf numFmtId="0" fontId="54" fillId="0" borderId="18" xfId="0" applyFont="1" applyBorder="1" applyAlignment="1">
      <alignment horizontal="center" vertical="center" wrapText="1"/>
    </xf>
    <xf numFmtId="0" fontId="38" fillId="4" borderId="27" xfId="0" applyFont="1" applyFill="1" applyBorder="1" applyAlignment="1">
      <alignment horizontal="center" vertical="center" wrapText="1"/>
    </xf>
    <xf numFmtId="170" fontId="39" fillId="4" borderId="27" xfId="13" applyNumberFormat="1" applyFont="1" applyFill="1" applyBorder="1" applyAlignment="1">
      <alignment horizontal="center" vertical="center" wrapText="1"/>
    </xf>
    <xf numFmtId="44" fontId="39" fillId="4" borderId="27" xfId="13" applyFont="1" applyFill="1" applyBorder="1" applyAlignment="1">
      <alignment horizontal="center" vertical="center" wrapText="1"/>
    </xf>
    <xf numFmtId="170" fontId="41" fillId="4" borderId="27" xfId="0" applyNumberFormat="1" applyFont="1" applyFill="1" applyBorder="1" applyAlignment="1">
      <alignment vertical="center" wrapText="1"/>
    </xf>
    <xf numFmtId="172" fontId="41" fillId="4" borderId="27" xfId="0" applyNumberFormat="1" applyFont="1" applyFill="1" applyBorder="1" applyAlignment="1">
      <alignment vertical="center" wrapText="1"/>
    </xf>
    <xf numFmtId="170" fontId="41" fillId="0" borderId="27" xfId="0" applyNumberFormat="1" applyFont="1" applyBorder="1" applyAlignment="1">
      <alignment vertical="center" wrapText="1"/>
    </xf>
    <xf numFmtId="170" fontId="41" fillId="4" borderId="19" xfId="0" applyNumberFormat="1" applyFont="1" applyFill="1" applyBorder="1" applyAlignment="1">
      <alignment vertical="center" wrapText="1"/>
    </xf>
    <xf numFmtId="0" fontId="38" fillId="4" borderId="27" xfId="19" applyFont="1" applyFill="1" applyBorder="1" applyAlignment="1">
      <alignment vertical="center" wrapText="1"/>
    </xf>
    <xf numFmtId="44" fontId="39" fillId="4" borderId="27" xfId="13" applyFont="1" applyFill="1" applyBorder="1" applyAlignment="1">
      <alignment horizontal="center" vertical="center"/>
    </xf>
    <xf numFmtId="0" fontId="51" fillId="4" borderId="25" xfId="0" applyFont="1" applyFill="1" applyBorder="1" applyAlignment="1">
      <alignment horizontal="center" vertical="center"/>
    </xf>
    <xf numFmtId="1" fontId="39" fillId="4" borderId="5" xfId="0" applyNumberFormat="1" applyFont="1" applyFill="1" applyBorder="1" applyAlignment="1">
      <alignment horizontal="left" vertical="center" wrapText="1"/>
    </xf>
    <xf numFmtId="1" fontId="39" fillId="4" borderId="5" xfId="0" applyNumberFormat="1" applyFont="1" applyFill="1" applyBorder="1" applyAlignment="1">
      <alignment horizontal="center" vertical="center" wrapText="1"/>
    </xf>
    <xf numFmtId="0" fontId="51" fillId="4" borderId="5" xfId="0" applyFont="1" applyFill="1" applyBorder="1" applyAlignment="1">
      <alignment horizontal="center" vertical="center" wrapText="1"/>
    </xf>
    <xf numFmtId="180" fontId="51" fillId="4" borderId="5" xfId="0" applyNumberFormat="1" applyFont="1" applyFill="1" applyBorder="1" applyAlignment="1">
      <alignment horizontal="center" vertical="center" wrapText="1"/>
    </xf>
    <xf numFmtId="170" fontId="51" fillId="4" borderId="5" xfId="0" applyNumberFormat="1" applyFont="1" applyFill="1" applyBorder="1" applyAlignment="1">
      <alignment horizontal="center" vertical="center" wrapText="1"/>
    </xf>
    <xf numFmtId="177" fontId="51" fillId="4" borderId="5" xfId="2" applyNumberFormat="1" applyFont="1" applyFill="1" applyBorder="1" applyAlignment="1">
      <alignment horizontal="center" vertical="center"/>
    </xf>
    <xf numFmtId="0" fontId="51" fillId="4" borderId="8" xfId="0" applyFont="1" applyFill="1" applyBorder="1" applyAlignment="1">
      <alignment horizontal="center" vertical="center"/>
    </xf>
    <xf numFmtId="1" fontId="39" fillId="4" borderId="3" xfId="0" applyNumberFormat="1" applyFont="1" applyFill="1" applyBorder="1" applyAlignment="1">
      <alignment horizontal="center" vertical="center" wrapText="1"/>
    </xf>
    <xf numFmtId="0" fontId="51" fillId="4" borderId="3" xfId="0" applyFont="1" applyFill="1" applyBorder="1" applyAlignment="1">
      <alignment horizontal="center" vertical="center" wrapText="1"/>
    </xf>
    <xf numFmtId="170" fontId="51" fillId="4" borderId="3" xfId="0" applyNumberFormat="1" applyFont="1" applyFill="1" applyBorder="1" applyAlignment="1">
      <alignment horizontal="center" vertical="center" wrapText="1"/>
    </xf>
    <xf numFmtId="177" fontId="51" fillId="4" borderId="3" xfId="2" applyNumberFormat="1" applyFont="1" applyFill="1" applyBorder="1" applyAlignment="1">
      <alignment horizontal="center" vertical="center"/>
    </xf>
    <xf numFmtId="180" fontId="51" fillId="4" borderId="3" xfId="14" applyNumberFormat="1" applyFont="1" applyFill="1" applyBorder="1" applyAlignment="1">
      <alignment horizontal="center" vertical="center"/>
    </xf>
    <xf numFmtId="0" fontId="51" fillId="4" borderId="3" xfId="0" applyFont="1" applyFill="1" applyBorder="1" applyAlignment="1">
      <alignment horizontal="center" vertical="center"/>
    </xf>
    <xf numFmtId="0" fontId="41" fillId="4" borderId="3" xfId="0" applyFont="1" applyFill="1" applyBorder="1" applyAlignment="1">
      <alignment horizontal="center" vertical="center"/>
    </xf>
    <xf numFmtId="170" fontId="51" fillId="4" borderId="5" xfId="0" applyNumberFormat="1" applyFont="1" applyFill="1" applyBorder="1" applyAlignment="1">
      <alignment horizontal="center" vertical="center"/>
    </xf>
    <xf numFmtId="0" fontId="51" fillId="4" borderId="5" xfId="0" applyFont="1" applyFill="1" applyBorder="1" applyAlignment="1">
      <alignment horizontal="center" vertical="center"/>
    </xf>
    <xf numFmtId="170" fontId="51" fillId="4" borderId="26" xfId="0" applyNumberFormat="1" applyFont="1" applyFill="1" applyBorder="1" applyAlignment="1">
      <alignment horizontal="center" vertical="center"/>
    </xf>
    <xf numFmtId="170" fontId="51" fillId="4" borderId="3" xfId="0" applyNumberFormat="1" applyFont="1" applyFill="1" applyBorder="1" applyAlignment="1">
      <alignment horizontal="center" vertical="center"/>
    </xf>
    <xf numFmtId="2" fontId="51" fillId="4" borderId="3" xfId="0" applyNumberFormat="1" applyFont="1" applyFill="1" applyBorder="1" applyAlignment="1">
      <alignment horizontal="center" vertical="center"/>
    </xf>
    <xf numFmtId="170" fontId="51" fillId="4" borderId="9" xfId="0" applyNumberFormat="1" applyFont="1" applyFill="1" applyBorder="1" applyAlignment="1">
      <alignment horizontal="center" vertical="center"/>
    </xf>
    <xf numFmtId="181" fontId="51" fillId="4" borderId="3" xfId="0" applyNumberFormat="1" applyFont="1" applyFill="1" applyBorder="1" applyAlignment="1">
      <alignment horizontal="center" vertical="center"/>
    </xf>
    <xf numFmtId="170" fontId="51" fillId="4" borderId="33" xfId="0" applyNumberFormat="1" applyFont="1" applyFill="1" applyBorder="1" applyAlignment="1">
      <alignment horizontal="center" vertical="center" wrapText="1"/>
    </xf>
    <xf numFmtId="170" fontId="51" fillId="4" borderId="12" xfId="0" applyNumberFormat="1" applyFont="1" applyFill="1" applyBorder="1" applyAlignment="1">
      <alignment horizontal="center" vertical="center" wrapText="1"/>
    </xf>
    <xf numFmtId="167" fontId="39" fillId="4" borderId="3" xfId="0" applyNumberFormat="1" applyFont="1" applyFill="1" applyBorder="1" applyAlignment="1">
      <alignment horizontal="center" vertical="center" wrapText="1"/>
    </xf>
    <xf numFmtId="0" fontId="52" fillId="16" borderId="53" xfId="15" applyFont="1" applyFill="1" applyBorder="1" applyAlignment="1">
      <alignment horizontal="center" vertical="center"/>
    </xf>
    <xf numFmtId="0" fontId="52" fillId="16" borderId="56" xfId="15" applyFont="1" applyFill="1" applyBorder="1" applyAlignment="1">
      <alignment horizontal="center" vertical="center" wrapText="1"/>
    </xf>
    <xf numFmtId="180" fontId="52" fillId="16" borderId="56" xfId="14" applyNumberFormat="1" applyFont="1" applyFill="1" applyBorder="1" applyAlignment="1">
      <alignment horizontal="center" vertical="center" wrapText="1"/>
    </xf>
    <xf numFmtId="0" fontId="52" fillId="17" borderId="56" xfId="15" applyFont="1" applyFill="1" applyBorder="1" applyAlignment="1">
      <alignment horizontal="center" vertical="center" wrapText="1"/>
    </xf>
    <xf numFmtId="180" fontId="52" fillId="17" borderId="56" xfId="15" applyNumberFormat="1" applyFont="1" applyFill="1" applyBorder="1" applyAlignment="1">
      <alignment horizontal="center" vertical="center" wrapText="1"/>
    </xf>
    <xf numFmtId="44" fontId="52" fillId="17" borderId="54" xfId="14" applyFont="1" applyFill="1" applyBorder="1" applyAlignment="1">
      <alignment horizontal="center" vertical="center" wrapText="1"/>
    </xf>
    <xf numFmtId="0" fontId="52" fillId="17" borderId="55" xfId="15" applyFont="1" applyFill="1" applyBorder="1" applyAlignment="1">
      <alignment horizontal="center" vertical="center" wrapText="1"/>
    </xf>
    <xf numFmtId="181" fontId="52" fillId="17" borderId="56" xfId="15" applyNumberFormat="1" applyFont="1" applyFill="1" applyBorder="1" applyAlignment="1">
      <alignment horizontal="center" vertical="center" wrapText="1"/>
    </xf>
    <xf numFmtId="0" fontId="52" fillId="17" borderId="54" xfId="15" applyFont="1" applyFill="1" applyBorder="1" applyAlignment="1">
      <alignment horizontal="center" vertical="center" wrapText="1"/>
    </xf>
    <xf numFmtId="0" fontId="51" fillId="0" borderId="78" xfId="0" applyFont="1" applyBorder="1" applyAlignment="1">
      <alignment horizontal="center" vertical="center"/>
    </xf>
    <xf numFmtId="0" fontId="69" fillId="0" borderId="74" xfId="62" applyFont="1" applyBorder="1"/>
    <xf numFmtId="0" fontId="69" fillId="0" borderId="0" xfId="62" applyFont="1"/>
    <xf numFmtId="0" fontId="25" fillId="0" borderId="81" xfId="62" applyFont="1" applyBorder="1" applyAlignment="1">
      <alignment horizontal="center"/>
    </xf>
    <xf numFmtId="0" fontId="69" fillId="0" borderId="81" xfId="62" applyFont="1" applyBorder="1"/>
    <xf numFmtId="0" fontId="4" fillId="0" borderId="85" xfId="0" applyFont="1" applyBorder="1"/>
    <xf numFmtId="0" fontId="4" fillId="0" borderId="80" xfId="0" applyFont="1" applyBorder="1"/>
    <xf numFmtId="0" fontId="4" fillId="0" borderId="81" xfId="0" applyFont="1" applyBorder="1"/>
    <xf numFmtId="0" fontId="38" fillId="0" borderId="78" xfId="62" applyFont="1" applyBorder="1"/>
    <xf numFmtId="0" fontId="38" fillId="0" borderId="76" xfId="62" applyFont="1" applyBorder="1"/>
    <xf numFmtId="0" fontId="38" fillId="0" borderId="81" xfId="62" applyFont="1" applyBorder="1"/>
    <xf numFmtId="0" fontId="69" fillId="0" borderId="79" xfId="62" applyFont="1" applyBorder="1"/>
    <xf numFmtId="0" fontId="69" fillId="0" borderId="77" xfId="62" applyFont="1" applyBorder="1"/>
    <xf numFmtId="0" fontId="39" fillId="0" borderId="78" xfId="0" applyFont="1" applyBorder="1" applyAlignment="1">
      <alignment vertical="center"/>
    </xf>
    <xf numFmtId="0" fontId="39" fillId="0" borderId="76" xfId="0" applyFont="1" applyBorder="1" applyAlignment="1">
      <alignment vertical="center"/>
    </xf>
    <xf numFmtId="0" fontId="69" fillId="0" borderId="85" xfId="62" applyFont="1" applyBorder="1"/>
    <xf numFmtId="0" fontId="69" fillId="0" borderId="75" xfId="62" applyFont="1" applyBorder="1"/>
    <xf numFmtId="0" fontId="69" fillId="0" borderId="80" xfId="62" applyFont="1" applyBorder="1"/>
    <xf numFmtId="0" fontId="38" fillId="0" borderId="85" xfId="62" applyFont="1" applyBorder="1"/>
    <xf numFmtId="0" fontId="38" fillId="0" borderId="75" xfId="62" applyFont="1" applyBorder="1"/>
    <xf numFmtId="0" fontId="38" fillId="0" borderId="77" xfId="62" applyFont="1" applyBorder="1"/>
    <xf numFmtId="0" fontId="38" fillId="0" borderId="74" xfId="62" applyFont="1" applyBorder="1"/>
    <xf numFmtId="0" fontId="53" fillId="16" borderId="11" xfId="58" applyFont="1" applyFill="1" applyBorder="1" applyAlignment="1">
      <alignment horizontal="center" vertical="center" wrapText="1"/>
    </xf>
    <xf numFmtId="0" fontId="53" fillId="16" borderId="67" xfId="58" applyFont="1" applyFill="1" applyBorder="1" applyAlignment="1">
      <alignment horizontal="center" vertical="center" wrapText="1"/>
    </xf>
    <xf numFmtId="0" fontId="53" fillId="16" borderId="54" xfId="58" applyFont="1" applyFill="1" applyBorder="1" applyAlignment="1">
      <alignment horizontal="center" vertical="center" wrapText="1"/>
    </xf>
    <xf numFmtId="0" fontId="53" fillId="16" borderId="56" xfId="58" applyFont="1" applyFill="1" applyBorder="1" applyAlignment="1">
      <alignment horizontal="center" vertical="center"/>
    </xf>
    <xf numFmtId="0" fontId="53" fillId="16" borderId="56" xfId="58" applyFont="1" applyFill="1" applyBorder="1" applyAlignment="1">
      <alignment horizontal="center" vertical="center" wrapText="1"/>
    </xf>
    <xf numFmtId="0" fontId="39" fillId="4" borderId="8" xfId="0" applyFont="1" applyFill="1" applyBorder="1" applyAlignment="1">
      <alignment horizontal="left" vertical="center"/>
    </xf>
    <xf numFmtId="0" fontId="39" fillId="4" borderId="3" xfId="0" applyFont="1" applyFill="1" applyBorder="1" applyAlignment="1">
      <alignment horizontal="left" vertical="center"/>
    </xf>
    <xf numFmtId="0" fontId="39" fillId="4" borderId="7" xfId="0" applyFont="1" applyFill="1" applyBorder="1" applyAlignment="1">
      <alignment horizontal="center" vertical="center"/>
    </xf>
    <xf numFmtId="171" fontId="39" fillId="4" borderId="9" xfId="2" applyNumberFormat="1" applyFont="1" applyFill="1" applyBorder="1" applyAlignment="1">
      <alignment horizontal="center" vertical="center"/>
    </xf>
    <xf numFmtId="0" fontId="39" fillId="4" borderId="69" xfId="0" applyFont="1" applyFill="1" applyBorder="1" applyAlignment="1">
      <alignment horizontal="center" vertical="center"/>
    </xf>
    <xf numFmtId="0" fontId="39" fillId="4" borderId="51" xfId="0" applyFont="1" applyFill="1" applyBorder="1" applyAlignment="1">
      <alignment vertical="center"/>
    </xf>
    <xf numFmtId="43" fontId="39" fillId="4" borderId="51" xfId="9" applyFont="1" applyFill="1" applyBorder="1" applyAlignment="1">
      <alignment vertical="center"/>
    </xf>
    <xf numFmtId="0" fontId="39" fillId="4" borderId="51" xfId="0" applyFont="1" applyFill="1" applyBorder="1" applyAlignment="1">
      <alignment horizontal="center" vertical="center"/>
    </xf>
    <xf numFmtId="0" fontId="39" fillId="4" borderId="52" xfId="0" applyFont="1" applyFill="1" applyBorder="1" applyAlignment="1">
      <alignment horizontal="center" vertical="center"/>
    </xf>
    <xf numFmtId="171" fontId="39" fillId="4" borderId="11" xfId="2" applyNumberFormat="1" applyFont="1" applyFill="1" applyBorder="1" applyAlignment="1">
      <alignment horizontal="center" vertical="center"/>
    </xf>
    <xf numFmtId="0" fontId="39" fillId="4" borderId="3" xfId="0" applyFont="1" applyFill="1" applyBorder="1" applyAlignment="1">
      <alignment vertical="center"/>
    </xf>
    <xf numFmtId="9" fontId="39" fillId="4" borderId="3" xfId="2" applyFont="1" applyFill="1" applyBorder="1" applyAlignment="1">
      <alignment horizontal="center" vertical="center"/>
    </xf>
    <xf numFmtId="43" fontId="39" fillId="4" borderId="3" xfId="9" applyFont="1" applyFill="1" applyBorder="1" applyAlignment="1">
      <alignment vertical="center"/>
    </xf>
    <xf numFmtId="0" fontId="39" fillId="4" borderId="18" xfId="0" applyFont="1" applyFill="1" applyBorder="1" applyAlignment="1">
      <alignment horizontal="center" vertical="center" wrapText="1"/>
    </xf>
    <xf numFmtId="0" fontId="39" fillId="4" borderId="27" xfId="0" applyFont="1" applyFill="1" applyBorder="1" applyAlignment="1">
      <alignment horizontal="left" vertical="center" wrapText="1"/>
    </xf>
    <xf numFmtId="9" fontId="39" fillId="4" borderId="27" xfId="9" applyNumberFormat="1" applyFont="1" applyFill="1" applyBorder="1" applyAlignment="1">
      <alignment horizontal="center" vertical="center"/>
    </xf>
    <xf numFmtId="43" fontId="39" fillId="4" borderId="27" xfId="9" applyFont="1" applyFill="1" applyBorder="1" applyAlignment="1">
      <alignment vertical="center"/>
    </xf>
    <xf numFmtId="171" fontId="39" fillId="4" borderId="19" xfId="2" applyNumberFormat="1" applyFont="1" applyFill="1" applyBorder="1" applyAlignment="1">
      <alignment horizontal="center" vertical="center"/>
    </xf>
    <xf numFmtId="0" fontId="39" fillId="4" borderId="46" xfId="0" applyFont="1" applyFill="1" applyBorder="1" applyAlignment="1">
      <alignment vertical="center"/>
    </xf>
    <xf numFmtId="0" fontId="39" fillId="4" borderId="47" xfId="0" applyFont="1" applyFill="1" applyBorder="1" applyAlignment="1">
      <alignment vertical="center"/>
    </xf>
    <xf numFmtId="0" fontId="39" fillId="4" borderId="55" xfId="0" applyFont="1" applyFill="1" applyBorder="1" applyAlignment="1">
      <alignment vertical="center"/>
    </xf>
    <xf numFmtId="10" fontId="39" fillId="4" borderId="59" xfId="2" applyNumberFormat="1" applyFont="1" applyFill="1" applyBorder="1" applyAlignment="1">
      <alignment horizontal="center" vertical="center"/>
    </xf>
    <xf numFmtId="0" fontId="4" fillId="0" borderId="80" xfId="0" applyFont="1" applyBorder="1" applyAlignment="1">
      <alignment horizontal="center"/>
    </xf>
    <xf numFmtId="0" fontId="69" fillId="0" borderId="76" xfId="0" applyFont="1" applyBorder="1" applyAlignment="1">
      <alignment horizontal="center"/>
    </xf>
    <xf numFmtId="0" fontId="69" fillId="0" borderId="76" xfId="0" applyFont="1" applyBorder="1"/>
    <xf numFmtId="0" fontId="69" fillId="0" borderId="82" xfId="0" applyFont="1" applyBorder="1"/>
    <xf numFmtId="0" fontId="4" fillId="0" borderId="86" xfId="0" applyFont="1" applyBorder="1"/>
    <xf numFmtId="0" fontId="4" fillId="0" borderId="75" xfId="0" applyFont="1" applyBorder="1" applyAlignment="1">
      <alignment horizontal="center"/>
    </xf>
    <xf numFmtId="0" fontId="4" fillId="0" borderId="75" xfId="0" applyFont="1" applyBorder="1"/>
    <xf numFmtId="0" fontId="4" fillId="0" borderId="74" xfId="0" applyFont="1" applyBorder="1" applyAlignment="1">
      <alignment horizontal="center"/>
    </xf>
    <xf numFmtId="0" fontId="4" fillId="0" borderId="0" xfId="0" applyFont="1" applyAlignment="1">
      <alignment horizontal="center"/>
    </xf>
    <xf numFmtId="0" fontId="42" fillId="16" borderId="8" xfId="0" applyFont="1" applyFill="1" applyBorder="1" applyAlignment="1">
      <alignment horizontal="center" vertical="center" wrapText="1"/>
    </xf>
    <xf numFmtId="0" fontId="42" fillId="16" borderId="3" xfId="0" applyFont="1" applyFill="1" applyBorder="1" applyAlignment="1">
      <alignment horizontal="center" vertical="center" wrapText="1"/>
    </xf>
    <xf numFmtId="0" fontId="38" fillId="4" borderId="8" xfId="0" applyFont="1" applyFill="1" applyBorder="1" applyAlignment="1">
      <alignment horizontal="center" vertical="center" wrapText="1"/>
    </xf>
    <xf numFmtId="0" fontId="39" fillId="4" borderId="3" xfId="0" applyFont="1" applyFill="1" applyBorder="1" applyAlignment="1">
      <alignment horizontal="justify" vertical="center" wrapText="1"/>
    </xf>
    <xf numFmtId="0" fontId="39" fillId="4" borderId="1" xfId="0" applyFont="1" applyFill="1" applyBorder="1" applyAlignment="1">
      <alignment horizontal="justify" vertical="center" wrapText="1"/>
    </xf>
    <xf numFmtId="0" fontId="38" fillId="4" borderId="34" xfId="0" applyFont="1" applyFill="1" applyBorder="1" applyAlignment="1">
      <alignment horizontal="center" vertical="center" wrapText="1"/>
    </xf>
    <xf numFmtId="0" fontId="4" fillId="0" borderId="82" xfId="0" applyFont="1" applyBorder="1"/>
    <xf numFmtId="0" fontId="4" fillId="0" borderId="83" xfId="0" applyFont="1" applyBorder="1"/>
    <xf numFmtId="9" fontId="4" fillId="0" borderId="77" xfId="0" applyNumberFormat="1" applyFont="1" applyBorder="1"/>
    <xf numFmtId="0" fontId="41" fillId="0" borderId="76" xfId="0" applyFont="1" applyBorder="1"/>
    <xf numFmtId="0" fontId="41" fillId="0" borderId="83" xfId="0" applyFont="1" applyBorder="1"/>
    <xf numFmtId="0" fontId="4" fillId="0" borderId="6" xfId="0" applyFont="1" applyBorder="1"/>
    <xf numFmtId="9" fontId="54" fillId="0" borderId="48" xfId="2" applyFont="1" applyFill="1" applyBorder="1" applyAlignment="1">
      <alignment horizontal="center" vertical="center"/>
    </xf>
    <xf numFmtId="0" fontId="12" fillId="0" borderId="80" xfId="0" applyFont="1" applyBorder="1" applyAlignment="1">
      <alignment vertical="center"/>
    </xf>
    <xf numFmtId="0" fontId="12" fillId="0" borderId="81" xfId="0" applyFont="1" applyBorder="1" applyAlignment="1">
      <alignment vertical="center"/>
    </xf>
    <xf numFmtId="0" fontId="12" fillId="0" borderId="76" xfId="0" applyFont="1" applyBorder="1" applyAlignment="1">
      <alignment vertical="center"/>
    </xf>
    <xf numFmtId="166" fontId="13" fillId="16" borderId="19" xfId="16" applyFont="1" applyFill="1" applyBorder="1" applyAlignment="1">
      <alignment vertical="center"/>
    </xf>
    <xf numFmtId="0" fontId="12" fillId="11" borderId="0" xfId="0" applyFont="1" applyFill="1" applyAlignment="1">
      <alignment vertical="center"/>
    </xf>
    <xf numFmtId="0" fontId="12" fillId="0" borderId="76" xfId="0" applyFont="1" applyBorder="1" applyAlignment="1">
      <alignment horizontal="center" vertical="center"/>
    </xf>
    <xf numFmtId="9" fontId="12" fillId="0" borderId="76" xfId="2" applyFont="1" applyBorder="1" applyAlignment="1">
      <alignment horizontal="center" vertical="center"/>
    </xf>
    <xf numFmtId="187" fontId="12" fillId="0" borderId="76" xfId="9" applyNumberFormat="1" applyFont="1" applyFill="1" applyBorder="1" applyAlignment="1">
      <alignment vertical="center"/>
    </xf>
    <xf numFmtId="0" fontId="12" fillId="0" borderId="76" xfId="9" applyNumberFormat="1" applyFont="1" applyFill="1" applyBorder="1" applyAlignment="1">
      <alignment horizontal="center" vertical="center"/>
    </xf>
    <xf numFmtId="166" fontId="12" fillId="0" borderId="76" xfId="16" applyFont="1" applyFill="1" applyBorder="1" applyAlignment="1">
      <alignment vertical="center"/>
    </xf>
    <xf numFmtId="0" fontId="12" fillId="0" borderId="76" xfId="0" applyFont="1" applyBorder="1" applyAlignment="1">
      <alignment vertical="center" wrapText="1"/>
    </xf>
    <xf numFmtId="0" fontId="12" fillId="0" borderId="76" xfId="0" applyFont="1" applyBorder="1" applyAlignment="1">
      <alignment horizontal="center" vertical="center" wrapText="1"/>
    </xf>
    <xf numFmtId="9" fontId="12" fillId="0" borderId="76" xfId="0" applyNumberFormat="1" applyFont="1" applyBorder="1" applyAlignment="1">
      <alignment horizontal="center" vertical="center"/>
    </xf>
    <xf numFmtId="186" fontId="12" fillId="0" borderId="76" xfId="16" applyNumberFormat="1" applyFont="1" applyFill="1" applyBorder="1" applyAlignment="1">
      <alignment horizontal="center" vertical="center"/>
    </xf>
    <xf numFmtId="166" fontId="12" fillId="0" borderId="76" xfId="16" applyFont="1" applyFill="1" applyBorder="1" applyAlignment="1">
      <alignment horizontal="center" vertical="center"/>
    </xf>
    <xf numFmtId="44" fontId="12" fillId="0" borderId="0" xfId="0" applyNumberFormat="1" applyFont="1" applyAlignment="1">
      <alignment vertical="center"/>
    </xf>
    <xf numFmtId="166" fontId="12" fillId="0" borderId="0" xfId="5" applyFont="1" applyAlignment="1">
      <alignment vertical="center"/>
    </xf>
    <xf numFmtId="9" fontId="12" fillId="0" borderId="0" xfId="2" applyFont="1" applyAlignment="1">
      <alignment vertical="center"/>
    </xf>
    <xf numFmtId="177" fontId="12" fillId="0" borderId="0" xfId="0" applyNumberFormat="1" applyFont="1" applyAlignment="1">
      <alignment vertical="center"/>
    </xf>
    <xf numFmtId="10" fontId="12" fillId="10" borderId="12" xfId="2" applyNumberFormat="1" applyFont="1" applyFill="1" applyBorder="1" applyAlignment="1">
      <alignment vertical="center"/>
    </xf>
    <xf numFmtId="166" fontId="14" fillId="0" borderId="0" xfId="5" applyFont="1" applyFill="1" applyAlignment="1">
      <alignment vertical="center"/>
    </xf>
    <xf numFmtId="166" fontId="12" fillId="0" borderId="0" xfId="0" applyNumberFormat="1" applyFont="1" applyAlignment="1">
      <alignment vertical="center"/>
    </xf>
    <xf numFmtId="171" fontId="12" fillId="0" borderId="0" xfId="2" applyNumberFormat="1" applyFont="1" applyAlignment="1">
      <alignment vertical="center"/>
    </xf>
    <xf numFmtId="10" fontId="12" fillId="2" borderId="0" xfId="0" applyNumberFormat="1" applyFont="1" applyFill="1" applyAlignment="1">
      <alignment vertical="center"/>
    </xf>
    <xf numFmtId="0" fontId="29" fillId="0" borderId="2" xfId="64" applyFont="1" applyBorder="1" applyAlignment="1">
      <alignment vertical="center" wrapText="1"/>
    </xf>
    <xf numFmtId="0" fontId="29" fillId="0" borderId="2" xfId="64" applyFont="1" applyBorder="1" applyAlignment="1">
      <alignment vertical="center"/>
    </xf>
    <xf numFmtId="0" fontId="31" fillId="3" borderId="3" xfId="28" applyFont="1" applyFill="1" applyBorder="1" applyAlignment="1">
      <alignment horizontal="center" vertical="center" wrapText="1"/>
    </xf>
    <xf numFmtId="0" fontId="29" fillId="0" borderId="3" xfId="64" applyFont="1" applyBorder="1" applyAlignment="1">
      <alignment vertical="center" wrapText="1"/>
    </xf>
    <xf numFmtId="9" fontId="29" fillId="0" borderId="2" xfId="2" applyFont="1" applyBorder="1" applyAlignment="1">
      <alignment vertical="center" wrapText="1"/>
    </xf>
    <xf numFmtId="9" fontId="29" fillId="0" borderId="0" xfId="2" applyFont="1" applyBorder="1" applyAlignment="1">
      <alignment vertical="center" wrapText="1"/>
    </xf>
    <xf numFmtId="0" fontId="65" fillId="3" borderId="0" xfId="64" applyFont="1" applyFill="1" applyAlignment="1">
      <alignment vertical="center"/>
    </xf>
    <xf numFmtId="43" fontId="29" fillId="4" borderId="3" xfId="64" applyNumberFormat="1" applyFont="1" applyFill="1" applyBorder="1" applyAlignment="1">
      <alignment vertical="center" wrapText="1"/>
    </xf>
    <xf numFmtId="0" fontId="31" fillId="3" borderId="0" xfId="64" applyFont="1" applyFill="1" applyAlignment="1">
      <alignment horizontal="center" vertical="center"/>
    </xf>
    <xf numFmtId="0" fontId="31" fillId="3" borderId="3" xfId="64" applyFont="1" applyFill="1" applyBorder="1" applyAlignment="1">
      <alignment horizontal="center" vertical="center" wrapText="1"/>
    </xf>
    <xf numFmtId="9" fontId="29" fillId="0" borderId="0" xfId="2" applyFont="1" applyAlignment="1">
      <alignment horizontal="center" vertical="center" wrapText="1"/>
    </xf>
    <xf numFmtId="0" fontId="12" fillId="4" borderId="3" xfId="0" applyFont="1" applyFill="1" applyBorder="1" applyAlignment="1">
      <alignment vertical="center"/>
    </xf>
    <xf numFmtId="9" fontId="12" fillId="4" borderId="3" xfId="2" applyFont="1" applyFill="1" applyBorder="1" applyAlignment="1">
      <alignment horizontal="center" vertical="center"/>
    </xf>
    <xf numFmtId="0" fontId="12" fillId="4" borderId="7" xfId="0" applyFont="1" applyFill="1" applyBorder="1" applyAlignment="1">
      <alignment vertical="center"/>
    </xf>
    <xf numFmtId="0" fontId="12" fillId="4" borderId="12" xfId="0" applyFont="1" applyFill="1" applyBorder="1" applyAlignment="1">
      <alignment vertical="center"/>
    </xf>
    <xf numFmtId="43" fontId="13" fillId="16" borderId="10" xfId="0" applyNumberFormat="1" applyFont="1" applyFill="1" applyBorder="1" applyAlignment="1">
      <alignment vertical="center"/>
    </xf>
    <xf numFmtId="10" fontId="14" fillId="4" borderId="15" xfId="2" applyNumberFormat="1" applyFont="1" applyFill="1" applyBorder="1" applyAlignment="1">
      <alignment vertical="center"/>
    </xf>
    <xf numFmtId="166" fontId="13" fillId="4" borderId="62" xfId="5" applyFont="1" applyFill="1" applyBorder="1" applyAlignment="1">
      <alignment horizontal="right" vertical="center"/>
    </xf>
    <xf numFmtId="10" fontId="14" fillId="4" borderId="16" xfId="2" applyNumberFormat="1" applyFont="1" applyFill="1" applyBorder="1" applyAlignment="1">
      <alignment vertical="center"/>
    </xf>
    <xf numFmtId="166" fontId="13" fillId="4" borderId="71" xfId="5" applyFont="1" applyFill="1" applyBorder="1" applyAlignment="1">
      <alignment vertical="center"/>
    </xf>
    <xf numFmtId="10" fontId="14" fillId="4" borderId="17" xfId="2" applyNumberFormat="1" applyFont="1" applyFill="1" applyBorder="1" applyAlignment="1">
      <alignment vertical="center"/>
    </xf>
    <xf numFmtId="166" fontId="13" fillId="4" borderId="72" xfId="5" applyFont="1" applyFill="1" applyBorder="1" applyAlignment="1">
      <alignment vertical="center"/>
    </xf>
    <xf numFmtId="10" fontId="13" fillId="4" borderId="10" xfId="58" applyNumberFormat="1" applyFont="1" applyFill="1" applyBorder="1" applyAlignment="1">
      <alignment vertical="center"/>
    </xf>
    <xf numFmtId="166" fontId="13" fillId="4" borderId="48" xfId="5" applyFont="1" applyFill="1" applyBorder="1" applyAlignment="1">
      <alignment vertical="center"/>
    </xf>
    <xf numFmtId="0" fontId="14" fillId="16" borderId="53" xfId="0" applyFont="1" applyFill="1" applyBorder="1" applyAlignment="1">
      <alignment vertical="center" wrapText="1"/>
    </xf>
    <xf numFmtId="0" fontId="12" fillId="0" borderId="75" xfId="0" applyFont="1" applyBorder="1" applyAlignment="1">
      <alignment vertical="center"/>
    </xf>
    <xf numFmtId="0" fontId="14" fillId="4" borderId="10" xfId="0" applyFont="1" applyFill="1" applyBorder="1" applyAlignment="1">
      <alignment vertical="center"/>
    </xf>
    <xf numFmtId="0" fontId="12" fillId="0" borderId="77" xfId="0" applyFont="1" applyBorder="1" applyAlignment="1">
      <alignment vertical="center"/>
    </xf>
    <xf numFmtId="0" fontId="14" fillId="0" borderId="82" xfId="0" applyFont="1" applyBorder="1" applyAlignment="1">
      <alignment horizontal="center" vertical="center"/>
    </xf>
    <xf numFmtId="0" fontId="14" fillId="16" borderId="50" xfId="0" applyFont="1" applyFill="1" applyBorder="1" applyAlignment="1">
      <alignment vertical="center" wrapText="1"/>
    </xf>
    <xf numFmtId="0" fontId="14" fillId="0" borderId="11" xfId="0" applyFont="1" applyBorder="1" applyAlignment="1">
      <alignment horizontal="center" vertical="center" wrapText="1"/>
    </xf>
    <xf numFmtId="0" fontId="12" fillId="0" borderId="88" xfId="0" applyFont="1" applyBorder="1" applyAlignment="1">
      <alignment vertical="center"/>
    </xf>
    <xf numFmtId="166" fontId="14" fillId="4" borderId="11" xfId="5" applyFont="1" applyFill="1" applyBorder="1" applyAlignment="1">
      <alignment horizontal="center" vertical="center"/>
    </xf>
    <xf numFmtId="0" fontId="14" fillId="0" borderId="77" xfId="0" applyFont="1" applyBorder="1" applyAlignment="1">
      <alignment horizontal="justify" vertical="center"/>
    </xf>
    <xf numFmtId="0" fontId="14" fillId="16" borderId="8" xfId="0" applyFont="1" applyFill="1" applyBorder="1" applyAlignment="1">
      <alignment vertical="center" wrapText="1"/>
    </xf>
    <xf numFmtId="0" fontId="15" fillId="4" borderId="3" xfId="0" applyFont="1" applyFill="1" applyBorder="1" applyAlignment="1">
      <alignment horizontal="right" vertical="center"/>
    </xf>
    <xf numFmtId="0" fontId="14" fillId="0" borderId="9" xfId="0" applyFont="1" applyBorder="1" applyAlignment="1">
      <alignment horizontal="center" vertical="center" wrapText="1"/>
    </xf>
    <xf numFmtId="43" fontId="12" fillId="4" borderId="19" xfId="9" applyFont="1" applyFill="1" applyBorder="1" applyAlignment="1">
      <alignment vertical="center"/>
    </xf>
    <xf numFmtId="185" fontId="15" fillId="0" borderId="77" xfId="57" applyNumberFormat="1" applyFont="1" applyFill="1" applyBorder="1" applyAlignment="1">
      <alignment vertical="center"/>
    </xf>
    <xf numFmtId="0" fontId="14" fillId="16" borderId="18" xfId="0" applyFont="1" applyFill="1" applyBorder="1" applyAlignment="1">
      <alignment vertical="center" wrapText="1"/>
    </xf>
    <xf numFmtId="0" fontId="14" fillId="0" borderId="19" xfId="0" applyFont="1" applyBorder="1" applyAlignment="1">
      <alignment horizontal="center" vertical="center" wrapText="1"/>
    </xf>
    <xf numFmtId="43" fontId="12" fillId="0" borderId="77" xfId="0" applyNumberFormat="1" applyFont="1" applyBorder="1" applyAlignment="1">
      <alignment vertical="center"/>
    </xf>
    <xf numFmtId="0" fontId="70" fillId="16" borderId="3" xfId="58" applyFont="1" applyFill="1" applyBorder="1" applyAlignment="1">
      <alignment horizontal="center" vertical="center" wrapText="1"/>
    </xf>
    <xf numFmtId="0" fontId="70" fillId="16" borderId="9" xfId="58" applyFont="1" applyFill="1" applyBorder="1" applyAlignment="1">
      <alignment horizontal="center" vertical="center" wrapText="1"/>
    </xf>
    <xf numFmtId="0" fontId="12" fillId="4" borderId="8" xfId="0" applyFont="1" applyFill="1" applyBorder="1" applyAlignment="1">
      <alignment horizontal="center" vertical="center"/>
    </xf>
    <xf numFmtId="43" fontId="12" fillId="4" borderId="3" xfId="9" applyFont="1" applyFill="1" applyBorder="1" applyAlignment="1">
      <alignment vertical="center"/>
    </xf>
    <xf numFmtId="187" fontId="12" fillId="4" borderId="3" xfId="9" applyNumberFormat="1" applyFont="1" applyFill="1" applyBorder="1" applyAlignment="1">
      <alignment vertical="center"/>
    </xf>
    <xf numFmtId="0" fontId="12" fillId="4" borderId="3" xfId="9" applyNumberFormat="1" applyFont="1" applyFill="1" applyBorder="1" applyAlignment="1">
      <alignment horizontal="center" vertical="center"/>
    </xf>
    <xf numFmtId="189" fontId="12" fillId="4" borderId="9" xfId="16" applyNumberFormat="1" applyFont="1" applyFill="1" applyBorder="1" applyAlignment="1">
      <alignment vertical="center"/>
    </xf>
    <xf numFmtId="0" fontId="12" fillId="4" borderId="7" xfId="0" applyFont="1" applyFill="1" applyBorder="1" applyAlignment="1">
      <alignment horizontal="left" vertical="center"/>
    </xf>
    <xf numFmtId="0" fontId="12" fillId="4" borderId="12" xfId="0" applyFont="1" applyFill="1" applyBorder="1" applyAlignment="1">
      <alignment horizontal="left" vertical="center"/>
    </xf>
    <xf numFmtId="0" fontId="70" fillId="16" borderId="53" xfId="58" applyFont="1" applyFill="1" applyBorder="1" applyAlignment="1">
      <alignment horizontal="center" vertical="center" wrapText="1"/>
    </xf>
    <xf numFmtId="0" fontId="70" fillId="16" borderId="56" xfId="58" applyFont="1" applyFill="1" applyBorder="1" applyAlignment="1">
      <alignment horizontal="center" vertical="center" wrapText="1"/>
    </xf>
    <xf numFmtId="0" fontId="70" fillId="16" borderId="54" xfId="58" applyFont="1" applyFill="1" applyBorder="1" applyAlignment="1">
      <alignment horizontal="center" vertical="center" wrapText="1"/>
    </xf>
    <xf numFmtId="0" fontId="12" fillId="4" borderId="25" xfId="0" applyFont="1" applyFill="1" applyBorder="1" applyAlignment="1">
      <alignment horizontal="center" vertical="center"/>
    </xf>
    <xf numFmtId="1" fontId="12" fillId="4" borderId="5" xfId="0" applyNumberFormat="1" applyFont="1" applyFill="1" applyBorder="1" applyAlignment="1">
      <alignment vertical="center" wrapText="1"/>
    </xf>
    <xf numFmtId="43" fontId="12" fillId="4" borderId="5" xfId="9" applyFont="1" applyFill="1" applyBorder="1" applyAlignment="1">
      <alignment vertical="center"/>
    </xf>
    <xf numFmtId="0" fontId="12" fillId="4" borderId="5" xfId="9" applyNumberFormat="1" applyFont="1" applyFill="1" applyBorder="1" applyAlignment="1">
      <alignment horizontal="center" vertical="center"/>
    </xf>
    <xf numFmtId="43" fontId="12" fillId="4" borderId="26" xfId="9" applyFont="1" applyFill="1" applyBorder="1" applyAlignment="1">
      <alignment horizontal="center" vertical="center"/>
    </xf>
    <xf numFmtId="43" fontId="12" fillId="4" borderId="9" xfId="9" applyFont="1" applyFill="1" applyBorder="1" applyAlignment="1">
      <alignment horizontal="center" vertical="center"/>
    </xf>
    <xf numFmtId="0" fontId="12" fillId="4" borderId="3" xfId="0" applyFont="1" applyFill="1" applyBorder="1" applyAlignment="1">
      <alignment horizontal="center" vertical="center"/>
    </xf>
    <xf numFmtId="43" fontId="12" fillId="4" borderId="3" xfId="9" applyFont="1" applyFill="1" applyBorder="1" applyAlignment="1">
      <alignment horizontal="center" vertical="center"/>
    </xf>
    <xf numFmtId="166" fontId="13" fillId="16" borderId="59" xfId="16" applyFont="1" applyFill="1" applyBorder="1" applyAlignment="1">
      <alignment vertical="center"/>
    </xf>
    <xf numFmtId="10" fontId="12" fillId="4" borderId="5" xfId="2" applyNumberFormat="1" applyFont="1" applyFill="1" applyBorder="1" applyAlignment="1">
      <alignment horizontal="center" vertical="center"/>
    </xf>
    <xf numFmtId="10" fontId="12" fillId="4" borderId="3" xfId="2" applyNumberFormat="1" applyFont="1" applyFill="1" applyBorder="1" applyAlignment="1">
      <alignment horizontal="center" vertical="center"/>
    </xf>
    <xf numFmtId="43" fontId="13" fillId="16" borderId="54" xfId="0" applyNumberFormat="1" applyFont="1" applyFill="1" applyBorder="1" applyAlignment="1">
      <alignment vertical="center"/>
    </xf>
    <xf numFmtId="0" fontId="70" fillId="16" borderId="51" xfId="58" applyFont="1" applyFill="1" applyBorder="1" applyAlignment="1">
      <alignment horizontal="center" vertical="center" wrapText="1"/>
    </xf>
    <xf numFmtId="0" fontId="70" fillId="16" borderId="11" xfId="58" applyFont="1" applyFill="1" applyBorder="1" applyAlignment="1">
      <alignment horizontal="center" vertical="center" wrapText="1"/>
    </xf>
    <xf numFmtId="0" fontId="70" fillId="16" borderId="56" xfId="58" applyFont="1" applyFill="1" applyBorder="1" applyAlignment="1">
      <alignment horizontal="center" vertical="center"/>
    </xf>
    <xf numFmtId="0" fontId="70" fillId="16" borderId="54" xfId="58" applyFont="1" applyFill="1" applyBorder="1" applyAlignment="1">
      <alignment horizontal="center" vertical="center"/>
    </xf>
    <xf numFmtId="0" fontId="12" fillId="4" borderId="51" xfId="0" applyFont="1" applyFill="1" applyBorder="1" applyAlignment="1">
      <alignment vertical="center"/>
    </xf>
    <xf numFmtId="9" fontId="12" fillId="4" borderId="51" xfId="2" applyFont="1" applyFill="1" applyBorder="1" applyAlignment="1">
      <alignment horizontal="center" vertical="center"/>
    </xf>
    <xf numFmtId="43" fontId="12" fillId="4" borderId="51" xfId="9" applyFont="1" applyFill="1" applyBorder="1" applyAlignment="1">
      <alignment vertical="center"/>
    </xf>
    <xf numFmtId="0" fontId="12" fillId="4" borderId="51" xfId="0" applyFont="1" applyFill="1" applyBorder="1" applyAlignment="1">
      <alignment horizontal="center" vertical="center"/>
    </xf>
    <xf numFmtId="171" fontId="12" fillId="4" borderId="51" xfId="2" applyNumberFormat="1" applyFont="1" applyFill="1" applyBorder="1" applyAlignment="1">
      <alignment horizontal="center" vertical="center"/>
    </xf>
    <xf numFmtId="43" fontId="12" fillId="4" borderId="11" xfId="9" applyFont="1" applyFill="1" applyBorder="1" applyAlignment="1">
      <alignment vertical="center"/>
    </xf>
    <xf numFmtId="171" fontId="12" fillId="4" borderId="3" xfId="2" applyNumberFormat="1" applyFont="1" applyFill="1" applyBorder="1" applyAlignment="1">
      <alignment horizontal="center" vertical="center"/>
    </xf>
    <xf numFmtId="43" fontId="12" fillId="4" borderId="26" xfId="9" applyFont="1" applyFill="1" applyBorder="1" applyAlignment="1">
      <alignment vertical="center"/>
    </xf>
    <xf numFmtId="0" fontId="12" fillId="4" borderId="18" xfId="0" applyFont="1" applyFill="1" applyBorder="1" applyAlignment="1">
      <alignment horizontal="center" vertical="center" wrapText="1"/>
    </xf>
    <xf numFmtId="0" fontId="12" fillId="4" borderId="27" xfId="0" applyFont="1" applyFill="1" applyBorder="1" applyAlignment="1">
      <alignment horizontal="left" vertical="center" wrapText="1"/>
    </xf>
    <xf numFmtId="9" fontId="12" fillId="4" borderId="27" xfId="9" applyNumberFormat="1" applyFont="1" applyFill="1" applyBorder="1" applyAlignment="1">
      <alignment horizontal="center" vertical="center"/>
    </xf>
    <xf numFmtId="43" fontId="12" fillId="4" borderId="44" xfId="9" applyFont="1" applyFill="1" applyBorder="1" applyAlignment="1">
      <alignment vertical="center"/>
    </xf>
    <xf numFmtId="0" fontId="12" fillId="4" borderId="27" xfId="0" applyFont="1" applyFill="1" applyBorder="1" applyAlignment="1">
      <alignment horizontal="center" vertical="center"/>
    </xf>
    <xf numFmtId="171" fontId="12" fillId="4" borderId="27" xfId="2" applyNumberFormat="1" applyFont="1" applyFill="1" applyBorder="1" applyAlignment="1">
      <alignment horizontal="center" vertical="center"/>
    </xf>
    <xf numFmtId="43" fontId="12" fillId="4" borderId="59" xfId="9" applyFont="1" applyFill="1" applyBorder="1" applyAlignment="1">
      <alignment vertical="center"/>
    </xf>
    <xf numFmtId="43" fontId="29" fillId="0" borderId="0" xfId="64" applyNumberFormat="1" applyFont="1" applyAlignment="1">
      <alignment vertical="center" wrapText="1"/>
    </xf>
    <xf numFmtId="0" fontId="31" fillId="4" borderId="7" xfId="64" applyFont="1" applyFill="1" applyBorder="1" applyAlignment="1">
      <alignment vertical="center" wrapText="1"/>
    </xf>
    <xf numFmtId="0" fontId="31" fillId="0" borderId="7" xfId="2" applyNumberFormat="1" applyFont="1" applyFill="1" applyBorder="1" applyAlignment="1">
      <alignment vertical="center" wrapText="1"/>
    </xf>
    <xf numFmtId="0" fontId="31" fillId="0" borderId="7" xfId="64" applyFont="1" applyBorder="1" applyAlignment="1">
      <alignment vertical="center" wrapText="1"/>
    </xf>
    <xf numFmtId="2" fontId="29" fillId="0" borderId="0" xfId="64" applyNumberFormat="1" applyFont="1" applyAlignment="1">
      <alignment vertical="center" wrapText="1"/>
    </xf>
    <xf numFmtId="2" fontId="31" fillId="4" borderId="3" xfId="64" applyNumberFormat="1" applyFont="1" applyFill="1" applyBorder="1" applyAlignment="1">
      <alignment horizontal="center" vertical="center" wrapText="1"/>
    </xf>
    <xf numFmtId="2" fontId="29" fillId="4" borderId="3" xfId="64" applyNumberFormat="1" applyFont="1" applyFill="1" applyBorder="1" applyAlignment="1">
      <alignment vertical="center" wrapText="1"/>
    </xf>
    <xf numFmtId="2" fontId="65" fillId="3" borderId="2" xfId="64" applyNumberFormat="1" applyFont="1" applyFill="1" applyBorder="1" applyAlignment="1">
      <alignment vertical="center" wrapText="1"/>
    </xf>
    <xf numFmtId="2" fontId="29" fillId="4" borderId="3" xfId="64" applyNumberFormat="1" applyFont="1" applyFill="1" applyBorder="1" applyAlignment="1">
      <alignment horizontal="center" vertical="center" wrapText="1"/>
    </xf>
    <xf numFmtId="2" fontId="29" fillId="0" borderId="2" xfId="64" applyNumberFormat="1" applyFont="1" applyBorder="1" applyAlignment="1">
      <alignment vertical="center" wrapText="1"/>
    </xf>
    <xf numFmtId="0" fontId="63" fillId="2" borderId="0" xfId="0" applyFont="1" applyFill="1" applyAlignment="1">
      <alignment wrapText="1"/>
    </xf>
    <xf numFmtId="0" fontId="29" fillId="2" borderId="0" xfId="64" applyFont="1" applyFill="1" applyAlignment="1">
      <alignment vertical="center" wrapText="1"/>
    </xf>
    <xf numFmtId="43" fontId="29" fillId="0" borderId="7" xfId="64" applyNumberFormat="1" applyFont="1" applyBorder="1" applyAlignment="1">
      <alignment vertical="center" wrapText="1"/>
    </xf>
    <xf numFmtId="2" fontId="29" fillId="4" borderId="7" xfId="64" applyNumberFormat="1" applyFont="1" applyFill="1" applyBorder="1" applyAlignment="1">
      <alignment vertical="center" wrapText="1"/>
    </xf>
    <xf numFmtId="0" fontId="29" fillId="4" borderId="7" xfId="64" applyFont="1" applyFill="1" applyBorder="1" applyAlignment="1">
      <alignment vertical="center" wrapText="1"/>
    </xf>
    <xf numFmtId="43" fontId="31" fillId="0" borderId="3" xfId="64" applyNumberFormat="1" applyFont="1" applyBorder="1" applyAlignment="1">
      <alignment vertical="center" wrapText="1"/>
    </xf>
    <xf numFmtId="43" fontId="12" fillId="10" borderId="3" xfId="9" applyFont="1" applyFill="1" applyBorder="1" applyAlignment="1">
      <alignment vertical="center"/>
    </xf>
    <xf numFmtId="166" fontId="12" fillId="4" borderId="5" xfId="5" applyFont="1" applyFill="1" applyBorder="1" applyAlignment="1">
      <alignment horizontal="center" vertical="center"/>
    </xf>
    <xf numFmtId="0" fontId="12" fillId="10" borderId="3" xfId="0" applyFont="1" applyFill="1" applyBorder="1" applyAlignment="1">
      <alignment vertical="center"/>
    </xf>
    <xf numFmtId="9" fontId="2" fillId="4" borderId="7" xfId="2" applyFont="1" applyFill="1" applyBorder="1" applyAlignment="1">
      <alignment vertical="center" wrapText="1"/>
    </xf>
    <xf numFmtId="44" fontId="29" fillId="10" borderId="51" xfId="13" applyFont="1" applyFill="1" applyBorder="1" applyAlignment="1">
      <alignment horizontal="right" vertical="center"/>
    </xf>
    <xf numFmtId="0" fontId="29" fillId="10" borderId="27" xfId="0" applyFont="1" applyFill="1" applyBorder="1" applyAlignment="1">
      <alignment horizontal="right" vertical="center"/>
    </xf>
    <xf numFmtId="43" fontId="2" fillId="10" borderId="19" xfId="9" applyFont="1" applyFill="1" applyBorder="1" applyAlignment="1">
      <alignment vertical="center"/>
    </xf>
    <xf numFmtId="6" fontId="2" fillId="10" borderId="3" xfId="9" applyNumberFormat="1" applyFont="1" applyFill="1" applyBorder="1" applyAlignment="1">
      <alignment vertical="center" wrapText="1"/>
    </xf>
    <xf numFmtId="0" fontId="44" fillId="13" borderId="0" xfId="0" applyFont="1" applyFill="1" applyAlignment="1">
      <alignment vertical="center"/>
    </xf>
    <xf numFmtId="9" fontId="71" fillId="0" borderId="11" xfId="2" applyFont="1" applyFill="1" applyBorder="1" applyAlignment="1">
      <alignment horizontal="center" vertical="center"/>
    </xf>
    <xf numFmtId="10" fontId="2" fillId="4" borderId="7" xfId="0" applyNumberFormat="1" applyFont="1" applyFill="1" applyBorder="1" applyAlignment="1">
      <alignment vertical="center" wrapText="1"/>
    </xf>
    <xf numFmtId="0" fontId="63" fillId="0" borderId="3" xfId="0" applyFont="1" applyBorder="1" applyAlignment="1">
      <alignment vertical="center" wrapText="1"/>
    </xf>
    <xf numFmtId="10" fontId="72" fillId="4" borderId="9" xfId="2" applyNumberFormat="1" applyFont="1" applyFill="1" applyBorder="1" applyAlignment="1">
      <alignment horizontal="center" vertical="center"/>
    </xf>
    <xf numFmtId="171" fontId="72" fillId="4" borderId="9" xfId="2" applyNumberFormat="1" applyFont="1" applyFill="1" applyBorder="1" applyAlignment="1">
      <alignment horizontal="center" vertical="center"/>
    </xf>
    <xf numFmtId="10" fontId="72" fillId="4" borderId="19" xfId="2" applyNumberFormat="1" applyFont="1" applyFill="1" applyBorder="1" applyAlignment="1">
      <alignment horizontal="center" vertical="center"/>
    </xf>
    <xf numFmtId="44" fontId="15" fillId="4" borderId="51" xfId="13" applyFont="1" applyFill="1" applyBorder="1" applyAlignment="1">
      <alignment horizontal="right" vertical="center"/>
    </xf>
    <xf numFmtId="43" fontId="15" fillId="4" borderId="3" xfId="9" applyFont="1" applyFill="1" applyBorder="1" applyAlignment="1">
      <alignment horizontal="center" vertical="center"/>
    </xf>
    <xf numFmtId="43" fontId="15" fillId="4" borderId="27" xfId="9" applyFont="1" applyFill="1" applyBorder="1" applyAlignment="1">
      <alignment horizontal="center" vertical="center"/>
    </xf>
    <xf numFmtId="0" fontId="41" fillId="13" borderId="0" xfId="0" applyFont="1" applyFill="1" applyAlignment="1">
      <alignment vertical="center"/>
    </xf>
    <xf numFmtId="0" fontId="73" fillId="0" borderId="0" xfId="0" applyFont="1" applyAlignment="1">
      <alignment horizontal="center" vertical="center"/>
    </xf>
    <xf numFmtId="0" fontId="2" fillId="10" borderId="7" xfId="0" applyFont="1" applyFill="1" applyBorder="1" applyAlignment="1">
      <alignment vertical="center" wrapText="1"/>
    </xf>
    <xf numFmtId="0" fontId="38" fillId="9" borderId="34" xfId="33" applyFont="1" applyFill="1" applyBorder="1" applyAlignment="1">
      <alignment vertical="center" wrapText="1"/>
    </xf>
    <xf numFmtId="0" fontId="29" fillId="3" borderId="3" xfId="64" applyFont="1" applyFill="1" applyBorder="1" applyAlignment="1">
      <alignment vertical="center" wrapText="1"/>
    </xf>
    <xf numFmtId="0" fontId="2" fillId="18" borderId="3" xfId="0" applyFont="1" applyFill="1" applyBorder="1" applyAlignment="1">
      <alignment horizontal="center" vertical="center" wrapText="1"/>
    </xf>
    <xf numFmtId="0" fontId="29" fillId="19" borderId="3" xfId="64" applyFont="1" applyFill="1" applyBorder="1" applyAlignment="1">
      <alignment vertical="center" wrapText="1"/>
    </xf>
    <xf numFmtId="0" fontId="38" fillId="23" borderId="34" xfId="33" applyFont="1" applyFill="1" applyBorder="1" applyAlignment="1">
      <alignment vertical="center" wrapText="1"/>
    </xf>
    <xf numFmtId="0" fontId="38" fillId="21" borderId="34" xfId="33" applyFont="1" applyFill="1" applyBorder="1" applyAlignment="1">
      <alignment vertical="center" wrapText="1"/>
    </xf>
    <xf numFmtId="0" fontId="38" fillId="20" borderId="34" xfId="33" applyFont="1" applyFill="1" applyBorder="1" applyAlignment="1">
      <alignment vertical="center" wrapText="1"/>
    </xf>
    <xf numFmtId="0" fontId="38" fillId="4" borderId="51" xfId="0" applyFont="1" applyFill="1" applyBorder="1" applyAlignment="1">
      <alignment horizontal="left" vertical="center" wrapText="1"/>
    </xf>
    <xf numFmtId="190" fontId="12" fillId="10" borderId="5" xfId="9" applyNumberFormat="1" applyFont="1" applyFill="1" applyBorder="1" applyAlignment="1">
      <alignment horizontal="center" vertical="center" indent="1"/>
    </xf>
    <xf numFmtId="190" fontId="76" fillId="10" borderId="5" xfId="9" applyNumberFormat="1" applyFont="1" applyFill="1" applyBorder="1" applyAlignment="1">
      <alignment horizontal="center" vertical="center" indent="1"/>
    </xf>
    <xf numFmtId="0" fontId="77" fillId="4" borderId="12" xfId="33" applyFont="1" applyFill="1" applyBorder="1" applyAlignment="1">
      <alignment horizontal="center" vertical="center" wrapText="1"/>
    </xf>
    <xf numFmtId="2" fontId="78" fillId="23" borderId="3" xfId="4" applyNumberFormat="1" applyFont="1" applyFill="1" applyBorder="1" applyAlignment="1">
      <alignment horizontal="center" vertical="center"/>
    </xf>
    <xf numFmtId="0" fontId="77" fillId="4" borderId="29" xfId="33" applyFont="1" applyFill="1" applyBorder="1" applyAlignment="1">
      <alignment horizontal="center" vertical="center" wrapText="1"/>
    </xf>
    <xf numFmtId="0" fontId="77" fillId="4" borderId="1" xfId="33" applyFont="1" applyFill="1" applyBorder="1" applyAlignment="1">
      <alignment horizontal="center" vertical="center" wrapText="1"/>
    </xf>
    <xf numFmtId="0" fontId="77" fillId="4" borderId="5" xfId="33" applyFont="1" applyFill="1" applyBorder="1" applyAlignment="1">
      <alignment horizontal="center" vertical="center" wrapText="1"/>
    </xf>
    <xf numFmtId="0" fontId="79" fillId="0" borderId="0" xfId="33" applyFont="1" applyAlignment="1">
      <alignment horizontal="center" vertical="center"/>
    </xf>
    <xf numFmtId="0" fontId="79" fillId="0" borderId="0" xfId="33" applyFont="1"/>
    <xf numFmtId="0" fontId="79" fillId="15" borderId="0" xfId="33" applyFont="1" applyFill="1" applyAlignment="1">
      <alignment horizontal="center" vertical="center"/>
    </xf>
    <xf numFmtId="0" fontId="80" fillId="0" borderId="79" xfId="0" applyFont="1" applyBorder="1"/>
    <xf numFmtId="0" fontId="80" fillId="0" borderId="77" xfId="0" applyFont="1" applyBorder="1"/>
    <xf numFmtId="0" fontId="80" fillId="15" borderId="0" xfId="0" applyFont="1" applyFill="1"/>
    <xf numFmtId="0" fontId="80" fillId="0" borderId="0" xfId="0" applyFont="1"/>
    <xf numFmtId="0" fontId="79" fillId="0" borderId="74" xfId="33" applyFont="1" applyBorder="1" applyAlignment="1">
      <alignment horizontal="center" vertical="center"/>
    </xf>
    <xf numFmtId="0" fontId="79" fillId="0" borderId="78" xfId="33" applyFont="1" applyBorder="1" applyAlignment="1">
      <alignment horizontal="center" vertical="center"/>
    </xf>
    <xf numFmtId="0" fontId="79" fillId="0" borderId="76" xfId="33" applyFont="1" applyBorder="1"/>
    <xf numFmtId="0" fontId="79" fillId="0" borderId="76" xfId="33" applyFont="1" applyBorder="1" applyAlignment="1">
      <alignment horizontal="center" vertical="center"/>
    </xf>
    <xf numFmtId="0" fontId="79" fillId="0" borderId="82" xfId="33" applyFont="1" applyBorder="1" applyAlignment="1">
      <alignment horizontal="center" vertical="center"/>
    </xf>
    <xf numFmtId="0" fontId="79" fillId="0" borderId="77" xfId="33" applyFont="1" applyBorder="1" applyAlignment="1">
      <alignment horizontal="center" vertical="center"/>
    </xf>
    <xf numFmtId="0" fontId="79" fillId="0" borderId="79" xfId="33" applyFont="1" applyBorder="1" applyAlignment="1">
      <alignment horizontal="center" vertical="center"/>
    </xf>
    <xf numFmtId="0" fontId="83" fillId="4" borderId="53" xfId="33" applyFont="1" applyFill="1" applyBorder="1" applyAlignment="1">
      <alignment horizontal="centerContinuous" vertical="center"/>
    </xf>
    <xf numFmtId="0" fontId="83" fillId="4" borderId="55" xfId="33" applyFont="1" applyFill="1" applyBorder="1" applyAlignment="1">
      <alignment horizontal="centerContinuous" vertical="center"/>
    </xf>
    <xf numFmtId="0" fontId="83" fillId="4" borderId="56" xfId="33" applyFont="1" applyFill="1" applyBorder="1" applyAlignment="1">
      <alignment horizontal="centerContinuous" vertical="center"/>
    </xf>
    <xf numFmtId="0" fontId="83" fillId="4" borderId="54" xfId="33" applyFont="1" applyFill="1" applyBorder="1" applyAlignment="1">
      <alignment vertical="center"/>
    </xf>
    <xf numFmtId="0" fontId="79" fillId="0" borderId="83" xfId="33" applyFont="1" applyBorder="1" applyAlignment="1">
      <alignment horizontal="center" vertical="center"/>
    </xf>
    <xf numFmtId="188" fontId="84" fillId="16" borderId="3" xfId="33" applyNumberFormat="1" applyFont="1" applyFill="1" applyBorder="1" applyAlignment="1">
      <alignment horizontal="center" vertical="center" wrapText="1"/>
    </xf>
    <xf numFmtId="0" fontId="78" fillId="16" borderId="3" xfId="33" applyFont="1" applyFill="1" applyBorder="1" applyAlignment="1">
      <alignment horizontal="center" vertical="center"/>
    </xf>
    <xf numFmtId="0" fontId="77" fillId="10" borderId="12" xfId="33" applyFont="1" applyFill="1" applyBorder="1" applyAlignment="1">
      <alignment vertical="center" wrapText="1"/>
    </xf>
    <xf numFmtId="0" fontId="85" fillId="4" borderId="3" xfId="33" applyFont="1" applyFill="1" applyBorder="1" applyAlignment="1">
      <alignment horizontal="center" vertical="center"/>
    </xf>
    <xf numFmtId="0" fontId="78" fillId="4" borderId="3" xfId="4" applyNumberFormat="1" applyFont="1" applyFill="1" applyBorder="1" applyAlignment="1">
      <alignment horizontal="center" vertical="center"/>
    </xf>
    <xf numFmtId="0" fontId="77" fillId="4" borderId="4" xfId="33" applyFont="1" applyFill="1" applyBorder="1" applyAlignment="1">
      <alignment horizontal="center" vertical="center" wrapText="1"/>
    </xf>
    <xf numFmtId="0" fontId="77" fillId="4" borderId="3" xfId="33" applyFont="1" applyFill="1" applyBorder="1" applyAlignment="1">
      <alignment horizontal="center" vertical="center" wrapText="1"/>
    </xf>
    <xf numFmtId="0" fontId="77" fillId="9" borderId="34" xfId="33" applyFont="1" applyFill="1" applyBorder="1" applyAlignment="1">
      <alignment vertical="center" wrapText="1"/>
    </xf>
    <xf numFmtId="0" fontId="77" fillId="9" borderId="12" xfId="33" applyFont="1" applyFill="1" applyBorder="1" applyAlignment="1">
      <alignment vertical="center" wrapText="1"/>
    </xf>
    <xf numFmtId="2" fontId="78" fillId="9" borderId="3" xfId="4" applyNumberFormat="1" applyFont="1" applyFill="1" applyBorder="1" applyAlignment="1">
      <alignment horizontal="center" vertical="center"/>
    </xf>
    <xf numFmtId="0" fontId="78" fillId="4" borderId="7" xfId="4" applyNumberFormat="1" applyFont="1" applyFill="1" applyBorder="1" applyAlignment="1">
      <alignment horizontal="center" vertical="center"/>
    </xf>
    <xf numFmtId="0" fontId="77" fillId="4" borderId="94" xfId="33" applyFont="1" applyFill="1" applyBorder="1" applyAlignment="1">
      <alignment horizontal="center" vertical="center" wrapText="1"/>
    </xf>
    <xf numFmtId="0" fontId="77" fillId="22" borderId="29" xfId="0" applyFont="1" applyFill="1" applyBorder="1" applyAlignment="1">
      <alignment vertical="center" wrapText="1"/>
    </xf>
    <xf numFmtId="0" fontId="77" fillId="4" borderId="109" xfId="33" applyFont="1" applyFill="1" applyBorder="1" applyAlignment="1">
      <alignment horizontal="center" vertical="center" wrapText="1"/>
    </xf>
    <xf numFmtId="0" fontId="77" fillId="22" borderId="94" xfId="0" applyFont="1" applyFill="1" applyBorder="1" applyAlignment="1">
      <alignment vertical="center" wrapText="1"/>
    </xf>
    <xf numFmtId="0" fontId="77" fillId="22" borderId="31" xfId="0" applyFont="1" applyFill="1" applyBorder="1" applyAlignment="1">
      <alignment vertical="center" wrapText="1"/>
    </xf>
    <xf numFmtId="0" fontId="77" fillId="4" borderId="106" xfId="33" applyFont="1" applyFill="1" applyBorder="1" applyAlignment="1">
      <alignment horizontal="center" vertical="center" wrapText="1"/>
    </xf>
    <xf numFmtId="0" fontId="77" fillId="22" borderId="33" xfId="0" applyFont="1" applyFill="1" applyBorder="1" applyAlignment="1">
      <alignment horizontal="center" vertical="center" wrapText="1"/>
    </xf>
    <xf numFmtId="0" fontId="77" fillId="23" borderId="3" xfId="33" applyFont="1" applyFill="1" applyBorder="1" applyAlignment="1">
      <alignment horizontal="left" vertical="center" wrapText="1"/>
    </xf>
    <xf numFmtId="0" fontId="77" fillId="4" borderId="94" xfId="33" applyFont="1" applyFill="1" applyBorder="1" applyAlignment="1">
      <alignment vertical="center" wrapText="1"/>
    </xf>
    <xf numFmtId="0" fontId="77" fillId="4" borderId="0" xfId="33" applyFont="1" applyFill="1" applyAlignment="1">
      <alignment horizontal="center" vertical="center" wrapText="1"/>
    </xf>
    <xf numFmtId="0" fontId="77" fillId="4" borderId="94" xfId="33" applyFont="1" applyFill="1" applyBorder="1" applyAlignment="1">
      <alignment horizontal="left" vertical="center" wrapText="1"/>
    </xf>
    <xf numFmtId="2" fontId="78" fillId="23" borderId="3" xfId="4" quotePrefix="1" applyNumberFormat="1" applyFont="1" applyFill="1" applyBorder="1" applyAlignment="1">
      <alignment horizontal="center" vertical="center"/>
    </xf>
    <xf numFmtId="0" fontId="77" fillId="4" borderId="95" xfId="33" applyFont="1" applyFill="1" applyBorder="1" applyAlignment="1">
      <alignment horizontal="center" vertical="center" wrapText="1"/>
    </xf>
    <xf numFmtId="0" fontId="86" fillId="23" borderId="12" xfId="33" applyFont="1" applyFill="1" applyBorder="1" applyAlignment="1">
      <alignment vertical="center" wrapText="1"/>
    </xf>
    <xf numFmtId="1" fontId="78" fillId="4" borderId="3" xfId="4" applyNumberFormat="1" applyFont="1" applyFill="1" applyBorder="1" applyAlignment="1">
      <alignment horizontal="center" vertical="center"/>
    </xf>
    <xf numFmtId="0" fontId="85" fillId="4" borderId="1" xfId="33" applyFont="1" applyFill="1" applyBorder="1" applyAlignment="1">
      <alignment horizontal="center" vertical="center"/>
    </xf>
    <xf numFmtId="0" fontId="78" fillId="4" borderId="1" xfId="4" applyNumberFormat="1" applyFont="1" applyFill="1" applyBorder="1" applyAlignment="1">
      <alignment horizontal="center" vertical="center"/>
    </xf>
    <xf numFmtId="0" fontId="77" fillId="9" borderId="94" xfId="33" applyFont="1" applyFill="1" applyBorder="1" applyAlignment="1">
      <alignment vertical="center" wrapText="1"/>
    </xf>
    <xf numFmtId="9" fontId="78" fillId="4" borderId="0" xfId="4" applyFont="1" applyFill="1" applyBorder="1" applyAlignment="1">
      <alignment horizontal="center" vertical="center"/>
    </xf>
    <xf numFmtId="0" fontId="78" fillId="4" borderId="28" xfId="4" applyNumberFormat="1" applyFont="1" applyFill="1" applyBorder="1" applyAlignment="1">
      <alignment horizontal="center" vertical="center"/>
    </xf>
    <xf numFmtId="0" fontId="85" fillId="0" borderId="76" xfId="33" applyFont="1" applyBorder="1" applyAlignment="1">
      <alignment horizontal="center" vertical="center"/>
    </xf>
    <xf numFmtId="0" fontId="85" fillId="0" borderId="76" xfId="33" applyFont="1" applyBorder="1"/>
    <xf numFmtId="0" fontId="85" fillId="0" borderId="0" xfId="33" applyFont="1"/>
    <xf numFmtId="0" fontId="85" fillId="0" borderId="78" xfId="33" applyFont="1" applyBorder="1"/>
    <xf numFmtId="0" fontId="85" fillId="0" borderId="0" xfId="33" applyFont="1" applyAlignment="1">
      <alignment horizontal="center" vertical="center"/>
    </xf>
    <xf numFmtId="0" fontId="87" fillId="0" borderId="0" xfId="33" applyFont="1" applyAlignment="1">
      <alignment horizontal="center" vertical="center"/>
    </xf>
    <xf numFmtId="0" fontId="77" fillId="4" borderId="23" xfId="33" applyFont="1" applyFill="1" applyBorder="1" applyAlignment="1">
      <alignment horizontal="center" vertical="center" wrapText="1"/>
    </xf>
    <xf numFmtId="0" fontId="85" fillId="0" borderId="0" xfId="4" applyNumberFormat="1" applyFont="1" applyFill="1" applyBorder="1" applyAlignment="1">
      <alignment horizontal="center" vertical="center"/>
    </xf>
    <xf numFmtId="0" fontId="77" fillId="0" borderId="0" xfId="33" applyFont="1" applyAlignment="1">
      <alignment horizontal="center" vertical="center" wrapText="1"/>
    </xf>
    <xf numFmtId="0" fontId="78" fillId="0" borderId="0" xfId="33" applyFont="1" applyAlignment="1">
      <alignment horizontal="center" vertical="center" wrapText="1"/>
    </xf>
    <xf numFmtId="9" fontId="85" fillId="0" borderId="0" xfId="4" applyFont="1" applyFill="1" applyBorder="1" applyAlignment="1">
      <alignment horizontal="center" vertical="center"/>
    </xf>
    <xf numFmtId="0" fontId="77" fillId="0" borderId="83" xfId="33" applyFont="1" applyBorder="1" applyAlignment="1">
      <alignment horizontal="center" vertical="center" wrapText="1"/>
    </xf>
    <xf numFmtId="0" fontId="79" fillId="0" borderId="86" xfId="33" applyFont="1" applyBorder="1" applyAlignment="1">
      <alignment horizontal="center" vertical="center"/>
    </xf>
    <xf numFmtId="0" fontId="87" fillId="0" borderId="79" xfId="33" applyFont="1" applyBorder="1" applyAlignment="1">
      <alignment horizontal="center" vertical="center"/>
    </xf>
    <xf numFmtId="0" fontId="85" fillId="0" borderId="77" xfId="33" applyFont="1" applyBorder="1"/>
    <xf numFmtId="0" fontId="85" fillId="0" borderId="77" xfId="33" applyFont="1" applyBorder="1" applyAlignment="1">
      <alignment horizontal="center" vertical="center"/>
    </xf>
    <xf numFmtId="0" fontId="87" fillId="0" borderId="74" xfId="33" applyFont="1" applyBorder="1" applyAlignment="1">
      <alignment horizontal="center" vertical="center"/>
    </xf>
    <xf numFmtId="0" fontId="85" fillId="0" borderId="74" xfId="33" applyFont="1" applyBorder="1" applyAlignment="1">
      <alignment horizontal="center" vertical="center"/>
    </xf>
    <xf numFmtId="0" fontId="85" fillId="0" borderId="79" xfId="33" applyFont="1" applyBorder="1" applyAlignment="1">
      <alignment horizontal="center" vertical="center"/>
    </xf>
    <xf numFmtId="0" fontId="85" fillId="0" borderId="74" xfId="33" applyFont="1" applyBorder="1"/>
    <xf numFmtId="0" fontId="77" fillId="2" borderId="3" xfId="33" applyFont="1" applyFill="1" applyBorder="1" applyAlignment="1">
      <alignment horizontal="center" vertical="center" wrapText="1"/>
    </xf>
    <xf numFmtId="0" fontId="79" fillId="0" borderId="74" xfId="33" applyFont="1" applyBorder="1"/>
    <xf numFmtId="0" fontId="89" fillId="4" borderId="3" xfId="4" applyNumberFormat="1" applyFont="1" applyFill="1" applyBorder="1" applyAlignment="1">
      <alignment horizontal="center" vertical="center"/>
    </xf>
    <xf numFmtId="0" fontId="88" fillId="4" borderId="94" xfId="33" applyFont="1" applyFill="1" applyBorder="1" applyAlignment="1">
      <alignment horizontal="center" vertical="center"/>
    </xf>
    <xf numFmtId="9" fontId="78" fillId="4" borderId="94" xfId="4" applyFont="1" applyFill="1" applyBorder="1" applyAlignment="1">
      <alignment horizontal="center" vertical="center"/>
    </xf>
    <xf numFmtId="0" fontId="89" fillId="4" borderId="1" xfId="4" applyNumberFormat="1" applyFont="1" applyFill="1" applyBorder="1" applyAlignment="1">
      <alignment horizontal="center" vertical="center"/>
    </xf>
    <xf numFmtId="0" fontId="39" fillId="22" borderId="5" xfId="0" applyFont="1" applyFill="1" applyBorder="1" applyAlignment="1">
      <alignment vertical="center" wrapText="1"/>
    </xf>
    <xf numFmtId="0" fontId="89" fillId="4" borderId="94" xfId="33" applyFont="1" applyFill="1" applyBorder="1" applyAlignment="1">
      <alignment horizontal="center" vertical="center" wrapText="1"/>
    </xf>
    <xf numFmtId="0" fontId="78" fillId="24" borderId="3" xfId="0" applyFont="1" applyFill="1" applyBorder="1" applyAlignment="1">
      <alignment horizontal="center" vertical="center"/>
    </xf>
    <xf numFmtId="9" fontId="29" fillId="0" borderId="3" xfId="2" applyFont="1" applyBorder="1" applyAlignment="1">
      <alignment horizontal="center" vertical="center" wrapText="1"/>
    </xf>
    <xf numFmtId="0" fontId="77" fillId="25" borderId="8" xfId="33" applyFont="1" applyFill="1" applyBorder="1" applyAlignment="1">
      <alignment vertical="center" wrapText="1"/>
    </xf>
    <xf numFmtId="0" fontId="77" fillId="25" borderId="34" xfId="33" applyFont="1" applyFill="1" applyBorder="1" applyAlignment="1">
      <alignment vertical="center" wrapText="1"/>
    </xf>
    <xf numFmtId="0" fontId="91" fillId="25" borderId="34" xfId="33" applyFont="1" applyFill="1" applyBorder="1" applyAlignment="1">
      <alignment vertical="center" wrapText="1"/>
    </xf>
    <xf numFmtId="0" fontId="77" fillId="25" borderId="12" xfId="33" applyFont="1" applyFill="1" applyBorder="1" applyAlignment="1">
      <alignment vertical="center" wrapText="1"/>
    </xf>
    <xf numFmtId="2" fontId="78" fillId="25" borderId="3" xfId="4" applyNumberFormat="1" applyFont="1" applyFill="1" applyBorder="1" applyAlignment="1">
      <alignment horizontal="center" vertical="center"/>
    </xf>
    <xf numFmtId="2" fontId="85" fillId="25" borderId="3" xfId="4" applyNumberFormat="1" applyFont="1" applyFill="1" applyBorder="1" applyAlignment="1">
      <alignment horizontal="center" vertical="center"/>
    </xf>
    <xf numFmtId="0" fontId="78" fillId="25" borderId="3" xfId="4" applyNumberFormat="1" applyFont="1" applyFill="1" applyBorder="1" applyAlignment="1">
      <alignment horizontal="center" vertical="center"/>
    </xf>
    <xf numFmtId="0" fontId="85" fillId="25" borderId="3" xfId="4" applyNumberFormat="1" applyFont="1" applyFill="1" applyBorder="1" applyAlignment="1">
      <alignment horizontal="center" vertical="center"/>
    </xf>
    <xf numFmtId="0" fontId="77" fillId="26" borderId="34" xfId="33" applyFont="1" applyFill="1" applyBorder="1" applyAlignment="1">
      <alignment vertical="center" wrapText="1"/>
    </xf>
    <xf numFmtId="0" fontId="77" fillId="26" borderId="12" xfId="33" applyFont="1" applyFill="1" applyBorder="1" applyAlignment="1">
      <alignment vertical="center" wrapText="1"/>
    </xf>
    <xf numFmtId="0" fontId="78" fillId="26" borderId="3" xfId="4" applyNumberFormat="1" applyFont="1" applyFill="1" applyBorder="1" applyAlignment="1">
      <alignment horizontal="center" vertical="center" wrapText="1"/>
    </xf>
    <xf numFmtId="0" fontId="78" fillId="26" borderId="3" xfId="4" applyNumberFormat="1" applyFont="1" applyFill="1" applyBorder="1" applyAlignment="1">
      <alignment horizontal="center" vertical="center"/>
    </xf>
    <xf numFmtId="2" fontId="78" fillId="26" borderId="3" xfId="4" applyNumberFormat="1" applyFont="1" applyFill="1" applyBorder="1" applyAlignment="1">
      <alignment horizontal="center" vertical="center"/>
    </xf>
    <xf numFmtId="0" fontId="29" fillId="26" borderId="3" xfId="28" applyFont="1" applyFill="1" applyBorder="1" applyAlignment="1">
      <alignment horizontal="justify" vertical="center" wrapText="1"/>
    </xf>
    <xf numFmtId="0" fontId="29" fillId="25" borderId="3" xfId="28" applyFont="1" applyFill="1" applyBorder="1" applyAlignment="1">
      <alignment horizontal="justify" vertical="center" wrapText="1"/>
    </xf>
    <xf numFmtId="0" fontId="77" fillId="16" borderId="34" xfId="33" applyFont="1" applyFill="1" applyBorder="1" applyAlignment="1">
      <alignment vertical="center" wrapText="1"/>
    </xf>
    <xf numFmtId="0" fontId="38" fillId="16" borderId="34" xfId="33" applyFont="1" applyFill="1" applyBorder="1" applyAlignment="1">
      <alignment vertical="center" wrapText="1"/>
    </xf>
    <xf numFmtId="0" fontId="77" fillId="16" borderId="12" xfId="33" applyFont="1" applyFill="1" applyBorder="1" applyAlignment="1">
      <alignment vertical="center" wrapText="1"/>
    </xf>
    <xf numFmtId="2" fontId="78" fillId="16" borderId="3" xfId="4" applyNumberFormat="1" applyFont="1" applyFill="1" applyBorder="1" applyAlignment="1">
      <alignment horizontal="center" vertical="center"/>
    </xf>
    <xf numFmtId="0" fontId="77" fillId="4" borderId="2" xfId="33" applyFont="1" applyFill="1" applyBorder="1" applyAlignment="1">
      <alignment horizontal="center" vertical="center" wrapText="1"/>
    </xf>
    <xf numFmtId="2" fontId="92" fillId="16" borderId="3" xfId="4" applyNumberFormat="1" applyFont="1" applyFill="1" applyBorder="1" applyAlignment="1">
      <alignment horizontal="center" vertical="center"/>
    </xf>
    <xf numFmtId="0" fontId="91" fillId="9" borderId="34" xfId="33" applyFont="1" applyFill="1" applyBorder="1" applyAlignment="1">
      <alignment vertical="center" wrapText="1"/>
    </xf>
    <xf numFmtId="0" fontId="91" fillId="23" borderId="3" xfId="33" applyFont="1" applyFill="1" applyBorder="1" applyAlignment="1">
      <alignment horizontal="left" vertical="center" wrapText="1"/>
    </xf>
    <xf numFmtId="0" fontId="91" fillId="16" borderId="29" xfId="33" applyFont="1" applyFill="1" applyBorder="1" applyAlignment="1">
      <alignment vertical="center" wrapText="1"/>
    </xf>
    <xf numFmtId="2" fontId="63" fillId="16" borderId="3" xfId="4" applyNumberFormat="1" applyFont="1" applyFill="1" applyBorder="1" applyAlignment="1">
      <alignment horizontal="center" vertical="center"/>
    </xf>
    <xf numFmtId="0" fontId="91" fillId="16" borderId="34" xfId="33" applyFont="1" applyFill="1" applyBorder="1" applyAlignment="1">
      <alignment vertical="center" wrapText="1"/>
    </xf>
    <xf numFmtId="0" fontId="77" fillId="2" borderId="3" xfId="33" applyFont="1" applyFill="1" applyBorder="1" applyAlignment="1">
      <alignment horizontal="left" vertical="center" wrapText="1"/>
    </xf>
    <xf numFmtId="43" fontId="78" fillId="23" borderId="3" xfId="9" applyFont="1" applyFill="1" applyBorder="1" applyAlignment="1">
      <alignment horizontal="center" vertical="center"/>
    </xf>
    <xf numFmtId="9" fontId="78" fillId="23" borderId="3" xfId="4" applyFont="1" applyFill="1" applyBorder="1" applyAlignment="1">
      <alignment horizontal="center" vertical="center"/>
    </xf>
    <xf numFmtId="0" fontId="77" fillId="27" borderId="94" xfId="0" applyFont="1" applyFill="1" applyBorder="1" applyAlignment="1">
      <alignment vertical="center" wrapText="1"/>
    </xf>
    <xf numFmtId="0" fontId="77" fillId="28" borderId="12" xfId="33" applyFont="1" applyFill="1" applyBorder="1" applyAlignment="1">
      <alignment vertical="center" wrapText="1"/>
    </xf>
    <xf numFmtId="0" fontId="78" fillId="28" borderId="3" xfId="4" applyNumberFormat="1" applyFont="1" applyFill="1" applyBorder="1" applyAlignment="1">
      <alignment horizontal="center" vertical="center"/>
    </xf>
    <xf numFmtId="9" fontId="78" fillId="28" borderId="3" xfId="4" applyFont="1" applyFill="1" applyBorder="1" applyAlignment="1">
      <alignment horizontal="center" vertical="center"/>
    </xf>
    <xf numFmtId="0" fontId="77" fillId="29" borderId="94" xfId="0" applyFont="1" applyFill="1" applyBorder="1" applyAlignment="1">
      <alignment vertical="center" wrapText="1"/>
    </xf>
    <xf numFmtId="0" fontId="77" fillId="6" borderId="12" xfId="33" applyFont="1" applyFill="1" applyBorder="1" applyAlignment="1">
      <alignment vertical="center" wrapText="1"/>
    </xf>
    <xf numFmtId="0" fontId="78" fillId="6" borderId="3" xfId="0" applyFont="1" applyFill="1" applyBorder="1" applyAlignment="1">
      <alignment vertical="center" wrapText="1"/>
    </xf>
    <xf numFmtId="0" fontId="78" fillId="6" borderId="3" xfId="0" applyFont="1" applyFill="1" applyBorder="1" applyAlignment="1">
      <alignment horizontal="left" vertical="center" wrapText="1"/>
    </xf>
    <xf numFmtId="0" fontId="77" fillId="29" borderId="96" xfId="0" applyFont="1" applyFill="1" applyBorder="1" applyAlignment="1">
      <alignment vertical="center" wrapText="1"/>
    </xf>
    <xf numFmtId="0" fontId="77" fillId="29" borderId="95" xfId="0" applyFont="1" applyFill="1" applyBorder="1" applyAlignment="1">
      <alignment vertical="center" wrapText="1"/>
    </xf>
    <xf numFmtId="0" fontId="77" fillId="29" borderId="112" xfId="0" applyFont="1" applyFill="1" applyBorder="1" applyAlignment="1">
      <alignment vertical="center" wrapText="1"/>
    </xf>
    <xf numFmtId="0" fontId="78" fillId="6" borderId="3" xfId="4" applyNumberFormat="1" applyFont="1" applyFill="1" applyBorder="1" applyAlignment="1">
      <alignment horizontal="center" vertical="center"/>
    </xf>
    <xf numFmtId="9" fontId="78" fillId="6" borderId="3" xfId="4" applyFont="1" applyFill="1" applyBorder="1" applyAlignment="1">
      <alignment horizontal="center" vertical="center"/>
    </xf>
    <xf numFmtId="0" fontId="78" fillId="6" borderId="1" xfId="4" applyNumberFormat="1" applyFont="1" applyFill="1" applyBorder="1" applyAlignment="1">
      <alignment horizontal="center" vertical="center"/>
    </xf>
    <xf numFmtId="9" fontId="78" fillId="6" borderId="1" xfId="4" applyFont="1" applyFill="1" applyBorder="1" applyAlignment="1">
      <alignment horizontal="center" vertical="center"/>
    </xf>
    <xf numFmtId="0" fontId="38" fillId="6" borderId="34" xfId="33" applyFont="1" applyFill="1" applyBorder="1" applyAlignment="1">
      <alignment vertical="center" wrapText="1"/>
    </xf>
    <xf numFmtId="0" fontId="77" fillId="30" borderId="96" xfId="33" applyFont="1" applyFill="1" applyBorder="1" applyAlignment="1">
      <alignment vertical="center" wrapText="1"/>
    </xf>
    <xf numFmtId="0" fontId="77" fillId="30" borderId="107" xfId="33" applyFont="1" applyFill="1" applyBorder="1" applyAlignment="1">
      <alignment vertical="center" wrapText="1"/>
    </xf>
    <xf numFmtId="0" fontId="77" fillId="30" borderId="94" xfId="33" applyFont="1" applyFill="1" applyBorder="1" applyAlignment="1">
      <alignment vertical="center" wrapText="1"/>
    </xf>
    <xf numFmtId="0" fontId="77" fillId="30" borderId="34" xfId="33" applyFont="1" applyFill="1" applyBorder="1" applyAlignment="1">
      <alignment vertical="center" wrapText="1"/>
    </xf>
    <xf numFmtId="0" fontId="77" fillId="30" borderId="108" xfId="33" applyFont="1" applyFill="1" applyBorder="1" applyAlignment="1">
      <alignment vertical="center" wrapText="1"/>
    </xf>
    <xf numFmtId="0" fontId="78" fillId="30" borderId="3" xfId="4" applyNumberFormat="1" applyFont="1" applyFill="1" applyBorder="1" applyAlignment="1">
      <alignment horizontal="center" vertical="center"/>
    </xf>
    <xf numFmtId="0" fontId="78" fillId="30" borderId="1" xfId="4" applyNumberFormat="1" applyFont="1" applyFill="1" applyBorder="1" applyAlignment="1">
      <alignment horizontal="center" vertical="center"/>
    </xf>
    <xf numFmtId="0" fontId="93" fillId="31" borderId="3" xfId="0" applyFont="1" applyFill="1" applyBorder="1" applyAlignment="1">
      <alignment horizontal="center" vertical="center"/>
    </xf>
    <xf numFmtId="9" fontId="78" fillId="4" borderId="106" xfId="4" applyFont="1" applyFill="1" applyBorder="1" applyAlignment="1">
      <alignment horizontal="center" vertical="center"/>
    </xf>
    <xf numFmtId="0" fontId="90" fillId="4" borderId="113" xfId="33" applyFont="1" applyFill="1" applyBorder="1" applyAlignment="1">
      <alignment horizontal="center" vertical="center" wrapText="1"/>
    </xf>
    <xf numFmtId="0" fontId="90" fillId="4" borderId="3" xfId="33" applyFont="1" applyFill="1" applyBorder="1" applyAlignment="1">
      <alignment horizontal="center" vertical="center" wrapText="1"/>
    </xf>
    <xf numFmtId="0" fontId="38" fillId="30" borderId="34" xfId="33" applyFont="1" applyFill="1" applyBorder="1" applyAlignment="1">
      <alignment vertical="center" wrapText="1"/>
    </xf>
    <xf numFmtId="0" fontId="95" fillId="4" borderId="51" xfId="0" applyFont="1" applyFill="1" applyBorder="1" applyAlignment="1">
      <alignment horizontal="justify" vertical="center" wrapText="1"/>
    </xf>
    <xf numFmtId="0" fontId="95" fillId="4" borderId="11" xfId="0" applyFont="1" applyFill="1" applyBorder="1" applyAlignment="1">
      <alignment horizontal="justify" vertical="center" wrapText="1"/>
    </xf>
    <xf numFmtId="0" fontId="29" fillId="4" borderId="3" xfId="0" applyFont="1" applyFill="1" applyBorder="1" applyAlignment="1">
      <alignment horizontal="justify" vertical="center" wrapText="1"/>
    </xf>
    <xf numFmtId="0" fontId="29" fillId="4" borderId="9" xfId="0" applyFont="1" applyFill="1" applyBorder="1" applyAlignment="1">
      <alignment horizontal="justify" vertical="center" wrapText="1"/>
    </xf>
    <xf numFmtId="0" fontId="29" fillId="4" borderId="7" xfId="0" applyFont="1" applyFill="1" applyBorder="1" applyAlignment="1">
      <alignment horizontal="justify" vertical="center" wrapText="1"/>
    </xf>
    <xf numFmtId="0" fontId="29" fillId="4" borderId="35" xfId="0" applyFont="1" applyFill="1" applyBorder="1" applyAlignment="1">
      <alignment horizontal="justify" vertical="center" wrapText="1"/>
    </xf>
    <xf numFmtId="0" fontId="29" fillId="4" borderId="71" xfId="0" applyFont="1" applyFill="1" applyBorder="1" applyAlignment="1">
      <alignment horizontal="justify" vertical="center" wrapText="1"/>
    </xf>
    <xf numFmtId="0" fontId="24" fillId="16" borderId="8" xfId="0" applyFont="1" applyFill="1" applyBorder="1" applyAlignment="1">
      <alignment horizontal="center" vertical="center" wrapText="1"/>
    </xf>
    <xf numFmtId="0" fontId="24" fillId="16" borderId="18" xfId="0" applyFont="1" applyFill="1" applyBorder="1" applyAlignment="1">
      <alignment horizontal="center" vertical="center" wrapText="1"/>
    </xf>
    <xf numFmtId="0" fontId="31" fillId="4" borderId="3" xfId="0" applyFont="1" applyFill="1" applyBorder="1" applyAlignment="1">
      <alignment horizontal="justify" vertical="center" wrapText="1"/>
    </xf>
    <xf numFmtId="0" fontId="31" fillId="4" borderId="9" xfId="0" applyFont="1" applyFill="1" applyBorder="1" applyAlignment="1">
      <alignment horizontal="justify" vertical="center" wrapText="1"/>
    </xf>
    <xf numFmtId="0" fontId="31" fillId="4" borderId="27" xfId="0" applyFont="1" applyFill="1" applyBorder="1" applyAlignment="1">
      <alignment horizontal="justify" vertical="center" wrapText="1"/>
    </xf>
    <xf numFmtId="0" fontId="31" fillId="4" borderId="19" xfId="0" applyFont="1" applyFill="1" applyBorder="1" applyAlignment="1">
      <alignment horizontal="justify" vertical="center" wrapText="1"/>
    </xf>
    <xf numFmtId="0" fontId="24" fillId="16" borderId="13" xfId="0" applyFont="1" applyFill="1" applyBorder="1" applyAlignment="1">
      <alignment horizontal="center" vertical="center" wrapText="1"/>
    </xf>
    <xf numFmtId="0" fontId="24" fillId="16" borderId="64" xfId="0" applyFont="1" applyFill="1" applyBorder="1" applyAlignment="1">
      <alignment horizontal="center" vertical="center" wrapText="1"/>
    </xf>
    <xf numFmtId="0" fontId="59" fillId="16" borderId="20" xfId="0" applyFont="1" applyFill="1" applyBorder="1" applyAlignment="1">
      <alignment horizontal="center"/>
    </xf>
    <xf numFmtId="0" fontId="59" fillId="16" borderId="36" xfId="0" applyFont="1" applyFill="1" applyBorder="1" applyAlignment="1">
      <alignment horizontal="center"/>
    </xf>
    <xf numFmtId="0" fontId="59" fillId="16" borderId="37" xfId="0" applyFont="1" applyFill="1" applyBorder="1" applyAlignment="1">
      <alignment horizontal="center"/>
    </xf>
    <xf numFmtId="0" fontId="59" fillId="16" borderId="38" xfId="0" applyFont="1" applyFill="1" applyBorder="1" applyAlignment="1">
      <alignment horizontal="center"/>
    </xf>
    <xf numFmtId="0" fontId="59" fillId="16" borderId="0" xfId="0" applyFont="1" applyFill="1" applyAlignment="1">
      <alignment horizontal="center"/>
    </xf>
    <xf numFmtId="0" fontId="59" fillId="16" borderId="39" xfId="0" applyFont="1" applyFill="1" applyBorder="1" applyAlignment="1">
      <alignment horizontal="center"/>
    </xf>
    <xf numFmtId="0" fontId="31" fillId="4" borderId="40" xfId="0" applyFont="1" applyFill="1" applyBorder="1" applyAlignment="1">
      <alignment horizontal="center" vertical="center"/>
    </xf>
    <xf numFmtId="0" fontId="31" fillId="4" borderId="41" xfId="0" applyFont="1" applyFill="1" applyBorder="1" applyAlignment="1">
      <alignment horizontal="center" vertical="center"/>
    </xf>
    <xf numFmtId="0" fontId="31" fillId="4" borderId="42" xfId="0" applyFont="1" applyFill="1" applyBorder="1" applyAlignment="1">
      <alignment horizontal="center" vertical="center"/>
    </xf>
    <xf numFmtId="0" fontId="60" fillId="3" borderId="49" xfId="0" applyFont="1" applyFill="1" applyBorder="1" applyAlignment="1">
      <alignment horizontal="center"/>
    </xf>
    <xf numFmtId="0" fontId="60" fillId="3" borderId="45" xfId="0" applyFont="1" applyFill="1" applyBorder="1" applyAlignment="1">
      <alignment horizontal="center"/>
    </xf>
    <xf numFmtId="0" fontId="60" fillId="3" borderId="60" xfId="0" applyFont="1" applyFill="1" applyBorder="1" applyAlignment="1">
      <alignment horizontal="center"/>
    </xf>
    <xf numFmtId="0" fontId="94" fillId="10" borderId="51" xfId="0" applyFont="1" applyFill="1" applyBorder="1" applyAlignment="1">
      <alignment horizontal="justify" vertical="center" wrapText="1"/>
    </xf>
    <xf numFmtId="0" fontId="31" fillId="10" borderId="51" xfId="0" applyFont="1" applyFill="1" applyBorder="1" applyAlignment="1">
      <alignment horizontal="justify" vertical="center" wrapText="1"/>
    </xf>
    <xf numFmtId="0" fontId="31" fillId="10" borderId="11" xfId="0" applyFont="1" applyFill="1" applyBorder="1" applyAlignment="1">
      <alignment horizontal="justify" vertical="center" wrapText="1"/>
    </xf>
    <xf numFmtId="14" fontId="62" fillId="4" borderId="27" xfId="0" applyNumberFormat="1" applyFont="1" applyFill="1" applyBorder="1" applyAlignment="1">
      <alignment horizontal="left" vertical="center" wrapText="1"/>
    </xf>
    <xf numFmtId="14" fontId="62" fillId="4" borderId="19" xfId="0" applyNumberFormat="1" applyFont="1" applyFill="1" applyBorder="1" applyAlignment="1">
      <alignment horizontal="left" vertical="center" wrapText="1"/>
    </xf>
    <xf numFmtId="0" fontId="24" fillId="16" borderId="24" xfId="0" applyFont="1" applyFill="1" applyBorder="1" applyAlignment="1">
      <alignment horizontal="center" vertical="center" wrapText="1"/>
    </xf>
    <xf numFmtId="0" fontId="24" fillId="16" borderId="65" xfId="0" applyFont="1" applyFill="1" applyBorder="1" applyAlignment="1">
      <alignment horizontal="center" vertical="center" wrapText="1"/>
    </xf>
    <xf numFmtId="0" fontId="63" fillId="0" borderId="49" xfId="0" applyFont="1" applyBorder="1" applyAlignment="1">
      <alignment horizontal="center"/>
    </xf>
    <xf numFmtId="0" fontId="63" fillId="0" borderId="45" xfId="0" applyFont="1" applyBorder="1" applyAlignment="1">
      <alignment horizontal="center"/>
    </xf>
    <xf numFmtId="0" fontId="63" fillId="0" borderId="60" xfId="0" applyFont="1" applyBorder="1" applyAlignment="1">
      <alignment horizontal="center"/>
    </xf>
    <xf numFmtId="0" fontId="31" fillId="4" borderId="46" xfId="0" applyFont="1" applyFill="1" applyBorder="1" applyAlignment="1">
      <alignment horizontal="center" vertical="center"/>
    </xf>
    <xf numFmtId="0" fontId="31" fillId="4" borderId="47" xfId="0" applyFont="1" applyFill="1" applyBorder="1" applyAlignment="1">
      <alignment horizontal="center" vertical="center"/>
    </xf>
    <xf numFmtId="0" fontId="31" fillId="4" borderId="48" xfId="0" applyFont="1" applyFill="1" applyBorder="1" applyAlignment="1">
      <alignment horizontal="center" vertical="center"/>
    </xf>
    <xf numFmtId="0" fontId="2" fillId="10" borderId="3" xfId="0" applyFont="1" applyFill="1" applyBorder="1" applyAlignment="1">
      <alignment horizontal="center" vertical="center" wrapText="1"/>
    </xf>
    <xf numFmtId="0" fontId="2" fillId="10" borderId="7" xfId="0" applyFont="1" applyFill="1" applyBorder="1" applyAlignment="1">
      <alignment horizontal="center" vertical="center" wrapText="1"/>
    </xf>
    <xf numFmtId="0" fontId="2" fillId="10" borderId="12" xfId="0" applyFont="1" applyFill="1" applyBorder="1" applyAlignment="1">
      <alignment horizontal="center" vertical="center" wrapText="1"/>
    </xf>
    <xf numFmtId="0" fontId="64" fillId="16" borderId="51" xfId="0" applyFont="1" applyFill="1" applyBorder="1" applyAlignment="1">
      <alignment horizontal="center" vertical="center" wrapText="1"/>
    </xf>
    <xf numFmtId="0" fontId="82" fillId="3" borderId="15" xfId="0" applyFont="1" applyFill="1" applyBorder="1" applyAlignment="1">
      <alignment horizontal="center"/>
    </xf>
    <xf numFmtId="0" fontId="82" fillId="3" borderId="16" xfId="0" applyFont="1" applyFill="1" applyBorder="1" applyAlignment="1">
      <alignment horizontal="center"/>
    </xf>
    <xf numFmtId="0" fontId="82" fillId="3" borderId="17" xfId="0" applyFont="1" applyFill="1" applyBorder="1" applyAlignment="1">
      <alignment horizontal="center"/>
    </xf>
    <xf numFmtId="0" fontId="81" fillId="16" borderId="20" xfId="0" applyFont="1" applyFill="1" applyBorder="1" applyAlignment="1">
      <alignment horizontal="center" vertical="center"/>
    </xf>
    <xf numFmtId="0" fontId="81" fillId="16" borderId="36" xfId="0" applyFont="1" applyFill="1" applyBorder="1" applyAlignment="1">
      <alignment horizontal="center" vertical="center"/>
    </xf>
    <xf numFmtId="0" fontId="81" fillId="16" borderId="37" xfId="0" applyFont="1" applyFill="1" applyBorder="1" applyAlignment="1">
      <alignment horizontal="center" vertical="center"/>
    </xf>
    <xf numFmtId="0" fontId="81" fillId="16" borderId="38" xfId="0" applyFont="1" applyFill="1" applyBorder="1" applyAlignment="1">
      <alignment horizontal="center" vertical="center"/>
    </xf>
    <xf numFmtId="0" fontId="81" fillId="16" borderId="0" xfId="0" applyFont="1" applyFill="1" applyAlignment="1">
      <alignment horizontal="center" vertical="center"/>
    </xf>
    <xf numFmtId="0" fontId="81" fillId="16" borderId="39" xfId="0" applyFont="1" applyFill="1" applyBorder="1" applyAlignment="1">
      <alignment horizontal="center" vertical="center"/>
    </xf>
    <xf numFmtId="0" fontId="83" fillId="4" borderId="40" xfId="0" applyFont="1" applyFill="1" applyBorder="1" applyAlignment="1">
      <alignment horizontal="center" vertical="center"/>
    </xf>
    <xf numFmtId="0" fontId="83" fillId="4" borderId="41" xfId="0" applyFont="1" applyFill="1" applyBorder="1" applyAlignment="1">
      <alignment horizontal="center" vertical="center"/>
    </xf>
    <xf numFmtId="0" fontId="83" fillId="4" borderId="42" xfId="0" applyFont="1" applyFill="1" applyBorder="1" applyAlignment="1">
      <alignment horizontal="center" vertical="center"/>
    </xf>
    <xf numFmtId="188" fontId="84" fillId="16" borderId="3" xfId="33" applyNumberFormat="1" applyFont="1" applyFill="1" applyBorder="1" applyAlignment="1">
      <alignment horizontal="center" vertical="center" wrapText="1"/>
    </xf>
    <xf numFmtId="0" fontId="84" fillId="16" borderId="9" xfId="33" applyFont="1" applyFill="1" applyBorder="1" applyAlignment="1">
      <alignment horizontal="center" vertical="center" wrapText="1"/>
    </xf>
    <xf numFmtId="0" fontId="84" fillId="16" borderId="24" xfId="33" applyFont="1" applyFill="1" applyBorder="1" applyAlignment="1">
      <alignment horizontal="center" vertical="center" wrapText="1"/>
    </xf>
    <xf numFmtId="0" fontId="84" fillId="16" borderId="57" xfId="33" applyFont="1" applyFill="1" applyBorder="1" applyAlignment="1">
      <alignment horizontal="center" vertical="center" wrapText="1"/>
    </xf>
    <xf numFmtId="0" fontId="84" fillId="16" borderId="62" xfId="33" applyFont="1" applyFill="1" applyBorder="1" applyAlignment="1">
      <alignment horizontal="center" vertical="center" wrapText="1"/>
    </xf>
    <xf numFmtId="0" fontId="84" fillId="16" borderId="3" xfId="33" applyFont="1" applyFill="1" applyBorder="1" applyAlignment="1">
      <alignment horizontal="center" vertical="center" wrapText="1"/>
    </xf>
    <xf numFmtId="0" fontId="84" fillId="16" borderId="8" xfId="33" applyFont="1" applyFill="1" applyBorder="1" applyAlignment="1">
      <alignment horizontal="center" vertical="center" wrapText="1"/>
    </xf>
    <xf numFmtId="0" fontId="84" fillId="16" borderId="1" xfId="33" applyFont="1" applyFill="1" applyBorder="1" applyAlignment="1">
      <alignment horizontal="center" vertical="center" wrapText="1"/>
    </xf>
    <xf numFmtId="0" fontId="84" fillId="16" borderId="5" xfId="33" applyFont="1" applyFill="1" applyBorder="1" applyAlignment="1">
      <alignment horizontal="center" vertical="center" wrapText="1"/>
    </xf>
    <xf numFmtId="0" fontId="78" fillId="4" borderId="3" xfId="33" applyFont="1" applyFill="1" applyBorder="1" applyAlignment="1">
      <alignment horizontal="center" vertical="center"/>
    </xf>
    <xf numFmtId="0" fontId="77" fillId="4" borderId="1" xfId="33" applyFont="1" applyFill="1" applyBorder="1" applyAlignment="1">
      <alignment horizontal="center" vertical="center" wrapText="1"/>
    </xf>
    <xf numFmtId="0" fontId="77" fillId="4" borderId="5" xfId="33" applyFont="1" applyFill="1" applyBorder="1" applyAlignment="1">
      <alignment horizontal="center" vertical="center" wrapText="1"/>
    </xf>
    <xf numFmtId="0" fontId="77" fillId="4" borderId="50" xfId="33" applyFont="1" applyFill="1" applyBorder="1" applyAlignment="1">
      <alignment horizontal="center" vertical="center" wrapText="1"/>
    </xf>
    <xf numFmtId="0" fontId="77" fillId="4" borderId="13" xfId="33" applyFont="1" applyFill="1" applyBorder="1" applyAlignment="1">
      <alignment horizontal="center" vertical="center" wrapText="1"/>
    </xf>
    <xf numFmtId="0" fontId="77" fillId="4" borderId="8" xfId="33" applyFont="1" applyFill="1" applyBorder="1" applyAlignment="1">
      <alignment horizontal="center" vertical="center" wrapText="1"/>
    </xf>
    <xf numFmtId="0" fontId="77" fillId="4" borderId="18" xfId="33" applyFont="1" applyFill="1" applyBorder="1" applyAlignment="1">
      <alignment horizontal="center" vertical="center" wrapText="1"/>
    </xf>
    <xf numFmtId="0" fontId="77" fillId="4" borderId="4" xfId="33" applyFont="1" applyFill="1" applyBorder="1" applyAlignment="1">
      <alignment horizontal="center" vertical="center" wrapText="1"/>
    </xf>
    <xf numFmtId="0" fontId="77" fillId="4" borderId="14" xfId="33" applyFont="1" applyFill="1" applyBorder="1" applyAlignment="1">
      <alignment horizontal="center" vertical="center" wrapText="1"/>
    </xf>
    <xf numFmtId="0" fontId="77" fillId="4" borderId="93" xfId="33" applyFont="1" applyFill="1" applyBorder="1" applyAlignment="1">
      <alignment horizontal="center" vertical="center" wrapText="1"/>
    </xf>
    <xf numFmtId="0" fontId="77" fillId="4" borderId="26" xfId="33" applyFont="1" applyFill="1" applyBorder="1" applyAlignment="1">
      <alignment horizontal="center" vertical="center" wrapText="1"/>
    </xf>
    <xf numFmtId="0" fontId="77" fillId="4" borderId="31" xfId="33" applyFont="1" applyFill="1" applyBorder="1" applyAlignment="1">
      <alignment horizontal="center" vertical="center" wrapText="1"/>
    </xf>
    <xf numFmtId="0" fontId="77" fillId="4" borderId="105" xfId="33" applyFont="1" applyFill="1" applyBorder="1" applyAlignment="1">
      <alignment horizontal="center" vertical="center" wrapText="1"/>
    </xf>
    <xf numFmtId="0" fontId="77" fillId="4" borderId="0" xfId="33" applyFont="1" applyFill="1" applyAlignment="1">
      <alignment horizontal="center" vertical="center" wrapText="1"/>
    </xf>
    <xf numFmtId="0" fontId="77" fillId="4" borderId="6" xfId="33" applyFont="1" applyFill="1" applyBorder="1" applyAlignment="1">
      <alignment horizontal="center" vertical="center" wrapText="1"/>
    </xf>
    <xf numFmtId="0" fontId="77" fillId="4" borderId="97" xfId="33" applyFont="1" applyFill="1" applyBorder="1" applyAlignment="1">
      <alignment horizontal="center" vertical="center" wrapText="1"/>
    </xf>
    <xf numFmtId="0" fontId="77" fillId="4" borderId="98" xfId="33" applyFont="1" applyFill="1" applyBorder="1" applyAlignment="1">
      <alignment horizontal="center" vertical="center" wrapText="1"/>
    </xf>
    <xf numFmtId="0" fontId="77" fillId="4" borderId="99" xfId="33" applyFont="1" applyFill="1" applyBorder="1" applyAlignment="1">
      <alignment horizontal="center" vertical="center" wrapText="1"/>
    </xf>
    <xf numFmtId="0" fontId="77" fillId="4" borderId="100" xfId="33" applyFont="1" applyFill="1" applyBorder="1" applyAlignment="1">
      <alignment horizontal="center" vertical="center" wrapText="1"/>
    </xf>
    <xf numFmtId="0" fontId="77" fillId="4" borderId="101" xfId="33" applyFont="1" applyFill="1" applyBorder="1" applyAlignment="1">
      <alignment horizontal="center" vertical="center" wrapText="1"/>
    </xf>
    <xf numFmtId="0" fontId="77" fillId="4" borderId="102" xfId="33" applyFont="1" applyFill="1" applyBorder="1" applyAlignment="1">
      <alignment horizontal="center" vertical="center" wrapText="1"/>
    </xf>
    <xf numFmtId="0" fontId="77" fillId="4" borderId="103" xfId="33" applyFont="1" applyFill="1" applyBorder="1" applyAlignment="1">
      <alignment horizontal="center" vertical="center" wrapText="1"/>
    </xf>
    <xf numFmtId="0" fontId="77" fillId="4" borderId="104" xfId="33" applyFont="1" applyFill="1" applyBorder="1" applyAlignment="1">
      <alignment horizontal="center" vertical="center" wrapText="1"/>
    </xf>
    <xf numFmtId="0" fontId="87" fillId="0" borderId="31" xfId="33" applyFont="1" applyBorder="1" applyAlignment="1">
      <alignment horizontal="center" vertical="center"/>
    </xf>
    <xf numFmtId="0" fontId="87" fillId="0" borderId="4" xfId="33" applyFont="1" applyBorder="1" applyAlignment="1">
      <alignment horizontal="center" vertical="center"/>
    </xf>
    <xf numFmtId="0" fontId="87" fillId="0" borderId="30" xfId="33" applyFont="1" applyBorder="1" applyAlignment="1">
      <alignment horizontal="center" vertical="center"/>
    </xf>
    <xf numFmtId="0" fontId="78" fillId="4" borderId="14" xfId="33" applyFont="1" applyFill="1" applyBorder="1" applyAlignment="1">
      <alignment horizontal="center" vertical="center" wrapText="1"/>
    </xf>
    <xf numFmtId="0" fontId="78" fillId="4" borderId="93" xfId="33" applyFont="1" applyFill="1" applyBorder="1" applyAlignment="1">
      <alignment horizontal="center" vertical="center" wrapText="1"/>
    </xf>
    <xf numFmtId="0" fontId="78" fillId="4" borderId="26" xfId="33" applyFont="1" applyFill="1" applyBorder="1" applyAlignment="1">
      <alignment horizontal="center" vertical="center" wrapText="1"/>
    </xf>
    <xf numFmtId="0" fontId="78" fillId="4" borderId="111" xfId="33" applyFont="1" applyFill="1" applyBorder="1" applyAlignment="1">
      <alignment horizontal="center" vertical="center" wrapText="1"/>
    </xf>
    <xf numFmtId="0" fontId="78" fillId="4" borderId="109" xfId="33" applyFont="1" applyFill="1" applyBorder="1" applyAlignment="1">
      <alignment horizontal="center" vertical="center" wrapText="1"/>
    </xf>
    <xf numFmtId="0" fontId="77" fillId="4" borderId="109" xfId="33" applyFont="1" applyFill="1" applyBorder="1" applyAlignment="1">
      <alignment horizontal="center" vertical="center" wrapText="1"/>
    </xf>
    <xf numFmtId="0" fontId="77" fillId="4" borderId="106" xfId="33" applyFont="1" applyFill="1" applyBorder="1" applyAlignment="1">
      <alignment horizontal="center" vertical="center" wrapText="1"/>
    </xf>
    <xf numFmtId="0" fontId="77" fillId="4" borderId="108" xfId="33" applyFont="1" applyFill="1" applyBorder="1" applyAlignment="1">
      <alignment horizontal="center" vertical="center" wrapText="1"/>
    </xf>
    <xf numFmtId="0" fontId="77" fillId="4" borderId="110" xfId="33" applyFont="1" applyFill="1" applyBorder="1" applyAlignment="1">
      <alignment horizontal="center" vertical="center" wrapText="1"/>
    </xf>
    <xf numFmtId="0" fontId="77" fillId="4" borderId="94" xfId="33" applyFont="1" applyFill="1" applyBorder="1" applyAlignment="1">
      <alignment horizontal="center" vertical="center" wrapText="1"/>
    </xf>
    <xf numFmtId="0" fontId="77" fillId="4" borderId="95" xfId="33" applyFont="1" applyFill="1" applyBorder="1" applyAlignment="1">
      <alignment horizontal="center" vertical="center" wrapText="1"/>
    </xf>
    <xf numFmtId="0" fontId="0" fillId="0" borderId="0" xfId="0" applyAlignment="1">
      <alignment horizontal="center"/>
    </xf>
    <xf numFmtId="0" fontId="31" fillId="0" borderId="7" xfId="64" applyFont="1" applyBorder="1" applyAlignment="1">
      <alignment horizontal="center" vertical="center" wrapText="1"/>
    </xf>
    <xf numFmtId="0" fontId="31" fillId="0" borderId="12" xfId="64" applyFont="1" applyBorder="1" applyAlignment="1">
      <alignment horizontal="center" vertical="center" wrapText="1"/>
    </xf>
    <xf numFmtId="0" fontId="31" fillId="4" borderId="7" xfId="64" applyFont="1" applyFill="1" applyBorder="1" applyAlignment="1">
      <alignment horizontal="center" vertical="center" wrapText="1"/>
    </xf>
    <xf numFmtId="0" fontId="31" fillId="4" borderId="12" xfId="64" applyFont="1" applyFill="1" applyBorder="1" applyAlignment="1">
      <alignment horizontal="center" vertical="center" wrapText="1"/>
    </xf>
    <xf numFmtId="0" fontId="31" fillId="0" borderId="35" xfId="64" applyFont="1" applyBorder="1" applyAlignment="1">
      <alignment horizontal="center" vertical="center" wrapText="1"/>
    </xf>
    <xf numFmtId="0" fontId="31" fillId="4" borderId="35" xfId="64" applyFont="1" applyFill="1" applyBorder="1" applyAlignment="1">
      <alignment horizontal="center" vertical="center" wrapText="1"/>
    </xf>
    <xf numFmtId="0" fontId="31" fillId="4" borderId="30" xfId="64" applyFont="1" applyFill="1" applyBorder="1" applyAlignment="1">
      <alignment horizontal="center" vertical="center" wrapText="1"/>
    </xf>
    <xf numFmtId="0" fontId="31" fillId="4" borderId="0" xfId="64" applyFont="1" applyFill="1" applyAlignment="1">
      <alignment horizontal="center" vertical="center" wrapText="1"/>
    </xf>
    <xf numFmtId="0" fontId="29" fillId="0" borderId="7" xfId="64" applyFont="1" applyBorder="1" applyAlignment="1">
      <alignment horizontal="center" vertical="center" wrapText="1"/>
    </xf>
    <xf numFmtId="0" fontId="29" fillId="0" borderId="12" xfId="64" applyFont="1" applyBorder="1" applyAlignment="1">
      <alignment horizontal="center" vertical="center" wrapText="1"/>
    </xf>
    <xf numFmtId="0" fontId="31" fillId="16" borderId="0" xfId="64" applyFont="1" applyFill="1" applyAlignment="1">
      <alignment horizontal="center" vertical="center" wrapText="1"/>
    </xf>
    <xf numFmtId="0" fontId="29" fillId="4" borderId="7" xfId="64" applyFont="1" applyFill="1" applyBorder="1" applyAlignment="1">
      <alignment horizontal="center" vertical="center" wrapText="1"/>
    </xf>
    <xf numFmtId="0" fontId="29" fillId="4" borderId="12" xfId="64" applyFont="1" applyFill="1" applyBorder="1" applyAlignment="1">
      <alignment horizontal="center" vertical="center" wrapText="1"/>
    </xf>
    <xf numFmtId="43" fontId="29" fillId="0" borderId="7" xfId="64" applyNumberFormat="1" applyFont="1" applyBorder="1" applyAlignment="1">
      <alignment horizontal="center" vertical="center" wrapText="1"/>
    </xf>
    <xf numFmtId="43" fontId="29" fillId="0" borderId="12" xfId="64" applyNumberFormat="1" applyFont="1" applyBorder="1" applyAlignment="1">
      <alignment horizontal="center" vertical="center" wrapText="1"/>
    </xf>
    <xf numFmtId="0" fontId="31" fillId="0" borderId="28" xfId="64" applyFont="1" applyBorder="1" applyAlignment="1">
      <alignment horizontal="center" vertical="center" wrapText="1"/>
    </xf>
    <xf numFmtId="0" fontId="31" fillId="0" borderId="2" xfId="64" applyFont="1" applyBorder="1" applyAlignment="1">
      <alignment horizontal="center" vertical="center" wrapText="1"/>
    </xf>
    <xf numFmtId="0" fontId="31" fillId="0" borderId="29" xfId="64" applyFont="1" applyBorder="1" applyAlignment="1">
      <alignment horizontal="center" vertical="center" wrapText="1"/>
    </xf>
    <xf numFmtId="0" fontId="31" fillId="0" borderId="3" xfId="64" applyFont="1" applyBorder="1" applyAlignment="1">
      <alignment horizontal="center" vertical="center" wrapText="1"/>
    </xf>
    <xf numFmtId="0" fontId="31" fillId="16" borderId="3" xfId="64" applyFont="1" applyFill="1" applyBorder="1" applyAlignment="1">
      <alignment horizontal="center" vertical="center"/>
    </xf>
    <xf numFmtId="0" fontId="59" fillId="16" borderId="20" xfId="0" applyFont="1" applyFill="1" applyBorder="1" applyAlignment="1">
      <alignment horizontal="center" vertical="center"/>
    </xf>
    <xf numFmtId="0" fontId="59" fillId="16" borderId="36" xfId="0" applyFont="1" applyFill="1" applyBorder="1" applyAlignment="1">
      <alignment horizontal="center" vertical="center"/>
    </xf>
    <xf numFmtId="0" fontId="59" fillId="16" borderId="38" xfId="0" applyFont="1" applyFill="1" applyBorder="1" applyAlignment="1">
      <alignment horizontal="center" vertical="center"/>
    </xf>
    <xf numFmtId="0" fontId="59" fillId="16" borderId="0" xfId="0" applyFont="1" applyFill="1" applyAlignment="1">
      <alignment horizontal="center" vertical="center"/>
    </xf>
    <xf numFmtId="0" fontId="31" fillId="4" borderId="46" xfId="64" applyFont="1" applyFill="1" applyBorder="1" applyAlignment="1">
      <alignment horizontal="center" vertical="center"/>
    </xf>
    <xf numFmtId="0" fontId="31" fillId="4" borderId="47" xfId="64" applyFont="1" applyFill="1" applyBorder="1" applyAlignment="1">
      <alignment horizontal="center" vertical="center"/>
    </xf>
    <xf numFmtId="0" fontId="29" fillId="0" borderId="0" xfId="64" applyFont="1" applyAlignment="1">
      <alignment horizontal="center" vertical="center"/>
    </xf>
    <xf numFmtId="0" fontId="63" fillId="0" borderId="36" xfId="0" applyFont="1" applyBorder="1" applyAlignment="1">
      <alignment horizontal="center" wrapText="1"/>
    </xf>
    <xf numFmtId="0" fontId="63" fillId="0" borderId="0" xfId="0" applyFont="1" applyAlignment="1">
      <alignment horizontal="center" wrapText="1"/>
    </xf>
    <xf numFmtId="0" fontId="63" fillId="0" borderId="41" xfId="0" applyFont="1" applyBorder="1" applyAlignment="1">
      <alignment horizontal="center" wrapText="1"/>
    </xf>
    <xf numFmtId="0" fontId="11" fillId="14" borderId="20" xfId="0" applyFont="1" applyFill="1" applyBorder="1" applyAlignment="1">
      <alignment horizontal="center" vertical="center"/>
    </xf>
    <xf numFmtId="0" fontId="11" fillId="14" borderId="36" xfId="0" applyFont="1" applyFill="1" applyBorder="1" applyAlignment="1">
      <alignment horizontal="center" vertical="center"/>
    </xf>
    <xf numFmtId="0" fontId="11" fillId="14" borderId="37" xfId="0" applyFont="1" applyFill="1" applyBorder="1" applyAlignment="1">
      <alignment horizontal="center" vertical="center"/>
    </xf>
    <xf numFmtId="0" fontId="11" fillId="14" borderId="38" xfId="0" applyFont="1" applyFill="1" applyBorder="1" applyAlignment="1">
      <alignment horizontal="center" vertical="center"/>
    </xf>
    <xf numFmtId="0" fontId="11" fillId="14" borderId="0" xfId="0" applyFont="1" applyFill="1" applyAlignment="1">
      <alignment horizontal="center" vertical="center"/>
    </xf>
    <xf numFmtId="0" fontId="11" fillId="14" borderId="39" xfId="0" applyFont="1" applyFill="1" applyBorder="1" applyAlignment="1">
      <alignment horizontal="center" vertical="center"/>
    </xf>
    <xf numFmtId="0" fontId="11" fillId="14" borderId="40" xfId="0" applyFont="1" applyFill="1" applyBorder="1" applyAlignment="1">
      <alignment horizontal="center" vertical="center"/>
    </xf>
    <xf numFmtId="0" fontId="11" fillId="14" borderId="41" xfId="0" applyFont="1" applyFill="1" applyBorder="1" applyAlignment="1">
      <alignment horizontal="center" vertical="center"/>
    </xf>
    <xf numFmtId="0" fontId="11" fillId="14" borderId="42" xfId="0" applyFont="1" applyFill="1" applyBorder="1" applyAlignment="1">
      <alignment horizontal="center" vertical="center"/>
    </xf>
    <xf numFmtId="0" fontId="40" fillId="14" borderId="46" xfId="0" applyFont="1" applyFill="1" applyBorder="1" applyAlignment="1">
      <alignment horizontal="center" vertical="center"/>
    </xf>
    <xf numFmtId="0" fontId="40" fillId="14" borderId="47" xfId="0" applyFont="1" applyFill="1" applyBorder="1" applyAlignment="1">
      <alignment horizontal="center" vertical="center"/>
    </xf>
    <xf numFmtId="0" fontId="40" fillId="14" borderId="48" xfId="0" applyFont="1" applyFill="1" applyBorder="1" applyAlignment="1">
      <alignment horizontal="center" vertical="center"/>
    </xf>
    <xf numFmtId="0" fontId="47" fillId="13" borderId="20" xfId="0" applyFont="1" applyFill="1" applyBorder="1" applyAlignment="1">
      <alignment horizontal="center" vertical="center" wrapText="1"/>
    </xf>
    <xf numFmtId="0" fontId="47" fillId="13" borderId="36" xfId="0" applyFont="1" applyFill="1" applyBorder="1" applyAlignment="1">
      <alignment horizontal="center" vertical="center" wrapText="1"/>
    </xf>
    <xf numFmtId="0" fontId="47" fillId="13" borderId="37" xfId="0" applyFont="1" applyFill="1" applyBorder="1" applyAlignment="1">
      <alignment horizontal="center" vertical="center" wrapText="1"/>
    </xf>
    <xf numFmtId="0" fontId="47" fillId="13" borderId="38" xfId="0" applyFont="1" applyFill="1" applyBorder="1" applyAlignment="1">
      <alignment horizontal="center" vertical="center" wrapText="1"/>
    </xf>
    <xf numFmtId="0" fontId="47" fillId="13" borderId="0" xfId="0" applyFont="1" applyFill="1" applyAlignment="1">
      <alignment horizontal="center" vertical="center" wrapText="1"/>
    </xf>
    <xf numFmtId="0" fontId="47" fillId="13" borderId="39" xfId="0" applyFont="1" applyFill="1" applyBorder="1" applyAlignment="1">
      <alignment horizontal="center" vertical="center" wrapText="1"/>
    </xf>
    <xf numFmtId="0" fontId="47" fillId="13" borderId="40" xfId="0" applyFont="1" applyFill="1" applyBorder="1" applyAlignment="1">
      <alignment horizontal="center" vertical="center" wrapText="1"/>
    </xf>
    <xf numFmtId="0" fontId="47" fillId="13" borderId="41" xfId="0" applyFont="1" applyFill="1" applyBorder="1" applyAlignment="1">
      <alignment horizontal="center" vertical="center" wrapText="1"/>
    </xf>
    <xf numFmtId="0" fontId="47" fillId="13" borderId="42" xfId="0" applyFont="1" applyFill="1" applyBorder="1" applyAlignment="1">
      <alignment horizontal="center" vertical="center" wrapText="1"/>
    </xf>
    <xf numFmtId="0" fontId="35" fillId="3" borderId="65" xfId="0" applyFont="1" applyFill="1" applyBorder="1" applyAlignment="1">
      <alignment horizontal="center" vertical="center"/>
    </xf>
    <xf numFmtId="0" fontId="35" fillId="3" borderId="11" xfId="0" applyFont="1" applyFill="1" applyBorder="1" applyAlignment="1">
      <alignment horizontal="center" vertical="center"/>
    </xf>
    <xf numFmtId="0" fontId="35" fillId="3" borderId="12" xfId="0" applyFont="1" applyFill="1" applyBorder="1" applyAlignment="1">
      <alignment horizontal="center" vertical="center"/>
    </xf>
    <xf numFmtId="0" fontId="35" fillId="3" borderId="9" xfId="0" applyFont="1" applyFill="1" applyBorder="1" applyAlignment="1">
      <alignment horizontal="center" vertical="center"/>
    </xf>
    <xf numFmtId="0" fontId="35" fillId="3" borderId="64" xfId="0" applyFont="1" applyFill="1" applyBorder="1" applyAlignment="1">
      <alignment horizontal="center" vertical="center"/>
    </xf>
    <xf numFmtId="0" fontId="35" fillId="3" borderId="19" xfId="0" applyFont="1" applyFill="1" applyBorder="1" applyAlignment="1">
      <alignment horizontal="center" vertical="center"/>
    </xf>
    <xf numFmtId="0" fontId="48" fillId="14" borderId="20" xfId="0" applyFont="1" applyFill="1" applyBorder="1" applyAlignment="1">
      <alignment horizontal="center" vertical="center"/>
    </xf>
    <xf numFmtId="0" fontId="48" fillId="14" borderId="36" xfId="0" applyFont="1" applyFill="1" applyBorder="1" applyAlignment="1">
      <alignment horizontal="center" vertical="center"/>
    </xf>
    <xf numFmtId="0" fontId="48" fillId="14" borderId="37" xfId="0" applyFont="1" applyFill="1" applyBorder="1" applyAlignment="1">
      <alignment horizontal="center" vertical="center"/>
    </xf>
    <xf numFmtId="0" fontId="48" fillId="14" borderId="38" xfId="0" applyFont="1" applyFill="1" applyBorder="1" applyAlignment="1">
      <alignment horizontal="center" vertical="center"/>
    </xf>
    <xf numFmtId="0" fontId="48" fillId="14" borderId="0" xfId="0" applyFont="1" applyFill="1" applyAlignment="1">
      <alignment horizontal="center" vertical="center"/>
    </xf>
    <xf numFmtId="0" fontId="48" fillId="14" borderId="39" xfId="0" applyFont="1" applyFill="1" applyBorder="1" applyAlignment="1">
      <alignment horizontal="center" vertical="center"/>
    </xf>
    <xf numFmtId="0" fontId="48" fillId="14" borderId="40" xfId="0" applyFont="1" applyFill="1" applyBorder="1" applyAlignment="1">
      <alignment horizontal="center" vertical="center"/>
    </xf>
    <xf numFmtId="0" fontId="48" fillId="14" borderId="41" xfId="0" applyFont="1" applyFill="1" applyBorder="1" applyAlignment="1">
      <alignment horizontal="center" vertical="center"/>
    </xf>
    <xf numFmtId="0" fontId="48" fillId="14" borderId="42" xfId="0" applyFont="1" applyFill="1" applyBorder="1" applyAlignment="1">
      <alignment horizontal="center" vertical="center"/>
    </xf>
    <xf numFmtId="0" fontId="43" fillId="10" borderId="8" xfId="0" applyFont="1" applyFill="1" applyBorder="1" applyAlignment="1">
      <alignment horizontal="left" vertical="center"/>
    </xf>
    <xf numFmtId="0" fontId="43" fillId="10" borderId="3" xfId="0" applyFont="1" applyFill="1" applyBorder="1" applyAlignment="1">
      <alignment horizontal="left" vertical="center"/>
    </xf>
    <xf numFmtId="0" fontId="43" fillId="10" borderId="3" xfId="0" applyFont="1" applyFill="1" applyBorder="1" applyAlignment="1">
      <alignment horizontal="center" vertical="center"/>
    </xf>
    <xf numFmtId="0" fontId="43" fillId="10" borderId="18" xfId="0" applyFont="1" applyFill="1" applyBorder="1" applyAlignment="1">
      <alignment horizontal="left" vertical="center"/>
    </xf>
    <xf numFmtId="0" fontId="43" fillId="10" borderId="27" xfId="0" applyFont="1" applyFill="1" applyBorder="1" applyAlignment="1">
      <alignment horizontal="left" vertical="center"/>
    </xf>
    <xf numFmtId="0" fontId="43" fillId="10" borderId="27" xfId="0" applyFont="1" applyFill="1" applyBorder="1" applyAlignment="1">
      <alignment horizontal="center" vertical="center"/>
    </xf>
    <xf numFmtId="0" fontId="40" fillId="14" borderId="53" xfId="0" applyFont="1" applyFill="1" applyBorder="1" applyAlignment="1">
      <alignment horizontal="center" vertical="center"/>
    </xf>
    <xf numFmtId="0" fontId="40" fillId="14" borderId="56" xfId="0" applyFont="1" applyFill="1" applyBorder="1" applyAlignment="1">
      <alignment horizontal="center" vertical="center"/>
    </xf>
    <xf numFmtId="0" fontId="40" fillId="14" borderId="54" xfId="0" applyFont="1" applyFill="1" applyBorder="1" applyAlignment="1">
      <alignment horizontal="center" vertical="center"/>
    </xf>
    <xf numFmtId="0" fontId="43" fillId="10" borderId="25" xfId="0" applyFont="1" applyFill="1" applyBorder="1" applyAlignment="1">
      <alignment horizontal="left" vertical="center"/>
    </xf>
    <xf numFmtId="0" fontId="43" fillId="10" borderId="5" xfId="0" applyFont="1" applyFill="1" applyBorder="1" applyAlignment="1">
      <alignment horizontal="left" vertical="center"/>
    </xf>
    <xf numFmtId="0" fontId="43" fillId="10" borderId="5" xfId="0" applyFont="1" applyFill="1" applyBorder="1" applyAlignment="1">
      <alignment horizontal="center" vertical="center"/>
    </xf>
    <xf numFmtId="0" fontId="36" fillId="0" borderId="21" xfId="0" applyFont="1" applyBorder="1" applyAlignment="1">
      <alignment horizontal="center" vertical="center"/>
    </xf>
    <xf numFmtId="0" fontId="36" fillId="0" borderId="22" xfId="0" applyFont="1" applyBorder="1" applyAlignment="1">
      <alignment horizontal="center" vertical="center"/>
    </xf>
    <xf numFmtId="0" fontId="11" fillId="14" borderId="21" xfId="0" applyFont="1" applyFill="1" applyBorder="1" applyAlignment="1">
      <alignment horizontal="center" vertical="center"/>
    </xf>
    <xf numFmtId="0" fontId="11" fillId="14" borderId="22" xfId="0" applyFont="1" applyFill="1" applyBorder="1" applyAlignment="1">
      <alignment horizontal="center" vertical="center"/>
    </xf>
    <xf numFmtId="0" fontId="10" fillId="0" borderId="21" xfId="0" applyFont="1" applyBorder="1" applyAlignment="1">
      <alignment horizontal="center" vertical="center"/>
    </xf>
    <xf numFmtId="0" fontId="10" fillId="0" borderId="22" xfId="0" applyFont="1" applyBorder="1" applyAlignment="1">
      <alignment horizontal="center" vertical="center"/>
    </xf>
    <xf numFmtId="10" fontId="43" fillId="0" borderId="46" xfId="2" applyNumberFormat="1" applyFont="1" applyBorder="1" applyAlignment="1">
      <alignment horizontal="center" vertical="center"/>
    </xf>
    <xf numFmtId="10" fontId="43" fillId="0" borderId="48" xfId="2" applyNumberFormat="1" applyFont="1" applyBorder="1" applyAlignment="1">
      <alignment horizontal="center" vertical="center"/>
    </xf>
    <xf numFmtId="10" fontId="47" fillId="14" borderId="46" xfId="2" applyNumberFormat="1" applyFont="1" applyFill="1" applyBorder="1" applyAlignment="1">
      <alignment horizontal="center" vertical="center"/>
    </xf>
    <xf numFmtId="10" fontId="47" fillId="14" borderId="48" xfId="2" applyNumberFormat="1" applyFont="1" applyFill="1" applyBorder="1" applyAlignment="1">
      <alignment horizontal="center" vertical="center"/>
    </xf>
    <xf numFmtId="10" fontId="43" fillId="0" borderId="46" xfId="2" applyNumberFormat="1" applyFont="1" applyFill="1" applyBorder="1" applyAlignment="1">
      <alignment horizontal="center" vertical="center"/>
    </xf>
    <xf numFmtId="10" fontId="43" fillId="0" borderId="48" xfId="2" applyNumberFormat="1" applyFont="1" applyFill="1" applyBorder="1" applyAlignment="1">
      <alignment horizontal="center" vertical="center"/>
    </xf>
    <xf numFmtId="10" fontId="49" fillId="14" borderId="46" xfId="2" applyNumberFormat="1" applyFont="1" applyFill="1" applyBorder="1" applyAlignment="1">
      <alignment horizontal="center" vertical="center"/>
    </xf>
    <xf numFmtId="10" fontId="49" fillId="14" borderId="48" xfId="2" applyNumberFormat="1" applyFont="1" applyFill="1" applyBorder="1" applyAlignment="1">
      <alignment horizontal="center" vertical="center"/>
    </xf>
    <xf numFmtId="10" fontId="7" fillId="0" borderId="46" xfId="2" applyNumberFormat="1" applyFont="1" applyBorder="1" applyAlignment="1">
      <alignment horizontal="center" vertical="center"/>
    </xf>
    <xf numFmtId="10" fontId="7" fillId="0" borderId="48" xfId="2" applyNumberFormat="1" applyFont="1" applyBorder="1" applyAlignment="1">
      <alignment horizontal="center" vertical="center"/>
    </xf>
    <xf numFmtId="169" fontId="50" fillId="0" borderId="21" xfId="0" applyNumberFormat="1" applyFont="1" applyBorder="1" applyAlignment="1">
      <alignment horizontal="center" vertical="center"/>
    </xf>
    <xf numFmtId="169" fontId="50" fillId="0" borderId="22" xfId="0" applyNumberFormat="1" applyFont="1" applyBorder="1" applyAlignment="1">
      <alignment horizontal="center" vertical="center"/>
    </xf>
    <xf numFmtId="0" fontId="40" fillId="14" borderId="23" xfId="0" applyFont="1" applyFill="1" applyBorder="1" applyAlignment="1">
      <alignment horizontal="center" vertical="center"/>
    </xf>
    <xf numFmtId="0" fontId="40" fillId="14" borderId="22" xfId="0" applyFont="1" applyFill="1" applyBorder="1" applyAlignment="1">
      <alignment horizontal="center" vertical="center"/>
    </xf>
    <xf numFmtId="0" fontId="40" fillId="14" borderId="21" xfId="0" applyFont="1" applyFill="1" applyBorder="1" applyAlignment="1">
      <alignment horizontal="center" vertical="center"/>
    </xf>
    <xf numFmtId="44" fontId="52" fillId="16" borderId="20" xfId="14" applyFont="1" applyFill="1" applyBorder="1" applyAlignment="1">
      <alignment horizontal="center" vertical="center"/>
    </xf>
    <xf numFmtId="44" fontId="52" fillId="16" borderId="36" xfId="14" applyFont="1" applyFill="1" applyBorder="1" applyAlignment="1">
      <alignment horizontal="center" vertical="center"/>
    </xf>
    <xf numFmtId="44" fontId="52" fillId="16" borderId="37" xfId="14" applyFont="1" applyFill="1" applyBorder="1" applyAlignment="1">
      <alignment horizontal="center" vertical="center"/>
    </xf>
    <xf numFmtId="0" fontId="55" fillId="3" borderId="20" xfId="0" applyFont="1" applyFill="1" applyBorder="1" applyAlignment="1">
      <alignment horizontal="center" vertical="center"/>
    </xf>
    <xf numFmtId="0" fontId="55" fillId="3" borderId="37" xfId="0" applyFont="1" applyFill="1" applyBorder="1" applyAlignment="1">
      <alignment horizontal="center" vertical="center"/>
    </xf>
    <xf numFmtId="0" fontId="55" fillId="3" borderId="38" xfId="0" applyFont="1" applyFill="1" applyBorder="1" applyAlignment="1">
      <alignment horizontal="center" vertical="center"/>
    </xf>
    <xf numFmtId="0" fontId="55" fillId="3" borderId="39" xfId="0" applyFont="1" applyFill="1" applyBorder="1" applyAlignment="1">
      <alignment horizontal="center" vertical="center"/>
    </xf>
    <xf numFmtId="0" fontId="55" fillId="3" borderId="40" xfId="0" applyFont="1" applyFill="1" applyBorder="1" applyAlignment="1">
      <alignment horizontal="center" vertical="center"/>
    </xf>
    <xf numFmtId="0" fontId="55" fillId="3" borderId="42" xfId="0" applyFont="1" applyFill="1" applyBorder="1" applyAlignment="1">
      <alignment horizontal="center" vertical="center"/>
    </xf>
    <xf numFmtId="0" fontId="55" fillId="16" borderId="20" xfId="0" applyFont="1" applyFill="1" applyBorder="1" applyAlignment="1">
      <alignment horizontal="center" vertical="center"/>
    </xf>
    <xf numFmtId="0" fontId="55" fillId="16" borderId="36" xfId="0" applyFont="1" applyFill="1" applyBorder="1" applyAlignment="1">
      <alignment horizontal="center" vertical="center"/>
    </xf>
    <xf numFmtId="0" fontId="55" fillId="16" borderId="37" xfId="0" applyFont="1" applyFill="1" applyBorder="1" applyAlignment="1">
      <alignment horizontal="center" vertical="center"/>
    </xf>
    <xf numFmtId="0" fontId="55" fillId="16" borderId="38" xfId="0" applyFont="1" applyFill="1" applyBorder="1" applyAlignment="1">
      <alignment horizontal="center" vertical="center"/>
    </xf>
    <xf numFmtId="0" fontId="55" fillId="16" borderId="0" xfId="0" applyFont="1" applyFill="1" applyAlignment="1">
      <alignment horizontal="center" vertical="center"/>
    </xf>
    <xf numFmtId="0" fontId="55" fillId="16" borderId="39" xfId="0" applyFont="1" applyFill="1" applyBorder="1" applyAlignment="1">
      <alignment horizontal="center" vertical="center"/>
    </xf>
    <xf numFmtId="0" fontId="55" fillId="4" borderId="40" xfId="0" applyFont="1" applyFill="1" applyBorder="1" applyAlignment="1">
      <alignment horizontal="center" vertical="center"/>
    </xf>
    <xf numFmtId="0" fontId="55" fillId="4" borderId="41" xfId="0" applyFont="1" applyFill="1" applyBorder="1" applyAlignment="1">
      <alignment horizontal="center" vertical="center"/>
    </xf>
    <xf numFmtId="0" fontId="55" fillId="4" borderId="42" xfId="0" applyFont="1" applyFill="1" applyBorder="1" applyAlignment="1">
      <alignment horizontal="center" vertical="center"/>
    </xf>
    <xf numFmtId="0" fontId="54" fillId="4" borderId="46" xfId="0" applyFont="1" applyFill="1" applyBorder="1" applyAlignment="1">
      <alignment horizontal="center" vertical="center" wrapText="1"/>
    </xf>
    <xf numFmtId="0" fontId="54" fillId="4" borderId="47" xfId="0" applyFont="1" applyFill="1" applyBorder="1" applyAlignment="1">
      <alignment horizontal="center" vertical="center" wrapText="1"/>
    </xf>
    <xf numFmtId="0" fontId="54" fillId="4" borderId="48" xfId="0" applyFont="1" applyFill="1" applyBorder="1" applyAlignment="1">
      <alignment horizontal="center" vertical="center" wrapText="1"/>
    </xf>
    <xf numFmtId="44" fontId="52" fillId="16" borderId="38" xfId="14" applyFont="1" applyFill="1" applyBorder="1" applyAlignment="1">
      <alignment horizontal="center" vertical="center"/>
    </xf>
    <xf numFmtId="44" fontId="52" fillId="16" borderId="0" xfId="14" applyFont="1" applyFill="1" applyBorder="1" applyAlignment="1">
      <alignment horizontal="center" vertical="center"/>
    </xf>
    <xf numFmtId="0" fontId="52" fillId="16" borderId="46" xfId="0" applyFont="1" applyFill="1" applyBorder="1" applyAlignment="1">
      <alignment horizontal="center" vertical="center"/>
    </xf>
    <xf numFmtId="0" fontId="52" fillId="16" borderId="47" xfId="0" applyFont="1" applyFill="1" applyBorder="1" applyAlignment="1">
      <alignment horizontal="center" vertical="center"/>
    </xf>
    <xf numFmtId="0" fontId="52" fillId="16" borderId="48" xfId="0" applyFont="1" applyFill="1" applyBorder="1" applyAlignment="1">
      <alignment horizontal="center" vertical="center"/>
    </xf>
    <xf numFmtId="0" fontId="52" fillId="0" borderId="51" xfId="0" applyFont="1" applyBorder="1" applyAlignment="1">
      <alignment horizontal="center" vertical="center" wrapText="1"/>
    </xf>
    <xf numFmtId="0" fontId="52" fillId="0" borderId="3" xfId="0" applyFont="1" applyBorder="1" applyAlignment="1">
      <alignment horizontal="center" vertical="center" wrapText="1"/>
    </xf>
    <xf numFmtId="0" fontId="52" fillId="0" borderId="1" xfId="0" applyFont="1" applyBorder="1" applyAlignment="1">
      <alignment horizontal="center" vertical="center" wrapText="1"/>
    </xf>
    <xf numFmtId="0" fontId="52" fillId="4" borderId="51" xfId="0" applyFont="1" applyFill="1" applyBorder="1" applyAlignment="1">
      <alignment horizontal="center" vertical="center" wrapText="1"/>
    </xf>
    <xf numFmtId="0" fontId="38" fillId="4" borderId="3" xfId="0" applyFont="1" applyFill="1" applyBorder="1" applyAlignment="1">
      <alignment horizontal="center" vertical="center" wrapText="1"/>
    </xf>
    <xf numFmtId="0" fontId="52" fillId="4" borderId="3" xfId="0" applyFont="1" applyFill="1" applyBorder="1" applyAlignment="1">
      <alignment horizontal="center" vertical="center" wrapText="1"/>
    </xf>
    <xf numFmtId="0" fontId="52" fillId="4" borderId="1" xfId="0" applyFont="1" applyFill="1" applyBorder="1" applyAlignment="1">
      <alignment horizontal="center" vertical="center" wrapText="1"/>
    </xf>
    <xf numFmtId="0" fontId="52" fillId="0" borderId="27" xfId="0" applyFont="1" applyBorder="1" applyAlignment="1">
      <alignment horizontal="center" vertical="center" wrapText="1"/>
    </xf>
    <xf numFmtId="0" fontId="52" fillId="4" borderId="5" xfId="0" applyFont="1" applyFill="1" applyBorder="1" applyAlignment="1">
      <alignment horizontal="center" vertical="center" wrapText="1"/>
    </xf>
    <xf numFmtId="0" fontId="55" fillId="3" borderId="63" xfId="0" applyFont="1" applyFill="1" applyBorder="1" applyAlignment="1">
      <alignment horizontal="center" vertical="center"/>
    </xf>
    <xf numFmtId="0" fontId="55" fillId="3" borderId="30" xfId="0" applyFont="1" applyFill="1" applyBorder="1" applyAlignment="1">
      <alignment horizontal="center" vertical="center"/>
    </xf>
    <xf numFmtId="0" fontId="55" fillId="3" borderId="70" xfId="0" applyFont="1" applyFill="1" applyBorder="1" applyAlignment="1">
      <alignment horizontal="center" vertical="center"/>
    </xf>
    <xf numFmtId="0" fontId="55" fillId="16" borderId="23" xfId="0" applyFont="1" applyFill="1" applyBorder="1" applyAlignment="1">
      <alignment horizontal="center" vertical="center"/>
    </xf>
    <xf numFmtId="0" fontId="55" fillId="16" borderId="31" xfId="0" applyFont="1" applyFill="1" applyBorder="1" applyAlignment="1">
      <alignment horizontal="center" vertical="center"/>
    </xf>
    <xf numFmtId="0" fontId="56" fillId="4" borderId="41" xfId="0" applyFont="1" applyFill="1" applyBorder="1" applyAlignment="1">
      <alignment horizontal="center" vertical="center"/>
    </xf>
    <xf numFmtId="0" fontId="56" fillId="4" borderId="68" xfId="0" applyFont="1" applyFill="1" applyBorder="1" applyAlignment="1">
      <alignment horizontal="center" vertical="center"/>
    </xf>
    <xf numFmtId="0" fontId="42" fillId="16" borderId="36" xfId="0" applyFont="1" applyFill="1" applyBorder="1" applyAlignment="1">
      <alignment horizontal="center" vertical="center"/>
    </xf>
    <xf numFmtId="0" fontId="42" fillId="16" borderId="37" xfId="0" applyFont="1" applyFill="1" applyBorder="1" applyAlignment="1">
      <alignment horizontal="center" vertical="center"/>
    </xf>
    <xf numFmtId="0" fontId="42" fillId="16" borderId="41" xfId="0" applyFont="1" applyFill="1" applyBorder="1" applyAlignment="1">
      <alignment horizontal="center" vertical="center"/>
    </xf>
    <xf numFmtId="0" fontId="42" fillId="16" borderId="42" xfId="0" applyFont="1" applyFill="1" applyBorder="1" applyAlignment="1">
      <alignment horizontal="center" vertical="center"/>
    </xf>
    <xf numFmtId="0" fontId="68" fillId="16" borderId="20" xfId="8" applyFont="1" applyFill="1" applyBorder="1" applyAlignment="1">
      <alignment horizontal="center" vertical="center"/>
    </xf>
    <xf numFmtId="0" fontId="68" fillId="16" borderId="36" xfId="8" applyFont="1" applyFill="1" applyBorder="1" applyAlignment="1">
      <alignment horizontal="center" vertical="center"/>
    </xf>
    <xf numFmtId="0" fontId="68" fillId="16" borderId="37" xfId="8" applyFont="1" applyFill="1" applyBorder="1" applyAlignment="1">
      <alignment horizontal="center" vertical="center"/>
    </xf>
    <xf numFmtId="14" fontId="42" fillId="16" borderId="46" xfId="0" applyNumberFormat="1" applyFont="1" applyFill="1" applyBorder="1" applyAlignment="1">
      <alignment horizontal="center" vertical="center"/>
    </xf>
    <xf numFmtId="14" fontId="42" fillId="16" borderId="47" xfId="0" applyNumberFormat="1" applyFont="1" applyFill="1" applyBorder="1" applyAlignment="1">
      <alignment horizontal="center" vertical="center"/>
    </xf>
    <xf numFmtId="0" fontId="37" fillId="16" borderId="46" xfId="0" applyFont="1" applyFill="1" applyBorder="1" applyAlignment="1">
      <alignment horizontal="center" vertical="center"/>
    </xf>
    <xf numFmtId="0" fontId="37" fillId="16" borderId="47" xfId="0" applyFont="1" applyFill="1" applyBorder="1" applyAlignment="1">
      <alignment horizontal="center" vertical="center"/>
    </xf>
    <xf numFmtId="0" fontId="37" fillId="16" borderId="48" xfId="0" applyFont="1" applyFill="1" applyBorder="1" applyAlignment="1">
      <alignment horizontal="center" vertical="center"/>
    </xf>
    <xf numFmtId="0" fontId="54" fillId="3" borderId="15" xfId="0" applyFont="1" applyFill="1" applyBorder="1" applyAlignment="1">
      <alignment horizontal="center"/>
    </xf>
    <xf numFmtId="0" fontId="54" fillId="3" borderId="16" xfId="0" applyFont="1" applyFill="1" applyBorder="1" applyAlignment="1">
      <alignment horizontal="center"/>
    </xf>
    <xf numFmtId="0" fontId="54" fillId="3" borderId="17" xfId="0" applyFont="1" applyFill="1" applyBorder="1" applyAlignment="1">
      <alignment horizontal="center"/>
    </xf>
    <xf numFmtId="0" fontId="54" fillId="16" borderId="20" xfId="0" applyFont="1" applyFill="1" applyBorder="1" applyAlignment="1">
      <alignment horizontal="center"/>
    </xf>
    <xf numFmtId="0" fontId="54" fillId="16" borderId="36" xfId="0" applyFont="1" applyFill="1" applyBorder="1" applyAlignment="1">
      <alignment horizontal="center"/>
    </xf>
    <xf numFmtId="0" fontId="54" fillId="16" borderId="37" xfId="0" applyFont="1" applyFill="1" applyBorder="1" applyAlignment="1">
      <alignment horizontal="center"/>
    </xf>
    <xf numFmtId="0" fontId="54" fillId="16" borderId="38" xfId="0" applyFont="1" applyFill="1" applyBorder="1" applyAlignment="1">
      <alignment horizontal="center"/>
    </xf>
    <xf numFmtId="0" fontId="54" fillId="16" borderId="0" xfId="0" applyFont="1" applyFill="1" applyAlignment="1">
      <alignment horizontal="center"/>
    </xf>
    <xf numFmtId="0" fontId="54" fillId="16" borderId="39" xfId="0" applyFont="1" applyFill="1" applyBorder="1" applyAlignment="1">
      <alignment horizontal="center"/>
    </xf>
    <xf numFmtId="0" fontId="42" fillId="4" borderId="40" xfId="0" applyFont="1" applyFill="1" applyBorder="1" applyAlignment="1">
      <alignment horizontal="center" vertical="center"/>
    </xf>
    <xf numFmtId="0" fontId="42" fillId="4" borderId="41" xfId="0" applyFont="1" applyFill="1" applyBorder="1" applyAlignment="1">
      <alignment horizontal="center" vertical="center"/>
    </xf>
    <xf numFmtId="0" fontId="42" fillId="4" borderId="42" xfId="0" applyFont="1" applyFill="1" applyBorder="1" applyAlignment="1">
      <alignment horizontal="center" vertical="center"/>
    </xf>
    <xf numFmtId="0" fontId="39" fillId="4" borderId="8" xfId="0" applyFont="1" applyFill="1" applyBorder="1" applyAlignment="1">
      <alignment horizontal="left" vertical="center"/>
    </xf>
    <xf numFmtId="0" fontId="39" fillId="4" borderId="3" xfId="0" applyFont="1" applyFill="1" applyBorder="1" applyAlignment="1">
      <alignment horizontal="left" vertical="center"/>
    </xf>
    <xf numFmtId="0" fontId="39" fillId="4" borderId="3" xfId="0" applyFont="1" applyFill="1" applyBorder="1" applyAlignment="1">
      <alignment horizontal="center" vertical="center"/>
    </xf>
    <xf numFmtId="0" fontId="37" fillId="4" borderId="90" xfId="0" applyFont="1" applyFill="1" applyBorder="1" applyAlignment="1">
      <alignment horizontal="left" vertical="center"/>
    </xf>
    <xf numFmtId="0" fontId="37" fillId="4" borderId="89" xfId="0" applyFont="1" applyFill="1" applyBorder="1" applyAlignment="1">
      <alignment horizontal="left" vertical="center"/>
    </xf>
    <xf numFmtId="0" fontId="37" fillId="4" borderId="92" xfId="0" applyFont="1" applyFill="1" applyBorder="1" applyAlignment="1">
      <alignment horizontal="left" vertical="center"/>
    </xf>
    <xf numFmtId="0" fontId="37" fillId="4" borderId="91" xfId="0" applyFont="1" applyFill="1" applyBorder="1" applyAlignment="1">
      <alignment horizontal="left" vertical="center"/>
    </xf>
    <xf numFmtId="0" fontId="53" fillId="16" borderId="53" xfId="58" applyFont="1" applyFill="1" applyBorder="1" applyAlignment="1">
      <alignment horizontal="center" vertical="center"/>
    </xf>
    <xf numFmtId="0" fontId="53" fillId="16" borderId="56" xfId="58" applyFont="1" applyFill="1" applyBorder="1" applyAlignment="1">
      <alignment horizontal="center" vertical="center"/>
    </xf>
    <xf numFmtId="0" fontId="39" fillId="4" borderId="50" xfId="0" applyFont="1" applyFill="1" applyBorder="1" applyAlignment="1">
      <alignment horizontal="center" vertical="center" wrapText="1"/>
    </xf>
    <xf numFmtId="0" fontId="39" fillId="4" borderId="8" xfId="0" applyFont="1" applyFill="1" applyBorder="1" applyAlignment="1">
      <alignment horizontal="center" vertical="center" wrapText="1"/>
    </xf>
    <xf numFmtId="0" fontId="39" fillId="4" borderId="18" xfId="0" applyFont="1" applyFill="1" applyBorder="1" applyAlignment="1">
      <alignment horizontal="left" vertical="center"/>
    </xf>
    <xf numFmtId="0" fontId="39" fillId="4" borderId="27" xfId="0" applyFont="1" applyFill="1" applyBorder="1" applyAlignment="1">
      <alignment horizontal="left" vertical="center"/>
    </xf>
    <xf numFmtId="0" fontId="39" fillId="4" borderId="27" xfId="0" applyFont="1" applyFill="1" applyBorder="1" applyAlignment="1">
      <alignment horizontal="center" vertical="center"/>
    </xf>
    <xf numFmtId="0" fontId="42" fillId="16" borderId="73" xfId="0" applyFont="1" applyFill="1" applyBorder="1" applyAlignment="1">
      <alignment horizontal="center" vertical="center"/>
    </xf>
    <xf numFmtId="0" fontId="42" fillId="16" borderId="44" xfId="0" applyFont="1" applyFill="1" applyBorder="1" applyAlignment="1">
      <alignment horizontal="center" vertical="center"/>
    </xf>
    <xf numFmtId="0" fontId="42" fillId="16" borderId="70" xfId="0" applyFont="1" applyFill="1" applyBorder="1" applyAlignment="1">
      <alignment horizontal="center" vertical="center"/>
    </xf>
    <xf numFmtId="0" fontId="42" fillId="16" borderId="59" xfId="0" applyFont="1" applyFill="1" applyBorder="1" applyAlignment="1">
      <alignment horizontal="center" vertical="center"/>
    </xf>
    <xf numFmtId="0" fontId="37" fillId="4" borderId="46" xfId="0" applyFont="1" applyFill="1" applyBorder="1" applyAlignment="1">
      <alignment horizontal="left" vertical="center"/>
    </xf>
    <xf numFmtId="0" fontId="37" fillId="4" borderId="47" xfId="0" applyFont="1" applyFill="1" applyBorder="1" applyAlignment="1">
      <alignment horizontal="left" vertical="center"/>
    </xf>
    <xf numFmtId="0" fontId="37" fillId="4" borderId="48" xfId="0" applyFont="1" applyFill="1" applyBorder="1" applyAlignment="1">
      <alignment horizontal="left" vertical="center"/>
    </xf>
    <xf numFmtId="0" fontId="53" fillId="16" borderId="46" xfId="58" applyFont="1" applyFill="1" applyBorder="1" applyAlignment="1">
      <alignment horizontal="center" vertical="center" wrapText="1"/>
    </xf>
    <xf numFmtId="0" fontId="53" fillId="16" borderId="47" xfId="58" applyFont="1" applyFill="1" applyBorder="1" applyAlignment="1">
      <alignment horizontal="center" vertical="center" wrapText="1"/>
    </xf>
    <xf numFmtId="0" fontId="53" fillId="16" borderId="55" xfId="58" applyFont="1" applyFill="1" applyBorder="1" applyAlignment="1">
      <alignment horizontal="center" vertical="center" wrapText="1"/>
    </xf>
    <xf numFmtId="0" fontId="53" fillId="16" borderId="50" xfId="58" applyFont="1" applyFill="1" applyBorder="1" applyAlignment="1">
      <alignment horizontal="center" vertical="center" wrapText="1"/>
    </xf>
    <xf numFmtId="0" fontId="53" fillId="16" borderId="51" xfId="58" applyFont="1" applyFill="1" applyBorder="1" applyAlignment="1">
      <alignment horizontal="center" vertical="center" wrapText="1"/>
    </xf>
    <xf numFmtId="0" fontId="39" fillId="4" borderId="7" xfId="0" applyFont="1" applyFill="1" applyBorder="1" applyAlignment="1">
      <alignment horizontal="center" vertical="center"/>
    </xf>
    <xf numFmtId="0" fontId="39" fillId="4" borderId="12" xfId="0" applyFont="1" applyFill="1" applyBorder="1" applyAlignment="1">
      <alignment horizontal="center" vertical="center"/>
    </xf>
    <xf numFmtId="0" fontId="39" fillId="4" borderId="69" xfId="0" applyFont="1" applyFill="1" applyBorder="1" applyAlignment="1">
      <alignment horizontal="center" vertical="center"/>
    </xf>
    <xf numFmtId="0" fontId="39" fillId="4" borderId="64" xfId="0" applyFont="1" applyFill="1" applyBorder="1" applyAlignment="1">
      <alignment horizontal="center" vertical="center"/>
    </xf>
    <xf numFmtId="0" fontId="53" fillId="16" borderId="52" xfId="58" applyFont="1" applyFill="1" applyBorder="1" applyAlignment="1">
      <alignment horizontal="center" vertical="center" wrapText="1"/>
    </xf>
    <xf numFmtId="0" fontId="53" fillId="16" borderId="65" xfId="58" applyFont="1" applyFill="1" applyBorder="1" applyAlignment="1">
      <alignment horizontal="center" vertical="center" wrapText="1"/>
    </xf>
    <xf numFmtId="0" fontId="42" fillId="16" borderId="3" xfId="0" applyFont="1" applyFill="1" applyBorder="1" applyAlignment="1">
      <alignment horizontal="center" vertical="center" wrapText="1"/>
    </xf>
    <xf numFmtId="0" fontId="42" fillId="16" borderId="9" xfId="0" applyFont="1" applyFill="1" applyBorder="1" applyAlignment="1">
      <alignment horizontal="center" vertical="center" wrapText="1"/>
    </xf>
    <xf numFmtId="0" fontId="38" fillId="4" borderId="3" xfId="0" applyFont="1" applyFill="1" applyBorder="1" applyAlignment="1">
      <alignment horizontal="justify" vertical="center" wrapText="1"/>
    </xf>
    <xf numFmtId="0" fontId="38" fillId="4" borderId="9" xfId="0" applyFont="1" applyFill="1" applyBorder="1" applyAlignment="1">
      <alignment horizontal="justify" vertical="center" wrapText="1"/>
    </xf>
    <xf numFmtId="0" fontId="32" fillId="3" borderId="15" xfId="0" applyFont="1" applyFill="1" applyBorder="1" applyAlignment="1">
      <alignment horizontal="center"/>
    </xf>
    <xf numFmtId="0" fontId="32" fillId="3" borderId="16" xfId="0" applyFont="1" applyFill="1" applyBorder="1" applyAlignment="1">
      <alignment horizontal="center"/>
    </xf>
    <xf numFmtId="0" fontId="32" fillId="3" borderId="17" xfId="0" applyFont="1" applyFill="1" applyBorder="1" applyAlignment="1">
      <alignment horizontal="center"/>
    </xf>
    <xf numFmtId="0" fontId="42" fillId="16" borderId="20" xfId="0" applyFont="1" applyFill="1" applyBorder="1" applyAlignment="1">
      <alignment horizontal="center"/>
    </xf>
    <xf numFmtId="0" fontId="42" fillId="16" borderId="36" xfId="0" applyFont="1" applyFill="1" applyBorder="1" applyAlignment="1">
      <alignment horizontal="center"/>
    </xf>
    <xf numFmtId="0" fontId="42" fillId="16" borderId="37" xfId="0" applyFont="1" applyFill="1" applyBorder="1" applyAlignment="1">
      <alignment horizontal="center"/>
    </xf>
    <xf numFmtId="0" fontId="42" fillId="16" borderId="38" xfId="0" applyFont="1" applyFill="1" applyBorder="1" applyAlignment="1">
      <alignment horizontal="center"/>
    </xf>
    <xf numFmtId="0" fontId="42" fillId="16" borderId="0" xfId="0" applyFont="1" applyFill="1" applyAlignment="1">
      <alignment horizontal="center"/>
    </xf>
    <xf numFmtId="0" fontId="42" fillId="16" borderId="39" xfId="0" applyFont="1" applyFill="1" applyBorder="1" applyAlignment="1">
      <alignment horizontal="center"/>
    </xf>
    <xf numFmtId="0" fontId="32" fillId="4" borderId="40" xfId="0" applyFont="1" applyFill="1" applyBorder="1" applyAlignment="1">
      <alignment horizontal="center" vertical="center"/>
    </xf>
    <xf numFmtId="0" fontId="32" fillId="4" borderId="41" xfId="0" applyFont="1" applyFill="1" applyBorder="1" applyAlignment="1">
      <alignment horizontal="center" vertical="center"/>
    </xf>
    <xf numFmtId="0" fontId="32" fillId="4" borderId="42" xfId="0" applyFont="1" applyFill="1" applyBorder="1" applyAlignment="1">
      <alignment horizontal="center" vertical="center"/>
    </xf>
    <xf numFmtId="0" fontId="42" fillId="16" borderId="20" xfId="0" applyFont="1" applyFill="1" applyBorder="1" applyAlignment="1">
      <alignment horizontal="center" vertical="center"/>
    </xf>
    <xf numFmtId="0" fontId="38" fillId="4" borderId="8" xfId="0" applyFont="1" applyFill="1" applyBorder="1" applyAlignment="1">
      <alignment horizontal="center" vertical="center" wrapText="1"/>
    </xf>
    <xf numFmtId="0" fontId="38" fillId="4" borderId="7" xfId="0" applyFont="1" applyFill="1" applyBorder="1" applyAlignment="1">
      <alignment horizontal="justify" vertical="center" wrapText="1"/>
    </xf>
    <xf numFmtId="0" fontId="38" fillId="4" borderId="71" xfId="0" applyFont="1" applyFill="1" applyBorder="1" applyAlignment="1">
      <alignment horizontal="justify" vertical="center" wrapText="1"/>
    </xf>
    <xf numFmtId="0" fontId="38" fillId="4" borderId="3" xfId="0" applyFont="1" applyFill="1" applyBorder="1" applyAlignment="1">
      <alignment horizontal="justify" vertical="center"/>
    </xf>
    <xf numFmtId="0" fontId="38" fillId="4" borderId="9" xfId="0" applyFont="1" applyFill="1" applyBorder="1" applyAlignment="1">
      <alignment horizontal="justify" vertical="center"/>
    </xf>
    <xf numFmtId="0" fontId="5" fillId="3" borderId="15" xfId="0" applyFont="1" applyFill="1" applyBorder="1" applyAlignment="1">
      <alignment horizontal="center"/>
    </xf>
    <xf numFmtId="0" fontId="5" fillId="3" borderId="16" xfId="0" applyFont="1" applyFill="1" applyBorder="1" applyAlignment="1">
      <alignment horizontal="center"/>
    </xf>
    <xf numFmtId="0" fontId="5" fillId="3" borderId="17" xfId="0" applyFont="1" applyFill="1" applyBorder="1" applyAlignment="1">
      <alignment horizontal="center"/>
    </xf>
    <xf numFmtId="0" fontId="41" fillId="4" borderId="46" xfId="0" applyFont="1" applyFill="1" applyBorder="1" applyAlignment="1">
      <alignment horizontal="justify" vertical="center" wrapText="1"/>
    </xf>
    <xf numFmtId="0" fontId="41" fillId="4" borderId="47" xfId="0" applyFont="1" applyFill="1" applyBorder="1" applyAlignment="1">
      <alignment horizontal="justify" vertical="center" wrapText="1"/>
    </xf>
    <xf numFmtId="0" fontId="41" fillId="4" borderId="48" xfId="0" applyFont="1" applyFill="1" applyBorder="1" applyAlignment="1">
      <alignment horizontal="justify" vertical="center" wrapText="1"/>
    </xf>
    <xf numFmtId="0" fontId="54" fillId="16" borderId="46" xfId="0" applyFont="1" applyFill="1" applyBorder="1" applyAlignment="1">
      <alignment horizontal="center" vertical="center"/>
    </xf>
    <xf numFmtId="0" fontId="54" fillId="16" borderId="47" xfId="0" applyFont="1" applyFill="1" applyBorder="1" applyAlignment="1">
      <alignment horizontal="center" vertical="center"/>
    </xf>
    <xf numFmtId="0" fontId="12" fillId="4" borderId="7" xfId="0" applyFont="1" applyFill="1" applyBorder="1" applyAlignment="1">
      <alignment horizontal="center" vertical="center"/>
    </xf>
    <xf numFmtId="0" fontId="12" fillId="4" borderId="12" xfId="0" applyFont="1" applyFill="1" applyBorder="1" applyAlignment="1">
      <alignment horizontal="center" vertical="center"/>
    </xf>
    <xf numFmtId="0" fontId="12" fillId="4" borderId="66" xfId="0" applyFont="1" applyFill="1" applyBorder="1" applyAlignment="1">
      <alignment horizontal="left" vertical="center"/>
    </xf>
    <xf numFmtId="0" fontId="12" fillId="4" borderId="33" xfId="0" applyFont="1" applyFill="1" applyBorder="1" applyAlignment="1">
      <alignment horizontal="left" vertical="center"/>
    </xf>
    <xf numFmtId="0" fontId="12" fillId="4" borderId="52" xfId="0" applyFont="1" applyFill="1" applyBorder="1" applyAlignment="1">
      <alignment horizontal="center" vertical="center"/>
    </xf>
    <xf numFmtId="0" fontId="12" fillId="4" borderId="65" xfId="0" applyFont="1" applyFill="1" applyBorder="1" applyAlignment="1">
      <alignment horizontal="center" vertical="center"/>
    </xf>
    <xf numFmtId="0" fontId="12" fillId="4" borderId="32" xfId="0" applyFont="1" applyFill="1" applyBorder="1" applyAlignment="1">
      <alignment horizontal="center" vertical="center"/>
    </xf>
    <xf numFmtId="0" fontId="12" fillId="4" borderId="33" xfId="0" applyFont="1" applyFill="1" applyBorder="1" applyAlignment="1">
      <alignment horizontal="center" vertical="center"/>
    </xf>
    <xf numFmtId="0" fontId="12" fillId="4" borderId="43" xfId="0" applyFont="1" applyFill="1" applyBorder="1" applyAlignment="1">
      <alignment horizontal="left" vertical="center"/>
    </xf>
    <xf numFmtId="0" fontId="12" fillId="4" borderId="12" xfId="0" applyFont="1" applyFill="1" applyBorder="1" applyAlignment="1">
      <alignment horizontal="left" vertical="center"/>
    </xf>
    <xf numFmtId="0" fontId="8" fillId="3" borderId="15" xfId="0" applyFont="1" applyFill="1" applyBorder="1" applyAlignment="1">
      <alignment horizontal="center"/>
    </xf>
    <xf numFmtId="0" fontId="8" fillId="3" borderId="16" xfId="0" applyFont="1" applyFill="1" applyBorder="1" applyAlignment="1">
      <alignment horizontal="center"/>
    </xf>
    <xf numFmtId="0" fontId="8" fillId="3" borderId="17" xfId="0" applyFont="1" applyFill="1" applyBorder="1" applyAlignment="1">
      <alignment horizontal="center"/>
    </xf>
    <xf numFmtId="0" fontId="57" fillId="16" borderId="20" xfId="0" applyFont="1" applyFill="1" applyBorder="1" applyAlignment="1">
      <alignment horizontal="center" vertical="center"/>
    </xf>
    <xf numFmtId="0" fontId="57" fillId="16" borderId="36" xfId="0" applyFont="1" applyFill="1" applyBorder="1" applyAlignment="1">
      <alignment horizontal="center" vertical="center"/>
    </xf>
    <xf numFmtId="0" fontId="57" fillId="16" borderId="37" xfId="0" applyFont="1" applyFill="1" applyBorder="1" applyAlignment="1">
      <alignment horizontal="center" vertical="center"/>
    </xf>
    <xf numFmtId="0" fontId="57" fillId="16" borderId="38" xfId="0" applyFont="1" applyFill="1" applyBorder="1" applyAlignment="1">
      <alignment horizontal="center" vertical="center"/>
    </xf>
    <xf numFmtId="0" fontId="57" fillId="16" borderId="0" xfId="0" applyFont="1" applyFill="1" applyAlignment="1">
      <alignment horizontal="center" vertical="center"/>
    </xf>
    <xf numFmtId="0" fontId="57" fillId="16" borderId="39" xfId="0" applyFont="1" applyFill="1" applyBorder="1" applyAlignment="1">
      <alignment horizontal="center" vertical="center"/>
    </xf>
    <xf numFmtId="0" fontId="57" fillId="4" borderId="40" xfId="0" applyFont="1" applyFill="1" applyBorder="1" applyAlignment="1">
      <alignment horizontal="center" vertical="center"/>
    </xf>
    <xf numFmtId="0" fontId="57" fillId="4" borderId="41" xfId="0" applyFont="1" applyFill="1" applyBorder="1" applyAlignment="1">
      <alignment horizontal="center" vertical="center"/>
    </xf>
    <xf numFmtId="0" fontId="57" fillId="4" borderId="42" xfId="0" applyFont="1" applyFill="1" applyBorder="1" applyAlignment="1">
      <alignment horizontal="center" vertical="center"/>
    </xf>
    <xf numFmtId="0" fontId="14" fillId="16" borderId="50" xfId="0" applyFont="1" applyFill="1" applyBorder="1" applyAlignment="1">
      <alignment horizontal="center" vertical="center"/>
    </xf>
    <xf numFmtId="0" fontId="14" fillId="16" borderId="51" xfId="0" applyFont="1" applyFill="1" applyBorder="1" applyAlignment="1">
      <alignment horizontal="center" vertical="center"/>
    </xf>
    <xf numFmtId="0" fontId="14" fillId="16" borderId="11" xfId="0" applyFont="1" applyFill="1" applyBorder="1" applyAlignment="1">
      <alignment horizontal="center" vertical="center"/>
    </xf>
    <xf numFmtId="0" fontId="14" fillId="4" borderId="56" xfId="0" applyFont="1" applyFill="1" applyBorder="1" applyAlignment="1">
      <alignment horizontal="center" vertical="center" wrapText="1"/>
    </xf>
    <xf numFmtId="0" fontId="14" fillId="4" borderId="54" xfId="0" applyFont="1" applyFill="1" applyBorder="1" applyAlignment="1">
      <alignment horizontal="center" vertical="center" wrapText="1"/>
    </xf>
    <xf numFmtId="0" fontId="14" fillId="16" borderId="13" xfId="0" applyFont="1" applyFill="1" applyBorder="1" applyAlignment="1">
      <alignment horizontal="center" vertical="center" wrapText="1"/>
    </xf>
    <xf numFmtId="0" fontId="14" fillId="16" borderId="64" xfId="0" applyFont="1" applyFill="1" applyBorder="1" applyAlignment="1">
      <alignment horizontal="center" vertical="center" wrapText="1"/>
    </xf>
    <xf numFmtId="0" fontId="14" fillId="16" borderId="50" xfId="0" applyFont="1" applyFill="1" applyBorder="1" applyAlignment="1">
      <alignment horizontal="center" vertical="center" wrapText="1"/>
    </xf>
    <xf numFmtId="0" fontId="14" fillId="16" borderId="51" xfId="0" applyFont="1" applyFill="1" applyBorder="1" applyAlignment="1">
      <alignment horizontal="center" vertical="center" wrapText="1"/>
    </xf>
    <xf numFmtId="0" fontId="15" fillId="0" borderId="92" xfId="58" applyFont="1" applyBorder="1" applyAlignment="1">
      <alignment horizontal="center" vertical="center"/>
    </xf>
    <xf numFmtId="0" fontId="15" fillId="0" borderId="47" xfId="58" applyFont="1" applyBorder="1" applyAlignment="1">
      <alignment horizontal="center" vertical="center"/>
    </xf>
    <xf numFmtId="0" fontId="15" fillId="0" borderId="48" xfId="58" applyFont="1" applyBorder="1" applyAlignment="1">
      <alignment horizontal="center" vertical="center"/>
    </xf>
    <xf numFmtId="0" fontId="13" fillId="4" borderId="46" xfId="58" applyFont="1" applyFill="1" applyBorder="1" applyAlignment="1">
      <alignment horizontal="left" vertical="center"/>
    </xf>
    <xf numFmtId="0" fontId="13" fillId="4" borderId="47" xfId="58" applyFont="1" applyFill="1" applyBorder="1" applyAlignment="1">
      <alignment horizontal="left" vertical="center"/>
    </xf>
    <xf numFmtId="0" fontId="70" fillId="16" borderId="53" xfId="58" applyFont="1" applyFill="1" applyBorder="1" applyAlignment="1">
      <alignment horizontal="center" vertical="center"/>
    </xf>
    <xf numFmtId="0" fontId="70" fillId="16" borderId="56" xfId="58" applyFont="1" applyFill="1" applyBorder="1" applyAlignment="1">
      <alignment horizontal="center" vertical="center"/>
    </xf>
    <xf numFmtId="0" fontId="12" fillId="4" borderId="50" xfId="0" applyFont="1" applyFill="1" applyBorder="1" applyAlignment="1">
      <alignment horizontal="center" vertical="center" wrapText="1"/>
    </xf>
    <xf numFmtId="0" fontId="12" fillId="4" borderId="8" xfId="0" applyFont="1" applyFill="1" applyBorder="1" applyAlignment="1">
      <alignment horizontal="center" vertical="center" wrapText="1"/>
    </xf>
    <xf numFmtId="0" fontId="14" fillId="16" borderId="53" xfId="0" applyFont="1" applyFill="1" applyBorder="1" applyAlignment="1">
      <alignment horizontal="center" vertical="center"/>
    </xf>
    <xf numFmtId="0" fontId="14" fillId="16" borderId="56" xfId="0" applyFont="1" applyFill="1" applyBorder="1" applyAlignment="1">
      <alignment horizontal="center" vertical="center"/>
    </xf>
    <xf numFmtId="0" fontId="14" fillId="16" borderId="54" xfId="0" applyFont="1" applyFill="1" applyBorder="1" applyAlignment="1">
      <alignment horizontal="center" vertical="center"/>
    </xf>
    <xf numFmtId="0" fontId="14" fillId="16" borderId="46" xfId="0" applyFont="1" applyFill="1" applyBorder="1" applyAlignment="1">
      <alignment horizontal="center" vertical="center"/>
    </xf>
    <xf numFmtId="0" fontId="14" fillId="16" borderId="47" xfId="0" applyFont="1" applyFill="1" applyBorder="1" applyAlignment="1">
      <alignment horizontal="center" vertical="center"/>
    </xf>
    <xf numFmtId="0" fontId="14" fillId="16" borderId="48" xfId="0" applyFont="1" applyFill="1" applyBorder="1" applyAlignment="1">
      <alignment horizontal="center" vertical="center"/>
    </xf>
    <xf numFmtId="0" fontId="13" fillId="4" borderId="24" xfId="58" applyFont="1" applyFill="1" applyBorder="1" applyAlignment="1">
      <alignment horizontal="left" vertical="center"/>
    </xf>
    <xf numFmtId="0" fontId="13" fillId="4" borderId="57" xfId="58" applyFont="1" applyFill="1" applyBorder="1" applyAlignment="1">
      <alignment horizontal="left" vertical="center"/>
    </xf>
    <xf numFmtId="0" fontId="13" fillId="4" borderId="13" xfId="58" applyFont="1" applyFill="1" applyBorder="1" applyAlignment="1">
      <alignment horizontal="left" vertical="center"/>
    </xf>
    <xf numFmtId="0" fontId="13" fillId="4" borderId="61" xfId="58" applyFont="1" applyFill="1" applyBorder="1" applyAlignment="1">
      <alignment horizontal="left" vertical="center"/>
    </xf>
    <xf numFmtId="0" fontId="13" fillId="4" borderId="43" xfId="58" applyFont="1" applyFill="1" applyBorder="1" applyAlignment="1">
      <alignment horizontal="left" vertical="center" wrapText="1"/>
    </xf>
    <xf numFmtId="0" fontId="13" fillId="4" borderId="35" xfId="58" applyFont="1" applyFill="1" applyBorder="1" applyAlignment="1">
      <alignment horizontal="left" vertical="center" wrapText="1"/>
    </xf>
    <xf numFmtId="9" fontId="12" fillId="4" borderId="7" xfId="0" applyNumberFormat="1" applyFont="1" applyFill="1" applyBorder="1" applyAlignment="1">
      <alignment horizontal="center" vertical="center"/>
    </xf>
    <xf numFmtId="9" fontId="12" fillId="4" borderId="12" xfId="0" applyNumberFormat="1" applyFont="1" applyFill="1" applyBorder="1" applyAlignment="1">
      <alignment horizontal="center" vertical="center"/>
    </xf>
    <xf numFmtId="9" fontId="12" fillId="4" borderId="52" xfId="0" applyNumberFormat="1" applyFont="1" applyFill="1" applyBorder="1" applyAlignment="1">
      <alignment horizontal="center" vertical="center"/>
    </xf>
    <xf numFmtId="9" fontId="12" fillId="4" borderId="65" xfId="0" applyNumberFormat="1" applyFont="1" applyFill="1" applyBorder="1" applyAlignment="1">
      <alignment horizontal="center" vertical="center"/>
    </xf>
    <xf numFmtId="177" fontId="12" fillId="8" borderId="37" xfId="2" applyNumberFormat="1" applyFont="1" applyFill="1" applyBorder="1" applyAlignment="1">
      <alignment horizontal="center" vertical="center"/>
    </xf>
    <xf numFmtId="177" fontId="12" fillId="8" borderId="39" xfId="2" applyNumberFormat="1" applyFont="1" applyFill="1" applyBorder="1" applyAlignment="1">
      <alignment horizontal="center" vertical="center"/>
    </xf>
    <xf numFmtId="177" fontId="12" fillId="8" borderId="42" xfId="2" applyNumberFormat="1" applyFont="1" applyFill="1" applyBorder="1" applyAlignment="1">
      <alignment horizontal="center" vertical="center"/>
    </xf>
    <xf numFmtId="0" fontId="70" fillId="16" borderId="50" xfId="58" applyFont="1" applyFill="1" applyBorder="1" applyAlignment="1">
      <alignment horizontal="center" vertical="center" wrapText="1"/>
    </xf>
    <xf numFmtId="0" fontId="70" fillId="16" borderId="51" xfId="58" applyFont="1" applyFill="1" applyBorder="1" applyAlignment="1">
      <alignment horizontal="center" vertical="center" wrapText="1"/>
    </xf>
    <xf numFmtId="0" fontId="12" fillId="4" borderId="8" xfId="0" applyFont="1" applyFill="1" applyBorder="1" applyAlignment="1">
      <alignment horizontal="left" vertical="center"/>
    </xf>
    <xf numFmtId="0" fontId="12" fillId="4" borderId="3" xfId="0" applyFont="1" applyFill="1" applyBorder="1" applyAlignment="1">
      <alignment horizontal="left" vertical="center"/>
    </xf>
    <xf numFmtId="0" fontId="14" fillId="4" borderId="46" xfId="0" applyFont="1" applyFill="1" applyBorder="1" applyAlignment="1">
      <alignment horizontal="center" vertical="center"/>
    </xf>
    <xf numFmtId="0" fontId="14" fillId="4" borderId="47" xfId="0" applyFont="1" applyFill="1" applyBorder="1" applyAlignment="1">
      <alignment horizontal="center" vertical="center"/>
    </xf>
    <xf numFmtId="0" fontId="14" fillId="4" borderId="48" xfId="0" applyFont="1" applyFill="1" applyBorder="1" applyAlignment="1">
      <alignment horizontal="center" vertical="center"/>
    </xf>
    <xf numFmtId="0" fontId="12" fillId="4" borderId="69" xfId="0" applyFont="1" applyFill="1" applyBorder="1" applyAlignment="1">
      <alignment horizontal="center" vertical="center"/>
    </xf>
    <xf numFmtId="0" fontId="12" fillId="4" borderId="64" xfId="0" applyFont="1" applyFill="1" applyBorder="1" applyAlignment="1">
      <alignment horizontal="center" vertical="center"/>
    </xf>
    <xf numFmtId="0" fontId="14" fillId="16" borderId="40" xfId="0" applyFont="1" applyFill="1" applyBorder="1" applyAlignment="1">
      <alignment horizontal="center" vertical="center"/>
    </xf>
    <xf numFmtId="0" fontId="14" fillId="16" borderId="41" xfId="0" applyFont="1" applyFill="1" applyBorder="1" applyAlignment="1">
      <alignment horizontal="center" vertical="center"/>
    </xf>
    <xf numFmtId="0" fontId="14" fillId="16" borderId="68" xfId="0" applyFont="1" applyFill="1" applyBorder="1" applyAlignment="1">
      <alignment horizontal="center" vertical="center"/>
    </xf>
    <xf numFmtId="0" fontId="70" fillId="16" borderId="67" xfId="58" applyFont="1" applyFill="1" applyBorder="1" applyAlignment="1">
      <alignment horizontal="center" vertical="center"/>
    </xf>
    <xf numFmtId="0" fontId="70" fillId="16" borderId="55" xfId="58" applyFont="1" applyFill="1" applyBorder="1" applyAlignment="1">
      <alignment horizontal="center" vertical="center"/>
    </xf>
    <xf numFmtId="0" fontId="14" fillId="16" borderId="90" xfId="0" applyFont="1" applyFill="1" applyBorder="1" applyAlignment="1">
      <alignment horizontal="center" vertical="center"/>
    </xf>
    <xf numFmtId="0" fontId="14" fillId="16" borderId="89" xfId="0" applyFont="1" applyFill="1" applyBorder="1" applyAlignment="1">
      <alignment horizontal="center" vertical="center"/>
    </xf>
    <xf numFmtId="0" fontId="14" fillId="16" borderId="91" xfId="0" applyFont="1" applyFill="1" applyBorder="1" applyAlignment="1">
      <alignment horizontal="center" vertical="center"/>
    </xf>
    <xf numFmtId="177" fontId="12" fillId="8" borderId="49" xfId="2" applyNumberFormat="1" applyFont="1" applyFill="1" applyBorder="1" applyAlignment="1">
      <alignment horizontal="center" vertical="center"/>
    </xf>
    <xf numFmtId="177" fontId="12" fillId="8" borderId="60" xfId="2" applyNumberFormat="1" applyFont="1" applyFill="1" applyBorder="1" applyAlignment="1">
      <alignment horizontal="center" vertical="center"/>
    </xf>
    <xf numFmtId="0" fontId="14" fillId="16" borderId="18" xfId="0" applyFont="1" applyFill="1" applyBorder="1" applyAlignment="1">
      <alignment horizontal="center" vertical="center"/>
    </xf>
    <xf numFmtId="0" fontId="14" fillId="16" borderId="27" xfId="0" applyFont="1" applyFill="1" applyBorder="1" applyAlignment="1">
      <alignment horizontal="center" vertical="center"/>
    </xf>
    <xf numFmtId="0" fontId="13" fillId="16" borderId="90" xfId="0" applyFont="1" applyFill="1" applyBorder="1" applyAlignment="1">
      <alignment horizontal="center" vertical="center"/>
    </xf>
    <xf numFmtId="0" fontId="13" fillId="16" borderId="89" xfId="0" applyFont="1" applyFill="1" applyBorder="1" applyAlignment="1">
      <alignment horizontal="center" vertical="center"/>
    </xf>
    <xf numFmtId="0" fontId="13" fillId="16" borderId="91" xfId="0" applyFont="1" applyFill="1" applyBorder="1" applyAlignment="1">
      <alignment horizontal="center" vertical="center"/>
    </xf>
    <xf numFmtId="0" fontId="70" fillId="16" borderId="28" xfId="58" applyFont="1" applyFill="1" applyBorder="1" applyAlignment="1">
      <alignment horizontal="center" vertical="center" wrapText="1"/>
    </xf>
    <xf numFmtId="0" fontId="70" fillId="16" borderId="29" xfId="58" applyFont="1" applyFill="1" applyBorder="1" applyAlignment="1">
      <alignment horizontal="center" vertical="center" wrapText="1"/>
    </xf>
    <xf numFmtId="0" fontId="70" fillId="16" borderId="32" xfId="58" applyFont="1" applyFill="1" applyBorder="1" applyAlignment="1">
      <alignment horizontal="center" vertical="center" wrapText="1"/>
    </xf>
    <xf numFmtId="0" fontId="70" fillId="16" borderId="33" xfId="58" applyFont="1" applyFill="1" applyBorder="1" applyAlignment="1">
      <alignment horizontal="center" vertical="center" wrapText="1"/>
    </xf>
    <xf numFmtId="0" fontId="70" fillId="16" borderId="8" xfId="58" applyFont="1" applyFill="1" applyBorder="1" applyAlignment="1">
      <alignment horizontal="center" vertical="center" wrapText="1"/>
    </xf>
    <xf numFmtId="0" fontId="70" fillId="16" borderId="46" xfId="58" applyFont="1" applyFill="1" applyBorder="1" applyAlignment="1">
      <alignment horizontal="center" vertical="center" wrapText="1"/>
    </xf>
    <xf numFmtId="0" fontId="70" fillId="16" borderId="55" xfId="58" applyFont="1" applyFill="1" applyBorder="1" applyAlignment="1">
      <alignment horizontal="center" vertical="center" wrapText="1"/>
    </xf>
    <xf numFmtId="0" fontId="70" fillId="16" borderId="67" xfId="58" applyFont="1" applyFill="1" applyBorder="1" applyAlignment="1">
      <alignment horizontal="center" vertical="center" wrapText="1"/>
    </xf>
    <xf numFmtId="0" fontId="20" fillId="0" borderId="0" xfId="0" applyFont="1" applyAlignment="1">
      <alignment horizontal="center" vertical="center" wrapText="1"/>
    </xf>
    <xf numFmtId="0" fontId="10" fillId="0" borderId="0" xfId="0" applyFont="1" applyAlignment="1">
      <alignment horizontal="center"/>
    </xf>
    <xf numFmtId="0" fontId="20" fillId="2" borderId="7" xfId="0" applyFont="1" applyFill="1" applyBorder="1" applyAlignment="1">
      <alignment horizontal="center" vertical="center" wrapText="1"/>
    </xf>
    <xf numFmtId="0" fontId="20" fillId="2" borderId="35" xfId="0" applyFont="1" applyFill="1" applyBorder="1" applyAlignment="1">
      <alignment horizontal="center" vertical="center" wrapText="1"/>
    </xf>
    <xf numFmtId="0" fontId="20" fillId="2" borderId="12" xfId="0" applyFont="1" applyFill="1" applyBorder="1" applyAlignment="1">
      <alignment horizontal="center" vertical="center" wrapText="1"/>
    </xf>
    <xf numFmtId="0" fontId="20" fillId="2" borderId="32"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65">
    <cellStyle name="Hipervínculo" xfId="8" builtinId="8"/>
    <cellStyle name="Hipervínculo 2" xfId="11" xr:uid="{00000000-0005-0000-0000-000001000000}"/>
    <cellStyle name="Hipervínculo visitado" xfId="46" builtinId="9" hidden="1"/>
    <cellStyle name="Hipervínculo visitado" xfId="43" builtinId="9" hidden="1"/>
    <cellStyle name="Hipervínculo visitado" xfId="41" builtinId="9" hidden="1"/>
    <cellStyle name="Hipervínculo visitado" xfId="42" builtinId="9" hidden="1"/>
    <cellStyle name="Hipervínculo visitado" xfId="48" builtinId="9" hidden="1"/>
    <cellStyle name="Hipervínculo visitado" xfId="50" builtinId="9" hidden="1"/>
    <cellStyle name="Hipervínculo visitado" xfId="51" builtinId="9" hidden="1"/>
    <cellStyle name="Hipervínculo visitado" xfId="40" builtinId="9" hidden="1"/>
    <cellStyle name="Hipervínculo visitado" xfId="56" builtinId="9" hidden="1"/>
    <cellStyle name="Hipervínculo visitado" xfId="44" builtinId="9" hidden="1"/>
    <cellStyle name="Hipervínculo visitado" xfId="52" builtinId="9" hidden="1"/>
    <cellStyle name="Hipervínculo visitado" xfId="45" builtinId="9" hidden="1"/>
    <cellStyle name="Hipervínculo visitado" xfId="49" builtinId="9" hidden="1"/>
    <cellStyle name="Hipervínculo visitado" xfId="55" builtinId="9" hidden="1"/>
    <cellStyle name="Hipervínculo visitado" xfId="53" builtinId="9" hidden="1"/>
    <cellStyle name="Hipervínculo visitado" xfId="54" builtinId="9" hidden="1"/>
    <cellStyle name="Hipervínculo visitado" xfId="47" builtinId="9" hidden="1"/>
    <cellStyle name="Millares" xfId="9" builtinId="3"/>
    <cellStyle name="Millares [0]" xfId="57" builtinId="6"/>
    <cellStyle name="Millares 10" xfId="34" xr:uid="{00000000-0005-0000-0000-000015000000}"/>
    <cellStyle name="Millares 2" xfId="3" xr:uid="{00000000-0005-0000-0000-000016000000}"/>
    <cellStyle name="Millares 2 2" xfId="35" xr:uid="{00000000-0005-0000-0000-000017000000}"/>
    <cellStyle name="Millares 3" xfId="30" xr:uid="{00000000-0005-0000-0000-000018000000}"/>
    <cellStyle name="Millares 4" xfId="38" xr:uid="{00000000-0005-0000-0000-000019000000}"/>
    <cellStyle name="Millares 4 2" xfId="25" xr:uid="{00000000-0005-0000-0000-00001A000000}"/>
    <cellStyle name="Millares 4 3" xfId="63" xr:uid="{00000000-0005-0000-0000-00001B000000}"/>
    <cellStyle name="Moneda" xfId="5" builtinId="4"/>
    <cellStyle name="Moneda [0]" xfId="10" builtinId="7"/>
    <cellStyle name="Moneda [0] 2" xfId="29" xr:uid="{00000000-0005-0000-0000-00001E000000}"/>
    <cellStyle name="Moneda [0] 3" xfId="59" xr:uid="{00000000-0005-0000-0000-00001F000000}"/>
    <cellStyle name="Moneda 10" xfId="16" xr:uid="{00000000-0005-0000-0000-000020000000}"/>
    <cellStyle name="Moneda 2" xfId="13" xr:uid="{00000000-0005-0000-0000-000021000000}"/>
    <cellStyle name="Moneda 3" xfId="21" xr:uid="{00000000-0005-0000-0000-000022000000}"/>
    <cellStyle name="Moneda 3 2" xfId="60" xr:uid="{00000000-0005-0000-0000-000023000000}"/>
    <cellStyle name="Moneda 4" xfId="24" xr:uid="{00000000-0005-0000-0000-000024000000}"/>
    <cellStyle name="Moneda 5" xfId="27" xr:uid="{00000000-0005-0000-0000-000025000000}"/>
    <cellStyle name="Moneda 7 2" xfId="14" xr:uid="{00000000-0005-0000-0000-000026000000}"/>
    <cellStyle name="Normal" xfId="0" builtinId="0"/>
    <cellStyle name="Normal 12" xfId="28" xr:uid="{00000000-0005-0000-0000-000028000000}"/>
    <cellStyle name="Normal 2" xfId="1" xr:uid="{00000000-0005-0000-0000-000029000000}"/>
    <cellStyle name="Normal 2 2" xfId="33" xr:uid="{00000000-0005-0000-0000-00002A000000}"/>
    <cellStyle name="Normal 3" xfId="17" xr:uid="{00000000-0005-0000-0000-00002B000000}"/>
    <cellStyle name="Normal 3 2" xfId="20" xr:uid="{00000000-0005-0000-0000-00002C000000}"/>
    <cellStyle name="Normal 3 3" xfId="23" xr:uid="{00000000-0005-0000-0000-00002D000000}"/>
    <cellStyle name="Normal 34" xfId="39" xr:uid="{00000000-0005-0000-0000-00002E000000}"/>
    <cellStyle name="Normal 4" xfId="32" xr:uid="{00000000-0005-0000-0000-00002F000000}"/>
    <cellStyle name="Normal 5" xfId="12" xr:uid="{00000000-0005-0000-0000-000030000000}"/>
    <cellStyle name="Normal 5 2" xfId="18" xr:uid="{00000000-0005-0000-0000-000031000000}"/>
    <cellStyle name="Normal 5 4" xfId="36" xr:uid="{00000000-0005-0000-0000-000032000000}"/>
    <cellStyle name="Normal 6" xfId="37" xr:uid="{00000000-0005-0000-0000-000033000000}"/>
    <cellStyle name="Normal 6 2" xfId="7" xr:uid="{00000000-0005-0000-0000-000034000000}"/>
    <cellStyle name="Normal 6 2 18" xfId="15" xr:uid="{00000000-0005-0000-0000-000035000000}"/>
    <cellStyle name="Normal 6 3" xfId="62" xr:uid="{00000000-0005-0000-0000-000036000000}"/>
    <cellStyle name="Normal_Cantidades y precios - La Pampa La Venta" xfId="6" xr:uid="{00000000-0005-0000-0000-000037000000}"/>
    <cellStyle name="Normal_ESTABLECIMIENTO Y MANTENIMIENTO" xfId="64" xr:uid="{00000000-0005-0000-0000-000038000000}"/>
    <cellStyle name="Normal_Libro1" xfId="19" xr:uid="{00000000-0005-0000-0000-000039000000}"/>
    <cellStyle name="Normal_PPTO-ETAPA- I-07-SEPTIEMBRE-12" xfId="58" xr:uid="{00000000-0005-0000-0000-00003A000000}"/>
    <cellStyle name="Porcentaje" xfId="2" builtinId="5"/>
    <cellStyle name="Porcentaje 2" xfId="4" xr:uid="{00000000-0005-0000-0000-00003C000000}"/>
    <cellStyle name="Porcentaje 3" xfId="26" xr:uid="{00000000-0005-0000-0000-00003D000000}"/>
    <cellStyle name="Porcentaje 3 2" xfId="61" xr:uid="{00000000-0005-0000-0000-00003E000000}"/>
    <cellStyle name="Porcentaje 4" xfId="31" xr:uid="{00000000-0005-0000-0000-00003F000000}"/>
    <cellStyle name="Porcentual_AIU 2008 SESAC JULIO 42" xfId="22" xr:uid="{00000000-0005-0000-0000-000040000000}"/>
  </cellStyles>
  <dxfs count="26">
    <dxf>
      <fill>
        <patternFill>
          <bgColor rgb="FFC00000"/>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ill>
        <patternFill>
          <bgColor indexed="25"/>
        </patternFill>
      </fill>
    </dxf>
    <dxf>
      <fill>
        <patternFill>
          <bgColor indexed="25"/>
        </patternFill>
      </fill>
    </dxf>
    <dxf>
      <fill>
        <patternFill>
          <bgColor indexed="25"/>
        </patternFill>
      </fill>
    </dxf>
    <dxf>
      <fill>
        <patternFill>
          <bgColor indexed="25"/>
        </patternFill>
      </fill>
    </dxf>
    <dxf>
      <fill>
        <patternFill>
          <bgColor indexed="25"/>
        </patternFill>
      </fill>
    </dxf>
    <dxf>
      <fill>
        <patternFill>
          <bgColor indexed="25"/>
        </patternFill>
      </fill>
    </dxf>
    <dxf>
      <fill>
        <patternFill>
          <bgColor indexed="25"/>
        </patternFill>
      </fill>
    </dxf>
    <dxf>
      <fill>
        <patternFill>
          <bgColor indexed="25"/>
        </patternFill>
      </fill>
    </dxf>
    <dxf>
      <fill>
        <patternFill patternType="solid">
          <bgColor theme="0"/>
        </patternFill>
      </fill>
      <border>
        <left/>
        <right/>
        <top/>
        <bottom/>
        <vertical/>
        <horizontal/>
      </border>
    </dxf>
    <dxf>
      <fill>
        <patternFill patternType="solid">
          <bgColor theme="0"/>
        </patternFill>
      </fill>
      <border>
        <left/>
        <right/>
        <top/>
        <bottom/>
        <vertical/>
        <horizontal/>
      </border>
    </dxf>
    <dxf>
      <fill>
        <patternFill patternType="solid">
          <bgColor theme="0"/>
        </patternFill>
      </fill>
      <border>
        <left/>
        <right/>
        <top/>
        <bottom/>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s>
  <tableStyles count="0" defaultTableStyle="TableStyleMedium2" defaultPivotStyle="PivotStyleMedium9"/>
  <colors>
    <mruColors>
      <color rgb="FFFFFFFF"/>
      <color rgb="FFB3EB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4.xml"/><Relationship Id="rId21" Type="http://schemas.openxmlformats.org/officeDocument/2006/relationships/externalLink" Target="externalLinks/externalLink8.xml"/><Relationship Id="rId42" Type="http://schemas.openxmlformats.org/officeDocument/2006/relationships/externalLink" Target="externalLinks/externalLink29.xml"/><Relationship Id="rId63" Type="http://schemas.openxmlformats.org/officeDocument/2006/relationships/externalLink" Target="externalLinks/externalLink50.xml"/><Relationship Id="rId84" Type="http://schemas.openxmlformats.org/officeDocument/2006/relationships/externalLink" Target="externalLinks/externalLink71.xml"/><Relationship Id="rId138" Type="http://schemas.openxmlformats.org/officeDocument/2006/relationships/externalLink" Target="externalLinks/externalLink125.xml"/><Relationship Id="rId159" Type="http://schemas.openxmlformats.org/officeDocument/2006/relationships/sharedStrings" Target="sharedStrings.xml"/><Relationship Id="rId107" Type="http://schemas.openxmlformats.org/officeDocument/2006/relationships/externalLink" Target="externalLinks/externalLink94.xml"/><Relationship Id="rId11" Type="http://schemas.openxmlformats.org/officeDocument/2006/relationships/worksheet" Target="worksheets/sheet11.xml"/><Relationship Id="rId32" Type="http://schemas.openxmlformats.org/officeDocument/2006/relationships/externalLink" Target="externalLinks/externalLink19.xml"/><Relationship Id="rId53" Type="http://schemas.openxmlformats.org/officeDocument/2006/relationships/externalLink" Target="externalLinks/externalLink40.xml"/><Relationship Id="rId74" Type="http://schemas.openxmlformats.org/officeDocument/2006/relationships/externalLink" Target="externalLinks/externalLink61.xml"/><Relationship Id="rId128" Type="http://schemas.openxmlformats.org/officeDocument/2006/relationships/externalLink" Target="externalLinks/externalLink115.xml"/><Relationship Id="rId149" Type="http://schemas.openxmlformats.org/officeDocument/2006/relationships/externalLink" Target="externalLinks/externalLink136.xml"/><Relationship Id="rId5" Type="http://schemas.openxmlformats.org/officeDocument/2006/relationships/worksheet" Target="worksheets/sheet5.xml"/><Relationship Id="rId95" Type="http://schemas.openxmlformats.org/officeDocument/2006/relationships/externalLink" Target="externalLinks/externalLink82.xml"/><Relationship Id="rId160" Type="http://schemas.openxmlformats.org/officeDocument/2006/relationships/sheetMetadata" Target="metadata.xml"/><Relationship Id="rId22" Type="http://schemas.openxmlformats.org/officeDocument/2006/relationships/externalLink" Target="externalLinks/externalLink9.xml"/><Relationship Id="rId43" Type="http://schemas.openxmlformats.org/officeDocument/2006/relationships/externalLink" Target="externalLinks/externalLink30.xml"/><Relationship Id="rId64" Type="http://schemas.openxmlformats.org/officeDocument/2006/relationships/externalLink" Target="externalLinks/externalLink51.xml"/><Relationship Id="rId118" Type="http://schemas.openxmlformats.org/officeDocument/2006/relationships/externalLink" Target="externalLinks/externalLink105.xml"/><Relationship Id="rId139" Type="http://schemas.openxmlformats.org/officeDocument/2006/relationships/externalLink" Target="externalLinks/externalLink126.xml"/><Relationship Id="rId85" Type="http://schemas.openxmlformats.org/officeDocument/2006/relationships/externalLink" Target="externalLinks/externalLink72.xml"/><Relationship Id="rId150" Type="http://schemas.openxmlformats.org/officeDocument/2006/relationships/externalLink" Target="externalLinks/externalLink137.xml"/><Relationship Id="rId12" Type="http://schemas.openxmlformats.org/officeDocument/2006/relationships/worksheet" Target="worksheets/sheet12.xml"/><Relationship Id="rId17" Type="http://schemas.openxmlformats.org/officeDocument/2006/relationships/externalLink" Target="externalLinks/externalLink4.xml"/><Relationship Id="rId33" Type="http://schemas.openxmlformats.org/officeDocument/2006/relationships/externalLink" Target="externalLinks/externalLink20.xml"/><Relationship Id="rId38" Type="http://schemas.openxmlformats.org/officeDocument/2006/relationships/externalLink" Target="externalLinks/externalLink25.xml"/><Relationship Id="rId59" Type="http://schemas.openxmlformats.org/officeDocument/2006/relationships/externalLink" Target="externalLinks/externalLink46.xml"/><Relationship Id="rId103" Type="http://schemas.openxmlformats.org/officeDocument/2006/relationships/externalLink" Target="externalLinks/externalLink90.xml"/><Relationship Id="rId108" Type="http://schemas.openxmlformats.org/officeDocument/2006/relationships/externalLink" Target="externalLinks/externalLink95.xml"/><Relationship Id="rId124" Type="http://schemas.openxmlformats.org/officeDocument/2006/relationships/externalLink" Target="externalLinks/externalLink111.xml"/><Relationship Id="rId129" Type="http://schemas.openxmlformats.org/officeDocument/2006/relationships/externalLink" Target="externalLinks/externalLink116.xml"/><Relationship Id="rId54" Type="http://schemas.openxmlformats.org/officeDocument/2006/relationships/externalLink" Target="externalLinks/externalLink41.xml"/><Relationship Id="rId70" Type="http://schemas.openxmlformats.org/officeDocument/2006/relationships/externalLink" Target="externalLinks/externalLink57.xml"/><Relationship Id="rId75" Type="http://schemas.openxmlformats.org/officeDocument/2006/relationships/externalLink" Target="externalLinks/externalLink62.xml"/><Relationship Id="rId91" Type="http://schemas.openxmlformats.org/officeDocument/2006/relationships/externalLink" Target="externalLinks/externalLink78.xml"/><Relationship Id="rId96" Type="http://schemas.openxmlformats.org/officeDocument/2006/relationships/externalLink" Target="externalLinks/externalLink83.xml"/><Relationship Id="rId140" Type="http://schemas.openxmlformats.org/officeDocument/2006/relationships/externalLink" Target="externalLinks/externalLink127.xml"/><Relationship Id="rId145" Type="http://schemas.openxmlformats.org/officeDocument/2006/relationships/externalLink" Target="externalLinks/externalLink132.xml"/><Relationship Id="rId161" Type="http://schemas.microsoft.com/office/2022/10/relationships/richValueRel" Target="richData/richValueRel.xml"/><Relationship Id="rId16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10.xml"/><Relationship Id="rId28" Type="http://schemas.openxmlformats.org/officeDocument/2006/relationships/externalLink" Target="externalLinks/externalLink15.xml"/><Relationship Id="rId49" Type="http://schemas.openxmlformats.org/officeDocument/2006/relationships/externalLink" Target="externalLinks/externalLink36.xml"/><Relationship Id="rId114" Type="http://schemas.openxmlformats.org/officeDocument/2006/relationships/externalLink" Target="externalLinks/externalLink101.xml"/><Relationship Id="rId119" Type="http://schemas.openxmlformats.org/officeDocument/2006/relationships/externalLink" Target="externalLinks/externalLink106.xml"/><Relationship Id="rId44" Type="http://schemas.openxmlformats.org/officeDocument/2006/relationships/externalLink" Target="externalLinks/externalLink31.xml"/><Relationship Id="rId60" Type="http://schemas.openxmlformats.org/officeDocument/2006/relationships/externalLink" Target="externalLinks/externalLink47.xml"/><Relationship Id="rId65" Type="http://schemas.openxmlformats.org/officeDocument/2006/relationships/externalLink" Target="externalLinks/externalLink52.xml"/><Relationship Id="rId81" Type="http://schemas.openxmlformats.org/officeDocument/2006/relationships/externalLink" Target="externalLinks/externalLink68.xml"/><Relationship Id="rId86" Type="http://schemas.openxmlformats.org/officeDocument/2006/relationships/externalLink" Target="externalLinks/externalLink73.xml"/><Relationship Id="rId130" Type="http://schemas.openxmlformats.org/officeDocument/2006/relationships/externalLink" Target="externalLinks/externalLink117.xml"/><Relationship Id="rId135" Type="http://schemas.openxmlformats.org/officeDocument/2006/relationships/externalLink" Target="externalLinks/externalLink122.xml"/><Relationship Id="rId151" Type="http://schemas.openxmlformats.org/officeDocument/2006/relationships/externalLink" Target="externalLinks/externalLink138.xml"/><Relationship Id="rId156" Type="http://schemas.openxmlformats.org/officeDocument/2006/relationships/externalLink" Target="externalLinks/externalLink143.xml"/><Relationship Id="rId13" Type="http://schemas.openxmlformats.org/officeDocument/2006/relationships/worksheet" Target="worksheets/sheet13.xml"/><Relationship Id="rId18" Type="http://schemas.openxmlformats.org/officeDocument/2006/relationships/externalLink" Target="externalLinks/externalLink5.xml"/><Relationship Id="rId39" Type="http://schemas.openxmlformats.org/officeDocument/2006/relationships/externalLink" Target="externalLinks/externalLink26.xml"/><Relationship Id="rId109" Type="http://schemas.openxmlformats.org/officeDocument/2006/relationships/externalLink" Target="externalLinks/externalLink96.xml"/><Relationship Id="rId34" Type="http://schemas.openxmlformats.org/officeDocument/2006/relationships/externalLink" Target="externalLinks/externalLink21.xml"/><Relationship Id="rId50" Type="http://schemas.openxmlformats.org/officeDocument/2006/relationships/externalLink" Target="externalLinks/externalLink37.xml"/><Relationship Id="rId55" Type="http://schemas.openxmlformats.org/officeDocument/2006/relationships/externalLink" Target="externalLinks/externalLink42.xml"/><Relationship Id="rId76" Type="http://schemas.openxmlformats.org/officeDocument/2006/relationships/externalLink" Target="externalLinks/externalLink63.xml"/><Relationship Id="rId97" Type="http://schemas.openxmlformats.org/officeDocument/2006/relationships/externalLink" Target="externalLinks/externalLink84.xml"/><Relationship Id="rId104" Type="http://schemas.openxmlformats.org/officeDocument/2006/relationships/externalLink" Target="externalLinks/externalLink91.xml"/><Relationship Id="rId120" Type="http://schemas.openxmlformats.org/officeDocument/2006/relationships/externalLink" Target="externalLinks/externalLink107.xml"/><Relationship Id="rId125" Type="http://schemas.openxmlformats.org/officeDocument/2006/relationships/externalLink" Target="externalLinks/externalLink112.xml"/><Relationship Id="rId141" Type="http://schemas.openxmlformats.org/officeDocument/2006/relationships/externalLink" Target="externalLinks/externalLink128.xml"/><Relationship Id="rId146" Type="http://schemas.openxmlformats.org/officeDocument/2006/relationships/externalLink" Target="externalLinks/externalLink133.xml"/><Relationship Id="rId167" Type="http://schemas.openxmlformats.org/officeDocument/2006/relationships/customXml" Target="../customXml/item2.xml"/><Relationship Id="rId7" Type="http://schemas.openxmlformats.org/officeDocument/2006/relationships/worksheet" Target="worksheets/sheet7.xml"/><Relationship Id="rId71" Type="http://schemas.openxmlformats.org/officeDocument/2006/relationships/externalLink" Target="externalLinks/externalLink58.xml"/><Relationship Id="rId92" Type="http://schemas.openxmlformats.org/officeDocument/2006/relationships/externalLink" Target="externalLinks/externalLink79.xml"/><Relationship Id="rId162" Type="http://schemas.microsoft.com/office/2017/06/relationships/rdRichValue" Target="richData/rdrichvalue.xml"/><Relationship Id="rId2" Type="http://schemas.openxmlformats.org/officeDocument/2006/relationships/worksheet" Target="worksheets/sheet2.xml"/><Relationship Id="rId29" Type="http://schemas.openxmlformats.org/officeDocument/2006/relationships/externalLink" Target="externalLinks/externalLink16.xml"/><Relationship Id="rId24" Type="http://schemas.openxmlformats.org/officeDocument/2006/relationships/externalLink" Target="externalLinks/externalLink11.xml"/><Relationship Id="rId40" Type="http://schemas.openxmlformats.org/officeDocument/2006/relationships/externalLink" Target="externalLinks/externalLink27.xml"/><Relationship Id="rId45" Type="http://schemas.openxmlformats.org/officeDocument/2006/relationships/externalLink" Target="externalLinks/externalLink32.xml"/><Relationship Id="rId66" Type="http://schemas.openxmlformats.org/officeDocument/2006/relationships/externalLink" Target="externalLinks/externalLink53.xml"/><Relationship Id="rId87" Type="http://schemas.openxmlformats.org/officeDocument/2006/relationships/externalLink" Target="externalLinks/externalLink74.xml"/><Relationship Id="rId110" Type="http://schemas.openxmlformats.org/officeDocument/2006/relationships/externalLink" Target="externalLinks/externalLink97.xml"/><Relationship Id="rId115" Type="http://schemas.openxmlformats.org/officeDocument/2006/relationships/externalLink" Target="externalLinks/externalLink102.xml"/><Relationship Id="rId131" Type="http://schemas.openxmlformats.org/officeDocument/2006/relationships/externalLink" Target="externalLinks/externalLink118.xml"/><Relationship Id="rId136" Type="http://schemas.openxmlformats.org/officeDocument/2006/relationships/externalLink" Target="externalLinks/externalLink123.xml"/><Relationship Id="rId157" Type="http://schemas.openxmlformats.org/officeDocument/2006/relationships/theme" Target="theme/theme1.xml"/><Relationship Id="rId61" Type="http://schemas.openxmlformats.org/officeDocument/2006/relationships/externalLink" Target="externalLinks/externalLink48.xml"/><Relationship Id="rId82" Type="http://schemas.openxmlformats.org/officeDocument/2006/relationships/externalLink" Target="externalLinks/externalLink69.xml"/><Relationship Id="rId152" Type="http://schemas.openxmlformats.org/officeDocument/2006/relationships/externalLink" Target="externalLinks/externalLink139.xml"/><Relationship Id="rId19" Type="http://schemas.openxmlformats.org/officeDocument/2006/relationships/externalLink" Target="externalLinks/externalLink6.xml"/><Relationship Id="rId14" Type="http://schemas.openxmlformats.org/officeDocument/2006/relationships/externalLink" Target="externalLinks/externalLink1.xml"/><Relationship Id="rId30" Type="http://schemas.openxmlformats.org/officeDocument/2006/relationships/externalLink" Target="externalLinks/externalLink17.xml"/><Relationship Id="rId35" Type="http://schemas.openxmlformats.org/officeDocument/2006/relationships/externalLink" Target="externalLinks/externalLink22.xml"/><Relationship Id="rId56" Type="http://schemas.openxmlformats.org/officeDocument/2006/relationships/externalLink" Target="externalLinks/externalLink43.xml"/><Relationship Id="rId77" Type="http://schemas.openxmlformats.org/officeDocument/2006/relationships/externalLink" Target="externalLinks/externalLink64.xml"/><Relationship Id="rId100" Type="http://schemas.openxmlformats.org/officeDocument/2006/relationships/externalLink" Target="externalLinks/externalLink87.xml"/><Relationship Id="rId105" Type="http://schemas.openxmlformats.org/officeDocument/2006/relationships/externalLink" Target="externalLinks/externalLink92.xml"/><Relationship Id="rId126" Type="http://schemas.openxmlformats.org/officeDocument/2006/relationships/externalLink" Target="externalLinks/externalLink113.xml"/><Relationship Id="rId147" Type="http://schemas.openxmlformats.org/officeDocument/2006/relationships/externalLink" Target="externalLinks/externalLink134.xml"/><Relationship Id="rId168" Type="http://schemas.openxmlformats.org/officeDocument/2006/relationships/customXml" Target="../customXml/item3.xml"/><Relationship Id="rId8" Type="http://schemas.openxmlformats.org/officeDocument/2006/relationships/worksheet" Target="worksheets/sheet8.xml"/><Relationship Id="rId51" Type="http://schemas.openxmlformats.org/officeDocument/2006/relationships/externalLink" Target="externalLinks/externalLink38.xml"/><Relationship Id="rId72" Type="http://schemas.openxmlformats.org/officeDocument/2006/relationships/externalLink" Target="externalLinks/externalLink59.xml"/><Relationship Id="rId93" Type="http://schemas.openxmlformats.org/officeDocument/2006/relationships/externalLink" Target="externalLinks/externalLink80.xml"/><Relationship Id="rId98" Type="http://schemas.openxmlformats.org/officeDocument/2006/relationships/externalLink" Target="externalLinks/externalLink85.xml"/><Relationship Id="rId121" Type="http://schemas.openxmlformats.org/officeDocument/2006/relationships/externalLink" Target="externalLinks/externalLink108.xml"/><Relationship Id="rId142" Type="http://schemas.openxmlformats.org/officeDocument/2006/relationships/externalLink" Target="externalLinks/externalLink129.xml"/><Relationship Id="rId163" Type="http://schemas.microsoft.com/office/2017/06/relationships/rdRichValueStructure" Target="richData/rdrichvaluestructure.xml"/><Relationship Id="rId3" Type="http://schemas.openxmlformats.org/officeDocument/2006/relationships/worksheet" Target="worksheets/sheet3.xml"/><Relationship Id="rId25" Type="http://schemas.openxmlformats.org/officeDocument/2006/relationships/externalLink" Target="externalLinks/externalLink12.xml"/><Relationship Id="rId46" Type="http://schemas.openxmlformats.org/officeDocument/2006/relationships/externalLink" Target="externalLinks/externalLink33.xml"/><Relationship Id="rId67" Type="http://schemas.openxmlformats.org/officeDocument/2006/relationships/externalLink" Target="externalLinks/externalLink54.xml"/><Relationship Id="rId116" Type="http://schemas.openxmlformats.org/officeDocument/2006/relationships/externalLink" Target="externalLinks/externalLink103.xml"/><Relationship Id="rId137" Type="http://schemas.openxmlformats.org/officeDocument/2006/relationships/externalLink" Target="externalLinks/externalLink124.xml"/><Relationship Id="rId158" Type="http://schemas.openxmlformats.org/officeDocument/2006/relationships/styles" Target="styles.xml"/><Relationship Id="rId20" Type="http://schemas.openxmlformats.org/officeDocument/2006/relationships/externalLink" Target="externalLinks/externalLink7.xml"/><Relationship Id="rId41" Type="http://schemas.openxmlformats.org/officeDocument/2006/relationships/externalLink" Target="externalLinks/externalLink28.xml"/><Relationship Id="rId62" Type="http://schemas.openxmlformats.org/officeDocument/2006/relationships/externalLink" Target="externalLinks/externalLink49.xml"/><Relationship Id="rId83" Type="http://schemas.openxmlformats.org/officeDocument/2006/relationships/externalLink" Target="externalLinks/externalLink70.xml"/><Relationship Id="rId88" Type="http://schemas.openxmlformats.org/officeDocument/2006/relationships/externalLink" Target="externalLinks/externalLink75.xml"/><Relationship Id="rId111" Type="http://schemas.openxmlformats.org/officeDocument/2006/relationships/externalLink" Target="externalLinks/externalLink98.xml"/><Relationship Id="rId132" Type="http://schemas.openxmlformats.org/officeDocument/2006/relationships/externalLink" Target="externalLinks/externalLink119.xml"/><Relationship Id="rId153" Type="http://schemas.openxmlformats.org/officeDocument/2006/relationships/externalLink" Target="externalLinks/externalLink140.xml"/><Relationship Id="rId15" Type="http://schemas.openxmlformats.org/officeDocument/2006/relationships/externalLink" Target="externalLinks/externalLink2.xml"/><Relationship Id="rId36" Type="http://schemas.openxmlformats.org/officeDocument/2006/relationships/externalLink" Target="externalLinks/externalLink23.xml"/><Relationship Id="rId57" Type="http://schemas.openxmlformats.org/officeDocument/2006/relationships/externalLink" Target="externalLinks/externalLink44.xml"/><Relationship Id="rId106" Type="http://schemas.openxmlformats.org/officeDocument/2006/relationships/externalLink" Target="externalLinks/externalLink93.xml"/><Relationship Id="rId127" Type="http://schemas.openxmlformats.org/officeDocument/2006/relationships/externalLink" Target="externalLinks/externalLink114.xml"/><Relationship Id="rId10" Type="http://schemas.openxmlformats.org/officeDocument/2006/relationships/worksheet" Target="worksheets/sheet10.xml"/><Relationship Id="rId31" Type="http://schemas.openxmlformats.org/officeDocument/2006/relationships/externalLink" Target="externalLinks/externalLink18.xml"/><Relationship Id="rId52" Type="http://schemas.openxmlformats.org/officeDocument/2006/relationships/externalLink" Target="externalLinks/externalLink39.xml"/><Relationship Id="rId73" Type="http://schemas.openxmlformats.org/officeDocument/2006/relationships/externalLink" Target="externalLinks/externalLink60.xml"/><Relationship Id="rId78" Type="http://schemas.openxmlformats.org/officeDocument/2006/relationships/externalLink" Target="externalLinks/externalLink65.xml"/><Relationship Id="rId94" Type="http://schemas.openxmlformats.org/officeDocument/2006/relationships/externalLink" Target="externalLinks/externalLink81.xml"/><Relationship Id="rId99" Type="http://schemas.openxmlformats.org/officeDocument/2006/relationships/externalLink" Target="externalLinks/externalLink86.xml"/><Relationship Id="rId101" Type="http://schemas.openxmlformats.org/officeDocument/2006/relationships/externalLink" Target="externalLinks/externalLink88.xml"/><Relationship Id="rId122" Type="http://schemas.openxmlformats.org/officeDocument/2006/relationships/externalLink" Target="externalLinks/externalLink109.xml"/><Relationship Id="rId143" Type="http://schemas.openxmlformats.org/officeDocument/2006/relationships/externalLink" Target="externalLinks/externalLink130.xml"/><Relationship Id="rId148" Type="http://schemas.openxmlformats.org/officeDocument/2006/relationships/externalLink" Target="externalLinks/externalLink135.xml"/><Relationship Id="rId164" Type="http://schemas.microsoft.com/office/2017/06/relationships/rdRichValueTypes" Target="richData/rdRichValueTypes.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externalLink" Target="externalLinks/externalLink13.xml"/><Relationship Id="rId47" Type="http://schemas.openxmlformats.org/officeDocument/2006/relationships/externalLink" Target="externalLinks/externalLink34.xml"/><Relationship Id="rId68" Type="http://schemas.openxmlformats.org/officeDocument/2006/relationships/externalLink" Target="externalLinks/externalLink55.xml"/><Relationship Id="rId89" Type="http://schemas.openxmlformats.org/officeDocument/2006/relationships/externalLink" Target="externalLinks/externalLink76.xml"/><Relationship Id="rId112" Type="http://schemas.openxmlformats.org/officeDocument/2006/relationships/externalLink" Target="externalLinks/externalLink99.xml"/><Relationship Id="rId133" Type="http://schemas.openxmlformats.org/officeDocument/2006/relationships/externalLink" Target="externalLinks/externalLink120.xml"/><Relationship Id="rId154" Type="http://schemas.openxmlformats.org/officeDocument/2006/relationships/externalLink" Target="externalLinks/externalLink141.xml"/><Relationship Id="rId16" Type="http://schemas.openxmlformats.org/officeDocument/2006/relationships/externalLink" Target="externalLinks/externalLink3.xml"/><Relationship Id="rId37" Type="http://schemas.openxmlformats.org/officeDocument/2006/relationships/externalLink" Target="externalLinks/externalLink24.xml"/><Relationship Id="rId58" Type="http://schemas.openxmlformats.org/officeDocument/2006/relationships/externalLink" Target="externalLinks/externalLink45.xml"/><Relationship Id="rId79" Type="http://schemas.openxmlformats.org/officeDocument/2006/relationships/externalLink" Target="externalLinks/externalLink66.xml"/><Relationship Id="rId102" Type="http://schemas.openxmlformats.org/officeDocument/2006/relationships/externalLink" Target="externalLinks/externalLink89.xml"/><Relationship Id="rId123" Type="http://schemas.openxmlformats.org/officeDocument/2006/relationships/externalLink" Target="externalLinks/externalLink110.xml"/><Relationship Id="rId144" Type="http://schemas.openxmlformats.org/officeDocument/2006/relationships/externalLink" Target="externalLinks/externalLink131.xml"/><Relationship Id="rId90" Type="http://schemas.openxmlformats.org/officeDocument/2006/relationships/externalLink" Target="externalLinks/externalLink77.xml"/><Relationship Id="rId165" Type="http://schemas.openxmlformats.org/officeDocument/2006/relationships/calcChain" Target="calcChain.xml"/><Relationship Id="rId27" Type="http://schemas.openxmlformats.org/officeDocument/2006/relationships/externalLink" Target="externalLinks/externalLink14.xml"/><Relationship Id="rId48" Type="http://schemas.openxmlformats.org/officeDocument/2006/relationships/externalLink" Target="externalLinks/externalLink35.xml"/><Relationship Id="rId69" Type="http://schemas.openxmlformats.org/officeDocument/2006/relationships/externalLink" Target="externalLinks/externalLink56.xml"/><Relationship Id="rId113" Type="http://schemas.openxmlformats.org/officeDocument/2006/relationships/externalLink" Target="externalLinks/externalLink100.xml"/><Relationship Id="rId134" Type="http://schemas.openxmlformats.org/officeDocument/2006/relationships/externalLink" Target="externalLinks/externalLink121.xml"/><Relationship Id="rId80" Type="http://schemas.openxmlformats.org/officeDocument/2006/relationships/externalLink" Target="externalLinks/externalLink67.xml"/><Relationship Id="rId155" Type="http://schemas.openxmlformats.org/officeDocument/2006/relationships/externalLink" Target="externalLinks/externalLink142.xml"/></Relationships>
</file>

<file path=xl/drawings/_rels/drawing1.xml.rels><?xml version="1.0" encoding="UTF-8" standalone="yes"?>
<Relationships xmlns="http://schemas.openxmlformats.org/package/2006/relationships"><Relationship Id="rId1" Type="http://schemas.openxmlformats.org/officeDocument/2006/relationships/image" Target="../media/image6.pn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s>
</file>

<file path=xl/drawings/_rels/drawing3.xml.rels><?xml version="1.0" encoding="UTF-8" standalone="yes"?>
<Relationships xmlns="http://schemas.openxmlformats.org/package/2006/relationships"><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6.png"/></Relationships>
</file>

<file path=xl/drawings/_rels/drawing6.x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22</xdr:col>
      <xdr:colOff>138268</xdr:colOff>
      <xdr:row>0</xdr:row>
      <xdr:rowOff>122903</xdr:rowOff>
    </xdr:from>
    <xdr:to>
      <xdr:col>23</xdr:col>
      <xdr:colOff>867116</xdr:colOff>
      <xdr:row>3</xdr:row>
      <xdr:rowOff>340411</xdr:rowOff>
    </xdr:to>
    <xdr:pic>
      <xdr:nvPicPr>
        <xdr:cNvPr id="4" name="Imagen 3">
          <a:extLst>
            <a:ext uri="{FF2B5EF4-FFF2-40B4-BE49-F238E27FC236}">
              <a16:creationId xmlns:a16="http://schemas.microsoft.com/office/drawing/2014/main" id="{00000000-0008-0000-0900-000004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2667" t="11852" r="13333" b="17036"/>
        <a:stretch/>
      </xdr:blipFill>
      <xdr:spPr>
        <a:xfrm>
          <a:off x="26931171" y="122903"/>
          <a:ext cx="2050058" cy="101637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23</xdr:col>
      <xdr:colOff>47625</xdr:colOff>
      <xdr:row>1</xdr:row>
      <xdr:rowOff>95250</xdr:rowOff>
    </xdr:from>
    <xdr:to>
      <xdr:col>24</xdr:col>
      <xdr:colOff>1111250</xdr:colOff>
      <xdr:row>3</xdr:row>
      <xdr:rowOff>323941</xdr:rowOff>
    </xdr:to>
    <xdr:pic>
      <xdr:nvPicPr>
        <xdr:cNvPr id="3" name="Imagen 2">
          <a:extLst>
            <a:ext uri="{FF2B5EF4-FFF2-40B4-BE49-F238E27FC236}">
              <a16:creationId xmlns:a16="http://schemas.microsoft.com/office/drawing/2014/main" id="{00000000-0008-0000-0A00-000003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2667" t="11852" r="13333" b="17036"/>
        <a:stretch/>
      </xdr:blipFill>
      <xdr:spPr>
        <a:xfrm>
          <a:off x="24749125" y="254000"/>
          <a:ext cx="2047875" cy="102244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57151</xdr:colOff>
      <xdr:row>0</xdr:row>
      <xdr:rowOff>190500</xdr:rowOff>
    </xdr:from>
    <xdr:to>
      <xdr:col>9</xdr:col>
      <xdr:colOff>1132045</xdr:colOff>
      <xdr:row>3</xdr:row>
      <xdr:rowOff>180975</xdr:rowOff>
    </xdr:to>
    <xdr:pic>
      <xdr:nvPicPr>
        <xdr:cNvPr id="3" name="Imagen 2">
          <a:extLst>
            <a:ext uri="{FF2B5EF4-FFF2-40B4-BE49-F238E27FC236}">
              <a16:creationId xmlns:a16="http://schemas.microsoft.com/office/drawing/2014/main" id="{00000000-0008-0000-0C00-000003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2667" t="11852" r="13333" b="17036"/>
        <a:stretch/>
      </xdr:blipFill>
      <xdr:spPr>
        <a:xfrm>
          <a:off x="9124951" y="190500"/>
          <a:ext cx="1074894" cy="58102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69695</xdr:colOff>
      <xdr:row>0</xdr:row>
      <xdr:rowOff>174239</xdr:rowOff>
    </xdr:from>
    <xdr:to>
      <xdr:col>4</xdr:col>
      <xdr:colOff>1182616</xdr:colOff>
      <xdr:row>3</xdr:row>
      <xdr:rowOff>183410</xdr:rowOff>
    </xdr:to>
    <xdr:pic>
      <xdr:nvPicPr>
        <xdr:cNvPr id="3" name="Imagen 2">
          <a:extLst>
            <a:ext uri="{FF2B5EF4-FFF2-40B4-BE49-F238E27FC236}">
              <a16:creationId xmlns:a16="http://schemas.microsoft.com/office/drawing/2014/main" id="{00000000-0008-0000-0D00-000003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2667" t="11852" r="13333" b="17036"/>
        <a:stretch/>
      </xdr:blipFill>
      <xdr:spPr>
        <a:xfrm>
          <a:off x="10117408" y="174239"/>
          <a:ext cx="1112921" cy="60158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7</xdr:col>
      <xdr:colOff>47625</xdr:colOff>
      <xdr:row>0</xdr:row>
      <xdr:rowOff>180975</xdr:rowOff>
    </xdr:from>
    <xdr:to>
      <xdr:col>7</xdr:col>
      <xdr:colOff>1160546</xdr:colOff>
      <xdr:row>3</xdr:row>
      <xdr:rowOff>201530</xdr:rowOff>
    </xdr:to>
    <xdr:pic>
      <xdr:nvPicPr>
        <xdr:cNvPr id="3" name="Imagen 2">
          <a:extLst>
            <a:ext uri="{FF2B5EF4-FFF2-40B4-BE49-F238E27FC236}">
              <a16:creationId xmlns:a16="http://schemas.microsoft.com/office/drawing/2014/main" id="{00000000-0008-0000-0E00-000003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2667" t="11852" r="13333" b="17036"/>
        <a:stretch/>
      </xdr:blipFill>
      <xdr:spPr>
        <a:xfrm>
          <a:off x="4848225" y="180975"/>
          <a:ext cx="1112921" cy="60158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8</xdr:col>
      <xdr:colOff>440532</xdr:colOff>
      <xdr:row>0</xdr:row>
      <xdr:rowOff>47625</xdr:rowOff>
    </xdr:from>
    <xdr:to>
      <xdr:col>8</xdr:col>
      <xdr:colOff>1553453</xdr:colOff>
      <xdr:row>4</xdr:row>
      <xdr:rowOff>2299</xdr:rowOff>
    </xdr:to>
    <xdr:pic>
      <xdr:nvPicPr>
        <xdr:cNvPr id="3" name="Imagen 2">
          <a:extLst>
            <a:ext uri="{FF2B5EF4-FFF2-40B4-BE49-F238E27FC236}">
              <a16:creationId xmlns:a16="http://schemas.microsoft.com/office/drawing/2014/main" id="{00000000-0008-0000-0F00-000003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2667" t="11852" r="13333" b="17036"/>
        <a:stretch/>
      </xdr:blipFill>
      <xdr:spPr>
        <a:xfrm>
          <a:off x="11882438" y="47625"/>
          <a:ext cx="1112921" cy="60158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ndre/AppData/Local/Temp/Temp1_COSTOS%20INDIRECTOS.zip/COSTOS%20INDIRECTOS/ANALISIS%20precios%20%20200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Pc3/mis%20documentos/CHEC/ANALISIS%20precios%20%20200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antiagoPeraza/Downloads/ANALISIS%20precios%20%20200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PPTO%20ADMINISTRATIVO%20137.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SantiagoPeraza/Downloads/aCCIDENTES%20DE%201995%20-%20199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andre/AppData/Local/Temp/Temp1_ESTUDIO%20MERCADO%20VILLETA%20C.%202022.zip/ESTUDIO%20MERCADO%20VILLETA%20C.%202022/PRESUPUESTO%20INT/aCCIDENTES%20DE%201995%20-%201996.xls"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HORIZONTAL%20Barbosa.xlsm"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IDU-112-98.xls"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PathMissing" Target="DensidSR(1).xls"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PathMissing" Target="MDC2-2xls.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Users/SantiagoPeraza/Downloads/Cantobraimper.xls"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a%20%20aaInformaci&#243;n%20GRUPO"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409AD46/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18.xml.rels><?xml version="1.0" encoding="UTF-8" standalone="yes"?>
<Relationships xmlns="http://schemas.openxmlformats.org/package/2006/relationships"><Relationship Id="rId1" Type="http://schemas.microsoft.com/office/2006/relationships/xlExternalLinkPath/xlPathMissing" Target="Facturacion%20Obras.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D5E96BA6/INF%20NOV-DIC_2.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Administrador/datos/datos/Laboratorio/BaseA2/GRADACIONA2.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Users/SantiagoPeraza/Downloads/GRADACIONA2.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PROYECTO%20JERUSALEN/MEJORAMIENTO%20JERUSALEN/ESTRUCTURA%20COSTOS%20-%20TIBABUYES%2015MESES%20(1).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ANEXO%20ESTRUCTURA%20DE%20COSTOS%20-%20SAN%20PEDRO%202023.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PROYECTO%20VILLETA/VILLETA%20ESTUDIOS/ESTUDIOS%20JHVA/ESTUDIO%20PRESUPUESTO/PRESUPUESTO%20INTERVENTOR&#205;A/PRESUPUESTO%20INTERVENTOR&#205;A.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OBRAS%20PUENTE%20ARMADA2.xls" TargetMode="External"/></Relationships>
</file>

<file path=xl/externalLinks/_rels/externalLink26.xml.rels><?xml version="1.0" encoding="UTF-8" standalone="yes"?>
<Relationships xmlns="http://schemas.openxmlformats.org/package/2006/relationships"><Relationship Id="rId1" Type="http://schemas.microsoft.com/office/2006/relationships/xlExternalLinkPath/xlPathMissing" Target="infabr98.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Users/andre/AppData/Local/Temp/Temp1_COSTOS%20INDIRECTOS.zip/COSTOS%20INDIRECTOS/APU.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A972EF33/APU.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Users/SantiagoPeraza/Downloads/APU.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Users/agaitanc/AppData/Local/Microsoft/Windows/INetCache/IE/QG9GZWZM/201409-C0022014-APUSDPS%20(CARUPAPOLIDEP)%20V1%20SEPARADO.xlsx" TargetMode="External"/></Relationships>
</file>

<file path=xl/externalLinks/_rels/externalLink33.xml.rels><?xml version="1.0" encoding="UTF-8" standalone="yes"?>
<Relationships xmlns="http://schemas.openxmlformats.org/package/2006/relationships"><Relationship Id="rId1" Type="http://schemas.microsoft.com/office/2006/relationships/xlExternalLinkPath/xlPathMissing" Target="a%20%20aaInformaci&#243;n" TargetMode="External"/></Relationships>
</file>

<file path=xl/externalLinks/_rels/externalLink34.xml.rels><?xml version="1.0" encoding="UTF-8" standalone="yes"?>
<Relationships xmlns="http://schemas.openxmlformats.org/package/2006/relationships"><Relationship Id="rId1" Type="http://schemas.microsoft.com/office/2006/relationships/xlExternalLinkPath/xlPathMissing" Target="UNIT_40.XLS" TargetMode="External"/></Relationships>
</file>

<file path=xl/externalLinks/_rels/externalLink35.xml.rels><?xml version="1.0" encoding="UTF-8" standalone="yes"?>
<Relationships xmlns="http://schemas.openxmlformats.org/package/2006/relationships"><Relationship Id="rId1" Type="http://schemas.microsoft.com/office/2006/relationships/xlExternalLinkPath/xlPathMissing" Target="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SDIS/SDIS%202022/DADE%20-%20INSUMOS%20V15%202022/PRECIOS%20DE%20REFERENCIA/PRECIOS%20DE%20REFERENCIA%202022.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Pc3/mis%20documentos/Mauricio%20cardona/presupuestos/COSTOS%20UNITARIOS%20monacho.xls" TargetMode="External"/></Relationships>
</file>

<file path=xl/externalLinks/_rels/externalLink39.xml.rels><?xml version="1.0" encoding="UTF-8" standalone="yes"?>
<Relationships xmlns="http://schemas.openxmlformats.org/package/2006/relationships"><Relationship Id="rId1" Type="http://schemas.microsoft.com/office/2006/relationships/xlExternalLinkPath/xlPathMissing" Target="ObraAdicionalCesar.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IDU-246-PARCHEO%20KENNEDY.xls" TargetMode="External"/></Relationships>
</file>

<file path=xl/externalLinks/_rels/externalLink41.xml.rels><?xml version="1.0" encoding="UTF-8" standalone="yes"?>
<Relationships xmlns="http://schemas.openxmlformats.org/package/2006/relationships"><Relationship Id="rId1" Type="http://schemas.microsoft.com/office/2006/relationships/xlExternalLinkPath/xlPathMissing" Target="SEM23-00.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Users/SantiagoPeraza/Downloads/Sem17-01.xls" TargetMode="External"/></Relationships>
</file>

<file path=xl/externalLinks/_rels/externalLink44.xml.rels><?xml version="1.0" encoding="UTF-8" standalone="yes"?>
<Relationships xmlns="http://schemas.openxmlformats.org/package/2006/relationships"><Relationship Id="rId1" Type="http://schemas.microsoft.com/office/2006/relationships/xlExternalLinkPath/xlPathMissing" Target="SEM25-00.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CALC%20PRODUCCION%20EQUIPOS%20ANDRES.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CALC%20PRODUCCION%20CCC-GLENCORE.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ANALISIS%20DE%20PRECIOS%20(Mao)%202014.xlsm"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Users/SantiagoPeraza/Downloads/COSTO%20INDIRECTOxxxx.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Users/SantiagoPeraza/Downloads/Documents%20and%20Setting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Users/Nathalie/Library/Mobile%20Documents/com~apple~CloudDocs/Trabajo/Obras%202017/Obras%20CAM/Gastos/C:/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p-alexander/Documentos/winnt/perfiles/Co80097831/Mis%20documentos/Formatos/Presupuesto%20Da&#241;os%20Interinstitucionales1.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Users/andre/AppData/Local/Temp/Temp1_COSTOS%20INDIRECTOS.zip/COSTOS%20INDIRECTOS/An&#225;lisis%20de%20precios%20unitario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amilia%20Monsalvo%20Diaz/Equipo%20Anterior/Rossana/IDU%2050.19/An&#225;lisis%20de%20precios%20unitario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Users/SantiagoPeraza/Downloads/An&#225;lisis%20de%20precios%20unitario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Users/SantiagoPeraza/Download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Espa_6/documentos%20c/Cofinanciacion/FICHAS%20Y%20FORMATOS/UNITARIOS%20GENERALE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Users/andre/AppData/Local/Temp/Temp1_ESTUDIO%20MERCADO%20VILLETA%20C.%202022.zip/ESTUDIO%20MERCADO%20VILLETA%20C.%202022/PRESUPUESTO%20INT/UNITARIOS%20GENERALES.xls" TargetMode="External"/></Relationships>
</file>

<file path=xl/externalLinks/_rels/externalLink61.xml.rels><?xml version="1.0" encoding="UTF-8" standalone="yes"?>
<Relationships xmlns="http://schemas.openxmlformats.org/package/2006/relationships"><Relationship Id="rId1" Type="http://schemas.microsoft.com/office/2006/relationships/xlExternalLinkPath/xlPathMissing" Target="PLATO%20PALERMO.xlsx"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Alcantarillado%20PAVCO-RAS%202000%20(08-11-04).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Users/agaitanc/AppData/Local/Microsoft/Windows/INetCache/IE/QG9GZWZM/LIQ.TRANSPORTE%20DE%20MATERIALES%20OCTUBRE%20DE%202006%20HASMER%20FINA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PPTO%20INTERVENTORIA%20PLAN%20CARGA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Users/SantiagoPeraza/Downloads/Cantidades.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G:\Users\rodrel\AppData\Local\Microsoft\Windows\Temporary%20Internet%20Files\Content.IE5\90ZIF8WU\Cantidades.xlsx"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Users/andre/AppData/Local/Temp/Temp1_ESTUDIO%20MERCADO%20VILLETA%20C.%202022.zip/ESTUDIO%20MERCADO%20VILLETA%20C.%202022/PRESUPUESTO%20INT/Cantidades.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Asistente1/datos%202002/Datos%202002/EQUIPO/tarifas%202002.xls" TargetMode="External"/></Relationships>
</file>

<file path=xl/externalLinks/_rels/externalLink69.xml.rels><?xml version="1.0" encoding="UTF-8" standalone="yes"?>
<Relationships xmlns="http://schemas.openxmlformats.org/package/2006/relationships"><Relationship Id="rId1" Type="http://schemas.microsoft.com/office/2006/relationships/xlExternalLinkPath/xlPathMissing" Target="Anexo2PU%20y%20AIU-%201.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Users/andre/AppData/Local/Temp/Temp1_COSTOS%20INDIRECTOS.zip/COSTOS%20INDIRECTOS/S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Isla4/2001-%20proyec/Mis%20documentos/TraExel/SOL.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Users/andre/AppData/Local/Temp/Temp1_ESTUDIO%20MERCADO%20VILLETA%20C.%202022.zip/ESTUDIO%20MERCADO%20VILLETA%20C.%202022/PRESUPUESTO%20INT/SOL.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Olguita/D/Presupuesto/URIBE%20Y%20ABREO%20LABANCA%20LA%20CHINA.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PRESUPUESTO%20OFICIAL%20INVIAS.xlsx"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apus%20boyaca%20VIA%20chiquinquira%20-%20TUNJA.xlsx"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E0992774a/PRECIOS/DOCUME~1/e0939709/CONFIG~1/Temp/precios2002.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Users/SantiagoPeraza/Downloads/precios200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sdisgovco-my.sharepoint.com/Documents%20and%20Settings/HFrancoC/Configuraci&#243;n%20local/Archivos%20temporales%20de%20Internet/OLK125/FORMATO%20DE%20FICHA%20A%20AGOSTO%2029%20DE%202012.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Users/SantiagoPeraza/Downloads/apu%20CAPELLANIA%20corregido%20cmarca-OCT.08%20interventor.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sdisgovco-my.sharepoint.com/Users/srochar/Downloads/PRESUPUESTO%20REVISADO%20FALTANTES%20ANA%20ISABEL%20(1).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BASE%20PRESUP.Lic.%20052-02%20Ibagu&#233;-Mquita..xls" TargetMode="External"/></Relationships>
</file>

<file path=xl/externalLinks/_rels/externalLink82.xml.rels><?xml version="1.0" encoding="UTF-8" standalone="yes"?>
<Relationships xmlns="http://schemas.openxmlformats.org/package/2006/relationships"><Relationship Id="rId1" Type="http://schemas.microsoft.com/office/2006/relationships/xlExternalLinkPath/xlPathMissing" Target="GradacBase.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Users/agaitanc/AppData/Local/Microsoft/Windows/INetCache/IE/QG9GZWZM/PROPUESTA%20LISTA%20DE%20PRECIOS%20DE%20REFERENCIA%20V14.%2023-MAR-21%20(1).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PROYECTO%20VILLETA/DIRECCION%20T&#201;CNICA/PLANEACI&#211;N/2.%20GUIA%20FORMATOS.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INGENIERIA-2/Mis%20documentos/LICITACIONES/LICITACIONPERENCO/TTO%20AGUAS/COSTOS%20sardina%20y%20gandul/GANDUL.xls" TargetMode="External"/></Relationships>
</file>

<file path=xl/externalLinks/_rels/externalLink86.xml.rels><?xml version="1.0" encoding="UTF-8" standalone="yes"?>
<Relationships xmlns="http://schemas.openxmlformats.org/package/2006/relationships"><Relationship Id="rId1" Type="http://schemas.microsoft.com/office/2006/relationships/xlExternalLinkPath/xlPathMissing" Target="Compaq_Propietari"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CAUCACIA%20-%20PLANETA%20RICA.xlsx"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Auxmedicion/c/Datos%202002/Oferta%20AIA/APU-Vuelta.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tizaJorgeMu&#241;oz.xls" TargetMode="External"/></Relationships>
</file>

<file path=xl/externalLinks/_rels/externalLink91.xml.rels><?xml version="1.0" encoding="UTF-8" standalone="yes"?>
<Relationships xmlns="http://schemas.openxmlformats.org/package/2006/relationships"><Relationship Id="rId1" Type="http://schemas.microsoft.com/office/2006/relationships/xlExternalLinkPath/xlPathMissing" Target="UNITARIOS%20LA%20LUPA.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1-02-8500-1P-N-2000FM=2.7.xls" TargetMode="External"/></Relationships>
</file>

<file path=xl/externalLinks/_rels/externalLink93.xml.rels><?xml version="1.0" encoding="UTF-8" standalone="yes"?>
<Relationships xmlns="http://schemas.openxmlformats.org/package/2006/relationships"><Relationship Id="rId1" Type="http://schemas.microsoft.com/office/2006/relationships/xlExternalLinkPath/xlPathMissing" Target="sector%203.XLS" TargetMode="External"/></Relationships>
</file>

<file path=xl/externalLinks/_rels/externalLink94.xml.rels><?xml version="1.0" encoding="UTF-8" standalone="yes"?>
<Relationships xmlns="http://schemas.openxmlformats.org/package/2006/relationships"><Relationship Id="rId1" Type="http://schemas.microsoft.com/office/2006/relationships/xlExternalLinkPath/xlPathMissing" Target="PROG-96.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Users/agaitanc/AppData/Local/Microsoft/Windows/INetCache/IE/QG9GZWZM/PROPUESTA%20ECONOMICA%20CONSORCIO%20ESTACIONES%20CUNDI%202015%203.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Users/SantiagoPeraza/Downloads/dise&#241;o%20pozos.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G:\Juan%20Andr&#233;s\Techo\Informe%20final\Juan%20Andr&#233;s\Aci-Sedic\Ciudad%20de%20Cali\dise&#241;o%20pozo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Users/andre/AppData/Local/Temp/Temp1_ESTUDIO%20MERCADO%20VILLETA%20C.%202022.zip/ESTUDIO%20MERCADO%20VILLETA%20C.%202022/PRESUPUESTO%20INT/dise&#241;o%20pozo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Users/andre/AppData/Local/Temp/Temp1_COSTOS%20INDIRECTOS.zip/COSTOS%20INDIRECTOS/presupuesto.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G:\Documents%20and%20Settings\usuario\Mis%20documentos\Mis%20documentos\presupuesto.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Users/SantiagoPeraza/Downloads/presupuesto.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INFO_PC1/CIVILTEC/IDU-129-2005/COPIA%20PRESUPUESTO/PRESUPUESTO/An&#225;lisis%20de%20precios%20unitarios/Secci&#243;n%201%20Pavimentos.xls" TargetMode="External"/></Relationships>
</file>

<file path=xl/externalLinks/_rels/externalLink104.xml.rels><?xml version="1.0" encoding="UTF-8" standalone="yes"?>
<Relationships xmlns="http://schemas.openxmlformats.org/package/2006/relationships"><Relationship Id="rId1" Type="http://schemas.microsoft.com/office/2006/relationships/xlExternalLinkPath/xlPathMissing" Target="Hoja%20Diaria%20Nueva.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APU%20ADVIAL.%20G-2%20201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disco2/DATOS/LABORATORIO/Pavimento/N&#250;cleo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Administrador/datos/datos/Laboratorio/BaseA2/briqqueta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Costos%20alc%20acu%20mixto.xls" TargetMode="External"/></Relationships>
</file>

<file path=xl/externalLinks/_rels/externalLink109.xml.rels><?xml version="1.0" encoding="UTF-8" standalone="yes"?>
<Relationships xmlns="http://schemas.openxmlformats.org/package/2006/relationships"><Relationship Id="rId1" Type="http://schemas.microsoft.com/office/2006/relationships/xlExternalLinkPath/xlPathMissing" Target="Propuesta%20Sy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G:\Users\aescorcia\Desktop\APU\APU%202011\APU%20CON%20PARTICULARES%20OPA.xlsx" TargetMode="External"/></Relationships>
</file>

<file path=xl/externalLinks/_rels/externalLink111.xml.rels><?xml version="1.0" encoding="UTF-8" standalone="yes"?>
<Relationships xmlns="http://schemas.openxmlformats.org/package/2006/relationships"><Relationship Id="rId1" Type="http://schemas.microsoft.com/office/2006/relationships/xlExternalLinkPath/xlPathMissing" Target="DIC-05-FEB-06.xls" TargetMode="External"/></Relationships>
</file>

<file path=xl/externalLinks/_rels/externalLink112.xml.rels><?xml version="1.0" encoding="UTF-8" standalone="yes"?>
<Relationships xmlns="http://schemas.openxmlformats.org/package/2006/relationships"><Relationship Id="rId1" Type="http://schemas.microsoft.com/office/2006/relationships/xlExternalLinkPath/xlPathMissing" Target="Formato%20AIU%20Oferta.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Users/andre/AppData/Local/Microsoft/Windows/INetCache/Content.Outlook/DH953GI1/ESTRUCTURA%20COSTOS%20-%20TIBABUYES%20VF.2022.xlsx" TargetMode="External"/></Relationships>
</file>

<file path=xl/externalLinks/_rels/externalLink114.xml.rels><?xml version="1.0" encoding="UTF-8" standalone="yes"?>
<Relationships xmlns="http://schemas.openxmlformats.org/package/2006/relationships"><Relationship Id="rId1" Type="http://schemas.microsoft.com/office/2006/relationships/xlExternalLinkPath/xlPathMissing" Target="BASE%20035%2002.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Users/SantiagoPeraza/Downloads/RED%20PALMARITO%20LA%20PAZ.xls" TargetMode="External"/></Relationships>
</file>

<file path=xl/externalLinks/_rels/externalLink116.xml.rels><?xml version="1.0" encoding="UTF-8" standalone="yes"?>
<Relationships xmlns="http://schemas.openxmlformats.org/package/2006/relationships"><Relationship Id="rId1" Type="http://schemas.microsoft.com/office/2006/relationships/xlExternalLinkPath/xlPathMissing" Target="APU%20nuevo%20formato.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SDIS/SDIS%202022/ESTRUCTURACI&#211;N%20PROCESOS/INTERV%20EL%20CAMINO/PRESUPUESTOS/2021%20COSTOS%20INTERVENTOR&#205;A%20VF%20(1).xlsx"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ESTRUCTURA%20COSTOS%20CONSULTORIA.xlsx"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Users/SantiagoPeraza/Downloads/FICHA%20%20VIAS%20TERCIARIAS%20FAEP%204000.xls" TargetMode="External"/></Relationships>
</file>

<file path=xl/externalLinks/_rels/externalLink120.xml.rels><?xml version="1.0" encoding="UTF-8" standalone="yes"?>
<Relationships xmlns="http://schemas.openxmlformats.org/package/2006/relationships"><Relationship Id="rId2" Type="http://schemas.microsoft.com/office/2019/04/relationships/externalLinkLongPath" Target="/GABRIEL/Users/Users/Gabriel/Desktop/Estudio%20de%20MErcado%202013/ARCHIVO/ALCALDIA%202009/DOCUME~1/GOBERN~1/CONFIG~1/Temp/Directorio%20temporal%201%20para%20FICHA%20%20VIAS%20TERCIARIAS%20FAEP%204000.zip/FICHA%20%20VIAS%20TERCIARIAS%20FAEP%204000.xls?895C5234" TargetMode="External"/><Relationship Id="rId1" Type="http://schemas.openxmlformats.org/officeDocument/2006/relationships/externalLinkPath" Target="file:///\\895C5234\FICHA%20%20VIAS%20TERCIARIAS%20FAEP%204000.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Users/andre/AppData/Local/Temp/Temp1_ESTUDIO%20MERCADO%20VILLETA%20C.%202022.zip/ESTUDIO%20MERCADO%20VILLETA%20C.%202022/PRESUPUESTO%20INT/FICHA%20%20VIAS%20TERCIARIAS%20FAEP%204000.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E0992774a/PRECIOS/MERYVENT/ZZZ.MERCA.GQ/MERCADEO/POLITICA%20DE%20PRECIOS/PRECIOS%20MARZO%202003/precios2002.XLS" TargetMode="External"/></Relationships>
</file>

<file path=xl/externalLinks/_rels/externalLink123.xml.rels><?xml version="1.0" encoding="UTF-8" standalone="yes"?>
<Relationships xmlns="http://schemas.openxmlformats.org/package/2006/relationships"><Relationship Id="rId1" Type="http://schemas.microsoft.com/office/2006/relationships/xlExternalLinkPath/xlPathMissing" Target="$%20PR20%20al%20PR23.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6E75981B/accidentes%20le%20NOV-02-1.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Users/SantiagoPeraza/Downloads/PE_01.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DC.01-GEINF-Tramo2-0-Anexos%20(1).xlsx"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NTPRINCIPAL/Licitaciones/LICITACIONES%202000/61-2000Explotaci&#243;nHidroel&#233;ctrica%20la%20Miel/AnalisisUnitarios/TARIFAS%20MIELfeb27-2001.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H:\Volumes\LEGUIZ\Sin%20t&#237;tuloUsers\hernandoleguizamon\Desktop\%20GOBERNACION\2016-04-12%20GOBERNACION\ESTUDIO%20PREVIOS%202016\BASE%20EP%202016\file\Pc_85\compartida\Cofinanciacion\FICHAS%20Y%20FORMATOS\UNITARIOS%20GENERALES.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Dt1/c/Datos%202002/Planeaci&#243;n2002/ArboletesPlan2002.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H:\Volumes\LEGUIZ\Sin%20t&#237;tuloUsers\usuario\Documents\Armando%202011\Consultoria\Cofinanciacion\FICHAS%20Y%20FORMATOS\UNITARIOS%20GENERALES.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091029%20CiclosCERREJON.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A:\RESUMPR.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Users/SantiagoPeraza/Downloads/RESUMPR.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Users/SantiagoPeraza/Downloads/UNITARI"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9F509407/UNITARI" TargetMode="External"/></Relationships>
</file>

<file path=xl/externalLinks/_rels/externalLink138.xml.rels><?xml version="1.0" encoding="UTF-8" standalone="yes"?>
<Relationships xmlns="http://schemas.openxmlformats.org/package/2006/relationships"><Relationship Id="rId1" Type="http://schemas.microsoft.com/office/2006/relationships/xlExternalLinkPath/xlPathMissing" Target="RES%20CONSTRUCCION_3.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G:\Users\mrojast\A%20Max\APU\APU%202011\APU%20CON%20PARTICULARES%20OPA.xlsx"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Users/SantiagoPeraza/Downloads/A%20MInformes%20M"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Jaime%20Rojas/Mis%20documentos/Contrato/Interv/JunBarba/a%20%20aaInformaci&#243;n%20GRUPO%204/A%20MInformes%20M"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Administracion/c/Datos%20Yolomb&#243;/Actas/Contrato/Yolomb&#243;Plan2002.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Users/SantiagoPeraza/Downloads/Yolomb&#243;Plan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2)"/>
      <sheetName val="ITEM"/>
      <sheetName val="INSUMOS"/>
      <sheetName val="MO"/>
      <sheetName val="Hoja1"/>
    </sheetNames>
    <sheetDataSet>
      <sheetData sheetId="0"/>
      <sheetData sheetId="1"/>
      <sheetData sheetId="2"/>
      <sheetData sheetId="3"/>
      <sheetData sheetId="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 val="PROY ORIGINAL"/>
      <sheetName val="PRESUP"/>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Lista ICCU"/>
      <sheetName val="Paral. 1"/>
      <sheetName val="Paral. 2"/>
      <sheetName val="Paral. 3"/>
      <sheetName val="Paral.4"/>
      <sheetName val="AMOBLAMINETO"/>
      <sheetName val="LISTA"/>
      <sheetName val="BASE DE DATOS DE PRECIOS"/>
      <sheetName val="ó&gt;"/>
      <sheetName val="RESISTENCIA_"/>
      <sheetName val="Memorias"/>
      <sheetName val="CANOBRA"/>
      <sheetName val="INCREMENTOS"/>
      <sheetName val="LISTMATE"/>
      <sheetName val="MATERIALES"/>
      <sheetName val="CONSTANTES"/>
      <sheetName val="LISTAS"/>
      <sheetName val="CONSTANTES_"/>
      <sheetName val="resum96"/>
      <sheetName val="sap"/>
      <sheetName val="P2"/>
      <sheetName val="P1"/>
      <sheetName val="31-05-18"/>
      <sheetName val="F-7857-308"/>
      <sheetName val="Equipo Menor"/>
      <sheetName val="ALQUILADO F-7857-308 "/>
      <sheetName val="Real Para tarifas"/>
      <sheetName val="_x0000_㈀㰰⌀_x0000_㈀㰮⌀_x0000_䰀଒v_x0000__x0000__x0000_頀"/>
      <sheetName val="REAJUSTESACTA1PROVI"/>
      <sheetName val="INSUMOS"/>
      <sheetName val="EQUIPOS"/>
      <sheetName val="TRANS"/>
      <sheetName val="CUADRI"/>
      <sheetName val="EQUI"/>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MATERIALES Y RECURSOS"/>
      <sheetName val="ó&gt;????j0$?#???j_$?#???LÓu????"/>
      <sheetName val="CORTE DE OBRA N° 1"/>
      <sheetName val="memoria"/>
      <sheetName val="memoria 1"/>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RELACION DE PRECIOS"/>
      <sheetName val="ACTA 5"/>
      <sheetName val="MODIF. 2"/>
      <sheetName val="MODIF. 3"/>
      <sheetName val="cant"/>
      <sheetName val="par mar19"/>
      <sheetName val="par"/>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Skid Lifting Lug"/>
      <sheetName val="CABLE CONTROL"/>
      <sheetName val="Datos_CO"/>
      <sheetName val="CCONC"/>
      <sheetName val="ACTA PROVEEDORES"/>
      <sheetName val="ACTA INICIO"/>
      <sheetName val="ACTA PARCIAL"/>
      <sheetName val="ACTA TERMINACION"/>
      <sheetName val="Base Datos"/>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PRESUPUESTO V5"/>
      <sheetName val="1. Preliminares"/>
      <sheetName val="2. Demoliciones"/>
      <sheetName val="3. Elementos y Estructuras"/>
      <sheetName val="4. HVAC"/>
      <sheetName val="8. Recubrimientos y Acabados"/>
      <sheetName val="9. Otros"/>
      <sheetName val="10. Tramites y Licencias"/>
      <sheetName val="Programacion"/>
      <sheetName val="EMPRESAS"/>
      <sheetName val="ó&gt;_x0001__"/>
      <sheetName val="TARIFAS_MATERIALES1"/>
      <sheetName val="TARIFAS_EQUIPOS_1"/>
      <sheetName val="TARIFA_SALARIOS1"/>
      <sheetName val="TARIFAS_MATERIALES2"/>
      <sheetName val="TARIFAS_EQUIPOS_2"/>
      <sheetName val="TARIFA_SALARIOS2"/>
      <sheetName val="Tramo_22"/>
      <sheetName val="TARIFAS_MATERIALES3"/>
      <sheetName val="TARIFAS_EQUIPOS_3"/>
      <sheetName val="TARIFA_SALARIOS3"/>
      <sheetName val="Tramo_23"/>
      <sheetName val="PSM Monthly"/>
      <sheetName val="BQMPALOC"/>
      <sheetName val="ACTA No.5"/>
      <sheetName val="IV. MANO DE OBRA AIU"/>
      <sheetName val="MDC-1_COLOCACION_2"/>
      <sheetName val="D-20_COLOCACION_2"/>
      <sheetName val="TRANSPORTE_MEZCLA_ASFALTICA2"/>
      <sheetName val="EXT_microagomerado2"/>
      <sheetName val="Grafico_Avance2"/>
      <sheetName val="MYE_OBRA2"/>
      <sheetName val="BASE_DE_DATOS_DE_PRECIOS2"/>
      <sheetName val="MDC-1_COLOCACION_3"/>
      <sheetName val="D-20_COLOCACION_3"/>
      <sheetName val="TRANSPORTE_MEZCLA_ASFALTICA3"/>
      <sheetName val="EXT_microagomerado3"/>
      <sheetName val="Grafico_Avance3"/>
      <sheetName val="MYE_OBRA3"/>
      <sheetName val="BASE_DE_DATOS_DE_PRECIOS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PRESUPUESTOS-R耽1.㙊辎簎䣼ꦱ_xdb30_疏揤S"/>
      <sheetName val="strsumm0"/>
    </sheetNames>
    <sheetDataSet>
      <sheetData sheetId="0" refreshError="1"/>
      <sheetData sheetId="1" refreshError="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sheetData sheetId="755" refreshError="1"/>
      <sheetData sheetId="756" refreshError="1"/>
      <sheetData sheetId="757" refreshError="1"/>
      <sheetData sheetId="758" refreshError="1"/>
      <sheetData sheetId="759"/>
      <sheetData sheetId="760"/>
      <sheetData sheetId="761"/>
      <sheetData sheetId="762"/>
      <sheetData sheetId="763"/>
      <sheetData sheetId="764"/>
      <sheetData sheetId="765"/>
      <sheetData sheetId="766"/>
      <sheetData sheetId="767"/>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sheetData sheetId="1074"/>
      <sheetData sheetId="1075"/>
      <sheetData sheetId="1076"/>
      <sheetData sheetId="1077"/>
      <sheetData sheetId="1078"/>
      <sheetData sheetId="1079"/>
      <sheetData sheetId="1080" refreshError="1"/>
      <sheetData sheetId="1081"/>
      <sheetData sheetId="1082" refreshError="1"/>
      <sheetData sheetId="1083" refreshError="1"/>
      <sheetData sheetId="1084" refreshError="1"/>
      <sheetData sheetId="1085" refreshError="1"/>
      <sheetData sheetId="1086" refreshError="1"/>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refreshError="1"/>
      <sheetData sheetId="1702" refreshError="1"/>
      <sheetData sheetId="1703" refreshError="1"/>
      <sheetData sheetId="1704"/>
      <sheetData sheetId="1705"/>
      <sheetData sheetId="1706"/>
      <sheetData sheetId="1707"/>
      <sheetData sheetId="1708"/>
      <sheetData sheetId="1709"/>
      <sheetData sheetId="1710"/>
      <sheetData sheetId="1711"/>
      <sheetData sheetId="1712"/>
      <sheetData sheetId="1713"/>
      <sheetData sheetId="1714"/>
      <sheetData sheetId="1715" refreshError="1"/>
      <sheetData sheetId="1716" refreshError="1"/>
      <sheetData sheetId="1717"/>
      <sheetData sheetId="1718"/>
      <sheetData sheetId="1719"/>
      <sheetData sheetId="1720"/>
      <sheetData sheetId="1721" refreshError="1"/>
      <sheetData sheetId="1722" refreshError="1"/>
      <sheetData sheetId="1723"/>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sheetData sheetId="1737"/>
      <sheetData sheetId="1738"/>
      <sheetData sheetId="1739"/>
      <sheetData sheetId="1740"/>
      <sheetData sheetId="1741"/>
      <sheetData sheetId="1742"/>
      <sheetData sheetId="1743"/>
      <sheetData sheetId="1744" refreshError="1"/>
      <sheetData sheetId="1745" refreshError="1"/>
      <sheetData sheetId="1746"/>
      <sheetData sheetId="1747"/>
      <sheetData sheetId="1748" refreshError="1"/>
      <sheetData sheetId="1749" refreshError="1"/>
      <sheetData sheetId="1750"/>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sheetData sheetId="1760"/>
      <sheetData sheetId="1761"/>
      <sheetData sheetId="1762"/>
      <sheetData sheetId="1763"/>
      <sheetData sheetId="1764"/>
      <sheetData sheetId="1765"/>
      <sheetData sheetId="1766"/>
      <sheetData sheetId="1767"/>
      <sheetData sheetId="1768" refreshError="1"/>
      <sheetData sheetId="1769" refreshError="1"/>
      <sheetData sheetId="1770" refreshError="1"/>
      <sheetData sheetId="1771" refreshError="1"/>
      <sheetData sheetId="1772" refreshError="1"/>
      <sheetData sheetId="1773" refreshError="1"/>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refreshError="1"/>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refreshError="1"/>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refreshError="1"/>
      <sheetData sheetId="5499"/>
      <sheetData sheetId="5500" refreshError="1"/>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refreshError="1"/>
      <sheetData sheetId="5519" refreshError="1"/>
      <sheetData sheetId="5520"/>
      <sheetData sheetId="5521"/>
      <sheetData sheetId="5522"/>
      <sheetData sheetId="5523"/>
      <sheetData sheetId="5524"/>
      <sheetData sheetId="5525"/>
      <sheetData sheetId="5526" refreshError="1"/>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sheetData sheetId="5566"/>
      <sheetData sheetId="5567"/>
      <sheetData sheetId="5568"/>
      <sheetData sheetId="5569"/>
      <sheetData sheetId="5570"/>
      <sheetData sheetId="5571"/>
      <sheetData sheetId="5572"/>
      <sheetData sheetId="5573"/>
      <sheetData sheetId="5574"/>
      <sheetData sheetId="5575"/>
      <sheetData sheetId="5576" refreshError="1"/>
      <sheetData sheetId="5577" refreshError="1"/>
      <sheetData sheetId="5578" refreshError="1"/>
      <sheetData sheetId="5579" refreshError="1"/>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efreshError="1"/>
      <sheetData sheetId="423" refreshError="1"/>
      <sheetData sheetId="424" refreshError="1"/>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sheetData sheetId="469"/>
      <sheetData sheetId="470"/>
      <sheetData sheetId="471"/>
      <sheetData sheetId="472"/>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xls"/>
      <sheetName val="aCCIDENTES DE 1995 - 1996"/>
    </sheetNames>
    <definedNames>
      <definedName name="absc"/>
    </defined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_a  aaInformación GRUPO 4_A MIn"/>
      <sheetName val="\Users\USUARIO\Downloads\a  aaI"/>
      <sheetName val="PR 1"/>
      <sheetName val="\Users\HP\AppData\Local\Microso"/>
      <sheetName val="SEGUIM Y REPROG MES 1 (2)"/>
      <sheetName val="EQUIPOS"/>
      <sheetName val="MANO DE OBRA"/>
      <sheetName val="TRANSPORTE"/>
      <sheetName val="_aCCIDENTES_DE_1995___1996_x_37"/>
      <sheetName val="//ccefici"/>
      <sheetName val="//d.docs.live.net/a  aaInformac"/>
      <sheetName val="_aCCIDENTES_DE_1995___1996_xl_2"/>
      <sheetName val="_aCCIDENTES_DE_1995___1996_xl_4"/>
      <sheetName val="_aCCIDENTES_DE_1995___1996_xl_3"/>
      <sheetName val="_aCCIDENTES_DE_1995___1996_xl_6"/>
      <sheetName val="_aCCIDENTES_DE_1995___1996_xl_5"/>
      <sheetName val="_aCCIDENTES_DE_1995___1996_xl_7"/>
      <sheetName val="_aCCIDENTES_DE_1995___1996_xl_8"/>
      <sheetName val="_aCCIDENTES_DE_1995___1996_xl_9"/>
      <sheetName val="_aCCIDENTES_DE_1995___1996_x_11"/>
      <sheetName val="_aCCIDENTES_DE_1995___1996_x_10"/>
      <sheetName val="_aCCIDENTES_DE_1995___1996_x_12"/>
      <sheetName val="_aCCIDENTES_DE_1995___1996_x_13"/>
      <sheetName val="_aCCIDENTES_DE_1995___1996_x_14"/>
      <sheetName val="_aCCIDENTES_DE_1995___1996_x_18"/>
      <sheetName val="_aCCIDENTES_DE_1995___1996_x_15"/>
      <sheetName val="_aCCIDENTES_DE_1995___1996_x_16"/>
      <sheetName val="_aCCIDENTES_DE_1995___1996_x_17"/>
      <sheetName val="_aCCIDENTES_DE_1995___1996_x_19"/>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_aCCIDENTES_DE_1995___1996_x_36"/>
      <sheetName val="MANO_DE_OBRA"/>
      <sheetName val="\a__aaInformación_GRUPO_4\A_MI3"/>
      <sheetName val="ACTA_DE_MODIFICACION__(2)3"/>
      <sheetName val="Datos_Básicos2"/>
      <sheetName val="SUB_APU2"/>
      <sheetName val="Formulario_N°_4"/>
      <sheetName val="Base_Muestras"/>
      <sheetName val="//cceficiente_sharepoint_com/a_"/>
      <sheetName val="//d_docs_live_net/a__aaInformac"/>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sheetData sheetId="163"/>
      <sheetData sheetId="164"/>
      <sheetData sheetId="165"/>
      <sheetData sheetId="166"/>
      <sheetData sheetId="167"/>
      <sheetData sheetId="168"/>
      <sheetData sheetId="169"/>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xls"/>
      <sheetName val="aCCIDENTES DE 1995 - 1996"/>
    </sheetNames>
    <definedNames>
      <definedName name="absc"/>
    </definedNames>
    <sheetDataSet>
      <sheetData sheetId="0" refreshError="1"/>
      <sheetData sheetId="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2-CONSOR"/>
      <sheetName val="FOR2_CONSOR"/>
    </sheetNames>
    <sheetDataSet>
      <sheetData sheetId="0"/>
      <sheetData sheetId="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HIST-RES"/>
    </sheetNames>
    <sheetDataSet>
      <sheetData sheetId="0" refreshError="1"/>
      <sheetData sheetId="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BAND"/>
      <sheetName val="Proc 0009h"/>
      <sheetName val="Proc 0009i (2)"/>
      <sheetName val="Hoja3"/>
      <sheetName val="DAT NUC"/>
      <sheetName val="Nucleos"/>
      <sheetName val="Hoja (2)"/>
      <sheetName val="DATOS"/>
      <sheetName val="Proc0009m"/>
      <sheetName val="Proc 0009i"/>
      <sheetName val="Gráfico de control"/>
      <sheetName val="Hoja2 (2)"/>
      <sheetName val="HIST-RES"/>
      <sheetName val="Hist(1)"/>
      <sheetName val="Hist(2)"/>
      <sheetName val="Hist(3)"/>
      <sheetName val="Hist(4)"/>
      <sheetName val="Hist(5)"/>
      <sheetName val="NÚCLEOS"/>
      <sheetName val="NÚCLEOS (2)"/>
      <sheetName val="GRÁFICOS"/>
      <sheetName val="CORREL"/>
      <sheetName val="Hoja1"/>
      <sheetName val="Hoj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ermeabOTRO"/>
    </sheetNames>
    <sheetDataSet>
      <sheetData sheetId="0"/>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EO"/>
      <sheetName val="PERSONAL"/>
      <sheetName val="COSTEO (2)"/>
      <sheetName val="ADMINISTRACIÓN Y OTROS"/>
      <sheetName val="COTIZACIONES"/>
      <sheetName val="SALARIOS SDIS"/>
      <sheetName val="FACTOR PRESTACIONAL"/>
      <sheetName val="FACTOR MULTIPLICADOR"/>
      <sheetName val="ESTRUCTURA DEL TUNEL"/>
      <sheetName val="PAPSO"/>
      <sheetName val="ANÁLISIS VR DÍA-TRABAJADOR"/>
    </sheetNames>
    <sheetDataSet>
      <sheetData sheetId="0"/>
      <sheetData sheetId="1"/>
      <sheetData sheetId="2" refreshError="1"/>
      <sheetData sheetId="3"/>
      <sheetData sheetId="4"/>
      <sheetData sheetId="5"/>
      <sheetData sheetId="6" refreshError="1"/>
      <sheetData sheetId="7"/>
      <sheetData sheetId="8" refreshError="1"/>
      <sheetData sheetId="9" refreshError="1"/>
      <sheetData sheetId="1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EO"/>
      <sheetName val="PERSONAL"/>
      <sheetName val="COSTEO (2)"/>
      <sheetName val="ADMINISTRACIÓN Y OTROS"/>
      <sheetName val="COTIZACIONES"/>
      <sheetName val="STI"/>
      <sheetName val="STI- Honorarios"/>
      <sheetName val="SALARIOS SDIS"/>
      <sheetName val="FACTOR PRESTACIONAL"/>
      <sheetName val="FACTOR MULTIPLICADOR"/>
      <sheetName val="ESTRUCTURA DEL TUNEL"/>
      <sheetName val="PAPSO"/>
      <sheetName val="ANÁLISIS VR DÍA-TRABAJAD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PERSONAL"/>
      <sheetName val="2.PLAN CARGAS"/>
      <sheetName val="PERFIL"/>
      <sheetName val="3. HONORARIOS"/>
      <sheetName val="C. Oficina"/>
      <sheetName val="Especif. Oficina"/>
      <sheetName val="EM. Ins. Oficina"/>
      <sheetName val="C. Calidad"/>
      <sheetName val="PAPSO"/>
      <sheetName val="D. Impuestos"/>
      <sheetName val="FP"/>
      <sheetName val="4. FM"/>
      <sheetName val="PRES. INTERV"/>
      <sheetName val="PRES. STI"/>
      <sheetName val="PRES. ARQ"/>
      <sheetName val="MARCO LOGICO"/>
      <sheetName val="ANÁLISIS VR DÍA-TRABAJAD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cios-básicos2002"/>
      <sheetName val="ITEMS"/>
    </sheetNames>
    <sheetDataSet>
      <sheetData sheetId="0" refreshError="1"/>
      <sheetData sheetId="1" refreshError="1"/>
      <sheetData sheetId="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cios-básicos2002"/>
      <sheetName val="ITEMS"/>
    </sheetNames>
    <sheetDataSet>
      <sheetData sheetId="0" refreshError="1"/>
      <sheetData sheetId="1" refreshError="1"/>
      <sheetData sheetId="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sheetName val="CAP"/>
      <sheetName val="AIU"/>
      <sheetName val="MR"/>
      <sheetName val="FM"/>
      <sheetName val="PER"/>
      <sheetName val="TRANS"/>
      <sheetName val="HER"/>
      <sheetName val="MAT"/>
      <sheetName val="Datos"/>
      <sheetName val="Matriz"/>
      <sheetName val="1.1.6"/>
      <sheetName val="1.1.7"/>
      <sheetName val="2.1.2"/>
      <sheetName val="2.1.3"/>
      <sheetName val="2.1.11"/>
      <sheetName val="2.1.12"/>
      <sheetName val="2.1.30"/>
      <sheetName val="2.2.1"/>
      <sheetName val="2.2.3"/>
      <sheetName val="2.2.4"/>
      <sheetName val="2.2.9"/>
      <sheetName val="2.2.11"/>
      <sheetName val="2.3.1"/>
      <sheetName val="2.3.2"/>
      <sheetName val="3.1.1"/>
      <sheetName val="3.1.2"/>
      <sheetName val="3.1.3"/>
      <sheetName val="3.1.4"/>
      <sheetName val="3.1.5"/>
      <sheetName val="3.1.6"/>
      <sheetName val="3.1.7"/>
      <sheetName val="3.1.8"/>
      <sheetName val="3.1.9"/>
      <sheetName val="3.1.10"/>
      <sheetName val="3.1.11"/>
      <sheetName val="3.1.12"/>
      <sheetName val="3.2.1"/>
      <sheetName val="3.2.2"/>
      <sheetName val="3.2.3"/>
      <sheetName val="3.3.1"/>
      <sheetName val="3.3.2"/>
      <sheetName val="3.3.3"/>
      <sheetName val="3.3.4"/>
      <sheetName val="3.3.5"/>
      <sheetName val="3.3.6"/>
      <sheetName val="3.3.7"/>
      <sheetName val="3.4.1"/>
      <sheetName val="3.4.2"/>
      <sheetName val="3.4.3"/>
      <sheetName val="3.4.4"/>
      <sheetName val="4.1.1"/>
      <sheetName val="4.2.1"/>
      <sheetName val="4.3.8"/>
      <sheetName val="4.4.1"/>
      <sheetName val="4.5.1"/>
      <sheetName val="4.5.2"/>
      <sheetName val="4.6.1"/>
      <sheetName val="5.2.1"/>
      <sheetName val="5.2.6"/>
      <sheetName val="5.2.7"/>
      <sheetName val="6.1.1"/>
      <sheetName val="6.1.2"/>
      <sheetName val="6.2.2"/>
      <sheetName val="7.1.1"/>
      <sheetName val="7.1.2"/>
      <sheetName val="7.1.3"/>
      <sheetName val="7.1.4"/>
      <sheetName val="7.1.5"/>
      <sheetName val="7.1.6"/>
      <sheetName val="7.1.7"/>
      <sheetName val="7.1.8"/>
      <sheetName val="7.1.9"/>
      <sheetName val="7.1.10"/>
      <sheetName val="7.1.11"/>
      <sheetName val="7.1.12"/>
      <sheetName val="7.1.13"/>
      <sheetName val="7.1.14"/>
      <sheetName val="7.1.15"/>
      <sheetName val="7.1.16"/>
      <sheetName val="7.2.1"/>
      <sheetName val="7.3.1"/>
      <sheetName val="7.3.2"/>
      <sheetName val="7.3.3"/>
      <sheetName val="7.3.4"/>
      <sheetName val="7.3.5"/>
      <sheetName val="7.3.6"/>
      <sheetName val="7.4.1"/>
      <sheetName val="7.4.2"/>
      <sheetName val="7.5.1"/>
      <sheetName val="7.5.2"/>
      <sheetName val="7.5.3"/>
      <sheetName val="7.5.4"/>
      <sheetName val="7.5.5"/>
      <sheetName val="7.5.6"/>
      <sheetName val="7.5.7"/>
      <sheetName val="7.5.8"/>
      <sheetName val="7.5.9"/>
      <sheetName val="7.5.10"/>
      <sheetName val="7.5.11"/>
      <sheetName val="7.5.12"/>
      <sheetName val="7.5.13"/>
      <sheetName val="7.5.14"/>
      <sheetName val="7.5.15"/>
      <sheetName val="7.5.16"/>
      <sheetName val="7.5.17"/>
      <sheetName val="7.5.18"/>
      <sheetName val="7.5.19"/>
      <sheetName val="7.5.20"/>
      <sheetName val="7.5.21"/>
      <sheetName val="7.5.22"/>
      <sheetName val="9.1.1"/>
      <sheetName val="9.1.2"/>
      <sheetName val="9.1.3"/>
      <sheetName val="10.1.4"/>
      <sheetName val="10.2.1.2"/>
      <sheetName val="11.2.4.6"/>
      <sheetName val="10.2.7.1"/>
      <sheetName val="10.3.2.5"/>
      <sheetName val="11.2.4.5"/>
      <sheetName val="11.3.1"/>
      <sheetName val="11.3.2"/>
      <sheetName val="11.3.5"/>
      <sheetName val="11.3.6"/>
      <sheetName val="11.4.1"/>
      <sheetName val="11.4.2"/>
      <sheetName val="12.2.1.1"/>
      <sheetName val="12.2.1.2"/>
      <sheetName val="12.2.1.3"/>
      <sheetName val="12.2.1.4"/>
      <sheetName val="12.2.1.5"/>
      <sheetName val="12.2.1.6"/>
      <sheetName val="12.2.1.7"/>
      <sheetName val="12.2.1.8"/>
      <sheetName val="12.2.1.9"/>
      <sheetName val="12.2.2.1"/>
      <sheetName val="12.2.2.2"/>
      <sheetName val="12.2.2.3"/>
      <sheetName val="12.2.2.4"/>
      <sheetName val="12.2.2.5"/>
      <sheetName val="12.2.3.1"/>
      <sheetName val="14.1.2"/>
      <sheetName val="16.1.3"/>
      <sheetName val="16.1.4"/>
      <sheetName val="16.1.5"/>
      <sheetName val="16.1.7"/>
      <sheetName val="16.2.1"/>
      <sheetName val="16.1.8"/>
      <sheetName val="16.2.2"/>
      <sheetName val="16.2.3"/>
      <sheetName val="16.2.4"/>
      <sheetName val="16.2.5"/>
      <sheetName val="16.2.6"/>
      <sheetName val="16.2.7"/>
      <sheetName val="16.2.8"/>
      <sheetName val="17.1.3"/>
      <sheetName val="18.1.1"/>
      <sheetName val="18.1.2"/>
      <sheetName val="18.1.3"/>
      <sheetName val="18.4.2"/>
      <sheetName val="18.4.3"/>
      <sheetName val="19.4.1"/>
      <sheetName val="20.1.1"/>
      <sheetName val="20.1.2"/>
      <sheetName val="20.1.3"/>
      <sheetName val="20.1.4"/>
      <sheetName val="21.2.2"/>
      <sheetName val="21.2.3"/>
      <sheetName val="21.2.4"/>
      <sheetName val="21.2.5"/>
      <sheetName val="21.2.6"/>
      <sheetName val="21.2.7"/>
      <sheetName val="21.2.8"/>
      <sheetName val="21.2.9"/>
      <sheetName val="21.2.1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otros"/>
      <sheetName val="\Users\USUARIO\Downloads\MANTE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SERVIDOR\Public2\MANTENIMIENT"/>
      <sheetName val="Formulario N° 4"/>
      <sheetName val="MATERIALES"/>
      <sheetName val="EQUIPO"/>
      <sheetName val="CONT_ADI"/>
      <sheetName val="INDICMICROEMP"/>
      <sheetName val="INDICE"/>
      <sheetName val="Fornato 6"/>
      <sheetName val="M.O."/>
      <sheetName val="[a  aaInformación]__cceficien_2"/>
      <sheetName val="Datos"/>
      <sheetName val="Cuadrillas"/>
      <sheetName val="Jornal"/>
      <sheetName val="[a  aaInformación][a  aaInforma"/>
      <sheetName val="lisprecios"/>
      <sheetName val="PERSONAL"/>
      <sheetName val="PRESTACIONES SOCIALES"/>
      <sheetName val="Concretos y morteros"/>
      <sheetName val="Datos iniciales "/>
      <sheetName val="Transporte"/>
      <sheetName val="\G\I\MANTENIMIENTO RUTA 1001_MA"/>
      <sheetName val="\D\MANTENIMIENTO RUTA 1001_MARZ"/>
      <sheetName val="\G\D\MANTENIMIENTO RUTA 1001_MA"/>
      <sheetName val="#REF"/>
      <sheetName val="\I\I\MANTENIMIENTO RUTA 1001_MA"/>
      <sheetName val="\Users\Personal\Downloads\MANTE"/>
      <sheetName val="TOTALES"/>
      <sheetName val="precios-básicos2002"/>
      <sheetName val="[a  aaInformación]__cceficie_11"/>
      <sheetName val="[a  aaInformación]__cceficien_3"/>
      <sheetName val="[a  aaInformación]__cceficien_4"/>
      <sheetName val="[a  aaInformación]__cceficien_5"/>
      <sheetName val="[a  aaInformación]//cceficiente"/>
      <sheetName val="[a  aaInformación]__cceficien_6"/>
      <sheetName val="[a  aaInformación]__cceficien_7"/>
      <sheetName val="[a  aaInformación]__cceficien_8"/>
      <sheetName val="[a  aaInformación]__cceficien_9"/>
      <sheetName val="[a  aaInformación]__cceficie_10"/>
      <sheetName val="[a  aaInformación]__cceficie_13"/>
      <sheetName val="[a  aaInformación]__cceficie_12"/>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Emboquillar"/>
      <sheetName val="Acometidacobrerígido"/>
      <sheetName val="Acometidatoma"/>
      <sheetName val="Acometidahasta1&quot;"/>
      <sheetName val="[a  aaInformación]__cceficie_16"/>
      <sheetName val="[a  aaInformación]__cceficie_14"/>
      <sheetName val="[a  aaInformación]__cceficie_15"/>
      <sheetName val="[a  aaInformación]__cceficie_17"/>
      <sheetName val="CrudosA"/>
      <sheetName val="casosWTI"/>
      <sheetName val="INFORME SEMANAL"/>
      <sheetName val="AVANCE SEMANAL"/>
      <sheetName val="CLIMA mes"/>
      <sheetName val="REG FOTO"/>
      <sheetName val="SISOMA"/>
      <sheetName val="_MANTENIMIENTO RUTA 1001_MARZO "/>
      <sheetName val="_I_MANTENIMIENTO RUTA 1001_MARZ"/>
      <sheetName val="[a  aaInformación]__cceficie_18"/>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8"/>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a  aaInformación]__cceficie_36"/>
      <sheetName val="[a  aaInformación]__cceficie_37"/>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4"/>
      <sheetName val="[a  aaInformación]__cceficie_49"/>
      <sheetName val="[a  aaInformación]__cceficie_50"/>
      <sheetName val="[a  aaInformación]__cceficie_53"/>
      <sheetName val="[a  aaInformación]__cceficie_51"/>
      <sheetName val="[a  aaInformación]__cceficie_52"/>
      <sheetName val="[a  aaInformación]__cceficie_55"/>
      <sheetName val="[a  aaInformación]__cceficie_56"/>
      <sheetName val="[a  aaInformación]__cceficie_59"/>
      <sheetName val="[a  aaInformación]__cceficie_58"/>
      <sheetName val="[a  aaInformación]__cceficie_57"/>
      <sheetName val="ITEMS"/>
      <sheetName val="//cceficiente_sharepoint_com/M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Informacion"/>
      <sheetName val="equipos"/>
      <sheetName val="indice alfabetico"/>
      <sheetName val="materiales"/>
      <sheetName val="AiuApoSaraBrut2000.xls"/>
      <sheetName val="Hoja1"/>
      <sheetName val="1"/>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15-2022"/>
      <sheetName val="PROGRAMACIÓN"/>
      <sheetName val="Referencias Internas"/>
      <sheetName val="V15-2022 25-05-2022"/>
    </sheetNames>
    <sheetDataSet>
      <sheetData sheetId="0"/>
      <sheetData sheetId="1"/>
      <sheetData sheetId="2"/>
      <sheetData sheetId="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la"/>
      <sheetName val="Desmonte y Limpieza"/>
      <sheetName val="Excavación - Explanación"/>
      <sheetName val="Excavaciones Varias"/>
      <sheetName val="Terraplenes"/>
      <sheetName val="Mejoramiento Subrasante"/>
      <sheetName val="Rellenos Estructuras"/>
      <sheetName val="Filtros"/>
      <sheetName val="Tubería"/>
      <sheetName val="Concreto C"/>
      <sheetName val="Concreto F"/>
      <sheetName val="Muro Contención"/>
      <sheetName val="Afirmado"/>
      <sheetName val="Base estabilizada"/>
      <sheetName val="Base"/>
      <sheetName val="Mezcla"/>
      <sheetName val="Imprimación"/>
      <sheetName val="Cunetas"/>
      <sheetName val="Líneas Demarcación"/>
      <sheetName val="Marca Vial"/>
      <sheetName val="Tachas Reflectivas"/>
      <sheetName val="Señales Verticales"/>
      <sheetName val="Postes Kilometraje"/>
      <sheetName val="Defensas Metálicas"/>
      <sheetName val="Captafaros"/>
      <sheetName val="Transporte Materiales"/>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sheetName val="equipos"/>
      <sheetName val="ACARREO"/>
      <sheetName val="MATERIALES"/>
      <sheetName val="CUADBASI"/>
    </sheetNames>
    <sheetDataSet>
      <sheetData sheetId="0"/>
      <sheetData sheetId="1"/>
      <sheetData sheetId="2"/>
      <sheetData sheetId="3"/>
      <sheetData sheetId="4"/>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sheetData sheetId="14"/>
      <sheetData sheetId="15"/>
      <sheetData sheetId="16"/>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PRODUCCION"/>
      <sheetName val="Prod. x Nivel"/>
      <sheetName val="CRONOG."/>
      <sheetName val="CALIDAD"/>
      <sheetName val="CIVILES"/>
      <sheetName val="BASE DATOS"/>
    </sheetNames>
    <sheetDataSet>
      <sheetData sheetId="0"/>
      <sheetData sheetId="1"/>
      <sheetData sheetId="2"/>
      <sheetData sheetId="3"/>
      <sheetData sheetId="4"/>
      <sheetData sheetId="5"/>
      <sheetData sheetId="6"/>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100-45"/>
      <sheetName val="EQUIPOS"/>
    </sheetNames>
    <sheetDataSet>
      <sheetData sheetId="0" refreshError="1"/>
      <sheetData sheetId="1"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PRODUCCION"/>
      <sheetName val="Prod. x Nivel"/>
      <sheetName val="CRONOG."/>
      <sheetName val="CIVILES"/>
      <sheetName val="BD-831"/>
      <sheetName val="BD100-45-P1"/>
      <sheetName val="ANEXO"/>
      <sheetName val="BD100_45_P1"/>
    </sheetNames>
    <sheetDataSet>
      <sheetData sheetId="0"/>
      <sheetData sheetId="1"/>
      <sheetData sheetId="2"/>
      <sheetData sheetId="3"/>
      <sheetData sheetId="4"/>
      <sheetData sheetId="5"/>
      <sheetData sheetId="6"/>
      <sheetData sheetId="7" refreshError="1"/>
      <sheetData sheetId="8"/>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RRETERAS"/>
      <sheetName val="GENERALIDADES "/>
      <sheetName val="ESTADO RED"/>
      <sheetName val="PORTADA"/>
      <sheetName val="TABLA DE CONTENIDO"/>
      <sheetName val="CUMPLIMIENTO % "/>
      <sheetName val="CUMPLIMIENTO %  (2)"/>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GENERALIDADES_"/>
      <sheetName val="ESTADO_RED"/>
      <sheetName val="TABLA_DE_CONTENIDO"/>
      <sheetName val="CUMPLIMIENTO_%_"/>
      <sheetName val="CUMPLIMIENTO_%__(2)"/>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VER1"/>
      <sheetName val="ENCABEZADO"/>
      <sheetName val="CUMPLIMIENTO"/>
      <sheetName val="E"/>
      <sheetName val="P"/>
      <sheetName val="RECURSOS"/>
      <sheetName val="BD100-45-P1"/>
      <sheetName val="5.2"/>
      <sheetName val="CRA.MODI"/>
      <sheetName val="BASE DATOS"/>
      <sheetName val="MATERIALES"/>
      <sheetName val="PROPUESTA PRESENTADA"/>
      <sheetName val="BASES"/>
      <sheetName val="BDATOS"/>
      <sheetName val="DATOS"/>
      <sheetName val="Anexo 5-1"/>
      <sheetName val="Anexo 5"/>
      <sheetName val="CHECK LIST INFORME"/>
      <sheetName val="CERT. BIENES-SERV"/>
      <sheetName val="CHECK LIST"/>
      <sheetName val="FICHA FINANCIERA"/>
      <sheetName val="CONTROL ACTAS"/>
      <sheetName val="Seguimiento (2)"/>
      <sheetName val="Hoja1"/>
      <sheetName val="GIRON"/>
      <sheetName val="SANTILL"/>
      <sheetName val="ACTA2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YUDA"/>
      <sheetName val="CAL PRODUC"/>
      <sheetName val="ListEquipos"/>
      <sheetName val="CALC PROD MENSUAL"/>
    </sheetNames>
    <sheetDataSet>
      <sheetData sheetId="0" refreshError="1"/>
      <sheetData sheetId="1" refreshError="1"/>
      <sheetData sheetId="2" refreshError="1"/>
      <sheetData sheetId="3"/>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 CCC"/>
      <sheetName val="DATOS ENTRADA"/>
      <sheetName val="CAL PRODUC"/>
      <sheetName val="CALC PROD MENSUAL"/>
      <sheetName val="Glencore 1mill- PITAB"/>
      <sheetName val="Glencore 4mill- PITAB"/>
      <sheetName val="Glencore 10mill-PITAB"/>
      <sheetName val="Glencore total-PITAB 365"/>
      <sheetName val="Glencore total-PITAB 365 alter"/>
      <sheetName val="Glencore total-PITAB O&amp;K90"/>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ESTRUCTURA"/>
      <sheetName val="Personal"/>
      <sheetName val="SALARIOS "/>
      <sheetName val="ENSAYOS"/>
      <sheetName val="GASTO OFIC- EQUI"/>
      <sheetName val="FACTOR PRESTACIONAL"/>
      <sheetName val="Item_1.4.4"/>
      <sheetName val="Item_1.6.1"/>
      <sheetName val="Item_1.6.8"/>
      <sheetName val="Item_1.7.1"/>
    </sheetNames>
    <sheetDataSet>
      <sheetData sheetId="0"/>
      <sheetData sheetId="1"/>
      <sheetData sheetId="2"/>
      <sheetData sheetId="3"/>
      <sheetData sheetId="4"/>
      <sheetData sheetId="5" refreshError="1"/>
      <sheetData sheetId="6"/>
      <sheetData sheetId="7"/>
      <sheetData sheetId="8"/>
      <sheetData sheetId="9"/>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FLUJOS"/>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HOJA BASE"/>
      <sheetName val="PRESUPUESTO "/>
      <sheetName val="Cuadrillas"/>
      <sheetName val="Equ"/>
      <sheetName val="Trans"/>
      <sheetName val="Mat"/>
      <sheetName val="Salarios"/>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General"/>
      <sheetName val="BASE"/>
      <sheetName val="Civil work"/>
      <sheetName val="LISTADO APU"/>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refreshError="1"/>
      <sheetData sheetId="113" refreshError="1"/>
      <sheetData sheetId="114" refreshError="1"/>
      <sheetData sheetId="115" refreshError="1"/>
      <sheetData sheetId="116"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INSUMOS"/>
      <sheetName val="A.P.U."/>
      <sheetName val="A.P.U. (2)"/>
      <sheetName val="RESUMEN VIAS"/>
      <sheetName val="COSTOS POR KM"/>
      <sheetName val="RESUMEN UNITARIOS"/>
      <sheetName val="COSTOS OFICINA"/>
      <sheetName val="Format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5094-2003"/>
      <sheetName val="resumen"/>
      <sheetName val="9.4"/>
      <sheetName val="A. P. U."/>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ásicos"/>
      <sheetName val="Datos"/>
    </sheetNames>
    <sheetDataSet>
      <sheetData sheetId="0" refreshError="1"/>
      <sheetData sheetId="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ásicos"/>
      <sheetName val="Datos"/>
    </sheetNames>
    <sheetDataSet>
      <sheetData sheetId="0" refreshError="1"/>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PE_02"/>
      <sheetName val="Estruc_ Tarif"/>
      <sheetName val="PE-02"/>
      <sheetName val="BASE"/>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OCTUBRE"/>
      <sheetName val="TARIFAS"/>
      <sheetName val="Sheet1"/>
      <sheetName val="PrecRec"/>
      <sheetName val="PESOS"/>
      <sheetName val="210.2.2"/>
      <sheetName val="PORTADA"/>
      <sheetName val="C_C_"/>
      <sheetName val="59y22%"/>
      <sheetName val="ENTRADAS"/>
      <sheetName val="BALANCE"/>
      <sheetName val="EQ"/>
      <sheetName val="CONTROL S24"/>
      <sheetName val="data"/>
      <sheetName val="Puntos"/>
      <sheetName val="Sanitario"/>
      <sheetName val="EST2"/>
      <sheetName val="Hoja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 Consult"/>
      <sheetName val="Vehículos  y otros"/>
      <sheetName val="ENSAYOS DE SUELOS"/>
      <sheetName val="F.M.  diseños 2.22"/>
      <sheetName val="F.M.  2.27 Interv (2015)"/>
      <sheetName val="PRESU "/>
      <sheetName val="PLAN CARGAS"/>
      <sheetName val="PRESU  (2)"/>
      <sheetName val="PRESUPUESTO ACT."/>
      <sheetName val="FM"/>
      <sheetName val="presu por %"/>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T"/>
    </sheetNames>
    <sheetDataSet>
      <sheetData sheetId="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T"/>
      <sheetName val="PERFIL_BORDE"/>
      <sheetName val="Hoja2"/>
      <sheetName val="Hoja3"/>
      <sheetName val="Hoja1"/>
    </sheetNames>
    <sheetDataSet>
      <sheetData sheetId="0"/>
      <sheetData sheetId="1"/>
      <sheetData sheetId="2"/>
      <sheetData sheetId="3"/>
      <sheetData sheetId="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T"/>
    </sheetNames>
    <sheetDataSet>
      <sheetData sheetId="0"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s1"/>
      <sheetName val="EQALT"/>
      <sheetName val="Equipo por Equipo"/>
      <sheetName val="TarifaPlena"/>
      <sheetName val="TarifaRepar+Propie"/>
      <sheetName val="TarifasPropiedad"/>
      <sheetName val="TarifaReparaciones"/>
      <sheetName val="MATERIALES"/>
      <sheetName val="SALARIOS"/>
      <sheetName val="Hoja1"/>
      <sheetName val="PRESOC"/>
      <sheetName val="Módulo1"/>
      <sheetName val="Módulo2"/>
      <sheetName val="Módulo3"/>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2"/>
      <sheetName val="ACARREO"/>
      <sheetName val="AIU-IDU "/>
      <sheetName val="AIU"/>
      <sheetName val="puente"/>
      <sheetName val="1 AL 8"/>
      <sheetName val="cuadrilla"/>
      <sheetName val="EQUIPOS"/>
      <sheetName val="MATERIALES"/>
      <sheetName val="Módulo1"/>
      <sheetName val="Módulo2"/>
      <sheetName val="Módulo3"/>
    </sheetNames>
    <sheetDataSet>
      <sheetData sheetId="0"/>
      <sheetData sheetId="1" refreshError="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acidad M3"/>
    </sheetNames>
    <sheetDataSet>
      <sheetData sheetId="0"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acidad M3"/>
      <sheetName val="Contrato"/>
    </sheetNames>
    <sheetDataSet>
      <sheetData sheetId="0"/>
      <sheetData sheetId="1"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acidad M3"/>
    </sheetNames>
    <sheetDataSet>
      <sheetData sheetId="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sheetName val="APU"/>
      <sheetName val="EQUI"/>
      <sheetName val="MAT"/>
      <sheetName val="M.O."/>
      <sheetName val="Analis-basicos"/>
      <sheetName val="AIU "/>
      <sheetName val="tarifas maquinas"/>
      <sheetName val="Operadores"/>
      <sheetName val="Pres-Sociales"/>
      <sheetName val="AVANCE-OBRA"/>
      <sheetName val="Listado"/>
      <sheetName val="Capacidad M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FNC"/>
      <sheetName val="INDICE"/>
      <sheetName val="INDICE ALFABETICO"/>
      <sheetName val="EQUIPOS"/>
      <sheetName val="MATERIALES"/>
      <sheetName val="OTROS"/>
      <sheetName val="200.1"/>
      <sheetName val="200.2"/>
      <sheetName val="200P1"/>
      <sheetName val="200P2"/>
      <sheetName val="200P3"/>
      <sheetName val="201.1"/>
      <sheetName val="201.1P"/>
      <sheetName val="211.11P"/>
      <sheetName val="201.2"/>
      <sheetName val="201.3"/>
      <sheetName val="201.3P"/>
      <sheetName val="201.4"/>
      <sheetName val="201.7"/>
      <sheetName val="201.7P1"/>
      <sheetName val="201.7P2"/>
      <sheetName val="201.8P"/>
      <sheetName val="201.9"/>
      <sheetName val="201.10"/>
      <sheetName val="201.11"/>
      <sheetName val="201.11P"/>
      <sheetName val="201.12"/>
      <sheetName val="201.13"/>
      <sheetName val="201.14"/>
      <sheetName val="201.14P1"/>
      <sheetName val="201.15"/>
      <sheetName val="201.16"/>
      <sheetName val="201.17"/>
      <sheetName val="201.21"/>
      <sheetName val="210.1.1"/>
      <sheetName val="210.1.2"/>
      <sheetName val="210.2.1"/>
      <sheetName val="210.2.1P"/>
      <sheetName val="210.2.2"/>
      <sheetName val="210.2.3"/>
      <sheetName val="210.2.4"/>
      <sheetName val="211.1"/>
      <sheetName val="220.1"/>
      <sheetName val="220.1P"/>
      <sheetName val="221.1"/>
      <sheetName val="221.2"/>
      <sheetName val="225P"/>
      <sheetName val="230.1"/>
      <sheetName val="230.2"/>
      <sheetName val="232.1"/>
      <sheetName val="310.1"/>
      <sheetName val="311.1"/>
      <sheetName val="311P1"/>
      <sheetName val="311P2"/>
      <sheetName val="311P3"/>
      <sheetName val="320.1"/>
      <sheetName val="320.2"/>
      <sheetName val="330.1"/>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2P"/>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0.1"/>
      <sheetName val="501.1"/>
      <sheetName val="510.1"/>
      <sheetName val="510P1"/>
      <sheetName val="510P2"/>
      <sheetName val="510P3"/>
      <sheetName val="600.1"/>
      <sheetName val="600.2"/>
      <sheetName val="600.3"/>
      <sheetName val="600.4"/>
      <sheetName val="600.4P"/>
      <sheetName val="600.5"/>
      <sheetName val="600.5P"/>
      <sheetName val="610.1"/>
      <sheetName val="610.1P"/>
      <sheetName val="610.2"/>
      <sheetName val="620.1"/>
      <sheetName val="620.2"/>
      <sheetName val="620.3"/>
      <sheetName val="620P"/>
      <sheetName val="621.1"/>
      <sheetName val="621.1P7"/>
      <sheetName val="621.3"/>
      <sheetName val="621.4"/>
      <sheetName val="621.5P2"/>
      <sheetName val="621P"/>
      <sheetName val="622.1"/>
      <sheetName val="622.2"/>
      <sheetName val="622.3"/>
      <sheetName val="622.4"/>
      <sheetName val="622.5"/>
      <sheetName val="623P"/>
      <sheetName val="623P1"/>
      <sheetName val="630P"/>
      <sheetName val="630.1.2P"/>
      <sheetName val="630.1"/>
      <sheetName val="630.1P"/>
      <sheetName val="630.2"/>
      <sheetName val="630.2P"/>
      <sheetName val="630.3"/>
      <sheetName val="630.3P"/>
      <sheetName val="630.4 "/>
      <sheetName val="630.5"/>
      <sheetName val="630.6"/>
      <sheetName val="630.7"/>
      <sheetName val="632.1"/>
      <sheetName val="632P"/>
      <sheetName val="632.P2"/>
      <sheetName val="633P"/>
      <sheetName val="640.1.1"/>
      <sheetName val="640.1.2"/>
      <sheetName val="640.1.3"/>
      <sheetName val="640.2P"/>
      <sheetName val="640.2"/>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1 TIPO I"/>
      <sheetName val="661.1.2 TIPO II"/>
      <sheetName val="661.2.1 TIPO I"/>
      <sheetName val="661P"/>
      <sheetName val="662.1"/>
      <sheetName val="662.2"/>
      <sheetName val="670.1"/>
      <sheetName val="670.1P"/>
      <sheetName val="670.2"/>
      <sheetName val="671.1"/>
      <sheetName val="671.1P"/>
      <sheetName val="672.1"/>
      <sheetName val="673.1"/>
      <sheetName val="673.1P"/>
      <sheetName val="673.2.1 NT2500"/>
      <sheetName val="673.2.2 NT2100"/>
      <sheetName val="673.2.3"/>
      <sheetName val="673.2.4"/>
      <sheetName val="673.3"/>
      <sheetName val="674.1"/>
      <sheetName val="674P"/>
      <sheetName val="675P1"/>
      <sheetName val="675P2"/>
      <sheetName val="680.1"/>
      <sheetName val="680.2"/>
      <sheetName val="680.3"/>
      <sheetName val="680P1"/>
      <sheetName val="680P2"/>
      <sheetName val="681.1"/>
      <sheetName val="682.1"/>
      <sheetName val="690.1"/>
      <sheetName val="700P BANDAS SONORAS "/>
      <sheetName val="700.1"/>
      <sheetName val="701.1"/>
      <sheetName val="701P"/>
      <sheetName val="700.2"/>
      <sheetName val="700.3"/>
      <sheetName val="700.4"/>
      <sheetName val="710.1.1"/>
      <sheetName val="710.1.2"/>
      <sheetName val="710.1.3"/>
      <sheetName val="710.1.4"/>
      <sheetName val="710.2"/>
      <sheetName val="720.1"/>
      <sheetName val="730.1"/>
      <sheetName val="730.2"/>
      <sheetName val="730.3"/>
      <sheetName val="740.1"/>
      <sheetName val="800.1"/>
      <sheetName val="800.2"/>
      <sheetName val="800.3P"/>
      <sheetName val="800.4P"/>
      <sheetName val="800P"/>
      <sheetName val="810.1"/>
      <sheetName val="810.2"/>
      <sheetName val="810.2P"/>
      <sheetName val="810.3"/>
      <sheetName val="811.1"/>
      <sheetName val="811P"/>
      <sheetName val="812.1"/>
      <sheetName val="815P"/>
      <sheetName val="900.1"/>
      <sheetName val="900.2"/>
      <sheetName val="900.3"/>
      <sheetName val="PLATINA"/>
      <sheetName val="PILOTES 6&quot;"/>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2002"/>
    </sheetNames>
    <sheetDataSet>
      <sheetData sheetId="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CHA TÉCNICA"/>
      <sheetName val="Fotos"/>
      <sheetName val="Hoja2"/>
      <sheetName val="Instructivo"/>
    </sheetNames>
    <sheetDataSet>
      <sheetData sheetId="0"/>
      <sheetData sheetId="1"/>
      <sheetData sheetId="2"/>
      <sheetData sheetId="3"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CORREGIDO NUEVOS"/>
      <sheetName val="Presupuesto obra"/>
      <sheetName val="APU CORREGIDO"/>
      <sheetName val="listado precios"/>
      <sheetName val="analisis cuadrilla"/>
    </sheetNames>
    <sheetDataSet>
      <sheetData sheetId="0"/>
      <sheetData sheetId="1"/>
      <sheetData sheetId="2"/>
      <sheetData sheetId="3" refreshError="1"/>
      <sheetData sheetId="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LCANCE"/>
      <sheetName val="apus ANA"/>
      <sheetName val="insumos"/>
      <sheetName val="Hoja2"/>
    </sheetNames>
    <sheetDataSet>
      <sheetData sheetId="0"/>
      <sheetData sheetId="1"/>
      <sheetData sheetId="2"/>
      <sheetData sheetId="3"/>
      <sheetData sheetId="4"/>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s>
    <sheetDataSet>
      <sheetData sheetId="0"/>
      <sheetData sheetId="1" refreshError="1"/>
      <sheetData sheetId="2"/>
      <sheetData sheetId="3"/>
      <sheetData sheetId="4"/>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T HERRAMIENTAS Y EQUIPOS"/>
      <sheetName val="ET MATERIALES"/>
      <sheetName val="ET MANO DE OBRA"/>
      <sheetName val="V13"/>
      <sheetName val="INSUMOS COTIZADOS"/>
      <sheetName val="INSUMOS PARA COTIZACIÓN"/>
      <sheetName val="INSUMOS SIN DESCRIPCIÓN"/>
      <sheetName val="INSUMOS DOBLES"/>
      <sheetName val="POSIBLES ACTIV"/>
      <sheetName val="MATRIZ DE INSUMOS"/>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UDAS"/>
      <sheetName val="Requisitos"/>
      <sheetName val="PAPSO"/>
      <sheetName val="FM-INTERV"/>
      <sheetName val="Form. Cantidades"/>
      <sheetName val="Form Especf."/>
      <sheetName val="Especif. Equipo"/>
      <sheetName val="APU"/>
      <sheetName val="Form. APU"/>
      <sheetName val="PRESUPUESTO-ACTIVIDADES"/>
      <sheetName val="áreas"/>
      <sheetName val="2. GUIA FORMATOS"/>
      <sheetName val="ACTIVIDADES"/>
      <sheetName val="2. GUIA FORMATOS.xlsx"/>
      <sheetName val="2.%20GUIA%20FORMATOS.xlsx"/>
    </sheetNames>
    <definedNames>
      <definedName name="Loan_Start" refersTo="#¡REF!"/>
    </defined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centaJE"/>
      <sheetName val="PRES GANDUL"/>
      <sheetName val="1"/>
      <sheetName val="2"/>
      <sheetName val="3"/>
      <sheetName val="4"/>
      <sheetName val="5"/>
      <sheetName val="6"/>
      <sheetName val="7"/>
      <sheetName val="8"/>
      <sheetName val="9"/>
      <sheetName val="10"/>
      <sheetName val="11"/>
      <sheetName val="12"/>
      <sheetName val="13"/>
      <sheetName val="14"/>
      <sheetName val="15"/>
      <sheetName val="RES MATERIALES"/>
      <sheetName val="MATERIALES USADOS"/>
      <sheetName val="ANÁLISIS PRESTACIONALsan"/>
      <sheetName val="AIUsan"/>
      <sheetName val="PAJARITA"/>
      <sheetName val="Equipos"/>
      <sheetName val="materiales"/>
      <sheetName val="personal"/>
      <sheetName val="TON-KM"/>
      <sheetName val="M3-KM"/>
      <sheetName val="M3-KM (2)"/>
      <sheetName val="VOLQUETA"/>
      <sheetName val="VOLQUETA (2)"/>
      <sheetName val="MOTOBOMBA"/>
      <sheetName val="PINTURA CUBIERTA"/>
      <sheetName val="con 1 2 3"/>
      <sheetName val="ACERO"/>
      <sheetName val="CICLOPEO"/>
      <sheetName val="con 1 2 2"/>
      <sheetName val="PRES UNI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MICROEM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1.7"/>
      <sheetName val="201.8"/>
      <sheetName val="201.15"/>
      <sheetName val="201.21"/>
      <sheetName val="210.1.1"/>
      <sheetName val="210.1.2"/>
      <sheetName val="210.2.2"/>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30.1P"/>
      <sheetName val="410.1"/>
      <sheetName val="420.1"/>
      <sheetName val="420.2"/>
      <sheetName val="421.1"/>
      <sheetName val="421.2"/>
      <sheetName val="421.3"/>
      <sheetName val="421.4"/>
      <sheetName val="450.2 7403"/>
      <sheetName val="450.9 7403"/>
      <sheetName val="460.1"/>
      <sheetName val="460.1-P"/>
      <sheetName val="464.1"/>
      <sheetName val="465.1"/>
      <sheetName val="466.1"/>
      <sheetName val="466.2"/>
      <sheetName val="500.1"/>
      <sheetName val="600.1"/>
      <sheetName val="600.4"/>
      <sheetName val="600.5"/>
      <sheetName val="812.1-P"/>
      <sheetName val="610.1"/>
      <sheetName val="610.1P"/>
      <sheetName val="610.2"/>
      <sheetName val="630.1"/>
      <sheetName val="630.2"/>
      <sheetName val="630.3"/>
      <sheetName val="630.4"/>
      <sheetName val="630.5"/>
      <sheetName val="630.6"/>
      <sheetName val="630.7"/>
      <sheetName val="633.1P"/>
      <sheetName val="633.2P"/>
      <sheetName val="633-3P"/>
      <sheetName val="640.1"/>
      <sheetName val="642.1"/>
      <sheetName val="650.4"/>
      <sheetName val="651.1P"/>
      <sheetName val="651.2P"/>
      <sheetName val="661.1"/>
      <sheetName val="670.2"/>
      <sheetName val="671.1"/>
      <sheetName val="672.1"/>
      <sheetName val="673.1"/>
      <sheetName val="673.2"/>
      <sheetName val="673.3"/>
      <sheetName val="674.1P"/>
      <sheetName val="681.1"/>
      <sheetName val="681.1P"/>
      <sheetName val="681.2P"/>
      <sheetName val="692.1P"/>
      <sheetName val="693.1P"/>
      <sheetName val="694.1P"/>
      <sheetName val="695.1P"/>
      <sheetName val="700.1"/>
      <sheetName val="700.2"/>
      <sheetName val="700.3"/>
      <sheetName val="700.4"/>
      <sheetName val="700.5P"/>
      <sheetName val="701.1"/>
      <sheetName val="710.1"/>
      <sheetName val="702.1P"/>
      <sheetName val="710.2"/>
      <sheetName val="730.1"/>
      <sheetName val="730.2"/>
      <sheetName val="740.1"/>
      <sheetName val="900.2"/>
      <sheetName val="900.3"/>
      <sheetName val="680P"/>
      <sheetName val="Mortero Sello Grietas O. D."/>
      <sheetName val="SELLO DE GRIETAS"/>
      <sheetName val="PINTURA ACABADO"/>
      <sheetName val="CHORRO ARENA"/>
      <sheetName val="MAMPOSTERIA EN PIEDRA"/>
      <sheetName val="Mampostería en piedra"/>
      <sheetName val="Tub RIB1,40 (2)"/>
      <sheetName val="EPOXIAMIDA"/>
      <sheetName val="EPOXIPOLIAMIDA"/>
      <sheetName val="235"/>
      <sheetName val="localizacion (estructuras)"/>
      <sheetName val="632"/>
      <sheetName val="225P"/>
      <sheetName val="800.1"/>
      <sheetName val="810.1"/>
      <sheetName val="810.2"/>
      <sheetName val="810.3"/>
      <sheetName val="642.2P"/>
      <sheetName val="632.3P"/>
      <sheetName val="632.1P-2"/>
      <sheetName val="Hoja1"/>
      <sheetName val="Hoja3"/>
      <sheetName val="Hoja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LECTRICO"/>
      <sheetName val="Vuelta"/>
      <sheetName val="Vuelta AIA"/>
      <sheetName val="75 Item"/>
      <sheetName val="Vuelta AD 5"/>
      <sheetName val="APU-Vuelta"/>
      <sheetName val="Equipos"/>
      <sheetName val="Materiales"/>
      <sheetName val="MO"/>
      <sheetName val="Acarreo"/>
      <sheetName val="PRESOC"/>
      <sheetName val="Módulo1"/>
      <sheetName val="Módulo2"/>
      <sheetName val="Módulo3"/>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A. P. U."/>
      <sheetName val="2103mar "/>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ManoDeObra"/>
      <sheetName val="FIBRA ÓPTIC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Formulas"/>
      <sheetName val="2103mar%20.xls"/>
      <sheetName val="ELECTRICO"/>
      <sheetName val="Vuelta"/>
      <sheetName val="días habiles 2015"/>
      <sheetName val="INS"/>
      <sheetName val="Ppto"/>
      <sheetName val="Plan auditoría"/>
      <sheetName val="Análisis de precios"/>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Hoja1"/>
      <sheetName val="BASE"/>
      <sheetName val="1_Preliminares"/>
      <sheetName val="M.Obra"/>
      <sheetName val="PARA INFORME"/>
      <sheetName val="Precios"/>
      <sheetName val="320.1"/>
      <sheetName val="330.2"/>
      <sheetName val="700.1"/>
      <sheetName val="220.1"/>
      <sheetName val="330.1"/>
      <sheetName val="640.1.2"/>
      <sheetName val="673.1"/>
      <sheetName val="673.2"/>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refreshError="1"/>
      <sheetData sheetId="277" refreshError="1"/>
      <sheetData sheetId="278" refreshError="1"/>
      <sheetData sheetId="279" refreshError="1"/>
      <sheetData sheetId="280" refreshError="1"/>
      <sheetData sheetId="281" refreshError="1"/>
      <sheetData sheetId="282" refreshError="1"/>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refreshError="1"/>
      <sheetData sheetId="339" refreshError="1"/>
      <sheetData sheetId="340" refreshError="1"/>
      <sheetData sheetId="341" refreshError="1"/>
      <sheetData sheetId="342"/>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dos"/>
    </sheetNames>
    <sheetDataSet>
      <sheetData sheetId="0"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 base"/>
      <sheetName val="Desmonte y Limpieza"/>
      <sheetName val="Demolicion de estructuras"/>
      <sheetName val="excava en roca EXPL"/>
      <sheetName val="excava en mat comun"/>
      <sheetName val="Transp material 100-1000"/>
      <sheetName val="Transporte de material +1000"/>
      <sheetName val="REMOCION DERUMBES"/>
      <sheetName val="Transporte Mat Derrumbes"/>
      <sheetName val="Terraplenes"/>
      <sheetName val="Transporte SUB base"/>
      <sheetName val=" base"/>
      <sheetName val="Transporte base"/>
      <sheetName val="Imprimación"/>
      <sheetName val="MEZCLA MDC-2"/>
      <sheetName val="Transporte Mezcla"/>
      <sheetName val="excava en roca SECO"/>
      <sheetName val="excava en mat comun SECO"/>
      <sheetName val="Rellenos para estructuras"/>
      <sheetName val="CONCRET CLASE D"/>
      <sheetName val="CONCRET CLASE E"/>
      <sheetName val="CONCRET CLASE F"/>
      <sheetName val="CONCRET CLASE G"/>
      <sheetName val="Acero de refuerzo g 60"/>
      <sheetName val="Malla electrosoldada"/>
      <sheetName val="Tuberia Cto. reforzado"/>
      <sheetName val="TUB. Perf PVC 4&quot;"/>
      <sheetName val="Disipadores y sedimentadores"/>
      <sheetName val="Cunetas Rev. Cto."/>
      <sheetName val="Geotextil filtros"/>
      <sheetName val="Geodren planar"/>
      <sheetName val="Geomalla Biaxial"/>
      <sheetName val="Geomalla Uniaxial"/>
      <sheetName val="Geomembrana HDPE"/>
      <sheetName val="GAVIONES "/>
      <sheetName val="Lineas Demarcación"/>
      <sheetName val="Tachas reflectivas"/>
      <sheetName val="Señal Tránsito"/>
      <sheetName val="Poste Referncia"/>
      <sheetName val="Defensa Metálica"/>
      <sheetName val="Secc Final DM"/>
      <sheetName val="Empradización"/>
      <sheetName val="Cerca Alambre"/>
      <sheetName val="Zonas Deposito"/>
      <sheetName val="MAT FILTRANTE"/>
      <sheetName val="MONIT. AGUAS"/>
      <sheetName val="ARBORIZACION"/>
      <sheetName val="APROV. FORESTAL"/>
      <sheetName val="MUROS DECONTENCION SUELO"/>
      <sheetName val="CCTO LANZADO"/>
      <sheetName val="Conformacion yS-r"/>
      <sheetName val="Transporte Afirmafo"/>
      <sheetName val="Afirmado"/>
      <sheetName val="Geotextil nt300"/>
      <sheetName val="PAÑETE "/>
      <sheetName val="tod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sheetName val="TARIFA99"/>
      <sheetName val="Sheet1"/>
      <sheetName val="Sheet2"/>
      <sheetName val="Sheetens"/>
    </sheetNames>
    <sheetDataSet>
      <sheetData sheetId="0"/>
      <sheetData sheetId="1"/>
      <sheetData sheetId="2"/>
      <sheetData sheetId="3"/>
      <sheetData sheetId="4"/>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AIU"/>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ESTADO_RED"/>
      <sheetName val="GENERALIDADES_"/>
      <sheetName val="necesidades_de_la_via1"/>
      <sheetName val="5+440_RÍO_SECO1"/>
      <sheetName val="21+100_1"/>
      <sheetName val="31+250_PTE__GUADUALITO1"/>
      <sheetName val="31+580_P__GUADUAL1"/>
      <sheetName val="34+_2701"/>
      <sheetName val="36+380_1"/>
      <sheetName val="64+110_P__GUADUAS_II1"/>
      <sheetName val="64+180_P__GUADUAS_I1"/>
      <sheetName val="64+820_P__QUEBRADA_CUNE1"/>
      <sheetName val="66+480_PUENTE_VARIANTE_21"/>
      <sheetName val="FRESADO_68_-_1141"/>
      <sheetName val="68+370_P__FÉRREO_1"/>
      <sheetName val="68+520_P__GUANÁBANO1"/>
      <sheetName val="69+030_RÍO_VILLETA1"/>
      <sheetName val="Villeta_centro1"/>
      <sheetName val="72+1020_LA_MARÍA1"/>
      <sheetName val="78+600_EL_ZANCUDO1"/>
      <sheetName val="81+650_LA_HONDA1"/>
      <sheetName val="83+230_QDA__NAUTATÁ1"/>
      <sheetName val="86+220_PUENTE_AZUL1"/>
      <sheetName val="86+600_PUENTE_HILA1"/>
      <sheetName val="101+800_QDA__EL_CHUSCAL1"/>
      <sheetName val="FRESADO_68-_1141"/>
      <sheetName val="REMOCION_DERRUMBES_68_-__1141"/>
      <sheetName val="DESARENADORES_68-114_1"/>
      <sheetName val="Lineas_de_demarcacion_68-11_1"/>
      <sheetName val="REALCE_BORDILLOS_68-114_1"/>
      <sheetName val="PARCHEO_68-114_1"/>
      <sheetName val="DESTAPE_ALCANTARILLAS_000-1_1"/>
      <sheetName val="tachas_reflectivas_68-114_1"/>
      <sheetName val="pinmuros_68+114_1"/>
      <sheetName val="CUNETAS_68-114_1"/>
      <sheetName val="DEFENSAS_METALICAS_68-114_1"/>
      <sheetName val="REFERENCICACIÓN_VIAL_1"/>
      <sheetName val="REMOCION_DERRUMBES1"/>
      <sheetName val="DESARENADORES_68-1141"/>
      <sheetName val="REALCE_BORDILLOS_68-1141"/>
      <sheetName val="PARCHEO_68-1141"/>
      <sheetName val="DESTAPE_ALCANTARILLAS_000-1141"/>
      <sheetName val="pinmuros_68+1141"/>
      <sheetName val="CUNETAS_68-1141"/>
      <sheetName val="SEÑALI_68-1141"/>
      <sheetName val="DEFENSAS_METALICAS_68-1141"/>
      <sheetName val="REFERENCICACIÓN_VIAL1"/>
      <sheetName val="juntas_de_expansion1"/>
      <sheetName val="Hincado_de_rieles1"/>
      <sheetName val="Pintura_muros_y_cabezotes1"/>
      <sheetName val="Suministro_e_instal_rieles1"/>
      <sheetName val="Drenes_PVC_4_pulg1"/>
      <sheetName val="SELLOS_PARA_JUNTAS_DE_PUENTES1"/>
      <sheetName val="Sello_de_grietas_de_concreto1"/>
      <sheetName val="Tubería_PVC_4_pulg1"/>
      <sheetName val="SECCIÓN_FINAL1"/>
      <sheetName val="DEFENSA_METÁLICA1"/>
      <sheetName val="Postes_de_kilometraje1"/>
      <sheetName val="REMOCIÓN_DE_DERRUMBES1"/>
      <sheetName val="Mant__Postes_de_kilometraje1"/>
      <sheetName val="PU_201,3_1"/>
      <sheetName val="PU211P_11"/>
      <sheetName val="PU211P_21"/>
      <sheetName val="201p_31"/>
      <sheetName val="PU_320,11"/>
      <sheetName val="PU330,1_1"/>
      <sheetName val="PU450P,1_(tapada_huecos)1"/>
      <sheetName val="PU460_Parcheo1"/>
      <sheetName val="PU600P_1_1"/>
      <sheetName val="PU610,1_1"/>
      <sheetName val="PU630,4_1"/>
      <sheetName val="PU630,4_acelerante1"/>
      <sheetName val="PU630,4_D1"/>
      <sheetName val="PU630,6_especial_por_M31"/>
      <sheetName val="PU630,6_Simple1"/>
      <sheetName val="PU630,6_especial_por_M21"/>
      <sheetName val="PU630,6_F1"/>
      <sheetName val="PU630P_7_1"/>
      <sheetName val="PU630,7_1"/>
      <sheetName val="PU630,7_Especial1"/>
      <sheetName val="PU630P_151"/>
      <sheetName val="PU660_21"/>
      <sheetName val="670_31"/>
      <sheetName val="PU673_1"/>
      <sheetName val="PU681,1_Esp__Q_Caliche1"/>
      <sheetName val="PU830P_1_1"/>
      <sheetName val="ESTADO_RED1"/>
      <sheetName val="GENERALIDADES_1"/>
      <sheetName val="necesidades_de_la_via2"/>
      <sheetName val="5+440_RÍO_SECO2"/>
      <sheetName val="21+100_2"/>
      <sheetName val="31+250_PTE__GUADUALITO2"/>
      <sheetName val="31+580_P__GUADUAL2"/>
      <sheetName val="34+_2702"/>
      <sheetName val="36+380_2"/>
      <sheetName val="64+110_P__GUADUAS_II2"/>
      <sheetName val="64+180_P__GUADUAS_I2"/>
      <sheetName val="64+820_P__QUEBRADA_CUNE2"/>
      <sheetName val="66+480_PUENTE_VARIANTE_22"/>
      <sheetName val="FRESADO_68_-_1142"/>
      <sheetName val="68+370_P__FÉRREO_2"/>
      <sheetName val="68+520_P__GUANÁBANO2"/>
      <sheetName val="69+030_RÍO_VILLETA2"/>
      <sheetName val="Villeta_centro2"/>
      <sheetName val="72+1020_LA_MARÍA2"/>
      <sheetName val="78+600_EL_ZANCUDO2"/>
      <sheetName val="81+650_LA_HONDA2"/>
      <sheetName val="83+230_QDA__NAUTATÁ2"/>
      <sheetName val="86+220_PUENTE_AZUL2"/>
      <sheetName val="86+600_PUENTE_HILA2"/>
      <sheetName val="101+800_QDA__EL_CHUSCAL2"/>
      <sheetName val="FRESADO_68-_1142"/>
      <sheetName val="REMOCION_DERRUMBES_68_-__1142"/>
      <sheetName val="DESARENADORES_68-114_2"/>
      <sheetName val="Lineas_de_demarcacion_68-11_2"/>
      <sheetName val="REALCE_BORDILLOS_68-114_2"/>
      <sheetName val="PARCHEO_68-114_2"/>
      <sheetName val="DESTAPE_ALCANTARILLAS_000-1_2"/>
      <sheetName val="tachas_reflectivas_68-114_2"/>
      <sheetName val="pinmuros_68+114_2"/>
      <sheetName val="CUNETAS_68-114_2"/>
      <sheetName val="DEFENSAS_METALICAS_68-114_2"/>
      <sheetName val="REFERENCICACIÓN_VIAL_2"/>
      <sheetName val="REMOCION_DERRUMBES2"/>
      <sheetName val="DESARENADORES_68-1142"/>
      <sheetName val="REALCE_BORDILLOS_68-1142"/>
      <sheetName val="PARCHEO_68-1142"/>
      <sheetName val="DESTAPE_ALCANTARILLAS_000-1142"/>
      <sheetName val="pinmuros_68+1142"/>
      <sheetName val="CUNETAS_68-1142"/>
      <sheetName val="SEÑALI_68-1142"/>
      <sheetName val="DEFENSAS_METALICAS_68-1142"/>
      <sheetName val="REFERENCICACIÓN_VIAL2"/>
      <sheetName val="juntas_de_expansion2"/>
      <sheetName val="Hincado_de_rieles2"/>
      <sheetName val="Pintura_muros_y_cabezotes2"/>
      <sheetName val="Suministro_e_instal_rieles2"/>
      <sheetName val="Drenes_PVC_4_pulg2"/>
      <sheetName val="SELLOS_PARA_JUNTAS_DE_PUENTES2"/>
      <sheetName val="Sello_de_grietas_de_concreto2"/>
      <sheetName val="Tubería_PVC_4_pulg2"/>
      <sheetName val="SECCIÓN_FINAL2"/>
      <sheetName val="DEFENSA_METÁLICA2"/>
      <sheetName val="Postes_de_kilometraje2"/>
      <sheetName val="REMOCIÓN_DE_DERRUMBES2"/>
      <sheetName val="Mant__Postes_de_kilometraje2"/>
      <sheetName val="PU_201,3_2"/>
      <sheetName val="PU211P_12"/>
      <sheetName val="PU211P_22"/>
      <sheetName val="201p_32"/>
      <sheetName val="PU_320,12"/>
      <sheetName val="PU330,1_2"/>
      <sheetName val="PU450P,1_(tapada_huecos)2"/>
      <sheetName val="PU460_Parcheo2"/>
      <sheetName val="PU600P_1_2"/>
      <sheetName val="PU610,1_2"/>
      <sheetName val="PU630,4_2"/>
      <sheetName val="PU630,4_acelerante2"/>
      <sheetName val="PU630,4_D2"/>
      <sheetName val="PU630,6_especial_por_M32"/>
      <sheetName val="PU630,6_Simple2"/>
      <sheetName val="PU630,6_especial_por_M22"/>
      <sheetName val="PU630,6_F2"/>
      <sheetName val="PU630P_7_2"/>
      <sheetName val="PU630,7_2"/>
      <sheetName val="PU630,7_Especial2"/>
      <sheetName val="PU630P_152"/>
      <sheetName val="PU660_22"/>
      <sheetName val="670_32"/>
      <sheetName val="PU673_2"/>
      <sheetName val="PU681,1_Esp__Q_Caliche2"/>
      <sheetName val="PU830P_1_2"/>
      <sheetName val="ESTADO_RED2"/>
      <sheetName val="GENERALIDADES_2"/>
      <sheetName val="Itemes Renovación"/>
      <sheetName val="CONT_ADI"/>
      <sheetName val="OCTUBRE"/>
      <sheetName val="320.1"/>
      <sheetName val="330.2"/>
      <sheetName val="700.1"/>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refreshError="1"/>
      <sheetData sheetId="484" refreshError="1"/>
      <sheetData sheetId="485" refreshError="1"/>
      <sheetData sheetId="486" refreshError="1"/>
      <sheetData sheetId="487" refreshError="1"/>
      <sheetData sheetId="488"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MC SF GAVIONES"/>
      <sheetName val="PR 1"/>
      <sheetName val="5.2"/>
      <sheetName val="ACTA DE OBRA"/>
      <sheetName val="Hoja1"/>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EQUIPOS"/>
      <sheetName val="MATERIALES"/>
      <sheetName val="APU"/>
      <sheetName val="MANO DE OBRA"/>
      <sheetName val="Rendimientos"/>
      <sheetName val="AIU"/>
      <sheetName val="AIU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s>
    <definedNames>
      <definedName name="absc"/>
    </definedNames>
    <sheetDataSet>
      <sheetData sheetId="0" refreshError="1"/>
      <sheetData sheetId="1"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s>
    <sheetDataSet>
      <sheetData sheetId="0"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 val="DATOS"/>
      <sheetName val="RESULTADOS"/>
    </sheetNames>
    <sheetDataSet>
      <sheetData sheetId="0" refreshError="1"/>
      <sheetData sheetId="1"/>
      <sheetData sheetId="2"/>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s>
    <sheetDataSet>
      <sheetData sheetId="0"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s>
    <sheetDataSet>
      <sheetData sheetId="0"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s>
    <sheetDataSet>
      <sheetData sheetId="0"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ásicos"/>
      <sheetName val="Equipo"/>
      <sheetName val="Materiales"/>
      <sheetName val="M-O"/>
      <sheetName val="transporte"/>
      <sheetName val="Item"/>
      <sheetName val="1.1.1"/>
      <sheetName val="1.2.1"/>
      <sheetName val="1.2.2"/>
      <sheetName val="1.2.3"/>
      <sheetName val="1.2.4"/>
      <sheetName val="1.3.1"/>
      <sheetName val="1.4.1"/>
      <sheetName val="1.4.2"/>
      <sheetName val="1.4.3"/>
      <sheetName val="1.4.4"/>
      <sheetName val="1.4.5"/>
      <sheetName val="1.4.6"/>
      <sheetName val="1.4.7"/>
      <sheetName val="1.4.9"/>
      <sheetName val="1.4.10"/>
      <sheetName val="1.4.11"/>
      <sheetName val="1.4.12"/>
      <sheetName val="1.4.13"/>
      <sheetName val="1.4.14"/>
      <sheetName val="1.4.15"/>
      <sheetName val="1.4.16"/>
      <sheetName val="1.4.17"/>
      <sheetName val="1.5.1"/>
      <sheetName val="1.5.2"/>
      <sheetName val="1.5.3"/>
      <sheetName val="1.5.4"/>
      <sheetName val="1.5.5"/>
      <sheetName val="1.5.6"/>
      <sheetName val="1.5.7"/>
      <sheetName val="1.5.8"/>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zclas asfálticas"/>
    </sheetNames>
    <sheetDataSet>
      <sheetData sheetId="0"/>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te mula"/>
      <sheetName val="sacos suelo"/>
      <sheetName val="PIEDRA PEG 1"/>
      <sheetName val="LOC REPL 1"/>
      <sheetName val="SARDINEL"/>
      <sheetName val="PIEDRA RAJON"/>
      <sheetName val="CICLOPEO"/>
      <sheetName val="ACERO 37 CIMEN"/>
      <sheetName val="ZAPATAS 3000"/>
      <sheetName val="VIGA AMARRE "/>
      <sheetName val="RELLE COMP"/>
      <sheetName val="ACERO 60 PEDES"/>
      <sheetName val="ACERO 37 PEDEST"/>
      <sheetName val="CON 3000 PEDEST"/>
      <sheetName val="CERCHA met"/>
      <sheetName val="colum met"/>
      <sheetName val="viga met"/>
      <sheetName val="correa met"/>
      <sheetName val="contraviento"/>
      <sheetName val="perno"/>
      <sheetName val="templete"/>
      <sheetName val="teja cindu"/>
      <sheetName val="canal laton"/>
      <sheetName val="camara 274"/>
      <sheetName val="4 CABLES"/>
      <sheetName val="BAJANTE 1&quot;"/>
      <sheetName val="MEDIDOR TRIF"/>
      <sheetName val="PTO ELEC"/>
      <sheetName val="ACOM SUBT"/>
      <sheetName val="TABLERO TRIF"/>
      <sheetName val="CORTA CIR B"/>
      <sheetName val="CORTA CIR M"/>
      <sheetName val="ACOM AER"/>
      <sheetName val="ACOM AER 4"/>
      <sheetName val="ACOM AER 6"/>
      <sheetName val="CABLE CU"/>
      <sheetName val="REFLECTOR"/>
      <sheetName val="BORDILLO LADRI"/>
      <sheetName val="DIL ADO GRES .24"/>
      <sheetName val="CUBIERTA METAL"/>
      <sheetName val="teja termo"/>
      <sheetName val="LOC REPL (2)"/>
      <sheetName val="DESC MAQ RETI (2)"/>
      <sheetName val="REC COMUM (2)"/>
      <sheetName val="PLACA BASE CONCR (2)"/>
      <sheetName val="columneta"/>
      <sheetName val="ACERO 37 (2)"/>
      <sheetName val="ACERO 60 (2)"/>
      <sheetName val="MAMP MAGUNCIA"/>
      <sheetName val="PINTURA"/>
      <sheetName val="DEMOL PLAC"/>
      <sheetName val="PLACA BASE CONCR (3)"/>
      <sheetName val="BORDILLO LADRI (2)"/>
      <sheetName val="DIL ADO GRES .12"/>
      <sheetName val="empradizacion"/>
      <sheetName val="PALMA MA"/>
      <sheetName val="banca"/>
      <sheetName val="caneca"/>
      <sheetName val="Parque3"/>
      <sheetName val="POMARROSO"/>
      <sheetName val="con 2500"/>
      <sheetName val="GROUTING"/>
      <sheetName val="PIEDRA 1l2 ZONGA"/>
      <sheetName val="ladrillo estruct"/>
      <sheetName val="pin lam llena"/>
      <sheetName val="marcos"/>
      <sheetName val="tteton"/>
      <sheetName val="tte m3"/>
      <sheetName val="Equipos"/>
      <sheetName val="ANTICIPO 1"/>
      <sheetName val="CRONOGRAMA"/>
      <sheetName val="media"/>
      <sheetName val="Presupuesto Total"/>
      <sheetName val="1.1"/>
      <sheetName val="2.1"/>
      <sheetName val="2.2"/>
      <sheetName val="3.1"/>
      <sheetName val="3.2"/>
      <sheetName val="3.3"/>
      <sheetName val="3.4"/>
      <sheetName val="4.1"/>
      <sheetName val="4.2"/>
      <sheetName val="5.1"/>
      <sheetName val="6.1"/>
      <sheetName val="1.10"/>
      <sheetName val="1.2"/>
      <sheetName val="2.10"/>
      <sheetName val="2.20"/>
      <sheetName val="2.3"/>
      <sheetName val="2.4"/>
      <sheetName val="2.5"/>
      <sheetName val="2.6"/>
      <sheetName val="2.7"/>
      <sheetName val="2.8"/>
      <sheetName val="3.10"/>
      <sheetName val="3.20"/>
      <sheetName val="4.10"/>
      <sheetName val="con 1.2.3"/>
      <sheetName val="muro lad"/>
      <sheetName val="ACERO 37"/>
      <sheetName val="ANÁLISIS PRESTACIONALsan"/>
      <sheetName val="AIUsan"/>
      <sheetName val="PLAN ANTICIPO "/>
      <sheetName val="PLACA "/>
      <sheetName val="tapa 5cm"/>
      <sheetName val="ACERO 60"/>
      <sheetName val="malla q2"/>
      <sheetName val="con POBRE1.3.3 "/>
      <sheetName val="PAÑETE"/>
      <sheetName val="mortero"/>
      <sheetName val="materiales"/>
      <sheetName val="personal"/>
      <sheetName val="concreto 300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nexo No. 5"/>
      <sheetName val="Anexo No. 6"/>
      <sheetName val="Anexo No. 7"/>
      <sheetName val="Anexo No. 4"/>
      <sheetName val="Flujo de Caja"/>
      <sheetName val="Inv anticipo"/>
      <sheetName val="F4-Manaure"/>
    </sheetNames>
    <sheetDataSet>
      <sheetData sheetId="0" refreshError="1"/>
      <sheetData sheetId="1"/>
      <sheetData sheetId="2"/>
      <sheetData sheetId="3"/>
      <sheetData sheetId="4"/>
      <sheetData sheetId="5"/>
      <sheetData sheetId="6"/>
      <sheetData sheetId="7"/>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EO"/>
      <sheetName val="PERSONAL"/>
      <sheetName val="COSTEO (2)"/>
      <sheetName val="ADMINISTRACIÓN Y OTROS"/>
      <sheetName val="COTIZACIONES"/>
      <sheetName val="SALARIOS SDIS"/>
      <sheetName val="FACTOR PRESTACIONAL"/>
      <sheetName val="FACTOR MULTIPLICADOR"/>
      <sheetName val="ESTRUCTURA DEL TUNEL"/>
      <sheetName val="PAPSO"/>
      <sheetName val="ANÁLISIS VR DÍA-TRABAJADOR"/>
    </sheetNames>
    <sheetDataSet>
      <sheetData sheetId="0"/>
      <sheetData sheetId="1"/>
      <sheetData sheetId="2" refreshError="1"/>
      <sheetData sheetId="3"/>
      <sheetData sheetId="4"/>
      <sheetData sheetId="5"/>
      <sheetData sheetId="6"/>
      <sheetData sheetId="7"/>
      <sheetData sheetId="8" refreshError="1"/>
      <sheetData sheetId="9" refreshError="1"/>
      <sheetData sheetId="10"/>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CUADRO"/>
      <sheetName val="PRECIOS"/>
      <sheetName val="RESUMEN ADM VIAL"/>
      <sheetName val="Hoja1"/>
      <sheetName val="SKJ452"/>
      <sheetName val="ITA878"/>
      <sheetName val="AEA-944"/>
      <sheetName val="DUB-823"/>
      <sheetName val="GPI 526"/>
      <sheetName val="XXJ617"/>
      <sheetName val="SNG_855"/>
      <sheetName val="VEA 374"/>
      <sheetName val="HFB024"/>
      <sheetName val="PAJ825"/>
    </sheetNames>
    <sheetDataSet>
      <sheetData sheetId="0"/>
      <sheetData sheetId="1" refreshError="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PRESUPUESTO"/>
      <sheetName val="POST 12"/>
      <sheetName val="POST 8"/>
      <sheetName val="CONCRETO"/>
      <sheetName val="cable XLPE 2"/>
      <sheetName val="cable XLPE 1-0"/>
      <sheetName val="cable XLPE 2-0 "/>
      <sheetName val="cable ACSR No 2"/>
      <sheetName val="cable ACSR No 1-0"/>
      <sheetName val="cable ACSR No 2-0"/>
      <sheetName val="ESTR 523"/>
      <sheetName val="ESTR 523 M"/>
      <sheetName val="ESTR 532"/>
      <sheetName val="ESTR 522"/>
      <sheetName val="ESTR 533"/>
      <sheetName val="ESTR 533 M"/>
      <sheetName val="ESTR 550"/>
      <sheetName val="ESTR 552"/>
      <sheetName val="ESTR 580"/>
      <sheetName val="ESTR 560"/>
      <sheetName val="ESTR 561"/>
      <sheetName val="ESTR 541"/>
      <sheetName val="ESTR 510"/>
      <sheetName val="ESTR 510 M"/>
      <sheetName val="ESTR 512"/>
      <sheetName val="ESTR 512 M"/>
      <sheetName val="ESTR 514"/>
      <sheetName val="ESTR 515"/>
      <sheetName val="ESTR 710 "/>
      <sheetName val="ESTR 710 RT"/>
      <sheetName val="ESTR 711"/>
      <sheetName val="ESTR 711 RT"/>
      <sheetName val="ESTR 701"/>
      <sheetName val="ESTR 701M"/>
      <sheetName val="ESTR 610-611"/>
      <sheetName val="ESTR 612"/>
      <sheetName val="ESTR 613-614"/>
      <sheetName val="ESTR 615"/>
      <sheetName val="ESTR 617-619"/>
      <sheetName val="ESTR 620"/>
      <sheetName val="ESTR 617M-619M"/>
      <sheetName val="ESTR 620M"/>
      <sheetName val="LA320"/>
      <sheetName val="LA320 M"/>
      <sheetName val="LA321"/>
      <sheetName val="LA321 M"/>
      <sheetName val="LA322"/>
      <sheetName val="LA323"/>
      <sheetName val="LA324"/>
      <sheetName val="LA324 - 1"/>
      <sheetName val="LA325"/>
      <sheetName val="LA326"/>
      <sheetName val="LA327"/>
      <sheetName val="LA328"/>
      <sheetName val="LA329"/>
      <sheetName val="LA334"/>
      <sheetName val="LA335"/>
      <sheetName val="TEMP DIRE BT"/>
      <sheetName val="TEMP DIREC MT"/>
      <sheetName val="TEMP CG BT"/>
      <sheetName val="TEMP CG MT"/>
      <sheetName val="TRFO 10"/>
      <sheetName val="TRFO 15"/>
      <sheetName val="TRFO 25"/>
      <sheetName val="TRFO 30"/>
      <sheetName val="TRFO 45"/>
      <sheetName val="TRFO 75"/>
      <sheetName val="TRFO 112,5"/>
      <sheetName val="cable lumin"/>
      <sheetName val="Luminaria"/>
      <sheetName val="PT"/>
      <sheetName val="ESTRIBOS"/>
      <sheetName val="REPLANTEO"/>
      <sheetName val="HUECO P8"/>
      <sheetName val="HUECO P12"/>
      <sheetName val="HUECO TEMPLETE"/>
      <sheetName val="HINCADA P8"/>
      <sheetName val="HINCADA P12"/>
      <sheetName val="DESHINCADA P8"/>
      <sheetName val="DESHINCADA P12"/>
      <sheetName val="MO 523-533"/>
      <sheetName val="MO 522-532"/>
      <sheetName val="MO 550-560"/>
      <sheetName val="MO 552-561"/>
      <sheetName val="MO 580"/>
      <sheetName val="MO 701"/>
      <sheetName val="MO 541"/>
      <sheetName val="MO 510-512"/>
      <sheetName val="MO 514-515"/>
      <sheetName val="MO 610-611"/>
      <sheetName val="MO 612"/>
      <sheetName val="MO 613-614"/>
      <sheetName val="MO 615"/>
      <sheetName val="MO 617-619"/>
      <sheetName val="MO 620"/>
      <sheetName val="MO 617M-619M"/>
      <sheetName val="MO 620M"/>
      <sheetName val="MO LA320 "/>
      <sheetName val="MO LA321"/>
      <sheetName val="MO LA322"/>
      <sheetName val="MO LA323"/>
      <sheetName val="MO LA324"/>
      <sheetName val="MO LA325"/>
      <sheetName val="DESM ALI MT"/>
      <sheetName val="DESM RET MT"/>
      <sheetName val="DESM EST BT "/>
      <sheetName val="DESM COND TRI MT"/>
      <sheetName val="DESM COND MONO MT"/>
      <sheetName val="DESM COND TRI BT"/>
      <sheetName val="DESM COND MONO BT"/>
      <sheetName val="MO TEMPLETE"/>
      <sheetName val="TENDIDO TRIFASICO"/>
      <sheetName val="TENDIDO MONOFASICO"/>
      <sheetName val="TENDIDO 5 hilos"/>
      <sheetName val="TENDIDO 4 hilos"/>
      <sheetName val="TENDIDO 3 hilos"/>
      <sheetName val="TENDIDO CABLE XLPE 2"/>
      <sheetName val="TENDIDO CABLE XLPE 1-0"/>
      <sheetName val="TENDIDO CABLE XLPE 2-0"/>
      <sheetName val="MO LA329"/>
      <sheetName val="MONT TRAFO 10-75"/>
      <sheetName val="MONT TRAFO 112,5-225"/>
      <sheetName val="INST P.T."/>
      <sheetName val="INST ESTRIOS"/>
      <sheetName val="CRONO"/>
      <sheetName val="CRONO 3M"/>
      <sheetName val="PRESUPUESTO DETALLADO"/>
      <sheetName val="CONSEJO MCPAL"/>
      <sheetName val="ITEMS"/>
      <sheetName val="AULA"/>
      <sheetName val="RECURSOS"/>
      <sheetName val="BD"/>
      <sheetName val="Hoja1"/>
      <sheetName val="Listado"/>
      <sheetName val="letra"/>
      <sheetName val="Presupuesto Total"/>
      <sheetName val="RED PALMARITO LA PAZ"/>
      <sheetName val="MATERIALES"/>
      <sheetName val="FICHA EBI 1 de 6 "/>
      <sheetName val="DATOS GRAFIC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
      <sheetName val="1.1.1"/>
      <sheetName val="1.4.3"/>
      <sheetName val="2.1.1"/>
      <sheetName val="2.2.1"/>
      <sheetName val="2.2.2"/>
      <sheetName val="2.2.3"/>
      <sheetName val="2.2.4"/>
      <sheetName val="2.2.5"/>
      <sheetName val="2.2.6"/>
      <sheetName val="2.2.7"/>
      <sheetName val="2.2.8"/>
      <sheetName val="2.2.9"/>
      <sheetName val="2.2.12"/>
      <sheetName val="2.2.16"/>
      <sheetName val="2.2.17"/>
      <sheetName val="2.2.18"/>
      <sheetName val="2.2.19"/>
      <sheetName val="2.3.1"/>
      <sheetName val="2.3.3"/>
      <sheetName val="2.3.4"/>
      <sheetName val="2.3.6"/>
      <sheetName val="2.3.17"/>
      <sheetName val="2.4.1"/>
      <sheetName val="2.4.3"/>
      <sheetName val="2.4.4"/>
      <sheetName val="2.4.5"/>
      <sheetName val="3.1.1"/>
      <sheetName val="3.1.2"/>
      <sheetName val="4.1.1"/>
      <sheetName val="4.1.2"/>
      <sheetName val="4.1.3"/>
      <sheetName val="4.3.4"/>
      <sheetName val="4.3.6"/>
      <sheetName val="4.7.4"/>
      <sheetName val="5.1.1"/>
      <sheetName val="5.1.2"/>
      <sheetName val="5.1.3"/>
      <sheetName val="5.1.4"/>
      <sheetName val="5.1.5"/>
      <sheetName val="5.2.1"/>
      <sheetName val="5.2.2"/>
      <sheetName val="5.2.3"/>
      <sheetName val="5.2.4"/>
      <sheetName val="5.2.5"/>
      <sheetName val="5.2.7"/>
      <sheetName val="5.6.1"/>
      <sheetName val="5.6.2"/>
      <sheetName val="5.6.3"/>
      <sheetName val="5.6.4"/>
      <sheetName val="5.6.5"/>
      <sheetName val="5.6.6"/>
      <sheetName val="5.6.7"/>
      <sheetName val="5.6.8"/>
      <sheetName val="5.6.9"/>
      <sheetName val="5.6.10"/>
      <sheetName val="5.6.11"/>
      <sheetName val="5.6.12"/>
      <sheetName val="5.6.13"/>
      <sheetName val="5.6.14"/>
      <sheetName val="5.6.15"/>
      <sheetName val="5.6.16"/>
      <sheetName val="5.6.17"/>
      <sheetName val="5.6.18"/>
      <sheetName val="5.6.19"/>
      <sheetName val="5.6.20"/>
      <sheetName val="5.6.21"/>
      <sheetName val="5.6.22"/>
      <sheetName val="5.6.23"/>
      <sheetName val="5.6.24"/>
      <sheetName val="5.6.34"/>
      <sheetName val="5.6.35"/>
      <sheetName val="5.7.1"/>
      <sheetName val="5.7.3"/>
      <sheetName val="5.9.1"/>
      <sheetName val="5.10.1"/>
      <sheetName val="5.10.3"/>
      <sheetName val="5.11.1"/>
      <sheetName val="5.14.1"/>
      <sheetName val="5.14.2"/>
      <sheetName val="5.14.3"/>
      <sheetName val="5.14.4"/>
      <sheetName val="5.16.1"/>
      <sheetName val="5.17.1"/>
      <sheetName val="6.1.1"/>
      <sheetName val="6.1.2"/>
      <sheetName val="6.2.1"/>
      <sheetName val="6.2.2"/>
      <sheetName val="6.2.3"/>
      <sheetName val="6.2.4"/>
      <sheetName val="6.3.1"/>
      <sheetName val="6.4.1"/>
      <sheetName val="6.4.2"/>
      <sheetName val="6.6.1"/>
      <sheetName val="6.6.2"/>
      <sheetName val="6.6.3"/>
      <sheetName val="6.6.4"/>
      <sheetName val="6.6.5"/>
      <sheetName val="6.6.6"/>
      <sheetName val="6.6.7"/>
      <sheetName val="6.6.8"/>
      <sheetName val="6.6.9"/>
      <sheetName val="6.6.10"/>
      <sheetName val="6.7.1"/>
      <sheetName val="6.7.2"/>
      <sheetName val="6.7.3"/>
      <sheetName val="6.8.1"/>
      <sheetName val="6.8.2"/>
      <sheetName val="6.8.3"/>
      <sheetName val="6.10.1"/>
      <sheetName val="6.10.3"/>
      <sheetName val="6.10.6"/>
      <sheetName val="7.1.1"/>
      <sheetName val="7.5.1"/>
      <sheetName val="7.5.2"/>
      <sheetName val="7.5.6"/>
      <sheetName val="8.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EO"/>
      <sheetName val="COSTEO (2)"/>
      <sheetName val="PERSONAL"/>
      <sheetName val="ADMINISTRACIÓN Y OTROS"/>
      <sheetName val="COTIZACIONES"/>
      <sheetName val="SALARIOS SDIS"/>
      <sheetName val="FACTOR PRESTACIONAL"/>
      <sheetName val="FACTOR MULTIPLICADOR"/>
      <sheetName val="ESTRUCTURA DEL TUNEL"/>
      <sheetName val="PAPSO"/>
      <sheetName val="ANÁLISIS VR DÍA-TRABAJADOR"/>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EO"/>
      <sheetName val="COSTEO (2)"/>
      <sheetName val="PERSONAL"/>
      <sheetName val="ADMINISTRACIÓN Y OTROS"/>
      <sheetName val="COTIZACIONES"/>
      <sheetName val="SALARIOS SDIS"/>
      <sheetName val="FACTOR PRESTACIONAL"/>
      <sheetName val="FACTOR MULTIPLICADOR"/>
      <sheetName val="ESTRUCTURA DEL TUNEL"/>
      <sheetName val="PAPSO"/>
      <sheetName val="ANÁLISIS VR DÍA-TRABAJADOR"/>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02"/>
    </sheetNames>
    <sheetDataSet>
      <sheetData sheetId="0"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KM"/>
      <sheetName val="CRON"/>
      <sheetName val="FLUJO"/>
      <sheetName val="PERSONAL"/>
      <sheetName val="RESUMEN"/>
      <sheetName val="MAQ (2)"/>
      <sheetName val="MAT"/>
      <sheetName val="ALQ MAQ"/>
      <sheetName val="TUBOS"/>
      <sheetName val="EBI 1 de 7 "/>
      <sheetName val="EBI 2 de 7"/>
      <sheetName val="EBI 3 de 7"/>
      <sheetName val="EBI 4 de 7"/>
      <sheetName val="EBI 5 de 7"/>
      <sheetName val="EBI 6 de 7"/>
      <sheetName val="EBI 7 DE 7"/>
      <sheetName val="ID-01"/>
      <sheetName val="ID-02"/>
      <sheetName val="ID-03"/>
      <sheetName val="ID-04"/>
      <sheetName val="PE-01-A"/>
      <sheetName val="PE-02"/>
      <sheetName val="PE-03"/>
      <sheetName val="PE-04"/>
      <sheetName val="PE-05"/>
      <sheetName val="PE-05 (2)"/>
      <sheetName val="PE-06"/>
      <sheetName val="FS-01"/>
      <sheetName val="FF-01"/>
      <sheetName val="FF 4000"/>
      <sheetName val="2"/>
      <sheetName val="FSEG ING Y EGR"/>
      <sheetName val="MAQ"/>
      <sheetName val="FSE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02"/>
    </sheetNames>
    <sheetDataSet>
      <sheetData sheetId="0"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des_rp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HOR"/>
      <sheetName val="B-VER"/>
      <sheetName val="C-REP"/>
      <sheetName val="D-CHA"/>
      <sheetName val="E-CAN"/>
    </sheetNames>
    <sheetDataSet>
      <sheetData sheetId="0"/>
      <sheetData sheetId="1" refreshError="1"/>
      <sheetData sheetId="2" refreshError="1"/>
      <sheetData sheetId="3" refreshError="1"/>
      <sheetData sheetId="4"/>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ARIOS"/>
      <sheetName val="EQALT"/>
      <sheetName val="MATERIALES"/>
      <sheetName val="equipos1"/>
      <sheetName val="Hoja1"/>
      <sheetName val="PRESOC"/>
      <sheetName val="Módulo1"/>
      <sheetName val="Módulo2"/>
      <sheetName val="Módulo3"/>
    </sheetNames>
    <sheetDataSet>
      <sheetData sheetId="0" refreshError="1"/>
      <sheetData sheetId="1"/>
      <sheetData sheetId="2"/>
      <sheetData sheetId="3"/>
      <sheetData sheetId="4"/>
      <sheetData sheetId="5"/>
      <sheetData sheetId="6" refreshError="1"/>
      <sheetData sheetId="7" refreshError="1"/>
      <sheetData sheetId="8"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PRECIOS"/>
      <sheetName val="PE-02"/>
      <sheetName val="BASE"/>
      <sheetName val="PE_02"/>
      <sheetName val="UNITARIOS"/>
      <sheetName val="Estruc_ Tarif"/>
      <sheetName val="FICHA EBI 1 de 6 "/>
      <sheetName val="Insum"/>
      <sheetName val="Listado"/>
      <sheetName val="letra"/>
      <sheetName val="PESOS"/>
      <sheetName val="PRESUPUESTO"/>
      <sheetName val="5. MODIFICATORIA"/>
      <sheetName val="MANO DE OBRA"/>
      <sheetName val="EQUIPO"/>
      <sheetName val="MATERIALES"/>
      <sheetName val="5094-2003"/>
      <sheetName val="INSUMOS"/>
      <sheetName val="Hoja3"/>
      <sheetName val="1.1"/>
      <sheetName val="TUBERIA"/>
      <sheetName val="Hoja2"/>
      <sheetName val="CRA.MODI"/>
      <sheetName val="Desmonte y Limpieza"/>
      <sheetName val="Form5 _Pág_ 1"/>
      <sheetName val="Form5 _Pág_ 2"/>
      <sheetName val="Datos Generales"/>
      <sheetName val="Jornales"/>
      <sheetName val="glvc"/>
      <sheetName val="PU"/>
      <sheetName val="RECIBO FINAL"/>
      <sheetName val="UNITARIOS_GENERALES"/>
      <sheetName val="5__MODIFICATORIA"/>
      <sheetName val="BASE DATOS"/>
      <sheetName val="List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refreshError="1"/>
      <sheetData sheetId="36"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Portada"/>
      <sheetName val="Formulario No. 4"/>
      <sheetName val="Facturación"/>
      <sheetName val="Gastos"/>
      <sheetName val="ProgrEquipo"/>
      <sheetName val="CostoEquipo"/>
      <sheetName val="barras"/>
      <sheetName val="ADMON"/>
      <sheetName val="PU ASFALTO"/>
      <sheetName val="APU EXPLOTACION"/>
      <sheetName val="APU TRITURACION"/>
      <sheetName val="APU TRANPORTE"/>
      <sheetName val="APU EXPLANACION"/>
      <sheetName val="APU FILTROS"/>
      <sheetName val="Concreto210"/>
      <sheetName val="Concreo140"/>
      <sheetName val="APU SUBBASE GRANULAR"/>
      <sheetName val="APU BASE GRANULAR"/>
      <sheetName val="OtrosPrecios"/>
      <sheetName val="Módulo1"/>
      <sheetName val="Módulo2"/>
      <sheetName val="Módulo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ESTADO RED TEC"/>
      <sheetName val="INSUMOS"/>
      <sheetName val="TARIFAS"/>
      <sheetName val="TRANSPORTE"/>
      <sheetName val="items"/>
      <sheetName val="Hoja1"/>
      <sheetName val="A-HOR"/>
      <sheetName val="BANCOS"/>
      <sheetName val="CARGOS"/>
      <sheetName val="EPS"/>
      <sheetName val="PENSIONES"/>
      <sheetName val="PREACTA 10"/>
      <sheetName val="DATOS"/>
      <sheetName val="PREACTA 9"/>
      <sheetName val="Res-Accide-10"/>
      <sheetName val="c2.5y2.6"/>
      <sheetName val="PRECIOS"/>
      <sheetName val="PREACTA 6"/>
      <sheetName val="TABLA 2008"/>
      <sheetName val="Listas"/>
      <sheetName val="PRESUPUESTO"/>
      <sheetName val="ESTADO VÍA-CRIT.TECNICO"/>
      <sheetName val="Equipo"/>
      <sheetName val="Excavación Mat. Común Estacione"/>
      <sheetName val="Demolición Pavimento"/>
      <sheetName val="Insum"/>
      <sheetName val="SUB APU"/>
      <sheetName val="A. P. U."/>
      <sheetName val="PUNITARIOS%20PARA%20241201%202S"/>
      <sheetName val="RELACION MES"/>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GCB2000"/>
      <sheetName val="A.P.U"/>
      <sheetName val="CLASIFICACION"/>
      <sheetName val="Bajadas"/>
      <sheetName val="NARIÑO"/>
      <sheetName val="5. ELECTRICO"/>
      <sheetName val="LISTA DE PRECIOS"/>
      <sheetName val=" Liquidacion de Obra por Tramos"/>
      <sheetName val="CRA.MODI"/>
      <sheetName val="Presup_Cancha"/>
      <sheetName val="FORMULA"/>
      <sheetName val="K16+000 AL K18+500"/>
      <sheetName val="K23+200 AL K24+700"/>
      <sheetName val="k18+500 AL K23+050"/>
      <sheetName val="Presupuesto PUENTE"/>
      <sheetName val="VOLUMENES (4)"/>
      <sheetName val="VOLUMENES (4SA)"/>
      <sheetName val="062"/>
      <sheetName val="Listado"/>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OCTUBRE"/>
      <sheetName val="Hoja2"/>
      <sheetName val="Cuadr."/>
      <sheetName val="PUNITARIOS PARA 241201 2S.xls"/>
      <sheetName val="OBRAS SES"/>
      <sheetName val="DEST. MEDIOS"/>
      <sheetName val="COMBUASF"/>
      <sheetName val="BALCRUDO"/>
      <sheetName val="CARGASPROC."/>
      <sheetName val="G L P  FINAL"/>
      <sheetName val="UNITARIOS"/>
      <sheetName val="THE"/>
      <sheetName val="ATHE"/>
      <sheetName val="2,2,6,1 Pilotes 0,30"/>
      <sheetName val="SALARIOS"/>
      <sheetName val="APU NO PREVISTO"/>
      <sheetName val="PPTA (3)"/>
      <sheetName val="PPTA (2)"/>
      <sheetName val="PPTA"/>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Requisición1"/>
      <sheetName val="mdo"/>
      <sheetName val="equip"/>
      <sheetName val="mat"/>
      <sheetName val="CIRCUITOS CODENSA"/>
      <sheetName val="materiales"/>
      <sheetName val="otros"/>
      <sheetName val="APU"/>
      <sheetName val="EVA"/>
      <sheetName val="AIU"/>
      <sheetName val="Program"/>
      <sheetName val="PREACTA_61"/>
      <sheetName val="A_P_U1"/>
      <sheetName val="A_P_U"/>
      <sheetName val="glvc"/>
      <sheetName val="c2_5y2_613"/>
      <sheetName val="PREACTA_62"/>
      <sheetName val="TABLA_20082"/>
      <sheetName val="c2_5y2_612"/>
      <sheetName val="TABLA_20081"/>
      <sheetName val="c2_5y2_611"/>
      <sheetName val="TABLA_2008"/>
      <sheetName val="CONT_ADI"/>
      <sheetName val="for 6"/>
      <sheetName val="BALANCE"/>
      <sheetName val="ITEMS NO REVISTOS"/>
      <sheetName val="APU ELECTRICOS"/>
      <sheetName val="7.1.8.1.1"/>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sheetData sheetId="96"/>
      <sheetData sheetId="97"/>
      <sheetData sheetId="98"/>
      <sheetData sheetId="99"/>
      <sheetData sheetId="100"/>
      <sheetData sheetId="101" refreshError="1"/>
      <sheetData sheetId="102" refreshError="1"/>
      <sheetData sheetId="103" refreshError="1"/>
      <sheetData sheetId="104" refreshError="1"/>
      <sheetData sheetId="105"/>
      <sheetData sheetId="106"/>
      <sheetData sheetId="107"/>
      <sheetData sheetId="108"/>
      <sheetData sheetId="109"/>
      <sheetData sheetId="110" refreshError="1"/>
      <sheetData sheetId="111"/>
      <sheetData sheetId="112"/>
      <sheetData sheetId="113"/>
      <sheetData sheetId="114"/>
      <sheetData sheetId="115"/>
      <sheetData sheetId="116"/>
      <sheetData sheetId="117"/>
      <sheetData sheetId="118"/>
      <sheetData sheetId="119"/>
      <sheetData sheetId="120"/>
      <sheetData sheetId="12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sheetData sheetId="152"/>
      <sheetData sheetId="153"/>
      <sheetData sheetId="154"/>
      <sheetData sheetId="155" refreshError="1"/>
      <sheetData sheetId="156"/>
      <sheetData sheetId="157"/>
      <sheetData sheetId="158"/>
      <sheetData sheetId="159"/>
      <sheetData sheetId="160"/>
      <sheetData sheetId="161" refreshError="1"/>
      <sheetData sheetId="162"/>
      <sheetData sheetId="163" refreshError="1"/>
      <sheetData sheetId="164"/>
      <sheetData sheetId="165"/>
      <sheetData sheetId="166"/>
      <sheetData sheetId="167"/>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sheetData sheetId="184"/>
      <sheetData sheetId="185" refreshError="1"/>
      <sheetData sheetId="186"/>
      <sheetData sheetId="187"/>
      <sheetData sheetId="188"/>
      <sheetData sheetId="189"/>
      <sheetData sheetId="190"/>
      <sheetData sheetId="191"/>
      <sheetData sheetId="192"/>
      <sheetData sheetId="193" refreshError="1"/>
      <sheetData sheetId="194" refreshError="1"/>
      <sheetData sheetId="195"/>
      <sheetData sheetId="196"/>
      <sheetData sheetId="197"/>
      <sheetData sheetId="198"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CRA.MODI"/>
      <sheetName val="Presup_Cancha"/>
      <sheetName val="UNIT."/>
      <sheetName val="1,01"/>
      <sheetName val="PROGR_2"/>
      <sheetName val="PROGR_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APU"/>
    </sheetNames>
    <sheetDataSet>
      <sheetData sheetId="0"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APU"/>
    </sheetNames>
    <sheetDataSet>
      <sheetData sheetId="0"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RMENIA-CLUB DE TIRO"/>
      <sheetName val="INTERS.CIRCASIA1"/>
      <sheetName val="PUENTE CIRCACIA1"/>
      <sheetName val="INTERS. CIRCASIA 2"/>
      <sheetName val="INTERS.SALENTO"/>
      <sheetName val="PTE.SALENTO"/>
      <sheetName val="INTERSEC.FILANDIA"/>
      <sheetName val="PTE BOLILLOS"/>
      <sheetName val="PTE.BARROBLANCO"/>
      <sheetName val="PTE BARBAS"/>
      <sheetName val="PTE. CLUB DE TIRO"/>
      <sheetName val="INTERS.C.DE TIRO"/>
      <sheetName val="CONST.VARIANTE SUR"/>
      <sheetName val="PTE. LA CONDINA"/>
      <sheetName val="PTE.INTERS.ALTAGRACIA"/>
      <sheetName val="PTE.INTERS.ALCALA"/>
      <sheetName val="PTE. CONSOTA"/>
      <sheetName val="INTERS.CONSOTA"/>
      <sheetName val="INTERS.EL POLLO"/>
      <sheetName val="PTE.EL POLLO"/>
      <sheetName val="FORMATO"/>
      <sheetName val="CRITERIOS"/>
      <sheetName val="ARMENIA-CLUB DE TIRO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MInformes M"/>
    </sheetNames>
    <definedNames>
      <definedName name="absc"/>
    </definedNames>
    <sheetDataSet>
      <sheetData sheetId="0"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y precios"/>
      <sheetName val="Facturación"/>
      <sheetName val="ProgGastos"/>
      <sheetName val="administracion "/>
      <sheetName val="APU EXPLOTACION"/>
      <sheetName val="APU TRITURACION"/>
      <sheetName val="Cunetas2002"/>
      <sheetName val="MR41 año 2002"/>
      <sheetName val="BASE"/>
      <sheetName val="Acarreo"/>
      <sheetName val="APU EXPLANACION"/>
      <sheetName val="APU FILTROS"/>
      <sheetName val="TarifasPlena"/>
      <sheetName val="TarifPropiedad"/>
      <sheetName val="TarifasAlquiler"/>
      <sheetName val="TarifReparación"/>
      <sheetName val="ProgrEquipo"/>
      <sheetName val="CostosPropiedad"/>
      <sheetName val="CostoReparacion"/>
      <sheetName val="CostoPropi+Repar"/>
      <sheetName val="Costotalequipo"/>
      <sheetName val="Módulo1"/>
      <sheetName val="Módulo2"/>
      <sheetName val="Módulo3"/>
      <sheetName val="cant y precios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y precios"/>
    </sheetNames>
    <sheetDataSet>
      <sheetData sheetId="0" refreshError="1"/>
    </sheetDataSet>
  </externalBook>
</externalLink>
</file>

<file path=xl/richData/_rels/richValueRel.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6">
  <rv s="0">
    <v>5</v>
    <v>0</v>
  </rv>
  <rv s="0">
    <v>5</v>
    <v>1</v>
  </rv>
  <rv s="0">
    <v>5</v>
    <v>2</v>
  </rv>
  <rv s="0">
    <v>5</v>
    <v>3</v>
  </rv>
  <rv s="0">
    <v>5</v>
    <v>4</v>
  </rv>
  <rv s="1">
    <v>5</v>
    <v>8</v>
    <v>0</v>
    <v>6</v>
  </rv>
</rvData>
</file>

<file path=xl/richData/rdrichvaluestructure.xml><?xml version="1.0" encoding="utf-8"?>
<rvStructures xmlns="http://schemas.microsoft.com/office/spreadsheetml/2017/richdata" count="2">
  <s t="_localImage">
    <k n="CalcOrigin" t="i"/>
    <k n="_rvRel:LocalImageIdentifier" t="i"/>
  </s>
  <s t="_error">
    <k n="colOffset" t="i"/>
    <k n="errorType" t="i"/>
    <k n="rwOffset" t="i"/>
    <k n="subType" t="i"/>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ichValueRel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hyperlink" Target="\..\..\..\..\andre\AppData\Local\Temp\Temp1_ESTUDIO%20MERCADO%20VILLETA%20C.%202022.zip\ESTUDIO%20MERCADO%20VILLETA%20C.%202022\PRESUPUESTO%20INT\SOPORTES%20E.M%20INTERV\ENSAYOS%20DE%20LABORATORIO\CONCRELAB.pdf" TargetMode="External"/><Relationship Id="rId7" Type="http://schemas.openxmlformats.org/officeDocument/2006/relationships/printerSettings" Target="../printerSettings/printerSettings7.bin"/><Relationship Id="rId2" Type="http://schemas.openxmlformats.org/officeDocument/2006/relationships/hyperlink" Target="\..\..\..\..\andre\AppData\Local\Temp\Temp1_ESTUDIO%20MERCADO%20VILLETA%20C.%202022.zip\ESTUDIO%20MERCADO%20VILLETA%20C.%202022\PRESUPUESTO%20INT\SOPORTES%20E.M%20INTERV\ENSAYOS%20DE%20LABORATORIO\CONCRELAB.pdf" TargetMode="External"/><Relationship Id="rId1" Type="http://schemas.openxmlformats.org/officeDocument/2006/relationships/hyperlink" Target="\..\..\..\..\andre\AppData\Local\Temp\Temp1_ESTUDIO%20MERCADO%20VILLETA%20C.%202022.zip\ESTUDIO%20MERCADO%20VILLETA%20C.%202022\PRESUPUESTO%20INT\SOPORTES%20E.M%20INTERV\ENSAYOS%20DE%20LABORATORIO\CONCRELAB.pdf" TargetMode="External"/><Relationship Id="rId6" Type="http://schemas.openxmlformats.org/officeDocument/2006/relationships/hyperlink" Target="/../../../../andre/AppData/Local/Temp/Temp1_ESTUDIO%20MERCADO%20VILLETA%20C.%202022.zip/ESTUDIO%20MERCADO%20VILLETA%20C.%202022/PRESUPUESTO%20INT/SOPORTES%20E.M%20INTERV/ENSAYOS%20DE%20LABORATORIO/COTIZACI%C3%92N%20SIL%20%20(2).pdf" TargetMode="External"/><Relationship Id="rId5" Type="http://schemas.openxmlformats.org/officeDocument/2006/relationships/hyperlink" Target="/../../../../andre/AppData/Local/Temp/Temp1_ESTUDIO%20MERCADO%20VILLETA%20C.%202022.zip/ESTUDIO%20MERCADO%20VILLETA%20C.%202022/PRESUPUESTO%20INT/SOPORTES%20E.M%20INTERV/ENSAYOS%20DE%20LABORATORIO/COTIZACI%C3%92N%20SIL%20%20(2).pdf" TargetMode="External"/><Relationship Id="rId4" Type="http://schemas.openxmlformats.org/officeDocument/2006/relationships/hyperlink" Target="/../../../../andre/AppData/Local/Temp/Temp1_ESTUDIO%20MERCADO%20VILLETA%20C.%202022.zip/ESTUDIO%20MERCADO%20VILLETA%20C.%202022/PRESUPUESTO%20INT/SOPORTES%20E.M%20INTERV/ENSAYOS%20DE%20LABORATORIO/COTIZACI%C3%92N%20SIL%20%20(2).pdf" TargetMode="Externa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58"/>
  <sheetViews>
    <sheetView tabSelected="1" topLeftCell="A6" zoomScale="80" zoomScaleNormal="80" workbookViewId="0">
      <selection activeCell="C9" sqref="C9"/>
    </sheetView>
  </sheetViews>
  <sheetFormatPr baseColWidth="10" defaultColWidth="11.42578125" defaultRowHeight="12.75"/>
  <cols>
    <col min="1" max="1" width="4.42578125" style="281" customWidth="1"/>
    <col min="2" max="2" width="21.5703125" style="285" bestFit="1" customWidth="1"/>
    <col min="3" max="3" width="48.42578125" style="285" customWidth="1"/>
    <col min="4" max="4" width="13.85546875" style="285" customWidth="1"/>
    <col min="5" max="5" width="4.5703125" style="285" customWidth="1"/>
    <col min="6" max="7" width="22.5703125" style="285" customWidth="1"/>
    <col min="8" max="8" width="16.5703125" style="285" customWidth="1"/>
    <col min="9" max="9" width="186.5703125" style="281" customWidth="1"/>
    <col min="10" max="10" width="17.42578125" style="285" bestFit="1" customWidth="1"/>
    <col min="11" max="11" width="14.5703125" style="285" bestFit="1" customWidth="1"/>
    <col min="12" max="12" width="13.42578125" style="285" customWidth="1"/>
    <col min="13" max="16384" width="11.42578125" style="285"/>
  </cols>
  <sheetData>
    <row r="1" spans="1:9" ht="13.5" thickBot="1">
      <c r="B1" s="282"/>
      <c r="C1" s="283"/>
      <c r="D1" s="283"/>
      <c r="E1" s="283"/>
      <c r="F1" s="283"/>
      <c r="G1" s="283"/>
      <c r="H1" s="284"/>
    </row>
    <row r="2" spans="1:9" s="288" customFormat="1" ht="18">
      <c r="A2" s="286"/>
      <c r="B2" s="857" t="s">
        <v>0</v>
      </c>
      <c r="C2" s="858"/>
      <c r="D2" s="858"/>
      <c r="E2" s="858"/>
      <c r="F2" s="858"/>
      <c r="G2" s="859"/>
      <c r="H2" s="866" t="e" vm="1">
        <v>#VALUE!</v>
      </c>
      <c r="I2" s="287"/>
    </row>
    <row r="3" spans="1:9" s="288" customFormat="1" ht="18">
      <c r="A3" s="286"/>
      <c r="B3" s="860" t="s">
        <v>1</v>
      </c>
      <c r="C3" s="861"/>
      <c r="D3" s="861"/>
      <c r="E3" s="861"/>
      <c r="F3" s="861"/>
      <c r="G3" s="862"/>
      <c r="H3" s="867"/>
      <c r="I3" s="287"/>
    </row>
    <row r="4" spans="1:9" s="288" customFormat="1" ht="18" customHeight="1" thickBot="1">
      <c r="A4" s="286"/>
      <c r="B4" s="863" t="s">
        <v>2</v>
      </c>
      <c r="C4" s="864"/>
      <c r="D4" s="864"/>
      <c r="E4" s="864"/>
      <c r="F4" s="864"/>
      <c r="G4" s="865"/>
      <c r="H4" s="868"/>
      <c r="I4" s="287"/>
    </row>
    <row r="5" spans="1:9" ht="6" customHeight="1" thickBot="1">
      <c r="B5" s="289"/>
      <c r="C5" s="289"/>
      <c r="D5" s="289"/>
      <c r="E5" s="289"/>
      <c r="F5" s="289"/>
      <c r="G5" s="289"/>
      <c r="H5" s="289"/>
    </row>
    <row r="6" spans="1:9" ht="111.75" customHeight="1">
      <c r="A6" s="286"/>
      <c r="B6" s="290" t="s">
        <v>3</v>
      </c>
      <c r="C6" s="869" t="s">
        <v>4</v>
      </c>
      <c r="D6" s="870"/>
      <c r="E6" s="870"/>
      <c r="F6" s="870"/>
      <c r="G6" s="870"/>
      <c r="H6" s="871"/>
      <c r="I6" s="287"/>
    </row>
    <row r="7" spans="1:9" ht="51" customHeight="1" thickBot="1">
      <c r="A7" s="286"/>
      <c r="B7" s="291" t="s">
        <v>5</v>
      </c>
      <c r="C7" s="872" t="s">
        <v>6</v>
      </c>
      <c r="D7" s="872"/>
      <c r="E7" s="872"/>
      <c r="F7" s="872"/>
      <c r="G7" s="872"/>
      <c r="H7" s="873"/>
      <c r="I7" s="287"/>
    </row>
    <row r="8" spans="1:9" ht="13.5" thickBot="1">
      <c r="B8" s="292"/>
      <c r="C8" s="289"/>
      <c r="D8" s="289"/>
      <c r="E8" s="289"/>
      <c r="F8" s="289"/>
      <c r="G8" s="289"/>
      <c r="H8" s="293"/>
    </row>
    <row r="9" spans="1:9" ht="39.6" customHeight="1">
      <c r="A9" s="286"/>
      <c r="B9" s="290" t="s">
        <v>7</v>
      </c>
      <c r="C9" s="673">
        <v>2495412008.6230698</v>
      </c>
      <c r="D9" s="295" t="s">
        <v>8</v>
      </c>
      <c r="E9" s="296"/>
      <c r="F9" s="874" t="s">
        <v>9</v>
      </c>
      <c r="G9" s="875"/>
      <c r="H9" s="297">
        <v>0</v>
      </c>
      <c r="I9" s="287"/>
    </row>
    <row r="10" spans="1:9" ht="36.75" customHeight="1" thickBot="1">
      <c r="A10" s="286"/>
      <c r="B10" s="291" t="s">
        <v>10</v>
      </c>
      <c r="C10" s="674">
        <v>10</v>
      </c>
      <c r="D10" s="298" t="s">
        <v>11</v>
      </c>
      <c r="F10" s="855" t="s">
        <v>12</v>
      </c>
      <c r="G10" s="856"/>
      <c r="H10" s="675">
        <v>1300000</v>
      </c>
      <c r="I10" s="287"/>
    </row>
    <row r="11" spans="1:9" ht="14.25" customHeight="1" thickBot="1">
      <c r="A11" s="286"/>
      <c r="B11" s="292"/>
      <c r="C11" s="289"/>
      <c r="D11" s="289"/>
      <c r="E11" s="289"/>
      <c r="F11" s="289"/>
      <c r="G11" s="289"/>
      <c r="H11" s="293"/>
      <c r="I11" s="287"/>
    </row>
    <row r="12" spans="1:9" ht="110.25" customHeight="1">
      <c r="A12" s="286"/>
      <c r="B12" s="290" t="s">
        <v>13</v>
      </c>
      <c r="C12" s="842" t="s">
        <v>14</v>
      </c>
      <c r="D12" s="842"/>
      <c r="E12" s="842"/>
      <c r="F12" s="842"/>
      <c r="G12" s="842"/>
      <c r="H12" s="843"/>
      <c r="I12" s="287"/>
    </row>
    <row r="13" spans="1:9" ht="39.75" customHeight="1">
      <c r="A13" s="286"/>
      <c r="B13" s="849" t="s">
        <v>15</v>
      </c>
      <c r="C13" s="844" t="s">
        <v>16</v>
      </c>
      <c r="D13" s="844"/>
      <c r="E13" s="844"/>
      <c r="F13" s="844"/>
      <c r="G13" s="844"/>
      <c r="H13" s="845"/>
      <c r="I13" s="287"/>
    </row>
    <row r="14" spans="1:9" ht="39.75" customHeight="1">
      <c r="A14" s="286"/>
      <c r="B14" s="849"/>
      <c r="C14" s="844"/>
      <c r="D14" s="844"/>
      <c r="E14" s="844"/>
      <c r="F14" s="844"/>
      <c r="G14" s="844"/>
      <c r="H14" s="845"/>
      <c r="I14" s="287"/>
    </row>
    <row r="15" spans="1:9" ht="39.75" customHeight="1">
      <c r="A15" s="286"/>
      <c r="B15" s="849"/>
      <c r="C15" s="846" t="s">
        <v>17</v>
      </c>
      <c r="D15" s="847"/>
      <c r="E15" s="847"/>
      <c r="F15" s="847"/>
      <c r="G15" s="847"/>
      <c r="H15" s="848"/>
      <c r="I15" s="287"/>
    </row>
    <row r="16" spans="1:9" ht="39.75" customHeight="1">
      <c r="A16" s="286"/>
      <c r="B16" s="849"/>
      <c r="C16" s="846"/>
      <c r="D16" s="847"/>
      <c r="E16" s="847"/>
      <c r="F16" s="847"/>
      <c r="G16" s="847"/>
      <c r="H16" s="848"/>
      <c r="I16" s="287"/>
    </row>
    <row r="17" spans="1:9" ht="39.75" customHeight="1">
      <c r="A17" s="286"/>
      <c r="B17" s="849"/>
      <c r="C17" s="846" t="s">
        <v>18</v>
      </c>
      <c r="D17" s="847"/>
      <c r="E17" s="847"/>
      <c r="F17" s="847"/>
      <c r="G17" s="847"/>
      <c r="H17" s="848"/>
      <c r="I17" s="287"/>
    </row>
    <row r="18" spans="1:9" ht="39.75" customHeight="1">
      <c r="A18" s="286"/>
      <c r="B18" s="849"/>
      <c r="C18" s="846"/>
      <c r="D18" s="847"/>
      <c r="E18" s="847"/>
      <c r="F18" s="847"/>
      <c r="G18" s="847"/>
      <c r="H18" s="848"/>
      <c r="I18" s="287"/>
    </row>
    <row r="19" spans="1:9" ht="39.75" customHeight="1">
      <c r="A19" s="286"/>
      <c r="B19" s="849"/>
      <c r="C19" s="846"/>
      <c r="D19" s="847"/>
      <c r="E19" s="847"/>
      <c r="F19" s="847"/>
      <c r="G19" s="847"/>
      <c r="H19" s="848"/>
      <c r="I19" s="287"/>
    </row>
    <row r="20" spans="1:9" ht="39.75" customHeight="1">
      <c r="A20" s="286"/>
      <c r="B20" s="849"/>
      <c r="C20" s="846"/>
      <c r="D20" s="847"/>
      <c r="E20" s="847"/>
      <c r="F20" s="847"/>
      <c r="G20" s="847"/>
      <c r="H20" s="848"/>
      <c r="I20" s="287"/>
    </row>
    <row r="21" spans="1:9" ht="39.75" customHeight="1">
      <c r="A21" s="286"/>
      <c r="B21" s="849"/>
      <c r="C21" s="846"/>
      <c r="D21" s="847"/>
      <c r="E21" s="847"/>
      <c r="F21" s="847"/>
      <c r="G21" s="847"/>
      <c r="H21" s="848"/>
      <c r="I21" s="287"/>
    </row>
    <row r="22" spans="1:9" ht="39.75" customHeight="1">
      <c r="A22" s="286"/>
      <c r="B22" s="849"/>
      <c r="C22" s="851"/>
      <c r="D22" s="851"/>
      <c r="E22" s="851"/>
      <c r="F22" s="851"/>
      <c r="G22" s="851"/>
      <c r="H22" s="852"/>
      <c r="I22" s="287"/>
    </row>
    <row r="23" spans="1:9" ht="39.75" customHeight="1" thickBot="1">
      <c r="A23" s="286"/>
      <c r="B23" s="850"/>
      <c r="C23" s="853"/>
      <c r="D23" s="853"/>
      <c r="E23" s="853"/>
      <c r="F23" s="853"/>
      <c r="G23" s="853"/>
      <c r="H23" s="854"/>
      <c r="I23" s="287"/>
    </row>
    <row r="24" spans="1:9">
      <c r="A24" s="286"/>
      <c r="I24" s="287"/>
    </row>
    <row r="25" spans="1:9">
      <c r="A25" s="286"/>
      <c r="I25" s="287"/>
    </row>
    <row r="26" spans="1:9">
      <c r="A26" s="286"/>
      <c r="I26" s="287"/>
    </row>
    <row r="27" spans="1:9">
      <c r="A27" s="286"/>
      <c r="I27" s="287"/>
    </row>
    <row r="28" spans="1:9">
      <c r="A28" s="286"/>
      <c r="I28" s="287"/>
    </row>
    <row r="29" spans="1:9">
      <c r="A29" s="286"/>
      <c r="I29" s="287"/>
    </row>
    <row r="30" spans="1:9">
      <c r="A30" s="286"/>
      <c r="I30" s="287"/>
    </row>
    <row r="31" spans="1:9">
      <c r="A31" s="286"/>
      <c r="I31" s="287"/>
    </row>
    <row r="32" spans="1:9">
      <c r="A32" s="286"/>
      <c r="I32" s="287"/>
    </row>
    <row r="33" spans="1:9">
      <c r="A33" s="286"/>
      <c r="I33" s="287"/>
    </row>
    <row r="34" spans="1:9">
      <c r="A34" s="286"/>
      <c r="I34" s="287"/>
    </row>
    <row r="35" spans="1:9">
      <c r="A35" s="286"/>
      <c r="I35" s="287"/>
    </row>
    <row r="36" spans="1:9">
      <c r="A36" s="286"/>
      <c r="I36" s="287"/>
    </row>
    <row r="37" spans="1:9">
      <c r="A37" s="286"/>
      <c r="I37" s="287"/>
    </row>
    <row r="38" spans="1:9">
      <c r="A38" s="286"/>
      <c r="I38" s="287"/>
    </row>
    <row r="39" spans="1:9">
      <c r="A39" s="286"/>
      <c r="I39" s="287"/>
    </row>
    <row r="40" spans="1:9">
      <c r="A40" s="286"/>
      <c r="I40" s="287"/>
    </row>
    <row r="41" spans="1:9">
      <c r="A41" s="286"/>
      <c r="I41" s="287"/>
    </row>
    <row r="42" spans="1:9">
      <c r="A42" s="286"/>
      <c r="I42" s="287"/>
    </row>
    <row r="43" spans="1:9">
      <c r="A43" s="286"/>
      <c r="I43" s="287"/>
    </row>
    <row r="44" spans="1:9">
      <c r="A44" s="286"/>
      <c r="I44" s="287"/>
    </row>
    <row r="45" spans="1:9">
      <c r="A45" s="286"/>
      <c r="I45" s="287"/>
    </row>
    <row r="46" spans="1:9">
      <c r="A46" s="286"/>
      <c r="I46" s="287"/>
    </row>
    <row r="47" spans="1:9">
      <c r="A47" s="286"/>
      <c r="I47" s="287"/>
    </row>
    <row r="48" spans="1:9">
      <c r="A48" s="286"/>
      <c r="I48" s="287"/>
    </row>
    <row r="49" spans="1:9">
      <c r="A49" s="286"/>
      <c r="I49" s="287"/>
    </row>
    <row r="50" spans="1:9">
      <c r="A50" s="286"/>
      <c r="I50" s="287"/>
    </row>
    <row r="51" spans="1:9">
      <c r="A51" s="286"/>
      <c r="I51" s="287"/>
    </row>
    <row r="52" spans="1:9">
      <c r="A52" s="286"/>
      <c r="I52" s="287"/>
    </row>
    <row r="53" spans="1:9">
      <c r="A53" s="286"/>
      <c r="I53" s="287"/>
    </row>
    <row r="54" spans="1:9">
      <c r="A54" s="286"/>
      <c r="I54" s="287"/>
    </row>
    <row r="55" spans="1:9">
      <c r="A55" s="286"/>
      <c r="I55" s="287"/>
    </row>
    <row r="56" spans="1:9">
      <c r="A56" s="286"/>
      <c r="I56" s="287"/>
    </row>
    <row r="57" spans="1:9">
      <c r="A57" s="286"/>
      <c r="I57" s="287"/>
    </row>
    <row r="58" spans="1:9">
      <c r="B58" s="299"/>
      <c r="C58" s="294"/>
      <c r="D58" s="294"/>
      <c r="E58" s="294"/>
      <c r="F58" s="294"/>
      <c r="G58" s="294"/>
      <c r="H58" s="300"/>
    </row>
  </sheetData>
  <mergeCells count="21">
    <mergeCell ref="F10:G10"/>
    <mergeCell ref="B2:G2"/>
    <mergeCell ref="B3:G3"/>
    <mergeCell ref="B4:G4"/>
    <mergeCell ref="H2:H4"/>
    <mergeCell ref="C6:H6"/>
    <mergeCell ref="C7:H7"/>
    <mergeCell ref="F9:G9"/>
    <mergeCell ref="C17:H17"/>
    <mergeCell ref="B13:B23"/>
    <mergeCell ref="C18:H18"/>
    <mergeCell ref="C19:H19"/>
    <mergeCell ref="C20:H20"/>
    <mergeCell ref="C21:H21"/>
    <mergeCell ref="C22:H22"/>
    <mergeCell ref="C23:H23"/>
    <mergeCell ref="C12:H12"/>
    <mergeCell ref="C13:H13"/>
    <mergeCell ref="C14:H14"/>
    <mergeCell ref="C15:H15"/>
    <mergeCell ref="C16:H16"/>
  </mergeCells>
  <printOptions horizontalCentered="1" verticalCentered="1"/>
  <pageMargins left="0" right="0" top="0" bottom="0" header="0.31496062992125984" footer="0.31496062992125984"/>
  <pageSetup scale="69" orientation="portrait" horizontalDpi="4294967295" verticalDpi="4294967295" copies="2"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2">
    <tabColor rgb="FFFFFF00"/>
  </sheetPr>
  <dimension ref="A1:AO113"/>
  <sheetViews>
    <sheetView topLeftCell="A4" zoomScale="98" zoomScaleNormal="98" workbookViewId="0">
      <selection activeCell="F14" sqref="F14"/>
    </sheetView>
  </sheetViews>
  <sheetFormatPr baseColWidth="10" defaultColWidth="11.42578125" defaultRowHeight="14.25"/>
  <cols>
    <col min="1" max="1" width="3.5703125" style="301" customWidth="1"/>
    <col min="2" max="2" width="58" style="312" customWidth="1"/>
    <col min="3" max="4" width="11.42578125" style="312" customWidth="1"/>
    <col min="5" max="5" width="18.140625" style="312" customWidth="1"/>
    <col min="6" max="6" width="21.42578125" style="301" customWidth="1"/>
    <col min="7" max="7" width="12.42578125" style="301" customWidth="1"/>
    <col min="8" max="8" width="23.42578125" style="301" customWidth="1"/>
    <col min="9" max="9" width="22.42578125" style="301" customWidth="1"/>
    <col min="10" max="10" width="41" style="301" bestFit="1" customWidth="1"/>
    <col min="11" max="41" width="11.42578125" style="301"/>
    <col min="42" max="16384" width="11.42578125" style="312"/>
  </cols>
  <sheetData>
    <row r="1" spans="1:41" s="301" customFormat="1" ht="15" thickBot="1">
      <c r="B1" s="302"/>
      <c r="C1" s="303"/>
      <c r="D1" s="303"/>
      <c r="E1" s="303"/>
      <c r="F1" s="303"/>
      <c r="G1" s="303"/>
      <c r="H1" s="303"/>
      <c r="I1" s="303"/>
    </row>
    <row r="2" spans="1:41" s="307" customFormat="1" ht="18">
      <c r="A2" s="304"/>
      <c r="B2" s="857" t="s">
        <v>0</v>
      </c>
      <c r="C2" s="858"/>
      <c r="D2" s="858"/>
      <c r="E2" s="858"/>
      <c r="F2" s="858"/>
      <c r="G2" s="858"/>
      <c r="H2" s="859"/>
      <c r="I2" s="876" t="e" vm="2">
        <v>#VALUE!</v>
      </c>
      <c r="J2" s="305"/>
      <c r="K2" s="306"/>
      <c r="L2" s="306"/>
      <c r="M2" s="306"/>
      <c r="N2" s="306"/>
      <c r="O2" s="306"/>
      <c r="P2" s="306"/>
      <c r="Q2" s="306"/>
      <c r="R2" s="306"/>
      <c r="S2" s="306"/>
      <c r="T2" s="306"/>
      <c r="U2" s="306"/>
      <c r="V2" s="306"/>
      <c r="W2" s="306"/>
      <c r="X2" s="306"/>
      <c r="Y2" s="306"/>
      <c r="Z2" s="306"/>
      <c r="AA2" s="306"/>
      <c r="AB2" s="306"/>
      <c r="AC2" s="306"/>
      <c r="AD2" s="306"/>
      <c r="AE2" s="306"/>
      <c r="AF2" s="306"/>
      <c r="AG2" s="306"/>
      <c r="AH2" s="306"/>
      <c r="AI2" s="306"/>
      <c r="AJ2" s="306"/>
      <c r="AK2" s="306"/>
      <c r="AL2" s="306"/>
      <c r="AM2" s="306"/>
      <c r="AN2" s="306"/>
      <c r="AO2" s="306"/>
    </row>
    <row r="3" spans="1:41" s="307" customFormat="1" ht="18">
      <c r="A3" s="304"/>
      <c r="B3" s="860" t="s">
        <v>1</v>
      </c>
      <c r="C3" s="861"/>
      <c r="D3" s="861"/>
      <c r="E3" s="861"/>
      <c r="F3" s="861"/>
      <c r="G3" s="861"/>
      <c r="H3" s="862"/>
      <c r="I3" s="877"/>
      <c r="J3" s="305"/>
      <c r="K3" s="306"/>
      <c r="L3" s="306"/>
      <c r="M3" s="306"/>
      <c r="N3" s="306"/>
      <c r="O3" s="306"/>
      <c r="P3" s="306"/>
      <c r="Q3" s="306"/>
      <c r="R3" s="306"/>
      <c r="S3" s="306"/>
      <c r="T3" s="306"/>
      <c r="U3" s="306"/>
      <c r="V3" s="306"/>
      <c r="W3" s="306"/>
      <c r="X3" s="306"/>
      <c r="Y3" s="306"/>
      <c r="Z3" s="306"/>
      <c r="AA3" s="306"/>
      <c r="AB3" s="306"/>
      <c r="AC3" s="306"/>
      <c r="AD3" s="306"/>
      <c r="AE3" s="306"/>
      <c r="AF3" s="306"/>
      <c r="AG3" s="306"/>
      <c r="AH3" s="306"/>
      <c r="AI3" s="306"/>
      <c r="AJ3" s="306"/>
      <c r="AK3" s="306"/>
      <c r="AL3" s="306"/>
      <c r="AM3" s="306"/>
      <c r="AN3" s="306"/>
      <c r="AO3" s="306"/>
    </row>
    <row r="4" spans="1:41" s="307" customFormat="1" ht="18" customHeight="1" thickBot="1">
      <c r="A4" s="304"/>
      <c r="B4" s="863" t="str">
        <f>+'INFO GENERAL'!B4</f>
        <v>CALCULO ADMINISTRACIÓN, IMPREVISTOS, UTILIDAD - AIU</v>
      </c>
      <c r="C4" s="864"/>
      <c r="D4" s="864"/>
      <c r="E4" s="864"/>
      <c r="F4" s="864"/>
      <c r="G4" s="864"/>
      <c r="H4" s="865"/>
      <c r="I4" s="878"/>
      <c r="J4" s="305"/>
      <c r="K4" s="306"/>
      <c r="L4" s="306"/>
      <c r="M4" s="306"/>
      <c r="N4" s="306"/>
      <c r="O4" s="306"/>
      <c r="P4" s="306"/>
      <c r="Q4" s="306"/>
      <c r="R4" s="306"/>
      <c r="S4" s="306"/>
      <c r="T4" s="306"/>
      <c r="U4" s="306"/>
      <c r="V4" s="306"/>
      <c r="W4" s="306"/>
      <c r="X4" s="306"/>
      <c r="Y4" s="306"/>
      <c r="Z4" s="306"/>
      <c r="AA4" s="306"/>
      <c r="AB4" s="306"/>
      <c r="AC4" s="306"/>
      <c r="AD4" s="306"/>
      <c r="AE4" s="306"/>
      <c r="AF4" s="306"/>
      <c r="AG4" s="306"/>
      <c r="AH4" s="306"/>
      <c r="AI4" s="306"/>
      <c r="AJ4" s="306"/>
      <c r="AK4" s="306"/>
      <c r="AL4" s="306"/>
      <c r="AM4" s="306"/>
      <c r="AN4" s="306"/>
      <c r="AO4" s="306"/>
    </row>
    <row r="5" spans="1:41" s="307" customFormat="1" ht="12" customHeight="1" thickBot="1">
      <c r="A5" s="304"/>
      <c r="B5" s="308"/>
      <c r="C5" s="308"/>
      <c r="D5" s="308"/>
      <c r="E5" s="308"/>
      <c r="F5" s="308"/>
      <c r="G5" s="308"/>
      <c r="H5" s="308"/>
      <c r="I5" s="309"/>
      <c r="J5" s="306"/>
      <c r="K5" s="306"/>
      <c r="L5" s="306"/>
      <c r="M5" s="306"/>
      <c r="N5" s="306"/>
      <c r="O5" s="306"/>
      <c r="P5" s="306"/>
      <c r="Q5" s="306"/>
      <c r="R5" s="306"/>
      <c r="S5" s="306"/>
      <c r="T5" s="306"/>
      <c r="U5" s="306"/>
      <c r="V5" s="306"/>
      <c r="W5" s="306"/>
      <c r="X5" s="306"/>
      <c r="Y5" s="306"/>
      <c r="Z5" s="306"/>
      <c r="AA5" s="306"/>
      <c r="AB5" s="306"/>
      <c r="AC5" s="306"/>
      <c r="AD5" s="306"/>
      <c r="AE5" s="306"/>
      <c r="AF5" s="306"/>
      <c r="AG5" s="306"/>
      <c r="AH5" s="306"/>
      <c r="AI5" s="306"/>
      <c r="AJ5" s="306"/>
      <c r="AK5" s="306"/>
      <c r="AL5" s="306"/>
      <c r="AM5" s="306"/>
      <c r="AN5" s="306"/>
      <c r="AO5" s="306"/>
    </row>
    <row r="6" spans="1:41" ht="22.5" customHeight="1" thickBot="1">
      <c r="A6" s="310"/>
      <c r="B6" s="879" t="s">
        <v>19</v>
      </c>
      <c r="C6" s="880"/>
      <c r="D6" s="880"/>
      <c r="E6" s="880"/>
      <c r="F6" s="880"/>
      <c r="G6" s="880"/>
      <c r="H6" s="880"/>
      <c r="I6" s="881"/>
      <c r="J6" s="311"/>
    </row>
    <row r="7" spans="1:41" s="301" customFormat="1" ht="9.75" customHeight="1" thickBot="1">
      <c r="B7" s="308"/>
      <c r="C7" s="313"/>
      <c r="D7" s="313"/>
      <c r="E7" s="313"/>
      <c r="F7" s="313"/>
      <c r="G7" s="313"/>
      <c r="H7" s="313"/>
      <c r="I7" s="313"/>
    </row>
    <row r="8" spans="1:41" ht="31.5" customHeight="1">
      <c r="A8" s="310"/>
      <c r="B8" s="314" t="s">
        <v>20</v>
      </c>
      <c r="C8" s="885" t="s">
        <v>21</v>
      </c>
      <c r="D8" s="885"/>
      <c r="E8" s="315" t="s">
        <v>22</v>
      </c>
      <c r="F8" s="315" t="s">
        <v>23</v>
      </c>
      <c r="G8" s="315" t="s">
        <v>12</v>
      </c>
      <c r="H8" s="316" t="s">
        <v>24</v>
      </c>
      <c r="I8" s="317" t="s">
        <v>25</v>
      </c>
      <c r="J8" s="317" t="s">
        <v>26</v>
      </c>
    </row>
    <row r="9" spans="1:41" s="322" customFormat="1" ht="21" customHeight="1">
      <c r="A9" s="318">
        <v>1</v>
      </c>
      <c r="B9" s="689" t="s">
        <v>27</v>
      </c>
      <c r="C9" s="882" t="s">
        <v>28</v>
      </c>
      <c r="D9" s="882"/>
      <c r="E9" s="692">
        <f>ROUNDUP(SUMIFS('PLAN OPERATIVO'!$CL$11:$CL$79,'PLAN OPERATIVO'!$D$11:$D$79,'RECURSO HUMANO'!B9)/DEDICACIÓN!$Y$5,0)</f>
        <v>1</v>
      </c>
      <c r="F9" s="676">
        <v>8946068</v>
      </c>
      <c r="G9" s="319">
        <f>F9/'INFO GENERAL'!$H$10</f>
        <v>6.881590769230769</v>
      </c>
      <c r="H9" s="672">
        <f>+DEDICACIÓN!C93</f>
        <v>0.48999999999999994</v>
      </c>
      <c r="I9" s="679">
        <f>+'FACTOR PRESTACIONAL'!D36</f>
        <v>1.6625416666666668</v>
      </c>
      <c r="J9" s="680" t="str">
        <f>IF(H9&gt;1,"ES NECESARIO DOS PROFESIONALES","")</f>
        <v/>
      </c>
      <c r="K9" s="320"/>
      <c r="L9" s="321"/>
      <c r="M9" s="321"/>
      <c r="N9" s="321"/>
      <c r="O9" s="321"/>
      <c r="P9" s="321"/>
      <c r="Q9" s="321"/>
      <c r="R9" s="321"/>
      <c r="S9" s="321"/>
      <c r="T9" s="321"/>
      <c r="U9" s="321"/>
      <c r="V9" s="321"/>
      <c r="W9" s="321"/>
      <c r="X9" s="321"/>
      <c r="Y9" s="321"/>
      <c r="Z9" s="321"/>
      <c r="AA9" s="321"/>
      <c r="AB9" s="321"/>
      <c r="AC9" s="321"/>
      <c r="AD9" s="321"/>
      <c r="AE9" s="321"/>
      <c r="AF9" s="321"/>
      <c r="AG9" s="321"/>
      <c r="AH9" s="321"/>
      <c r="AI9" s="321"/>
      <c r="AJ9" s="321"/>
      <c r="AK9" s="321"/>
      <c r="AL9" s="321"/>
      <c r="AM9" s="321"/>
      <c r="AN9" s="321"/>
      <c r="AO9" s="321"/>
    </row>
    <row r="10" spans="1:41" s="322" customFormat="1" ht="21" customHeight="1">
      <c r="A10" s="318">
        <v>2</v>
      </c>
      <c r="B10" s="689" t="s">
        <v>29</v>
      </c>
      <c r="C10" s="882" t="s">
        <v>30</v>
      </c>
      <c r="D10" s="882"/>
      <c r="E10" s="692">
        <f>ROUNDUP(SUMIFS('PLAN OPERATIVO'!$CL$11:$CL$79,'PLAN OPERATIVO'!$D$11:$D$79,'RECURSO HUMANO'!B10)/DEDICACIÓN!$Y$5,0)</f>
        <v>1</v>
      </c>
      <c r="F10" s="676">
        <v>6553517</v>
      </c>
      <c r="G10" s="319">
        <f>F10/'INFO GENERAL'!$H$10</f>
        <v>5.0411669230769229</v>
      </c>
      <c r="H10" s="672">
        <f>+DEDICACIÓN!C94</f>
        <v>0.25</v>
      </c>
      <c r="I10" s="679">
        <f>+'FACTOR PRESTACIONAL'!H36</f>
        <v>1.6625416666666666</v>
      </c>
      <c r="J10" s="680" t="str">
        <f t="shared" ref="J10:J16" si="0">IF(H10&gt;1,"ES NECESARIO DOS PROFESIONALES","")</f>
        <v/>
      </c>
      <c r="K10" s="320"/>
      <c r="L10" s="321"/>
      <c r="M10" s="321"/>
      <c r="N10" s="321"/>
      <c r="O10" s="321"/>
      <c r="P10" s="321"/>
      <c r="Q10" s="321"/>
      <c r="R10" s="321"/>
      <c r="S10" s="321"/>
      <c r="T10" s="321"/>
      <c r="U10" s="321"/>
      <c r="V10" s="321"/>
      <c r="W10" s="321"/>
      <c r="X10" s="321"/>
      <c r="Y10" s="321"/>
      <c r="Z10" s="321"/>
      <c r="AA10" s="321"/>
      <c r="AB10" s="321"/>
      <c r="AC10" s="321"/>
      <c r="AD10" s="321"/>
      <c r="AE10" s="321"/>
      <c r="AF10" s="321"/>
      <c r="AG10" s="321"/>
      <c r="AH10" s="321"/>
      <c r="AI10" s="321"/>
      <c r="AJ10" s="321"/>
      <c r="AK10" s="321"/>
      <c r="AL10" s="321"/>
      <c r="AM10" s="321"/>
      <c r="AN10" s="321"/>
      <c r="AO10" s="321"/>
    </row>
    <row r="11" spans="1:41" s="322" customFormat="1" ht="29.25" customHeight="1">
      <c r="A11" s="318">
        <v>3</v>
      </c>
      <c r="B11" s="689" t="s">
        <v>31</v>
      </c>
      <c r="C11" s="882" t="s">
        <v>30</v>
      </c>
      <c r="D11" s="882"/>
      <c r="E11" s="692">
        <f>ROUNDUP(SUMIFS('PLAN OPERATIVO'!$CL$11:$CL$79,'PLAN OPERATIVO'!$D$11:$D$79,'RECURSO HUMANO'!B11)/DEDICACIÓN!$Y$5,0)</f>
        <v>1</v>
      </c>
      <c r="F11" s="676">
        <v>6553517</v>
      </c>
      <c r="G11" s="319">
        <f>F11/'INFO GENERAL'!$H$10</f>
        <v>5.0411669230769229</v>
      </c>
      <c r="H11" s="672">
        <f>+DEDICACIÓN!C95</f>
        <v>0.71</v>
      </c>
      <c r="I11" s="679">
        <f>+'FACTOR PRESTACIONAL'!L36</f>
        <v>1.6625416666666666</v>
      </c>
      <c r="J11" s="680" t="str">
        <f t="shared" si="0"/>
        <v/>
      </c>
      <c r="K11" s="320"/>
      <c r="L11" s="321"/>
      <c r="M11" s="321"/>
      <c r="N11" s="321"/>
      <c r="O11" s="321"/>
      <c r="P11" s="321"/>
      <c r="Q11" s="321"/>
      <c r="R11" s="321"/>
      <c r="S11" s="321"/>
      <c r="T11" s="321"/>
      <c r="U11" s="321"/>
      <c r="V11" s="321"/>
      <c r="W11" s="321"/>
      <c r="X11" s="321"/>
      <c r="Y11" s="321"/>
      <c r="Z11" s="321"/>
      <c r="AA11" s="321"/>
      <c r="AB11" s="321"/>
      <c r="AC11" s="321"/>
      <c r="AD11" s="321"/>
      <c r="AE11" s="321"/>
      <c r="AF11" s="321"/>
      <c r="AG11" s="321"/>
      <c r="AH11" s="321"/>
      <c r="AI11" s="321"/>
      <c r="AJ11" s="321"/>
      <c r="AK11" s="321"/>
      <c r="AL11" s="321"/>
      <c r="AM11" s="321"/>
      <c r="AN11" s="321"/>
      <c r="AO11" s="321"/>
    </row>
    <row r="12" spans="1:41" s="322" customFormat="1" ht="21" customHeight="1">
      <c r="A12" s="318">
        <v>4</v>
      </c>
      <c r="B12" s="689" t="s">
        <v>32</v>
      </c>
      <c r="C12" s="882" t="s">
        <v>33</v>
      </c>
      <c r="D12" s="882"/>
      <c r="E12" s="692">
        <f>ROUNDUP(SUMIFS('PLAN OPERATIVO'!$CL$11:$CL$79,'PLAN OPERATIVO'!$D$11:$D$79,'RECURSO HUMANO'!B12)/DEDICACIÓN!$Y$5,0)</f>
        <v>1</v>
      </c>
      <c r="F12" s="676">
        <v>2600604</v>
      </c>
      <c r="G12" s="319">
        <f>F12/'INFO GENERAL'!$H$10</f>
        <v>2.0004646153846153</v>
      </c>
      <c r="H12" s="672">
        <f>+DEDICACIÓN!C96</f>
        <v>0.98</v>
      </c>
      <c r="I12" s="679">
        <f>+'FACTOR PRESTACIONAL'!P36</f>
        <v>1.6625416666666666</v>
      </c>
      <c r="J12" s="680" t="str">
        <f t="shared" si="0"/>
        <v/>
      </c>
      <c r="K12" s="320"/>
      <c r="L12" s="321"/>
      <c r="M12" s="321"/>
      <c r="N12" s="321"/>
      <c r="O12" s="321"/>
      <c r="P12" s="321"/>
      <c r="Q12" s="321"/>
      <c r="R12" s="321"/>
      <c r="S12" s="321"/>
      <c r="T12" s="321"/>
      <c r="U12" s="321"/>
      <c r="V12" s="321"/>
      <c r="W12" s="321"/>
      <c r="X12" s="321"/>
      <c r="Y12" s="321"/>
      <c r="Z12" s="321"/>
      <c r="AA12" s="321"/>
      <c r="AB12" s="321"/>
      <c r="AC12" s="321"/>
      <c r="AD12" s="321"/>
      <c r="AE12" s="321"/>
      <c r="AF12" s="321"/>
      <c r="AG12" s="321"/>
      <c r="AH12" s="321"/>
      <c r="AI12" s="321"/>
      <c r="AJ12" s="321"/>
      <c r="AK12" s="321"/>
      <c r="AL12" s="321"/>
      <c r="AM12" s="321"/>
      <c r="AN12" s="321"/>
      <c r="AO12" s="321"/>
    </row>
    <row r="13" spans="1:41" s="322" customFormat="1" ht="29.25" customHeight="1">
      <c r="A13" s="318">
        <v>5</v>
      </c>
      <c r="B13" s="689" t="s">
        <v>34</v>
      </c>
      <c r="C13" s="883" t="s">
        <v>30</v>
      </c>
      <c r="D13" s="884"/>
      <c r="E13" s="692">
        <f>ROUNDUP(SUMIFS('PLAN OPERATIVO'!$CL$11:$CL$79,'PLAN OPERATIVO'!$D$11:$D$79,'RECURSO HUMANO'!B13)/DEDICACIÓN!$Y$5,0)</f>
        <v>1</v>
      </c>
      <c r="F13" s="676">
        <v>8946068</v>
      </c>
      <c r="G13" s="319">
        <f>F13/'INFO GENERAL'!$H$10</f>
        <v>6.881590769230769</v>
      </c>
      <c r="H13" s="672">
        <f>+DEDICACIÓN!C97</f>
        <v>0.97499999999999998</v>
      </c>
      <c r="I13" s="679">
        <f>+'FACTOR PRESTACIONAL'!T36</f>
        <v>1.6625416666666668</v>
      </c>
      <c r="J13" s="680" t="str">
        <f t="shared" si="0"/>
        <v/>
      </c>
      <c r="K13" s="320"/>
      <c r="L13" s="321"/>
      <c r="M13" s="321"/>
      <c r="N13" s="321"/>
      <c r="O13" s="321"/>
      <c r="P13" s="321"/>
      <c r="Q13" s="321"/>
      <c r="R13" s="321"/>
      <c r="S13" s="321"/>
      <c r="T13" s="321"/>
      <c r="U13" s="321"/>
      <c r="V13" s="321"/>
      <c r="W13" s="321"/>
      <c r="X13" s="321"/>
      <c r="Y13" s="321"/>
      <c r="Z13" s="321"/>
      <c r="AA13" s="321"/>
      <c r="AB13" s="321"/>
      <c r="AC13" s="321"/>
      <c r="AD13" s="321"/>
      <c r="AE13" s="321"/>
      <c r="AF13" s="321"/>
      <c r="AG13" s="321"/>
      <c r="AH13" s="321"/>
      <c r="AI13" s="321"/>
      <c r="AJ13" s="321"/>
      <c r="AK13" s="321"/>
      <c r="AL13" s="321"/>
      <c r="AM13" s="321"/>
      <c r="AN13" s="321"/>
      <c r="AO13" s="321"/>
    </row>
    <row r="14" spans="1:41" s="322" customFormat="1" ht="21" customHeight="1">
      <c r="A14" s="318">
        <v>6</v>
      </c>
      <c r="B14" s="689" t="s">
        <v>35</v>
      </c>
      <c r="C14" s="883" t="s">
        <v>30</v>
      </c>
      <c r="D14" s="884"/>
      <c r="E14" s="692">
        <f>ROUNDUP(SUMIFS('PLAN OPERATIVO'!$CL$11:$CL$79,'PLAN OPERATIVO'!$D$11:$D$79,'RECURSO HUMANO'!B14)/DEDICACIÓN!$Y$5,0)</f>
        <v>1</v>
      </c>
      <c r="F14" s="676">
        <v>8946068</v>
      </c>
      <c r="G14" s="319">
        <f>F14/'INFO GENERAL'!$H$10</f>
        <v>6.881590769230769</v>
      </c>
      <c r="H14" s="672">
        <f>+DEDICACIÓN!C98</f>
        <v>0.96800000000000019</v>
      </c>
      <c r="I14" s="679">
        <f>+'FACTOR PRESTACIONAL'!X36</f>
        <v>1.6625416666666668</v>
      </c>
      <c r="J14" s="680" t="str">
        <f t="shared" si="0"/>
        <v/>
      </c>
      <c r="K14" s="320"/>
      <c r="L14" s="321"/>
      <c r="M14" s="321"/>
      <c r="N14" s="321"/>
      <c r="O14" s="321"/>
      <c r="P14" s="321"/>
      <c r="Q14" s="321"/>
      <c r="R14" s="321"/>
      <c r="S14" s="321"/>
      <c r="T14" s="321"/>
      <c r="U14" s="321"/>
      <c r="V14" s="321"/>
      <c r="W14" s="321"/>
      <c r="X14" s="321"/>
      <c r="Y14" s="321"/>
      <c r="Z14" s="321"/>
      <c r="AA14" s="321"/>
      <c r="AB14" s="321"/>
      <c r="AC14" s="321"/>
      <c r="AD14" s="321"/>
      <c r="AE14" s="321"/>
      <c r="AF14" s="321"/>
      <c r="AG14" s="321"/>
      <c r="AH14" s="321"/>
      <c r="AI14" s="321"/>
      <c r="AJ14" s="321"/>
      <c r="AK14" s="321"/>
      <c r="AL14" s="321"/>
      <c r="AM14" s="321"/>
      <c r="AN14" s="321"/>
      <c r="AO14" s="321"/>
    </row>
    <row r="15" spans="1:41" s="322" customFormat="1" ht="27.75" customHeight="1">
      <c r="A15" s="318">
        <v>7</v>
      </c>
      <c r="B15" s="689" t="s">
        <v>36</v>
      </c>
      <c r="C15" s="883" t="s">
        <v>30</v>
      </c>
      <c r="D15" s="884"/>
      <c r="E15" s="692">
        <f>ROUNDUP(SUMIFS('PLAN OPERATIVO'!$CL$11:$CL$79,'PLAN OPERATIVO'!$D$11:$D$79,'RECURSO HUMANO'!B15)/DEDICACIÓN!$Y$5,0)</f>
        <v>1</v>
      </c>
      <c r="F15" s="676">
        <v>5409251</v>
      </c>
      <c r="G15" s="319">
        <f>F15/'INFO GENERAL'!$H$10</f>
        <v>4.1609623076923077</v>
      </c>
      <c r="H15" s="672">
        <f>+DEDICACIÓN!C99</f>
        <v>0.96599999999999997</v>
      </c>
      <c r="I15" s="679">
        <f>+'FACTOR PRESTACIONAL'!AB36</f>
        <v>1.6625416666666666</v>
      </c>
      <c r="J15" s="680" t="str">
        <f t="shared" si="0"/>
        <v/>
      </c>
      <c r="K15" s="320"/>
      <c r="L15" s="321"/>
      <c r="M15" s="321"/>
      <c r="N15" s="321"/>
      <c r="O15" s="321"/>
      <c r="P15" s="321"/>
      <c r="Q15" s="321"/>
      <c r="R15" s="321"/>
      <c r="S15" s="321"/>
      <c r="T15" s="321"/>
      <c r="U15" s="321"/>
      <c r="V15" s="321"/>
      <c r="W15" s="321"/>
      <c r="X15" s="321"/>
      <c r="Y15" s="321"/>
      <c r="Z15" s="321"/>
      <c r="AA15" s="321"/>
      <c r="AB15" s="321"/>
      <c r="AC15" s="321"/>
      <c r="AD15" s="321"/>
      <c r="AE15" s="321"/>
      <c r="AF15" s="321"/>
      <c r="AG15" s="321"/>
      <c r="AH15" s="321"/>
      <c r="AI15" s="321"/>
      <c r="AJ15" s="321"/>
      <c r="AK15" s="321"/>
      <c r="AL15" s="321"/>
      <c r="AM15" s="321"/>
      <c r="AN15" s="321"/>
      <c r="AO15" s="321"/>
    </row>
    <row r="16" spans="1:41" s="322" customFormat="1" ht="21" customHeight="1">
      <c r="A16" s="318">
        <v>8</v>
      </c>
      <c r="B16" s="689" t="s">
        <v>37</v>
      </c>
      <c r="C16" s="883" t="s">
        <v>38</v>
      </c>
      <c r="D16" s="884"/>
      <c r="E16" s="692">
        <f>ROUNDUP(SUMIFS('PLAN OPERATIVO'!$CL$11:$CL$79,'PLAN OPERATIVO'!$D$11:$D$79,'RECURSO HUMANO'!B16)/DEDICACIÓN!$Y$5,0)</f>
        <v>1</v>
      </c>
      <c r="F16" s="676">
        <v>6553517</v>
      </c>
      <c r="G16" s="319">
        <f>F16/'INFO GENERAL'!$H$10</f>
        <v>5.0411669230769229</v>
      </c>
      <c r="H16" s="672">
        <f>+DEDICACIÓN!C100</f>
        <v>0.26999999999999996</v>
      </c>
      <c r="I16" s="679">
        <f>+'FACTOR PRESTACIONAL'!AF36</f>
        <v>1.6625416666666666</v>
      </c>
      <c r="J16" s="680" t="str">
        <f t="shared" si="0"/>
        <v/>
      </c>
      <c r="K16" s="320"/>
      <c r="L16" s="321"/>
      <c r="M16" s="321"/>
      <c r="N16" s="321"/>
      <c r="O16" s="321"/>
      <c r="P16" s="321"/>
      <c r="Q16" s="321"/>
      <c r="R16" s="321"/>
      <c r="S16" s="321"/>
      <c r="T16" s="321"/>
      <c r="U16" s="321"/>
      <c r="V16" s="321"/>
      <c r="W16" s="321"/>
      <c r="X16" s="321"/>
      <c r="Y16" s="321"/>
      <c r="Z16" s="321"/>
      <c r="AA16" s="321"/>
      <c r="AB16" s="321"/>
      <c r="AC16" s="321"/>
      <c r="AD16" s="321"/>
      <c r="AE16" s="321"/>
      <c r="AF16" s="321"/>
      <c r="AG16" s="321"/>
      <c r="AH16" s="321"/>
      <c r="AI16" s="321"/>
      <c r="AJ16" s="321"/>
      <c r="AK16" s="321"/>
      <c r="AL16" s="321"/>
      <c r="AM16" s="321"/>
      <c r="AN16" s="321"/>
      <c r="AO16" s="321"/>
    </row>
    <row r="17" spans="5:5" s="301" customFormat="1">
      <c r="E17" s="692">
        <f>ROUNDUP(SUMIFS('PLAN OPERATIVO'!$CL$11:$CL$79,'PLAN OPERATIVO'!$D$11:$D$79,'RECURSO HUMANO'!B17)/DEDICACIÓN!$Y$5,0)</f>
        <v>0</v>
      </c>
    </row>
    <row r="18" spans="5:5" s="301" customFormat="1"/>
    <row r="19" spans="5:5" s="301" customFormat="1"/>
    <row r="20" spans="5:5" s="301" customFormat="1"/>
    <row r="21" spans="5:5" s="301" customFormat="1"/>
    <row r="22" spans="5:5" s="301" customFormat="1"/>
    <row r="23" spans="5:5" s="301" customFormat="1"/>
    <row r="24" spans="5:5" s="301" customFormat="1"/>
    <row r="25" spans="5:5" s="301" customFormat="1"/>
    <row r="26" spans="5:5" s="301" customFormat="1"/>
    <row r="27" spans="5:5" s="301" customFormat="1"/>
    <row r="28" spans="5:5" s="301" customFormat="1"/>
    <row r="29" spans="5:5" s="301" customFormat="1"/>
    <row r="30" spans="5:5" s="301" customFormat="1"/>
    <row r="31" spans="5:5" s="301" customFormat="1"/>
    <row r="32" spans="5:5" s="301" customFormat="1"/>
    <row r="33" s="301" customFormat="1"/>
    <row r="34" s="301" customFormat="1"/>
    <row r="35" s="301" customFormat="1"/>
    <row r="36" s="301" customFormat="1"/>
    <row r="37" s="301" customFormat="1"/>
    <row r="38" s="301" customFormat="1"/>
    <row r="39" s="301" customFormat="1"/>
    <row r="40" s="301" customFormat="1"/>
    <row r="41" s="301" customFormat="1"/>
    <row r="42" s="301" customFormat="1"/>
    <row r="43" s="301" customFormat="1"/>
    <row r="44" s="301" customFormat="1"/>
    <row r="45" s="301" customFormat="1"/>
    <row r="46" s="301" customFormat="1"/>
    <row r="47" s="301" customFormat="1"/>
    <row r="48" s="301" customFormat="1"/>
    <row r="49" s="301" customFormat="1"/>
    <row r="50" s="301" customFormat="1"/>
    <row r="51" s="301" customFormat="1"/>
    <row r="52" s="301" customFormat="1"/>
    <row r="53" s="301" customFormat="1"/>
    <row r="54" s="301" customFormat="1"/>
    <row r="55" s="301" customFormat="1"/>
    <row r="56" s="301" customFormat="1"/>
    <row r="57" s="301" customFormat="1"/>
    <row r="58" s="301" customFormat="1"/>
    <row r="59" s="301" customFormat="1"/>
    <row r="60" s="301" customFormat="1"/>
    <row r="61" s="301" customFormat="1"/>
    <row r="62" s="301" customFormat="1"/>
    <row r="63" s="301" customFormat="1"/>
    <row r="64" s="301" customFormat="1"/>
    <row r="65" s="301" customFormat="1"/>
    <row r="66" s="301" customFormat="1"/>
    <row r="67" s="301" customFormat="1"/>
    <row r="68" s="301" customFormat="1"/>
    <row r="69" s="301" customFormat="1"/>
    <row r="70" s="301" customFormat="1"/>
    <row r="71" s="301" customFormat="1"/>
    <row r="72" s="301" customFormat="1"/>
    <row r="73" s="301" customFormat="1"/>
    <row r="74" s="301" customFormat="1"/>
    <row r="75" s="301" customFormat="1"/>
    <row r="76" s="301" customFormat="1"/>
    <row r="77" s="301" customFormat="1"/>
    <row r="78" s="301" customFormat="1"/>
    <row r="79" s="301" customFormat="1"/>
    <row r="80" s="301" customFormat="1"/>
    <row r="81" s="301" customFormat="1"/>
    <row r="82" s="301" customFormat="1"/>
    <row r="83" s="301" customFormat="1"/>
    <row r="84" s="301" customFormat="1"/>
    <row r="85" s="301" customFormat="1"/>
    <row r="86" s="301" customFormat="1"/>
    <row r="87" s="301" customFormat="1"/>
    <row r="88" s="301" customFormat="1"/>
    <row r="89" s="301" customFormat="1"/>
    <row r="90" s="301" customFormat="1"/>
    <row r="91" s="301" customFormat="1"/>
    <row r="92" s="301" customFormat="1"/>
    <row r="93" s="301" customFormat="1"/>
    <row r="94" s="301" customFormat="1"/>
    <row r="95" s="301" customFormat="1"/>
    <row r="96" s="301" customFormat="1"/>
    <row r="97" s="301" customFormat="1"/>
    <row r="98" s="301" customFormat="1"/>
    <row r="99" s="301" customFormat="1"/>
    <row r="100" s="301" customFormat="1"/>
    <row r="101" s="301" customFormat="1"/>
    <row r="102" s="301" customFormat="1"/>
    <row r="103" s="301" customFormat="1"/>
    <row r="104" s="301" customFormat="1"/>
    <row r="105" s="301" customFormat="1"/>
    <row r="106" s="301" customFormat="1"/>
    <row r="107" s="301" customFormat="1"/>
    <row r="108" s="301" customFormat="1"/>
    <row r="109" s="301" customFormat="1"/>
    <row r="110" s="301" customFormat="1"/>
    <row r="111" s="301" customFormat="1"/>
    <row r="112" s="301" customFormat="1"/>
    <row r="113" s="301" customFormat="1"/>
  </sheetData>
  <mergeCells count="14">
    <mergeCell ref="C16:D16"/>
    <mergeCell ref="B2:H2"/>
    <mergeCell ref="B3:H3"/>
    <mergeCell ref="B4:H4"/>
    <mergeCell ref="C15:D15"/>
    <mergeCell ref="C12:D12"/>
    <mergeCell ref="C13:D13"/>
    <mergeCell ref="C14:D14"/>
    <mergeCell ref="C8:D8"/>
    <mergeCell ref="I2:I4"/>
    <mergeCell ref="B6:I6"/>
    <mergeCell ref="C9:D9"/>
    <mergeCell ref="C10:D10"/>
    <mergeCell ref="C11:D11"/>
  </mergeCells>
  <conditionalFormatting sqref="H9:H16">
    <cfRule type="cellIs" dxfId="25" priority="2" operator="greaterThan">
      <formula>1</formula>
    </cfRule>
  </conditionalFormatting>
  <conditionalFormatting sqref="J9:J16">
    <cfRule type="containsText" dxfId="24" priority="1" operator="containsText" text="ES NECESARIO DOS PROFESIONALES">
      <formula>NOT(ISERROR(SEARCH("ES NECESARIO DOS PROFESIONALES",J9)))</formula>
    </cfRule>
  </conditionalFormatting>
  <printOptions horizontalCentered="1" verticalCentered="1"/>
  <pageMargins left="0.23622047244094491" right="0.23622047244094491" top="0.74803149606299213" bottom="0.74803149606299213" header="0.31496062992125984" footer="0.31496062992125984"/>
  <pageSetup scale="75" orientation="portrait" horizontalDpi="300" verticalDpi="300"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2:DR161"/>
  <sheetViews>
    <sheetView topLeftCell="A11" zoomScale="80" zoomScaleNormal="80" workbookViewId="0">
      <pane xSplit="8385" ySplit="5790" topLeftCell="AD114" activePane="bottomRight"/>
      <selection pane="topRight" activeCell="G15" sqref="G15:AR15"/>
      <selection pane="bottomLeft" activeCell="F92" sqref="F92"/>
      <selection pane="bottomRight" activeCell="AD115" sqref="AD115"/>
    </sheetView>
  </sheetViews>
  <sheetFormatPr baseColWidth="10" defaultColWidth="11.42578125" defaultRowHeight="12.75"/>
  <cols>
    <col min="1" max="1" width="5.42578125" style="705" customWidth="1"/>
    <col min="2" max="2" width="90.42578125" style="705" customWidth="1"/>
    <col min="3" max="3" width="5" style="705" hidden="1" customWidth="1"/>
    <col min="4" max="4" width="31.42578125" style="705" customWidth="1"/>
    <col min="5" max="5" width="7" style="706" customWidth="1"/>
    <col min="6" max="6" width="10.42578125" style="706" customWidth="1"/>
    <col min="7" max="11" width="8.140625" style="706" bestFit="1" customWidth="1"/>
    <col min="12" max="12" width="7.42578125" style="706" customWidth="1"/>
    <col min="13" max="13" width="8.140625" style="706" bestFit="1" customWidth="1"/>
    <col min="14" max="15" width="7.42578125" style="706" customWidth="1"/>
    <col min="16" max="31" width="8.140625" style="706" bestFit="1" customWidth="1"/>
    <col min="32" max="32" width="7.42578125" style="706" customWidth="1"/>
    <col min="33" max="33" width="8.140625" style="706" bestFit="1" customWidth="1"/>
    <col min="34" max="35" width="7.42578125" style="706" customWidth="1"/>
    <col min="36" max="46" width="8.140625" style="706" bestFit="1" customWidth="1"/>
    <col min="47" max="51" width="8.140625" style="706" hidden="1" customWidth="1"/>
    <col min="52" max="52" width="7.42578125" style="706" hidden="1" customWidth="1"/>
    <col min="53" max="53" width="8.140625" style="706" hidden="1" customWidth="1"/>
    <col min="54" max="55" width="7.42578125" style="706" hidden="1" customWidth="1"/>
    <col min="56" max="71" width="8.140625" style="706" hidden="1" customWidth="1"/>
    <col min="72" max="72" width="7.42578125" style="706" hidden="1" customWidth="1"/>
    <col min="73" max="73" width="8.140625" style="706" hidden="1" customWidth="1"/>
    <col min="74" max="75" width="7.42578125" style="706" hidden="1" customWidth="1"/>
    <col min="76" max="89" width="8.140625" style="706" hidden="1" customWidth="1"/>
    <col min="90" max="90" width="15.5703125" style="706" customWidth="1"/>
    <col min="91" max="91" width="46.7109375" style="705" customWidth="1"/>
    <col min="92" max="92" width="65" style="705" customWidth="1"/>
    <col min="93" max="93" width="40.42578125" style="705" customWidth="1"/>
    <col min="94" max="94" width="4.85546875" style="705" customWidth="1"/>
    <col min="95" max="96" width="11.42578125" style="707"/>
    <col min="97" max="97" width="79" style="707" customWidth="1"/>
    <col min="98" max="121" width="11.42578125" style="707"/>
    <col min="122" max="16384" width="11.42578125" style="705"/>
  </cols>
  <sheetData>
    <row r="2" spans="1:122" s="711" customFormat="1" ht="30.6" customHeight="1">
      <c r="A2" s="708"/>
      <c r="B2" s="889" t="s">
        <v>0</v>
      </c>
      <c r="C2" s="890"/>
      <c r="D2" s="890"/>
      <c r="E2" s="890"/>
      <c r="F2" s="890"/>
      <c r="G2" s="890"/>
      <c r="H2" s="890"/>
      <c r="I2" s="890"/>
      <c r="J2" s="890"/>
      <c r="K2" s="890"/>
      <c r="L2" s="890"/>
      <c r="M2" s="890"/>
      <c r="N2" s="890"/>
      <c r="O2" s="890"/>
      <c r="P2" s="890"/>
      <c r="Q2" s="890"/>
      <c r="R2" s="890"/>
      <c r="S2" s="890"/>
      <c r="T2" s="890"/>
      <c r="U2" s="890"/>
      <c r="V2" s="890"/>
      <c r="W2" s="890"/>
      <c r="X2" s="890"/>
      <c r="Y2" s="890"/>
      <c r="Z2" s="890"/>
      <c r="AA2" s="890"/>
      <c r="AB2" s="890"/>
      <c r="AC2" s="890"/>
      <c r="AD2" s="890"/>
      <c r="AE2" s="890"/>
      <c r="AF2" s="890"/>
      <c r="AG2" s="890"/>
      <c r="AH2" s="890"/>
      <c r="AI2" s="890"/>
      <c r="AJ2" s="890"/>
      <c r="AK2" s="890"/>
      <c r="AL2" s="890"/>
      <c r="AM2" s="890"/>
      <c r="AN2" s="890"/>
      <c r="AO2" s="890"/>
      <c r="AP2" s="890"/>
      <c r="AQ2" s="890"/>
      <c r="AR2" s="890"/>
      <c r="AS2" s="890"/>
      <c r="AT2" s="890"/>
      <c r="AU2" s="890"/>
      <c r="AV2" s="890"/>
      <c r="AW2" s="890"/>
      <c r="AX2" s="890"/>
      <c r="AY2" s="890"/>
      <c r="AZ2" s="890"/>
      <c r="BA2" s="890"/>
      <c r="BB2" s="890"/>
      <c r="BC2" s="890"/>
      <c r="BD2" s="890"/>
      <c r="BE2" s="890"/>
      <c r="BF2" s="890"/>
      <c r="BG2" s="890"/>
      <c r="BH2" s="890"/>
      <c r="BI2" s="890"/>
      <c r="BJ2" s="890"/>
      <c r="BK2" s="890"/>
      <c r="BL2" s="890"/>
      <c r="BM2" s="890"/>
      <c r="BN2" s="890"/>
      <c r="BO2" s="890"/>
      <c r="BP2" s="890"/>
      <c r="BQ2" s="890"/>
      <c r="BR2" s="890"/>
      <c r="BS2" s="890"/>
      <c r="BT2" s="890"/>
      <c r="BU2" s="890"/>
      <c r="BV2" s="890"/>
      <c r="BW2" s="890"/>
      <c r="BX2" s="890"/>
      <c r="BY2" s="890"/>
      <c r="BZ2" s="890"/>
      <c r="CA2" s="890"/>
      <c r="CB2" s="890"/>
      <c r="CC2" s="890"/>
      <c r="CD2" s="890"/>
      <c r="CE2" s="890"/>
      <c r="CF2" s="890"/>
      <c r="CG2" s="890"/>
      <c r="CH2" s="890"/>
      <c r="CI2" s="890"/>
      <c r="CJ2" s="890"/>
      <c r="CK2" s="890"/>
      <c r="CL2" s="890"/>
      <c r="CM2" s="890"/>
      <c r="CN2" s="891"/>
      <c r="CO2" s="886" t="e" vm="3">
        <v>#VALUE!</v>
      </c>
      <c r="CP2" s="709"/>
      <c r="CQ2" s="710"/>
      <c r="CR2" s="710"/>
      <c r="CS2" s="710"/>
      <c r="CT2" s="710"/>
      <c r="CU2" s="710"/>
      <c r="CV2" s="710"/>
      <c r="CW2" s="710"/>
      <c r="CX2" s="710"/>
      <c r="CY2" s="710"/>
      <c r="CZ2" s="710"/>
      <c r="DA2" s="710"/>
      <c r="DB2" s="710"/>
      <c r="DC2" s="710"/>
      <c r="DD2" s="710"/>
      <c r="DE2" s="710"/>
      <c r="DF2" s="710"/>
      <c r="DG2" s="710"/>
      <c r="DH2" s="710"/>
      <c r="DI2" s="710"/>
      <c r="DJ2" s="710"/>
      <c r="DK2" s="710"/>
      <c r="DL2" s="710"/>
      <c r="DM2" s="710"/>
      <c r="DN2" s="710"/>
      <c r="DO2" s="710"/>
      <c r="DP2" s="710"/>
      <c r="DQ2" s="710"/>
    </row>
    <row r="3" spans="1:122" s="711" customFormat="1" ht="33.6" customHeight="1">
      <c r="A3" s="708"/>
      <c r="B3" s="892" t="s">
        <v>1</v>
      </c>
      <c r="C3" s="893"/>
      <c r="D3" s="893"/>
      <c r="E3" s="893"/>
      <c r="F3" s="893"/>
      <c r="G3" s="893"/>
      <c r="H3" s="893"/>
      <c r="I3" s="893"/>
      <c r="J3" s="893"/>
      <c r="K3" s="893"/>
      <c r="L3" s="893"/>
      <c r="M3" s="893"/>
      <c r="N3" s="893"/>
      <c r="O3" s="893"/>
      <c r="P3" s="893"/>
      <c r="Q3" s="893"/>
      <c r="R3" s="893"/>
      <c r="S3" s="893"/>
      <c r="T3" s="893"/>
      <c r="U3" s="893"/>
      <c r="V3" s="893"/>
      <c r="W3" s="893"/>
      <c r="X3" s="893"/>
      <c r="Y3" s="893"/>
      <c r="Z3" s="893"/>
      <c r="AA3" s="893"/>
      <c r="AB3" s="893"/>
      <c r="AC3" s="893"/>
      <c r="AD3" s="893"/>
      <c r="AE3" s="893"/>
      <c r="AF3" s="893"/>
      <c r="AG3" s="893"/>
      <c r="AH3" s="893"/>
      <c r="AI3" s="893"/>
      <c r="AJ3" s="893"/>
      <c r="AK3" s="893"/>
      <c r="AL3" s="893"/>
      <c r="AM3" s="893"/>
      <c r="AN3" s="893"/>
      <c r="AO3" s="893"/>
      <c r="AP3" s="893"/>
      <c r="AQ3" s="893"/>
      <c r="AR3" s="893"/>
      <c r="AS3" s="893"/>
      <c r="AT3" s="893"/>
      <c r="AU3" s="893"/>
      <c r="AV3" s="893"/>
      <c r="AW3" s="893"/>
      <c r="AX3" s="893"/>
      <c r="AY3" s="893"/>
      <c r="AZ3" s="893"/>
      <c r="BA3" s="893"/>
      <c r="BB3" s="893"/>
      <c r="BC3" s="893"/>
      <c r="BD3" s="893"/>
      <c r="BE3" s="893"/>
      <c r="BF3" s="893"/>
      <c r="BG3" s="893"/>
      <c r="BH3" s="893"/>
      <c r="BI3" s="893"/>
      <c r="BJ3" s="893"/>
      <c r="BK3" s="893"/>
      <c r="BL3" s="893"/>
      <c r="BM3" s="893"/>
      <c r="BN3" s="893"/>
      <c r="BO3" s="893"/>
      <c r="BP3" s="893"/>
      <c r="BQ3" s="893"/>
      <c r="BR3" s="893"/>
      <c r="BS3" s="893"/>
      <c r="BT3" s="893"/>
      <c r="BU3" s="893"/>
      <c r="BV3" s="893"/>
      <c r="BW3" s="893"/>
      <c r="BX3" s="893"/>
      <c r="BY3" s="893"/>
      <c r="BZ3" s="893"/>
      <c r="CA3" s="893"/>
      <c r="CB3" s="893"/>
      <c r="CC3" s="893"/>
      <c r="CD3" s="893"/>
      <c r="CE3" s="893"/>
      <c r="CF3" s="893"/>
      <c r="CG3" s="893"/>
      <c r="CH3" s="893"/>
      <c r="CI3" s="893"/>
      <c r="CJ3" s="893"/>
      <c r="CK3" s="893"/>
      <c r="CL3" s="893"/>
      <c r="CM3" s="893"/>
      <c r="CN3" s="894"/>
      <c r="CO3" s="887"/>
      <c r="CP3" s="709"/>
      <c r="CQ3" s="710"/>
      <c r="CR3" s="710"/>
      <c r="CS3" s="710"/>
      <c r="CT3" s="710"/>
      <c r="CU3" s="710"/>
      <c r="CV3" s="710"/>
      <c r="CW3" s="710"/>
      <c r="CX3" s="710"/>
      <c r="CY3" s="710"/>
      <c r="CZ3" s="710"/>
      <c r="DA3" s="710"/>
      <c r="DB3" s="710"/>
      <c r="DC3" s="710"/>
      <c r="DD3" s="710"/>
      <c r="DE3" s="710"/>
      <c r="DF3" s="710"/>
      <c r="DG3" s="710"/>
      <c r="DH3" s="710"/>
      <c r="DI3" s="710"/>
      <c r="DJ3" s="710"/>
      <c r="DK3" s="710"/>
      <c r="DL3" s="710"/>
      <c r="DM3" s="710"/>
      <c r="DN3" s="710"/>
      <c r="DO3" s="710"/>
      <c r="DP3" s="710"/>
      <c r="DQ3" s="710"/>
    </row>
    <row r="4" spans="1:122" s="711" customFormat="1" ht="33.6" customHeight="1" thickBot="1">
      <c r="A4" s="708"/>
      <c r="B4" s="895" t="str">
        <f>+'INFO GENERAL'!B4</f>
        <v>CALCULO ADMINISTRACIÓN, IMPREVISTOS, UTILIDAD - AIU</v>
      </c>
      <c r="C4" s="896"/>
      <c r="D4" s="896"/>
      <c r="E4" s="896"/>
      <c r="F4" s="896"/>
      <c r="G4" s="896"/>
      <c r="H4" s="896"/>
      <c r="I4" s="896"/>
      <c r="J4" s="896"/>
      <c r="K4" s="896"/>
      <c r="L4" s="896"/>
      <c r="M4" s="896"/>
      <c r="N4" s="896"/>
      <c r="O4" s="896"/>
      <c r="P4" s="896"/>
      <c r="Q4" s="896"/>
      <c r="R4" s="896"/>
      <c r="S4" s="896"/>
      <c r="T4" s="896"/>
      <c r="U4" s="896"/>
      <c r="V4" s="896"/>
      <c r="W4" s="896"/>
      <c r="X4" s="896"/>
      <c r="Y4" s="896"/>
      <c r="Z4" s="896"/>
      <c r="AA4" s="896"/>
      <c r="AB4" s="896"/>
      <c r="AC4" s="896"/>
      <c r="AD4" s="896"/>
      <c r="AE4" s="896"/>
      <c r="AF4" s="896"/>
      <c r="AG4" s="896"/>
      <c r="AH4" s="896"/>
      <c r="AI4" s="896"/>
      <c r="AJ4" s="896"/>
      <c r="AK4" s="896"/>
      <c r="AL4" s="896"/>
      <c r="AM4" s="896"/>
      <c r="AN4" s="896"/>
      <c r="AO4" s="896"/>
      <c r="AP4" s="896"/>
      <c r="AQ4" s="896"/>
      <c r="AR4" s="896"/>
      <c r="AS4" s="896"/>
      <c r="AT4" s="896"/>
      <c r="AU4" s="896"/>
      <c r="AV4" s="896"/>
      <c r="AW4" s="896"/>
      <c r="AX4" s="896"/>
      <c r="AY4" s="896"/>
      <c r="AZ4" s="896"/>
      <c r="BA4" s="896"/>
      <c r="BB4" s="896"/>
      <c r="BC4" s="896"/>
      <c r="BD4" s="896"/>
      <c r="BE4" s="896"/>
      <c r="BF4" s="896"/>
      <c r="BG4" s="896"/>
      <c r="BH4" s="896"/>
      <c r="BI4" s="896"/>
      <c r="BJ4" s="896"/>
      <c r="BK4" s="896"/>
      <c r="BL4" s="896"/>
      <c r="BM4" s="896"/>
      <c r="BN4" s="896"/>
      <c r="BO4" s="896"/>
      <c r="BP4" s="896"/>
      <c r="BQ4" s="896"/>
      <c r="BR4" s="896"/>
      <c r="BS4" s="896"/>
      <c r="BT4" s="896"/>
      <c r="BU4" s="896"/>
      <c r="BV4" s="896"/>
      <c r="BW4" s="896"/>
      <c r="BX4" s="896"/>
      <c r="BY4" s="896"/>
      <c r="BZ4" s="896"/>
      <c r="CA4" s="896"/>
      <c r="CB4" s="896"/>
      <c r="CC4" s="896"/>
      <c r="CD4" s="896"/>
      <c r="CE4" s="896"/>
      <c r="CF4" s="896"/>
      <c r="CG4" s="896"/>
      <c r="CH4" s="896"/>
      <c r="CI4" s="896"/>
      <c r="CJ4" s="896"/>
      <c r="CK4" s="896"/>
      <c r="CL4" s="896"/>
      <c r="CM4" s="896"/>
      <c r="CN4" s="897"/>
      <c r="CO4" s="888"/>
      <c r="CP4" s="709"/>
      <c r="CQ4" s="710"/>
      <c r="CR4" s="710"/>
      <c r="CS4" s="710"/>
      <c r="CT4" s="710"/>
      <c r="CU4" s="710"/>
      <c r="CV4" s="710"/>
      <c r="CW4" s="710"/>
      <c r="CX4" s="710"/>
      <c r="CY4" s="710"/>
      <c r="CZ4" s="710"/>
      <c r="DA4" s="710"/>
      <c r="DB4" s="710"/>
      <c r="DC4" s="710"/>
      <c r="DD4" s="710"/>
      <c r="DE4" s="710"/>
      <c r="DF4" s="710"/>
      <c r="DG4" s="710"/>
      <c r="DH4" s="710"/>
      <c r="DI4" s="710"/>
      <c r="DJ4" s="710"/>
      <c r="DK4" s="710"/>
      <c r="DL4" s="710"/>
      <c r="DM4" s="710"/>
      <c r="DN4" s="710"/>
      <c r="DO4" s="710"/>
      <c r="DP4" s="710"/>
      <c r="DQ4" s="710"/>
    </row>
    <row r="5" spans="1:122" s="712" customFormat="1" ht="12.75" customHeight="1">
      <c r="B5" s="713"/>
      <c r="C5" s="713"/>
      <c r="D5" s="713"/>
      <c r="E5" s="714"/>
      <c r="F5" s="714"/>
      <c r="G5" s="714"/>
      <c r="H5" s="714"/>
      <c r="I5" s="714"/>
      <c r="J5" s="714"/>
      <c r="K5" s="714"/>
      <c r="L5" s="714"/>
      <c r="M5" s="714"/>
      <c r="N5" s="714"/>
      <c r="O5" s="714"/>
      <c r="P5" s="714"/>
      <c r="Q5" s="714"/>
      <c r="R5" s="714"/>
      <c r="S5" s="714"/>
      <c r="T5" s="714"/>
      <c r="U5" s="714"/>
      <c r="V5" s="714"/>
      <c r="W5" s="714"/>
      <c r="X5" s="714"/>
      <c r="Y5" s="714"/>
      <c r="Z5" s="714"/>
      <c r="AA5" s="714"/>
      <c r="AB5" s="714"/>
      <c r="AC5" s="714"/>
      <c r="AD5" s="714"/>
      <c r="AE5" s="714"/>
      <c r="AF5" s="714"/>
      <c r="AG5" s="714"/>
      <c r="AH5" s="714"/>
      <c r="AI5" s="714"/>
      <c r="AJ5" s="714"/>
      <c r="AK5" s="714"/>
      <c r="AL5" s="714"/>
      <c r="AM5" s="714"/>
      <c r="AN5" s="714"/>
      <c r="AO5" s="714"/>
      <c r="AP5" s="714"/>
      <c r="AQ5" s="714"/>
      <c r="AR5" s="714"/>
      <c r="AS5" s="714"/>
      <c r="AT5" s="714"/>
      <c r="AU5" s="714"/>
      <c r="AV5" s="714"/>
      <c r="AW5" s="714"/>
      <c r="AX5" s="714"/>
      <c r="AY5" s="714"/>
      <c r="AZ5" s="714"/>
      <c r="BA5" s="714"/>
      <c r="BB5" s="714"/>
      <c r="BC5" s="714"/>
      <c r="BD5" s="714"/>
      <c r="BE5" s="714"/>
      <c r="BF5" s="714"/>
      <c r="BG5" s="714"/>
      <c r="BH5" s="714"/>
      <c r="BI5" s="714"/>
      <c r="BJ5" s="714"/>
      <c r="BK5" s="714"/>
      <c r="BL5" s="714"/>
      <c r="BM5" s="714"/>
      <c r="BN5" s="714"/>
      <c r="BO5" s="714"/>
      <c r="BP5" s="714"/>
      <c r="BQ5" s="714"/>
      <c r="BR5" s="714"/>
      <c r="BS5" s="714"/>
      <c r="BT5" s="714"/>
      <c r="BU5" s="714"/>
      <c r="BV5" s="714"/>
      <c r="BW5" s="714"/>
      <c r="BX5" s="714"/>
      <c r="BY5" s="714"/>
      <c r="BZ5" s="714"/>
      <c r="CA5" s="714"/>
      <c r="CB5" s="714"/>
      <c r="CC5" s="714"/>
      <c r="CD5" s="714"/>
      <c r="CE5" s="714"/>
      <c r="CF5" s="714"/>
      <c r="CG5" s="714"/>
      <c r="CH5" s="714"/>
      <c r="CI5" s="714"/>
      <c r="CJ5" s="714"/>
      <c r="CK5" s="714"/>
      <c r="CL5" s="714"/>
      <c r="CM5" s="715"/>
      <c r="CN5" s="715"/>
      <c r="CO5" s="716"/>
      <c r="CQ5" s="707"/>
      <c r="CR5" s="707"/>
      <c r="CS5" s="707"/>
      <c r="CT5" s="707"/>
      <c r="CU5" s="707"/>
      <c r="CV5" s="707"/>
      <c r="CW5" s="707"/>
      <c r="CX5" s="707"/>
      <c r="CY5" s="707"/>
      <c r="CZ5" s="707"/>
      <c r="DA5" s="707"/>
      <c r="DB5" s="707"/>
      <c r="DC5" s="707"/>
      <c r="DD5" s="707"/>
      <c r="DE5" s="707"/>
      <c r="DF5" s="707"/>
      <c r="DG5" s="707"/>
      <c r="DH5" s="707"/>
      <c r="DI5" s="707"/>
      <c r="DJ5" s="707"/>
      <c r="DK5" s="707"/>
      <c r="DL5" s="707"/>
      <c r="DM5" s="707"/>
      <c r="DN5" s="707"/>
      <c r="DO5" s="707"/>
      <c r="DP5" s="707"/>
      <c r="DQ5" s="707"/>
      <c r="DR5" s="717"/>
    </row>
    <row r="6" spans="1:122" ht="26.25" customHeight="1" thickBot="1">
      <c r="A6" s="718"/>
      <c r="B6" s="719" t="s">
        <v>39</v>
      </c>
      <c r="C6" s="720"/>
      <c r="D6" s="720"/>
      <c r="E6" s="721"/>
      <c r="F6" s="721"/>
      <c r="G6" s="721"/>
      <c r="H6" s="721"/>
      <c r="I6" s="721"/>
      <c r="J6" s="721"/>
      <c r="K6" s="721"/>
      <c r="L6" s="721"/>
      <c r="M6" s="721"/>
      <c r="N6" s="721"/>
      <c r="O6" s="721"/>
      <c r="P6" s="721"/>
      <c r="Q6" s="721"/>
      <c r="R6" s="721"/>
      <c r="S6" s="721"/>
      <c r="T6" s="721"/>
      <c r="U6" s="721"/>
      <c r="V6" s="721"/>
      <c r="W6" s="721"/>
      <c r="X6" s="721"/>
      <c r="Y6" s="721"/>
      <c r="Z6" s="721"/>
      <c r="AA6" s="721"/>
      <c r="AB6" s="721"/>
      <c r="AC6" s="721"/>
      <c r="AD6" s="721"/>
      <c r="AE6" s="721"/>
      <c r="AF6" s="721"/>
      <c r="AG6" s="721"/>
      <c r="AH6" s="721"/>
      <c r="AI6" s="721"/>
      <c r="AJ6" s="721"/>
      <c r="AK6" s="721"/>
      <c r="AL6" s="721"/>
      <c r="AM6" s="721"/>
      <c r="AN6" s="721"/>
      <c r="AO6" s="721"/>
      <c r="AP6" s="721"/>
      <c r="AQ6" s="721"/>
      <c r="AR6" s="721"/>
      <c r="AS6" s="721"/>
      <c r="AT6" s="721"/>
      <c r="AU6" s="721"/>
      <c r="AV6" s="721"/>
      <c r="AW6" s="721"/>
      <c r="AX6" s="721"/>
      <c r="AY6" s="721"/>
      <c r="AZ6" s="721"/>
      <c r="BA6" s="721"/>
      <c r="BB6" s="721"/>
      <c r="BC6" s="721"/>
      <c r="BD6" s="721"/>
      <c r="BE6" s="721"/>
      <c r="BF6" s="721"/>
      <c r="BG6" s="721"/>
      <c r="BH6" s="721"/>
      <c r="BI6" s="721"/>
      <c r="BJ6" s="721"/>
      <c r="BK6" s="721"/>
      <c r="BL6" s="721"/>
      <c r="BM6" s="721"/>
      <c r="BN6" s="721"/>
      <c r="BO6" s="721"/>
      <c r="BP6" s="721"/>
      <c r="BQ6" s="721"/>
      <c r="BR6" s="721"/>
      <c r="BS6" s="721"/>
      <c r="BT6" s="721"/>
      <c r="BU6" s="721"/>
      <c r="BV6" s="721"/>
      <c r="BW6" s="721"/>
      <c r="BX6" s="721"/>
      <c r="BY6" s="721"/>
      <c r="BZ6" s="721"/>
      <c r="CA6" s="721"/>
      <c r="CB6" s="721"/>
      <c r="CC6" s="721"/>
      <c r="CD6" s="721"/>
      <c r="CE6" s="721"/>
      <c r="CF6" s="721"/>
      <c r="CG6" s="721"/>
      <c r="CH6" s="721"/>
      <c r="CI6" s="721"/>
      <c r="CJ6" s="721"/>
      <c r="CK6" s="721"/>
      <c r="CL6" s="721"/>
      <c r="CM6" s="721"/>
      <c r="CN6" s="721"/>
      <c r="CO6" s="722"/>
      <c r="CP6" s="717"/>
    </row>
    <row r="7" spans="1:122" s="712" customFormat="1" ht="12.75" customHeight="1">
      <c r="B7" s="713"/>
      <c r="C7" s="713"/>
      <c r="D7" s="713"/>
      <c r="E7" s="714"/>
      <c r="F7" s="714"/>
      <c r="G7" s="714"/>
      <c r="H7" s="714"/>
      <c r="I7" s="714"/>
      <c r="J7" s="714"/>
      <c r="K7" s="714"/>
      <c r="L7" s="714"/>
      <c r="M7" s="714"/>
      <c r="N7" s="714"/>
      <c r="O7" s="714"/>
      <c r="P7" s="714"/>
      <c r="Q7" s="714"/>
      <c r="R7" s="714"/>
      <c r="S7" s="714"/>
      <c r="T7" s="714"/>
      <c r="U7" s="714"/>
      <c r="V7" s="714"/>
      <c r="W7" s="714"/>
      <c r="X7" s="714"/>
      <c r="Y7" s="714"/>
      <c r="Z7" s="714"/>
      <c r="AA7" s="714"/>
      <c r="AB7" s="714"/>
      <c r="AC7" s="714"/>
      <c r="AD7" s="714"/>
      <c r="AE7" s="714"/>
      <c r="AF7" s="714"/>
      <c r="AG7" s="714"/>
      <c r="AH7" s="714"/>
      <c r="AI7" s="714"/>
      <c r="AJ7" s="714"/>
      <c r="AK7" s="714"/>
      <c r="AL7" s="714"/>
      <c r="AM7" s="714"/>
      <c r="AN7" s="714"/>
      <c r="AO7" s="714"/>
      <c r="AP7" s="714"/>
      <c r="AQ7" s="714"/>
      <c r="AR7" s="714"/>
      <c r="AS7" s="714"/>
      <c r="AT7" s="714"/>
      <c r="AU7" s="714"/>
      <c r="AV7" s="714"/>
      <c r="AW7" s="714"/>
      <c r="AX7" s="714"/>
      <c r="AY7" s="714"/>
      <c r="AZ7" s="714"/>
      <c r="BA7" s="714"/>
      <c r="BB7" s="714"/>
      <c r="BC7" s="714"/>
      <c r="BD7" s="714"/>
      <c r="BE7" s="714"/>
      <c r="BF7" s="714"/>
      <c r="BG7" s="714"/>
      <c r="BH7" s="714"/>
      <c r="BI7" s="714"/>
      <c r="BJ7" s="714"/>
      <c r="BK7" s="714"/>
      <c r="BL7" s="714"/>
      <c r="BM7" s="714"/>
      <c r="BN7" s="714"/>
      <c r="BO7" s="714"/>
      <c r="BP7" s="714"/>
      <c r="BQ7" s="714"/>
      <c r="BR7" s="714"/>
      <c r="BS7" s="714"/>
      <c r="BT7" s="714"/>
      <c r="BU7" s="714"/>
      <c r="BV7" s="714"/>
      <c r="BW7" s="714"/>
      <c r="BX7" s="714"/>
      <c r="BY7" s="714"/>
      <c r="BZ7" s="714"/>
      <c r="CA7" s="714"/>
      <c r="CB7" s="714"/>
      <c r="CC7" s="714"/>
      <c r="CD7" s="714"/>
      <c r="CE7" s="714"/>
      <c r="CF7" s="714"/>
      <c r="CG7" s="714"/>
      <c r="CH7" s="714"/>
      <c r="CI7" s="714"/>
      <c r="CJ7" s="714"/>
      <c r="CK7" s="714"/>
      <c r="CL7" s="714"/>
      <c r="CM7" s="715"/>
      <c r="CN7" s="715"/>
      <c r="CO7" s="723"/>
      <c r="CQ7" s="707"/>
      <c r="CR7" s="707"/>
      <c r="CS7" s="707"/>
      <c r="CT7" s="707"/>
      <c r="CU7" s="707"/>
      <c r="CV7" s="707"/>
      <c r="CW7" s="707"/>
      <c r="CX7" s="707"/>
      <c r="CY7" s="707"/>
      <c r="CZ7" s="707"/>
      <c r="DA7" s="707"/>
      <c r="DB7" s="707"/>
      <c r="DC7" s="707"/>
      <c r="DD7" s="707"/>
      <c r="DE7" s="707"/>
      <c r="DF7" s="707"/>
      <c r="DG7" s="707"/>
      <c r="DH7" s="707"/>
      <c r="DI7" s="707"/>
      <c r="DJ7" s="707"/>
      <c r="DK7" s="707"/>
      <c r="DL7" s="707"/>
      <c r="DM7" s="707"/>
      <c r="DN7" s="707"/>
      <c r="DO7" s="707"/>
      <c r="DP7" s="707"/>
      <c r="DQ7" s="707"/>
      <c r="DR7" s="717"/>
    </row>
    <row r="8" spans="1:122" ht="71.25" customHeight="1">
      <c r="A8" s="718"/>
      <c r="B8" s="900" t="s">
        <v>40</v>
      </c>
      <c r="C8" s="901"/>
      <c r="D8" s="901"/>
      <c r="E8" s="901"/>
      <c r="F8" s="901"/>
      <c r="G8" s="901"/>
      <c r="H8" s="901"/>
      <c r="I8" s="901"/>
      <c r="J8" s="901"/>
      <c r="K8" s="901"/>
      <c r="L8" s="901"/>
      <c r="M8" s="901"/>
      <c r="N8" s="901"/>
      <c r="O8" s="901"/>
      <c r="P8" s="901"/>
      <c r="Q8" s="901"/>
      <c r="R8" s="901"/>
      <c r="S8" s="901"/>
      <c r="T8" s="901"/>
      <c r="U8" s="901"/>
      <c r="V8" s="901"/>
      <c r="W8" s="901"/>
      <c r="X8" s="901"/>
      <c r="Y8" s="901"/>
      <c r="Z8" s="901"/>
      <c r="AA8" s="901"/>
      <c r="AB8" s="901"/>
      <c r="AC8" s="901"/>
      <c r="AD8" s="901"/>
      <c r="AE8" s="901"/>
      <c r="AF8" s="901"/>
      <c r="AG8" s="901"/>
      <c r="AH8" s="901"/>
      <c r="AI8" s="901"/>
      <c r="AJ8" s="901"/>
      <c r="AK8" s="901"/>
      <c r="AL8" s="901"/>
      <c r="AM8" s="901"/>
      <c r="AN8" s="901"/>
      <c r="AO8" s="901"/>
      <c r="AP8" s="901"/>
      <c r="AQ8" s="901"/>
      <c r="AR8" s="901"/>
      <c r="AS8" s="901"/>
      <c r="AT8" s="901"/>
      <c r="AU8" s="901"/>
      <c r="AV8" s="901"/>
      <c r="AW8" s="901"/>
      <c r="AX8" s="901"/>
      <c r="AY8" s="901"/>
      <c r="AZ8" s="901"/>
      <c r="BA8" s="901"/>
      <c r="BB8" s="901"/>
      <c r="BC8" s="901"/>
      <c r="BD8" s="901"/>
      <c r="BE8" s="901"/>
      <c r="BF8" s="901"/>
      <c r="BG8" s="901"/>
      <c r="BH8" s="901"/>
      <c r="BI8" s="901"/>
      <c r="BJ8" s="901"/>
      <c r="BK8" s="901"/>
      <c r="BL8" s="901"/>
      <c r="BM8" s="901"/>
      <c r="BN8" s="901"/>
      <c r="BO8" s="901"/>
      <c r="BP8" s="901"/>
      <c r="BQ8" s="901"/>
      <c r="BR8" s="901"/>
      <c r="BS8" s="901"/>
      <c r="BT8" s="901"/>
      <c r="BU8" s="901"/>
      <c r="BV8" s="901"/>
      <c r="BW8" s="901"/>
      <c r="BX8" s="901"/>
      <c r="BY8" s="901"/>
      <c r="BZ8" s="901"/>
      <c r="CA8" s="901"/>
      <c r="CB8" s="901"/>
      <c r="CC8" s="901"/>
      <c r="CD8" s="901"/>
      <c r="CE8" s="901"/>
      <c r="CF8" s="901"/>
      <c r="CG8" s="901"/>
      <c r="CH8" s="901"/>
      <c r="CI8" s="901"/>
      <c r="CJ8" s="901"/>
      <c r="CK8" s="901"/>
      <c r="CL8" s="901"/>
      <c r="CM8" s="901"/>
      <c r="CN8" s="901"/>
      <c r="CO8" s="902"/>
      <c r="CP8" s="717"/>
    </row>
    <row r="9" spans="1:122" ht="39" customHeight="1">
      <c r="A9" s="718"/>
      <c r="B9" s="904" t="s">
        <v>41</v>
      </c>
      <c r="C9" s="905" t="s">
        <v>42</v>
      </c>
      <c r="D9" s="905" t="s">
        <v>20</v>
      </c>
      <c r="E9" s="907" t="s">
        <v>43</v>
      </c>
      <c r="F9" s="898" t="s">
        <v>44</v>
      </c>
      <c r="G9" s="898"/>
      <c r="H9" s="898"/>
      <c r="I9" s="898"/>
      <c r="J9" s="898" t="s">
        <v>45</v>
      </c>
      <c r="K9" s="898"/>
      <c r="L9" s="898"/>
      <c r="M9" s="898"/>
      <c r="N9" s="898" t="s">
        <v>46</v>
      </c>
      <c r="O9" s="898"/>
      <c r="P9" s="898"/>
      <c r="Q9" s="898"/>
      <c r="R9" s="898" t="s">
        <v>47</v>
      </c>
      <c r="S9" s="898"/>
      <c r="T9" s="898"/>
      <c r="U9" s="898"/>
      <c r="V9" s="898" t="s">
        <v>48</v>
      </c>
      <c r="W9" s="898"/>
      <c r="X9" s="898"/>
      <c r="Y9" s="898"/>
      <c r="Z9" s="898" t="s">
        <v>49</v>
      </c>
      <c r="AA9" s="898"/>
      <c r="AB9" s="898"/>
      <c r="AC9" s="898"/>
      <c r="AD9" s="898" t="s">
        <v>50</v>
      </c>
      <c r="AE9" s="898"/>
      <c r="AF9" s="898"/>
      <c r="AG9" s="898"/>
      <c r="AH9" s="898" t="s">
        <v>51</v>
      </c>
      <c r="AI9" s="898"/>
      <c r="AJ9" s="898"/>
      <c r="AK9" s="898"/>
      <c r="AL9" s="898" t="s">
        <v>52</v>
      </c>
      <c r="AM9" s="898"/>
      <c r="AN9" s="898"/>
      <c r="AO9" s="898"/>
      <c r="AP9" s="898" t="s">
        <v>53</v>
      </c>
      <c r="AQ9" s="898"/>
      <c r="AR9" s="898"/>
      <c r="AS9" s="898"/>
      <c r="AT9" s="898" t="s">
        <v>54</v>
      </c>
      <c r="AU9" s="898"/>
      <c r="AV9" s="898"/>
      <c r="AW9" s="898"/>
      <c r="AX9" s="898" t="s">
        <v>55</v>
      </c>
      <c r="AY9" s="898"/>
      <c r="AZ9" s="898"/>
      <c r="BA9" s="898"/>
      <c r="BB9" s="898" t="s">
        <v>56</v>
      </c>
      <c r="BC9" s="898"/>
      <c r="BD9" s="898"/>
      <c r="BE9" s="898"/>
      <c r="BF9" s="898" t="s">
        <v>57</v>
      </c>
      <c r="BG9" s="898"/>
      <c r="BH9" s="898"/>
      <c r="BI9" s="898"/>
      <c r="BJ9" s="898" t="s">
        <v>58</v>
      </c>
      <c r="BK9" s="898"/>
      <c r="BL9" s="898"/>
      <c r="BM9" s="898"/>
      <c r="BN9" s="898" t="s">
        <v>59</v>
      </c>
      <c r="BO9" s="898"/>
      <c r="BP9" s="898"/>
      <c r="BQ9" s="898"/>
      <c r="BR9" s="898" t="s">
        <v>60</v>
      </c>
      <c r="BS9" s="898"/>
      <c r="BT9" s="898"/>
      <c r="BU9" s="898"/>
      <c r="BV9" s="898" t="s">
        <v>61</v>
      </c>
      <c r="BW9" s="898"/>
      <c r="BX9" s="898"/>
      <c r="BY9" s="898"/>
      <c r="BZ9" s="898" t="s">
        <v>62</v>
      </c>
      <c r="CA9" s="898"/>
      <c r="CB9" s="898"/>
      <c r="CC9" s="898"/>
      <c r="CD9" s="898" t="s">
        <v>63</v>
      </c>
      <c r="CE9" s="898"/>
      <c r="CF9" s="898"/>
      <c r="CG9" s="898"/>
      <c r="CH9" s="898" t="s">
        <v>64</v>
      </c>
      <c r="CI9" s="898"/>
      <c r="CJ9" s="898"/>
      <c r="CK9" s="898"/>
      <c r="CL9" s="724" t="s">
        <v>65</v>
      </c>
      <c r="CM9" s="903" t="s">
        <v>66</v>
      </c>
      <c r="CN9" s="903" t="s">
        <v>15</v>
      </c>
      <c r="CO9" s="899" t="s">
        <v>13</v>
      </c>
      <c r="CP9" s="717"/>
    </row>
    <row r="10" spans="1:122" ht="19.5" customHeight="1">
      <c r="A10" s="718"/>
      <c r="B10" s="904"/>
      <c r="C10" s="906"/>
      <c r="D10" s="906"/>
      <c r="E10" s="907"/>
      <c r="F10" s="725">
        <v>1</v>
      </c>
      <c r="G10" s="725">
        <v>2</v>
      </c>
      <c r="H10" s="725">
        <v>3</v>
      </c>
      <c r="I10" s="725">
        <v>4</v>
      </c>
      <c r="J10" s="725">
        <v>1</v>
      </c>
      <c r="K10" s="725">
        <v>2</v>
      </c>
      <c r="L10" s="725">
        <v>3</v>
      </c>
      <c r="M10" s="725">
        <v>4</v>
      </c>
      <c r="N10" s="725">
        <v>1</v>
      </c>
      <c r="O10" s="725">
        <v>2</v>
      </c>
      <c r="P10" s="725">
        <v>3</v>
      </c>
      <c r="Q10" s="725">
        <v>4</v>
      </c>
      <c r="R10" s="725">
        <v>1</v>
      </c>
      <c r="S10" s="725">
        <v>2</v>
      </c>
      <c r="T10" s="725">
        <v>3</v>
      </c>
      <c r="U10" s="725">
        <v>4</v>
      </c>
      <c r="V10" s="725">
        <v>1</v>
      </c>
      <c r="W10" s="725">
        <v>2</v>
      </c>
      <c r="X10" s="725">
        <v>3</v>
      </c>
      <c r="Y10" s="725">
        <v>4</v>
      </c>
      <c r="Z10" s="725">
        <v>1</v>
      </c>
      <c r="AA10" s="725">
        <v>2</v>
      </c>
      <c r="AB10" s="725">
        <v>3</v>
      </c>
      <c r="AC10" s="725">
        <v>4</v>
      </c>
      <c r="AD10" s="725">
        <v>1</v>
      </c>
      <c r="AE10" s="725">
        <v>2</v>
      </c>
      <c r="AF10" s="725">
        <v>3</v>
      </c>
      <c r="AG10" s="725">
        <v>4</v>
      </c>
      <c r="AH10" s="725">
        <v>1</v>
      </c>
      <c r="AI10" s="725">
        <v>2</v>
      </c>
      <c r="AJ10" s="725">
        <v>3</v>
      </c>
      <c r="AK10" s="725">
        <v>4</v>
      </c>
      <c r="AL10" s="725">
        <v>1</v>
      </c>
      <c r="AM10" s="725">
        <v>2</v>
      </c>
      <c r="AN10" s="725">
        <v>3</v>
      </c>
      <c r="AO10" s="725">
        <v>4</v>
      </c>
      <c r="AP10" s="725">
        <v>1</v>
      </c>
      <c r="AQ10" s="725">
        <v>2</v>
      </c>
      <c r="AR10" s="725">
        <v>3</v>
      </c>
      <c r="AS10" s="725">
        <v>4</v>
      </c>
      <c r="AT10" s="725">
        <v>1</v>
      </c>
      <c r="AU10" s="725">
        <v>2</v>
      </c>
      <c r="AV10" s="725">
        <v>3</v>
      </c>
      <c r="AW10" s="725">
        <v>4</v>
      </c>
      <c r="AX10" s="725">
        <v>1</v>
      </c>
      <c r="AY10" s="725">
        <v>2</v>
      </c>
      <c r="AZ10" s="725">
        <v>3</v>
      </c>
      <c r="BA10" s="725">
        <v>4</v>
      </c>
      <c r="BB10" s="725">
        <v>1</v>
      </c>
      <c r="BC10" s="725">
        <v>2</v>
      </c>
      <c r="BD10" s="725">
        <v>3</v>
      </c>
      <c r="BE10" s="725">
        <v>4</v>
      </c>
      <c r="BF10" s="725">
        <v>1</v>
      </c>
      <c r="BG10" s="725">
        <v>2</v>
      </c>
      <c r="BH10" s="725">
        <v>3</v>
      </c>
      <c r="BI10" s="725">
        <v>4</v>
      </c>
      <c r="BJ10" s="725">
        <v>1</v>
      </c>
      <c r="BK10" s="725">
        <v>2</v>
      </c>
      <c r="BL10" s="725">
        <v>3</v>
      </c>
      <c r="BM10" s="725">
        <v>4</v>
      </c>
      <c r="BN10" s="725">
        <v>1</v>
      </c>
      <c r="BO10" s="725">
        <v>2</v>
      </c>
      <c r="BP10" s="725">
        <v>3</v>
      </c>
      <c r="BQ10" s="725">
        <v>4</v>
      </c>
      <c r="BR10" s="725">
        <v>1</v>
      </c>
      <c r="BS10" s="725">
        <v>2</v>
      </c>
      <c r="BT10" s="725">
        <v>3</v>
      </c>
      <c r="BU10" s="725">
        <v>4</v>
      </c>
      <c r="BV10" s="725">
        <v>1</v>
      </c>
      <c r="BW10" s="725">
        <v>2</v>
      </c>
      <c r="BX10" s="725">
        <v>3</v>
      </c>
      <c r="BY10" s="725">
        <v>4</v>
      </c>
      <c r="BZ10" s="725">
        <v>1</v>
      </c>
      <c r="CA10" s="725">
        <v>2</v>
      </c>
      <c r="CB10" s="725">
        <v>3</v>
      </c>
      <c r="CC10" s="725">
        <v>4</v>
      </c>
      <c r="CD10" s="725">
        <v>1</v>
      </c>
      <c r="CE10" s="725">
        <v>2</v>
      </c>
      <c r="CF10" s="725">
        <v>3</v>
      </c>
      <c r="CG10" s="725">
        <v>4</v>
      </c>
      <c r="CH10" s="725">
        <v>1</v>
      </c>
      <c r="CI10" s="725">
        <v>2</v>
      </c>
      <c r="CJ10" s="725">
        <v>3</v>
      </c>
      <c r="CK10" s="725">
        <v>4</v>
      </c>
      <c r="CL10" s="725"/>
      <c r="CM10" s="903"/>
      <c r="CN10" s="903"/>
      <c r="CO10" s="899"/>
      <c r="CP10" s="717"/>
    </row>
    <row r="11" spans="1:122" ht="40.5" customHeight="1">
      <c r="A11" s="718"/>
      <c r="B11" s="785" t="s">
        <v>67</v>
      </c>
      <c r="C11" s="726">
        <f>IF(COUNTIFS($B$11:$B$79,B11)=0,"",COUNTIFS($B$11:$B$79,B11))</f>
        <v>1</v>
      </c>
      <c r="D11" s="788" t="s">
        <v>27</v>
      </c>
      <c r="E11" s="727" t="s">
        <v>68</v>
      </c>
      <c r="F11" s="789">
        <v>2</v>
      </c>
      <c r="G11" s="790"/>
      <c r="H11" s="789"/>
      <c r="I11" s="789"/>
      <c r="J11" s="789"/>
      <c r="K11" s="789"/>
      <c r="L11" s="789"/>
      <c r="M11" s="789"/>
      <c r="N11" s="789"/>
      <c r="O11" s="789"/>
      <c r="P11" s="789"/>
      <c r="Q11" s="789"/>
      <c r="R11" s="789"/>
      <c r="S11" s="789"/>
      <c r="T11" s="789"/>
      <c r="U11" s="789"/>
      <c r="V11" s="789"/>
      <c r="W11" s="789"/>
      <c r="X11" s="789"/>
      <c r="Y11" s="789"/>
      <c r="Z11" s="789"/>
      <c r="AA11" s="790"/>
      <c r="AB11" s="789"/>
      <c r="AC11" s="789"/>
      <c r="AD11" s="789"/>
      <c r="AE11" s="789"/>
      <c r="AF11" s="789"/>
      <c r="AG11" s="789"/>
      <c r="AH11" s="789"/>
      <c r="AI11" s="789"/>
      <c r="AJ11" s="789"/>
      <c r="AK11" s="789"/>
      <c r="AL11" s="789"/>
      <c r="AM11" s="789"/>
      <c r="AN11" s="789"/>
      <c r="AO11" s="789"/>
      <c r="AP11" s="789"/>
      <c r="AQ11" s="789"/>
      <c r="AR11" s="789"/>
      <c r="AS11" s="789"/>
      <c r="AT11" s="791"/>
      <c r="AU11" s="792"/>
      <c r="AV11" s="791"/>
      <c r="AW11" s="791"/>
      <c r="AX11" s="791"/>
      <c r="AY11" s="791"/>
      <c r="AZ11" s="791"/>
      <c r="BA11" s="791"/>
      <c r="BB11" s="791"/>
      <c r="BC11" s="791"/>
      <c r="BD11" s="791"/>
      <c r="BE11" s="791"/>
      <c r="BF11" s="791"/>
      <c r="BG11" s="791"/>
      <c r="BH11" s="791"/>
      <c r="BI11" s="791"/>
      <c r="BJ11" s="791"/>
      <c r="BK11" s="791"/>
      <c r="BL11" s="791"/>
      <c r="BM11" s="791"/>
      <c r="BN11" s="791"/>
      <c r="BO11" s="792"/>
      <c r="BP11" s="791"/>
      <c r="BQ11" s="791"/>
      <c r="BR11" s="791"/>
      <c r="BS11" s="791"/>
      <c r="BT11" s="791"/>
      <c r="BU11" s="791"/>
      <c r="BV11" s="791"/>
      <c r="BW11" s="791"/>
      <c r="BX11" s="791"/>
      <c r="BY11" s="791"/>
      <c r="BZ11" s="791"/>
      <c r="CA11" s="791"/>
      <c r="CB11" s="791"/>
      <c r="CC11" s="791"/>
      <c r="CD11" s="791"/>
      <c r="CE11" s="791"/>
      <c r="CF11" s="791"/>
      <c r="CG11" s="791"/>
      <c r="CH11" s="791"/>
      <c r="CI11" s="791"/>
      <c r="CJ11" s="791"/>
      <c r="CK11" s="791"/>
      <c r="CL11" s="728">
        <f>SUM(F11:CK11)</f>
        <v>2</v>
      </c>
      <c r="CM11" s="908" t="s">
        <v>69</v>
      </c>
      <c r="CN11" s="908" t="s">
        <v>70</v>
      </c>
      <c r="CO11" s="915" t="s">
        <v>71</v>
      </c>
      <c r="CP11" s="717"/>
    </row>
    <row r="12" spans="1:122" ht="34.5" customHeight="1">
      <c r="A12" s="718"/>
      <c r="B12" s="786" t="s">
        <v>72</v>
      </c>
      <c r="C12" s="726">
        <f>IF(COUNTIFS($B$11:$B$79,B12)=0,"",COUNTIFS($B$11:$B$79,B12))</f>
        <v>1</v>
      </c>
      <c r="D12" s="788" t="s">
        <v>27</v>
      </c>
      <c r="E12" s="727" t="s">
        <v>68</v>
      </c>
      <c r="F12" s="789">
        <v>2</v>
      </c>
      <c r="G12" s="789"/>
      <c r="H12" s="789"/>
      <c r="I12" s="789"/>
      <c r="J12" s="789"/>
      <c r="K12" s="789"/>
      <c r="L12" s="789"/>
      <c r="M12" s="789"/>
      <c r="N12" s="789"/>
      <c r="O12" s="789"/>
      <c r="P12" s="789"/>
      <c r="Q12" s="789"/>
      <c r="R12" s="789"/>
      <c r="S12" s="789"/>
      <c r="T12" s="789"/>
      <c r="U12" s="789"/>
      <c r="V12" s="789"/>
      <c r="W12" s="789"/>
      <c r="X12" s="789"/>
      <c r="Y12" s="789"/>
      <c r="Z12" s="789"/>
      <c r="AA12" s="789"/>
      <c r="AB12" s="789"/>
      <c r="AC12" s="789"/>
      <c r="AD12" s="789"/>
      <c r="AE12" s="789"/>
      <c r="AF12" s="789"/>
      <c r="AG12" s="789"/>
      <c r="AH12" s="789"/>
      <c r="AI12" s="789"/>
      <c r="AJ12" s="789"/>
      <c r="AK12" s="789"/>
      <c r="AL12" s="789"/>
      <c r="AM12" s="789"/>
      <c r="AN12" s="789"/>
      <c r="AO12" s="789"/>
      <c r="AP12" s="789"/>
      <c r="AQ12" s="789"/>
      <c r="AR12" s="789"/>
      <c r="AS12" s="789"/>
      <c r="AT12" s="791"/>
      <c r="AU12" s="791"/>
      <c r="AV12" s="791"/>
      <c r="AW12" s="791"/>
      <c r="AX12" s="791"/>
      <c r="AY12" s="791"/>
      <c r="AZ12" s="791"/>
      <c r="BA12" s="791"/>
      <c r="BB12" s="791"/>
      <c r="BC12" s="791"/>
      <c r="BD12" s="791"/>
      <c r="BE12" s="791"/>
      <c r="BF12" s="791"/>
      <c r="BG12" s="791"/>
      <c r="BH12" s="791"/>
      <c r="BI12" s="791"/>
      <c r="BJ12" s="791"/>
      <c r="BK12" s="791"/>
      <c r="BL12" s="791"/>
      <c r="BM12" s="791"/>
      <c r="BN12" s="791"/>
      <c r="BO12" s="791"/>
      <c r="BP12" s="791"/>
      <c r="BQ12" s="791"/>
      <c r="BR12" s="791"/>
      <c r="BS12" s="791"/>
      <c r="BT12" s="791"/>
      <c r="BU12" s="791"/>
      <c r="BV12" s="791"/>
      <c r="BW12" s="791"/>
      <c r="BX12" s="791"/>
      <c r="BY12" s="791"/>
      <c r="BZ12" s="791"/>
      <c r="CA12" s="791"/>
      <c r="CB12" s="791"/>
      <c r="CC12" s="791"/>
      <c r="CD12" s="791"/>
      <c r="CE12" s="791"/>
      <c r="CF12" s="791"/>
      <c r="CG12" s="791"/>
      <c r="CH12" s="791"/>
      <c r="CI12" s="791"/>
      <c r="CJ12" s="791"/>
      <c r="CK12" s="791"/>
      <c r="CL12" s="728">
        <f>SUM(F12:CK12)</f>
        <v>2</v>
      </c>
      <c r="CM12" s="909"/>
      <c r="CN12" s="914"/>
      <c r="CO12" s="916"/>
      <c r="CP12" s="717"/>
    </row>
    <row r="13" spans="1:122" ht="52.5" customHeight="1">
      <c r="A13" s="718"/>
      <c r="B13" s="787" t="s">
        <v>73</v>
      </c>
      <c r="C13" s="726">
        <f>IF(COUNTIFS($B$11:$B$79,B13)=0,"",COUNTIFS($B$11:$B$79,B13))</f>
        <v>1</v>
      </c>
      <c r="D13" s="788" t="s">
        <v>27</v>
      </c>
      <c r="E13" s="727" t="s">
        <v>68</v>
      </c>
      <c r="F13" s="789">
        <v>0.3</v>
      </c>
      <c r="G13" s="789">
        <v>1.4</v>
      </c>
      <c r="H13" s="789">
        <v>1.4</v>
      </c>
      <c r="I13" s="789">
        <v>0.7</v>
      </c>
      <c r="J13" s="789">
        <v>0.8</v>
      </c>
      <c r="K13" s="789">
        <v>1.4</v>
      </c>
      <c r="L13" s="789">
        <v>1.4</v>
      </c>
      <c r="M13" s="789">
        <v>0.7</v>
      </c>
      <c r="N13" s="789">
        <v>0.8</v>
      </c>
      <c r="O13" s="789">
        <v>1.4</v>
      </c>
      <c r="P13" s="789">
        <v>1.4</v>
      </c>
      <c r="Q13" s="789">
        <v>0.7</v>
      </c>
      <c r="R13" s="789">
        <v>0.8</v>
      </c>
      <c r="S13" s="789">
        <v>1.4</v>
      </c>
      <c r="T13" s="789">
        <v>1.4</v>
      </c>
      <c r="U13" s="789">
        <v>0.7</v>
      </c>
      <c r="V13" s="789">
        <v>0.8</v>
      </c>
      <c r="W13" s="789">
        <v>1.4</v>
      </c>
      <c r="X13" s="789">
        <v>1.4</v>
      </c>
      <c r="Y13" s="789">
        <v>0.7</v>
      </c>
      <c r="Z13" s="789">
        <v>0.8</v>
      </c>
      <c r="AA13" s="789">
        <v>1.4</v>
      </c>
      <c r="AB13" s="789">
        <v>1.4</v>
      </c>
      <c r="AC13" s="789">
        <v>0.7</v>
      </c>
      <c r="AD13" s="789">
        <v>0.8</v>
      </c>
      <c r="AE13" s="789">
        <v>1.4</v>
      </c>
      <c r="AF13" s="789">
        <v>1.4</v>
      </c>
      <c r="AG13" s="789">
        <v>0.7</v>
      </c>
      <c r="AH13" s="789">
        <v>0.8</v>
      </c>
      <c r="AI13" s="789">
        <v>1.4</v>
      </c>
      <c r="AJ13" s="789">
        <v>1.4</v>
      </c>
      <c r="AK13" s="789">
        <v>0.7</v>
      </c>
      <c r="AL13" s="789">
        <v>0.8</v>
      </c>
      <c r="AM13" s="789">
        <v>1.4</v>
      </c>
      <c r="AN13" s="789">
        <v>1.4</v>
      </c>
      <c r="AO13" s="789">
        <v>0.7</v>
      </c>
      <c r="AP13" s="789">
        <v>0.8</v>
      </c>
      <c r="AQ13" s="789">
        <v>1.4</v>
      </c>
      <c r="AR13" s="789">
        <v>1.4</v>
      </c>
      <c r="AS13" s="789"/>
      <c r="AT13" s="791"/>
      <c r="AU13" s="791"/>
      <c r="AV13" s="791"/>
      <c r="AW13" s="791"/>
      <c r="AX13" s="791"/>
      <c r="AY13" s="791"/>
      <c r="AZ13" s="791"/>
      <c r="BA13" s="791"/>
      <c r="BB13" s="791"/>
      <c r="BC13" s="791"/>
      <c r="BD13" s="791"/>
      <c r="BE13" s="791"/>
      <c r="BF13" s="791"/>
      <c r="BG13" s="791"/>
      <c r="BH13" s="791"/>
      <c r="BI13" s="791"/>
      <c r="BJ13" s="791"/>
      <c r="BK13" s="791"/>
      <c r="BL13" s="791"/>
      <c r="BM13" s="791"/>
      <c r="BN13" s="791"/>
      <c r="BO13" s="791"/>
      <c r="BP13" s="791"/>
      <c r="BQ13" s="791"/>
      <c r="BR13" s="791"/>
      <c r="BS13" s="791"/>
      <c r="BT13" s="791"/>
      <c r="BU13" s="791"/>
      <c r="BV13" s="791"/>
      <c r="BW13" s="791"/>
      <c r="BX13" s="791"/>
      <c r="BY13" s="791"/>
      <c r="BZ13" s="791"/>
      <c r="CA13" s="791"/>
      <c r="CB13" s="791"/>
      <c r="CC13" s="791"/>
      <c r="CD13" s="791"/>
      <c r="CE13" s="791"/>
      <c r="CF13" s="791"/>
      <c r="CG13" s="791"/>
      <c r="CH13" s="791"/>
      <c r="CI13" s="791"/>
      <c r="CJ13" s="791"/>
      <c r="CK13" s="791"/>
      <c r="CL13" s="728">
        <f t="shared" ref="CL13:CL49" si="0">SUM(F13:CK13)</f>
        <v>41.799999999999983</v>
      </c>
      <c r="CM13" s="730" t="s">
        <v>74</v>
      </c>
      <c r="CN13" s="914"/>
      <c r="CO13" s="916"/>
      <c r="CP13" s="717"/>
    </row>
    <row r="14" spans="1:122" ht="33" customHeight="1">
      <c r="A14" s="718"/>
      <c r="B14" s="787" t="s">
        <v>75</v>
      </c>
      <c r="C14" s="726"/>
      <c r="D14" s="788" t="s">
        <v>27</v>
      </c>
      <c r="E14" s="727" t="s">
        <v>68</v>
      </c>
      <c r="F14" s="789"/>
      <c r="G14" s="789">
        <v>0.2</v>
      </c>
      <c r="H14" s="789">
        <v>0.2</v>
      </c>
      <c r="I14" s="789">
        <v>0.2</v>
      </c>
      <c r="J14" s="789">
        <v>0.2</v>
      </c>
      <c r="K14" s="789">
        <v>0.2</v>
      </c>
      <c r="L14" s="789">
        <v>0.2</v>
      </c>
      <c r="M14" s="789">
        <v>0.2</v>
      </c>
      <c r="N14" s="789">
        <v>0.2</v>
      </c>
      <c r="O14" s="789">
        <v>0.2</v>
      </c>
      <c r="P14" s="789">
        <v>0.2</v>
      </c>
      <c r="Q14" s="789">
        <v>0.2</v>
      </c>
      <c r="R14" s="789">
        <v>0.2</v>
      </c>
      <c r="S14" s="789">
        <v>0.2</v>
      </c>
      <c r="T14" s="789">
        <v>0.2</v>
      </c>
      <c r="U14" s="789">
        <v>0.2</v>
      </c>
      <c r="V14" s="789">
        <v>0.2</v>
      </c>
      <c r="W14" s="789">
        <v>0.2</v>
      </c>
      <c r="X14" s="789">
        <v>0.2</v>
      </c>
      <c r="Y14" s="789">
        <v>0.2</v>
      </c>
      <c r="Z14" s="789">
        <v>0.2</v>
      </c>
      <c r="AA14" s="789">
        <v>0.2</v>
      </c>
      <c r="AB14" s="789">
        <v>0.2</v>
      </c>
      <c r="AC14" s="789">
        <v>0.2</v>
      </c>
      <c r="AD14" s="789">
        <v>0.2</v>
      </c>
      <c r="AE14" s="789">
        <v>0.2</v>
      </c>
      <c r="AF14" s="789">
        <v>0.2</v>
      </c>
      <c r="AG14" s="789">
        <v>0.2</v>
      </c>
      <c r="AH14" s="789">
        <v>0.2</v>
      </c>
      <c r="AI14" s="789">
        <v>0.2</v>
      </c>
      <c r="AJ14" s="789">
        <v>0.2</v>
      </c>
      <c r="AK14" s="789">
        <v>0.2</v>
      </c>
      <c r="AL14" s="789">
        <v>0.2</v>
      </c>
      <c r="AM14" s="789">
        <v>0.2</v>
      </c>
      <c r="AN14" s="789">
        <v>0.2</v>
      </c>
      <c r="AO14" s="789">
        <v>0.2</v>
      </c>
      <c r="AP14" s="789">
        <v>0.2</v>
      </c>
      <c r="AQ14" s="789">
        <v>0.2</v>
      </c>
      <c r="AR14" s="789">
        <v>0.2</v>
      </c>
      <c r="AS14" s="789"/>
      <c r="AT14" s="791"/>
      <c r="AU14" s="791"/>
      <c r="AV14" s="791"/>
      <c r="AW14" s="791"/>
      <c r="AX14" s="791"/>
      <c r="AY14" s="791"/>
      <c r="AZ14" s="791"/>
      <c r="BA14" s="791"/>
      <c r="BB14" s="791"/>
      <c r="BC14" s="791"/>
      <c r="BD14" s="791"/>
      <c r="BE14" s="791"/>
      <c r="BF14" s="791"/>
      <c r="BG14" s="791"/>
      <c r="BH14" s="791"/>
      <c r="BI14" s="791"/>
      <c r="BJ14" s="791"/>
      <c r="BK14" s="791"/>
      <c r="BL14" s="791"/>
      <c r="BM14" s="791"/>
      <c r="BN14" s="791"/>
      <c r="BO14" s="791"/>
      <c r="BP14" s="791"/>
      <c r="BQ14" s="791"/>
      <c r="BR14" s="791"/>
      <c r="BS14" s="791"/>
      <c r="BT14" s="791"/>
      <c r="BU14" s="791"/>
      <c r="BV14" s="791"/>
      <c r="BW14" s="791"/>
      <c r="BX14" s="791"/>
      <c r="BY14" s="791"/>
      <c r="BZ14" s="791"/>
      <c r="CA14" s="791"/>
      <c r="CB14" s="791"/>
      <c r="CC14" s="791"/>
      <c r="CD14" s="791"/>
      <c r="CE14" s="791"/>
      <c r="CF14" s="791"/>
      <c r="CG14" s="791"/>
      <c r="CH14" s="791"/>
      <c r="CI14" s="791"/>
      <c r="CJ14" s="791"/>
      <c r="CK14" s="791"/>
      <c r="CL14" s="728">
        <f t="shared" si="0"/>
        <v>7.6000000000000041</v>
      </c>
      <c r="CM14" s="730" t="s">
        <v>76</v>
      </c>
      <c r="CN14" s="914"/>
      <c r="CO14" s="916"/>
      <c r="CP14" s="717"/>
    </row>
    <row r="15" spans="1:122" ht="42" customHeight="1">
      <c r="A15" s="718"/>
      <c r="B15" s="786" t="s">
        <v>77</v>
      </c>
      <c r="C15" s="726"/>
      <c r="D15" s="788" t="s">
        <v>27</v>
      </c>
      <c r="E15" s="727" t="s">
        <v>68</v>
      </c>
      <c r="F15" s="789"/>
      <c r="G15" s="789">
        <v>0.2</v>
      </c>
      <c r="H15" s="789">
        <v>0.2</v>
      </c>
      <c r="I15" s="789">
        <v>0.2</v>
      </c>
      <c r="J15" s="789">
        <v>0.2</v>
      </c>
      <c r="K15" s="789">
        <v>0.2</v>
      </c>
      <c r="L15" s="789">
        <v>0.2</v>
      </c>
      <c r="M15" s="789">
        <v>0.2</v>
      </c>
      <c r="N15" s="789">
        <v>0.2</v>
      </c>
      <c r="O15" s="789">
        <v>0.2</v>
      </c>
      <c r="P15" s="789">
        <v>0.2</v>
      </c>
      <c r="Q15" s="789">
        <v>0.2</v>
      </c>
      <c r="R15" s="789">
        <v>0.2</v>
      </c>
      <c r="S15" s="789">
        <v>0.2</v>
      </c>
      <c r="T15" s="789">
        <v>0.2</v>
      </c>
      <c r="U15" s="789">
        <v>0.2</v>
      </c>
      <c r="V15" s="789">
        <v>0.2</v>
      </c>
      <c r="W15" s="789">
        <v>0.2</v>
      </c>
      <c r="X15" s="789">
        <v>0.2</v>
      </c>
      <c r="Y15" s="789">
        <v>0.2</v>
      </c>
      <c r="Z15" s="789">
        <v>0.2</v>
      </c>
      <c r="AA15" s="789">
        <v>0.2</v>
      </c>
      <c r="AB15" s="789">
        <v>0.2</v>
      </c>
      <c r="AC15" s="789">
        <v>0.2</v>
      </c>
      <c r="AD15" s="789">
        <v>0.2</v>
      </c>
      <c r="AE15" s="789">
        <v>0.2</v>
      </c>
      <c r="AF15" s="789">
        <v>0.2</v>
      </c>
      <c r="AG15" s="789">
        <v>0.2</v>
      </c>
      <c r="AH15" s="789">
        <v>0.2</v>
      </c>
      <c r="AI15" s="789">
        <v>0.2</v>
      </c>
      <c r="AJ15" s="789">
        <v>0.2</v>
      </c>
      <c r="AK15" s="789">
        <v>0.2</v>
      </c>
      <c r="AL15" s="789">
        <v>0.2</v>
      </c>
      <c r="AM15" s="789">
        <v>0.2</v>
      </c>
      <c r="AN15" s="789">
        <v>0.2</v>
      </c>
      <c r="AO15" s="789">
        <v>0.2</v>
      </c>
      <c r="AP15" s="789">
        <v>0.2</v>
      </c>
      <c r="AQ15" s="789">
        <v>0.2</v>
      </c>
      <c r="AR15" s="789">
        <v>0.2</v>
      </c>
      <c r="AS15" s="789"/>
      <c r="AT15" s="791"/>
      <c r="AU15" s="791"/>
      <c r="AV15" s="791"/>
      <c r="AW15" s="791"/>
      <c r="AX15" s="791"/>
      <c r="AY15" s="791"/>
      <c r="AZ15" s="791"/>
      <c r="BA15" s="791"/>
      <c r="BB15" s="791"/>
      <c r="BC15" s="791"/>
      <c r="BD15" s="791"/>
      <c r="BE15" s="791"/>
      <c r="BF15" s="791"/>
      <c r="BG15" s="791"/>
      <c r="BH15" s="791"/>
      <c r="BI15" s="791"/>
      <c r="BJ15" s="791"/>
      <c r="BK15" s="791"/>
      <c r="BL15" s="791"/>
      <c r="BM15" s="791"/>
      <c r="BN15" s="791"/>
      <c r="BO15" s="791"/>
      <c r="BP15" s="791"/>
      <c r="BQ15" s="791"/>
      <c r="BR15" s="791"/>
      <c r="BS15" s="791"/>
      <c r="BT15" s="791"/>
      <c r="BU15" s="791"/>
      <c r="BV15" s="791"/>
      <c r="BW15" s="791"/>
      <c r="BX15" s="791"/>
      <c r="BY15" s="791"/>
      <c r="BZ15" s="791"/>
      <c r="CA15" s="791"/>
      <c r="CB15" s="791"/>
      <c r="CC15" s="791"/>
      <c r="CD15" s="791"/>
      <c r="CE15" s="791"/>
      <c r="CF15" s="791"/>
      <c r="CG15" s="791"/>
      <c r="CH15" s="791"/>
      <c r="CI15" s="791"/>
      <c r="CJ15" s="791"/>
      <c r="CK15" s="791"/>
      <c r="CL15" s="728">
        <f t="shared" si="0"/>
        <v>7.6000000000000041</v>
      </c>
      <c r="CM15" s="908" t="s">
        <v>78</v>
      </c>
      <c r="CN15" s="914"/>
      <c r="CO15" s="916"/>
      <c r="CP15" s="717"/>
    </row>
    <row r="16" spans="1:122" ht="52.5" customHeight="1">
      <c r="A16" s="718"/>
      <c r="B16" s="786" t="s">
        <v>79</v>
      </c>
      <c r="C16" s="726"/>
      <c r="D16" s="788" t="s">
        <v>27</v>
      </c>
      <c r="E16" s="727" t="s">
        <v>68</v>
      </c>
      <c r="F16" s="789"/>
      <c r="G16" s="789">
        <v>0.5</v>
      </c>
      <c r="H16" s="789">
        <v>0.5</v>
      </c>
      <c r="I16" s="789">
        <v>0.3</v>
      </c>
      <c r="J16" s="789">
        <v>0.5</v>
      </c>
      <c r="K16" s="789">
        <v>0.5</v>
      </c>
      <c r="L16" s="789">
        <v>0.5</v>
      </c>
      <c r="M16" s="789">
        <v>0.3</v>
      </c>
      <c r="N16" s="789">
        <v>0.5</v>
      </c>
      <c r="O16" s="789">
        <v>0.5</v>
      </c>
      <c r="P16" s="789">
        <v>0.5</v>
      </c>
      <c r="Q16" s="789">
        <v>0.3</v>
      </c>
      <c r="R16" s="789">
        <v>0.5</v>
      </c>
      <c r="S16" s="789">
        <v>0.5</v>
      </c>
      <c r="T16" s="789">
        <v>0.5</v>
      </c>
      <c r="U16" s="789">
        <v>0.3</v>
      </c>
      <c r="V16" s="789">
        <v>0.5</v>
      </c>
      <c r="W16" s="789">
        <v>0.5</v>
      </c>
      <c r="X16" s="789">
        <v>0.5</v>
      </c>
      <c r="Y16" s="789">
        <v>0.3</v>
      </c>
      <c r="Z16" s="789">
        <v>0.5</v>
      </c>
      <c r="AA16" s="789">
        <v>0.5</v>
      </c>
      <c r="AB16" s="789">
        <v>0.5</v>
      </c>
      <c r="AC16" s="789">
        <v>0.3</v>
      </c>
      <c r="AD16" s="789">
        <v>0.5</v>
      </c>
      <c r="AE16" s="789">
        <v>0.5</v>
      </c>
      <c r="AF16" s="789">
        <v>0.5</v>
      </c>
      <c r="AG16" s="789">
        <v>0.3</v>
      </c>
      <c r="AH16" s="789">
        <v>0.5</v>
      </c>
      <c r="AI16" s="789">
        <v>0.5</v>
      </c>
      <c r="AJ16" s="789">
        <v>0.5</v>
      </c>
      <c r="AK16" s="789">
        <v>0.3</v>
      </c>
      <c r="AL16" s="789">
        <v>0.5</v>
      </c>
      <c r="AM16" s="789">
        <v>0.5</v>
      </c>
      <c r="AN16" s="789">
        <v>0.5</v>
      </c>
      <c r="AO16" s="789">
        <v>0.3</v>
      </c>
      <c r="AP16" s="789">
        <v>0.5</v>
      </c>
      <c r="AQ16" s="789">
        <v>0.5</v>
      </c>
      <c r="AR16" s="789">
        <v>0.5</v>
      </c>
      <c r="AS16" s="789"/>
      <c r="AT16" s="791"/>
      <c r="AU16" s="791"/>
      <c r="AV16" s="791"/>
      <c r="AW16" s="791"/>
      <c r="AX16" s="791"/>
      <c r="AY16" s="791"/>
      <c r="AZ16" s="791"/>
      <c r="BA16" s="791"/>
      <c r="BB16" s="791"/>
      <c r="BC16" s="791"/>
      <c r="BD16" s="791"/>
      <c r="BE16" s="791"/>
      <c r="BF16" s="791"/>
      <c r="BG16" s="791"/>
      <c r="BH16" s="791"/>
      <c r="BI16" s="791"/>
      <c r="BJ16" s="791"/>
      <c r="BK16" s="791"/>
      <c r="BL16" s="791"/>
      <c r="BM16" s="791"/>
      <c r="BN16" s="791"/>
      <c r="BO16" s="791"/>
      <c r="BP16" s="791"/>
      <c r="BQ16" s="791"/>
      <c r="BR16" s="791"/>
      <c r="BS16" s="791"/>
      <c r="BT16" s="791"/>
      <c r="BU16" s="791"/>
      <c r="BV16" s="791"/>
      <c r="BW16" s="791"/>
      <c r="BX16" s="791"/>
      <c r="BY16" s="791"/>
      <c r="BZ16" s="791"/>
      <c r="CA16" s="791"/>
      <c r="CB16" s="791"/>
      <c r="CC16" s="791"/>
      <c r="CD16" s="791"/>
      <c r="CE16" s="791"/>
      <c r="CF16" s="791"/>
      <c r="CG16" s="791"/>
      <c r="CH16" s="791"/>
      <c r="CI16" s="791"/>
      <c r="CJ16" s="791"/>
      <c r="CK16" s="791"/>
      <c r="CL16" s="728">
        <f t="shared" si="0"/>
        <v>17.200000000000003</v>
      </c>
      <c r="CM16" s="909"/>
      <c r="CN16" s="914"/>
      <c r="CO16" s="916"/>
      <c r="CP16" s="717"/>
    </row>
    <row r="17" spans="1:94" ht="36" customHeight="1">
      <c r="A17" s="718"/>
      <c r="B17" s="786" t="s">
        <v>80</v>
      </c>
      <c r="C17" s="726"/>
      <c r="D17" s="788" t="s">
        <v>27</v>
      </c>
      <c r="E17" s="727" t="s">
        <v>68</v>
      </c>
      <c r="F17" s="789"/>
      <c r="G17" s="789">
        <v>0.4</v>
      </c>
      <c r="H17" s="789">
        <v>0.4</v>
      </c>
      <c r="I17" s="789">
        <v>0.3</v>
      </c>
      <c r="J17" s="789">
        <v>1</v>
      </c>
      <c r="K17" s="789">
        <v>0.4</v>
      </c>
      <c r="L17" s="789">
        <v>0.4</v>
      </c>
      <c r="M17" s="789">
        <v>0.3</v>
      </c>
      <c r="N17" s="789">
        <v>1</v>
      </c>
      <c r="O17" s="789">
        <v>0.4</v>
      </c>
      <c r="P17" s="789">
        <v>0.4</v>
      </c>
      <c r="Q17" s="789">
        <v>0.3</v>
      </c>
      <c r="R17" s="789">
        <v>1</v>
      </c>
      <c r="S17" s="789">
        <v>0.4</v>
      </c>
      <c r="T17" s="789">
        <v>0.4</v>
      </c>
      <c r="U17" s="789">
        <v>0.3</v>
      </c>
      <c r="V17" s="789">
        <v>1</v>
      </c>
      <c r="W17" s="789">
        <v>0.4</v>
      </c>
      <c r="X17" s="789">
        <v>0.4</v>
      </c>
      <c r="Y17" s="789">
        <v>0.3</v>
      </c>
      <c r="Z17" s="789">
        <v>1</v>
      </c>
      <c r="AA17" s="789">
        <v>0.4</v>
      </c>
      <c r="AB17" s="789">
        <v>0.4</v>
      </c>
      <c r="AC17" s="789">
        <v>0.3</v>
      </c>
      <c r="AD17" s="789">
        <v>1</v>
      </c>
      <c r="AE17" s="789">
        <v>0.4</v>
      </c>
      <c r="AF17" s="789">
        <v>0.4</v>
      </c>
      <c r="AG17" s="789">
        <v>0.3</v>
      </c>
      <c r="AH17" s="789">
        <v>1</v>
      </c>
      <c r="AI17" s="789">
        <v>0.4</v>
      </c>
      <c r="AJ17" s="789">
        <v>0.4</v>
      </c>
      <c r="AK17" s="789">
        <v>0.3</v>
      </c>
      <c r="AL17" s="789">
        <v>1</v>
      </c>
      <c r="AM17" s="789">
        <v>0.4</v>
      </c>
      <c r="AN17" s="789">
        <v>0.4</v>
      </c>
      <c r="AO17" s="789">
        <v>0.3</v>
      </c>
      <c r="AP17" s="789">
        <v>1</v>
      </c>
      <c r="AQ17" s="789">
        <v>0.4</v>
      </c>
      <c r="AR17" s="789">
        <v>0.4</v>
      </c>
      <c r="AS17" s="789"/>
      <c r="AT17" s="791"/>
      <c r="AU17" s="791"/>
      <c r="AV17" s="791"/>
      <c r="AW17" s="791"/>
      <c r="AX17" s="791"/>
      <c r="AY17" s="791"/>
      <c r="AZ17" s="791"/>
      <c r="BA17" s="791"/>
      <c r="BB17" s="791"/>
      <c r="BC17" s="791"/>
      <c r="BD17" s="791"/>
      <c r="BE17" s="791"/>
      <c r="BF17" s="791"/>
      <c r="BG17" s="791"/>
      <c r="BH17" s="791"/>
      <c r="BI17" s="791"/>
      <c r="BJ17" s="791"/>
      <c r="BK17" s="791"/>
      <c r="BL17" s="791"/>
      <c r="BM17" s="791"/>
      <c r="BN17" s="791"/>
      <c r="BO17" s="791"/>
      <c r="BP17" s="791"/>
      <c r="BQ17" s="791"/>
      <c r="BR17" s="791"/>
      <c r="BS17" s="791"/>
      <c r="BT17" s="791"/>
      <c r="BU17" s="791"/>
      <c r="BV17" s="791"/>
      <c r="BW17" s="791"/>
      <c r="BX17" s="791"/>
      <c r="BY17" s="791"/>
      <c r="BZ17" s="791"/>
      <c r="CA17" s="791"/>
      <c r="CB17" s="791"/>
      <c r="CC17" s="791"/>
      <c r="CD17" s="791"/>
      <c r="CE17" s="791"/>
      <c r="CF17" s="791"/>
      <c r="CG17" s="791"/>
      <c r="CH17" s="791"/>
      <c r="CI17" s="791"/>
      <c r="CJ17" s="791"/>
      <c r="CK17" s="791"/>
      <c r="CL17" s="728">
        <f t="shared" si="0"/>
        <v>19.7</v>
      </c>
      <c r="CM17" s="908" t="s">
        <v>81</v>
      </c>
      <c r="CN17" s="909"/>
      <c r="CO17" s="916"/>
      <c r="CP17" s="717"/>
    </row>
    <row r="18" spans="1:94" ht="33.75" customHeight="1">
      <c r="A18" s="718"/>
      <c r="B18" s="786" t="s">
        <v>82</v>
      </c>
      <c r="C18" s="726">
        <f>IF(COUNTIFS($B$11:$B$79,B18)=0,"",COUNTIFS($B$11:$B$79,B18))</f>
        <v>1</v>
      </c>
      <c r="D18" s="788" t="s">
        <v>27</v>
      </c>
      <c r="E18" s="727" t="s">
        <v>68</v>
      </c>
      <c r="F18" s="789"/>
      <c r="G18" s="789">
        <v>0.2</v>
      </c>
      <c r="H18" s="789">
        <v>0.2</v>
      </c>
      <c r="I18" s="789">
        <v>0.2</v>
      </c>
      <c r="J18" s="789">
        <v>0.2</v>
      </c>
      <c r="K18" s="789">
        <v>0.2</v>
      </c>
      <c r="L18" s="789">
        <v>0.2</v>
      </c>
      <c r="M18" s="789">
        <v>0.2</v>
      </c>
      <c r="N18" s="789">
        <v>0.2</v>
      </c>
      <c r="O18" s="789">
        <v>0.2</v>
      </c>
      <c r="P18" s="789">
        <v>0.2</v>
      </c>
      <c r="Q18" s="789">
        <v>0.2</v>
      </c>
      <c r="R18" s="789">
        <v>0.2</v>
      </c>
      <c r="S18" s="789">
        <v>0.2</v>
      </c>
      <c r="T18" s="789">
        <v>0.2</v>
      </c>
      <c r="U18" s="789">
        <v>0.2</v>
      </c>
      <c r="V18" s="789">
        <v>0.2</v>
      </c>
      <c r="W18" s="789">
        <v>0.2</v>
      </c>
      <c r="X18" s="789">
        <v>0.2</v>
      </c>
      <c r="Y18" s="789">
        <v>0.2</v>
      </c>
      <c r="Z18" s="789">
        <v>0.2</v>
      </c>
      <c r="AA18" s="789">
        <v>0.2</v>
      </c>
      <c r="AB18" s="789">
        <v>0.2</v>
      </c>
      <c r="AC18" s="789">
        <v>0.2</v>
      </c>
      <c r="AD18" s="789">
        <v>0.2</v>
      </c>
      <c r="AE18" s="789">
        <v>0.2</v>
      </c>
      <c r="AF18" s="789">
        <v>0.2</v>
      </c>
      <c r="AG18" s="789">
        <v>0.2</v>
      </c>
      <c r="AH18" s="789">
        <v>0.2</v>
      </c>
      <c r="AI18" s="789">
        <v>0.2</v>
      </c>
      <c r="AJ18" s="789">
        <v>0.2</v>
      </c>
      <c r="AK18" s="789">
        <v>0.2</v>
      </c>
      <c r="AL18" s="789">
        <v>0.2</v>
      </c>
      <c r="AM18" s="789">
        <v>0.2</v>
      </c>
      <c r="AN18" s="789">
        <v>0.2</v>
      </c>
      <c r="AO18" s="789">
        <v>0.2</v>
      </c>
      <c r="AP18" s="789">
        <v>0.2</v>
      </c>
      <c r="AQ18" s="789">
        <v>0.2</v>
      </c>
      <c r="AR18" s="789"/>
      <c r="AS18" s="789"/>
      <c r="AT18" s="791"/>
      <c r="AU18" s="791"/>
      <c r="AV18" s="791"/>
      <c r="AW18" s="791"/>
      <c r="AX18" s="791"/>
      <c r="AY18" s="791"/>
      <c r="AZ18" s="791"/>
      <c r="BA18" s="791"/>
      <c r="BB18" s="791"/>
      <c r="BC18" s="791"/>
      <c r="BD18" s="791"/>
      <c r="BE18" s="791"/>
      <c r="BF18" s="791"/>
      <c r="BG18" s="791"/>
      <c r="BH18" s="791"/>
      <c r="BI18" s="791"/>
      <c r="BJ18" s="791"/>
      <c r="BK18" s="791"/>
      <c r="BL18" s="791"/>
      <c r="BM18" s="791"/>
      <c r="BN18" s="791"/>
      <c r="BO18" s="791"/>
      <c r="BP18" s="791"/>
      <c r="BQ18" s="791"/>
      <c r="BR18" s="791"/>
      <c r="BS18" s="791"/>
      <c r="BT18" s="791"/>
      <c r="BU18" s="791"/>
      <c r="BV18" s="791"/>
      <c r="BW18" s="791"/>
      <c r="BX18" s="791"/>
      <c r="BY18" s="791"/>
      <c r="BZ18" s="791"/>
      <c r="CA18" s="791"/>
      <c r="CB18" s="791"/>
      <c r="CC18" s="791"/>
      <c r="CD18" s="791"/>
      <c r="CE18" s="791"/>
      <c r="CF18" s="791"/>
      <c r="CG18" s="791"/>
      <c r="CH18" s="791"/>
      <c r="CI18" s="791"/>
      <c r="CJ18" s="791"/>
      <c r="CK18" s="791"/>
      <c r="CL18" s="728">
        <f t="shared" si="0"/>
        <v>7.4000000000000039</v>
      </c>
      <c r="CM18" s="909"/>
      <c r="CN18" s="908" t="s">
        <v>83</v>
      </c>
      <c r="CO18" s="916"/>
      <c r="CP18" s="717"/>
    </row>
    <row r="19" spans="1:94" ht="50.25" customHeight="1">
      <c r="A19" s="718"/>
      <c r="B19" s="786" t="s">
        <v>84</v>
      </c>
      <c r="C19" s="726">
        <f>IF(COUNTIFS($B$11:$B$79,B19)=0,"",COUNTIFS($B$11:$B$79,B19))</f>
        <v>1</v>
      </c>
      <c r="D19" s="788" t="s">
        <v>27</v>
      </c>
      <c r="E19" s="727" t="s">
        <v>68</v>
      </c>
      <c r="F19" s="789"/>
      <c r="G19" s="789"/>
      <c r="H19" s="789"/>
      <c r="I19" s="789">
        <v>1</v>
      </c>
      <c r="J19" s="789"/>
      <c r="K19" s="789"/>
      <c r="L19" s="789"/>
      <c r="M19" s="789">
        <v>1</v>
      </c>
      <c r="N19" s="789"/>
      <c r="O19" s="789"/>
      <c r="P19" s="789"/>
      <c r="Q19" s="789">
        <v>1</v>
      </c>
      <c r="R19" s="789"/>
      <c r="S19" s="789"/>
      <c r="T19" s="789"/>
      <c r="U19" s="789">
        <v>1</v>
      </c>
      <c r="V19" s="789"/>
      <c r="W19" s="789"/>
      <c r="X19" s="789"/>
      <c r="Y19" s="789">
        <v>1</v>
      </c>
      <c r="Z19" s="789"/>
      <c r="AA19" s="789"/>
      <c r="AB19" s="789"/>
      <c r="AC19" s="789">
        <v>1</v>
      </c>
      <c r="AD19" s="789"/>
      <c r="AE19" s="789"/>
      <c r="AF19" s="789"/>
      <c r="AG19" s="789">
        <v>1</v>
      </c>
      <c r="AH19" s="789"/>
      <c r="AI19" s="789"/>
      <c r="AJ19" s="789"/>
      <c r="AK19" s="789">
        <v>1</v>
      </c>
      <c r="AL19" s="789"/>
      <c r="AM19" s="789"/>
      <c r="AN19" s="789"/>
      <c r="AO19" s="789">
        <v>1</v>
      </c>
      <c r="AP19" s="789"/>
      <c r="AQ19" s="789"/>
      <c r="AR19" s="789">
        <v>0.2</v>
      </c>
      <c r="AS19" s="789">
        <v>3</v>
      </c>
      <c r="AT19" s="791"/>
      <c r="AU19" s="791"/>
      <c r="AV19" s="791"/>
      <c r="AW19" s="791"/>
      <c r="AX19" s="791"/>
      <c r="AY19" s="791"/>
      <c r="AZ19" s="791"/>
      <c r="BA19" s="791"/>
      <c r="BB19" s="791"/>
      <c r="BC19" s="791"/>
      <c r="BD19" s="791"/>
      <c r="BE19" s="791"/>
      <c r="BF19" s="791"/>
      <c r="BG19" s="791"/>
      <c r="BH19" s="791"/>
      <c r="BI19" s="791"/>
      <c r="BJ19" s="791"/>
      <c r="BK19" s="791"/>
      <c r="BL19" s="791"/>
      <c r="BM19" s="791"/>
      <c r="BN19" s="791"/>
      <c r="BO19" s="791"/>
      <c r="BP19" s="791"/>
      <c r="BQ19" s="791"/>
      <c r="BR19" s="791"/>
      <c r="BS19" s="791"/>
      <c r="BT19" s="791"/>
      <c r="BU19" s="791"/>
      <c r="BV19" s="791"/>
      <c r="BW19" s="791"/>
      <c r="BX19" s="791"/>
      <c r="BY19" s="791"/>
      <c r="BZ19" s="791"/>
      <c r="CA19" s="791"/>
      <c r="CB19" s="791"/>
      <c r="CC19" s="791"/>
      <c r="CD19" s="791"/>
      <c r="CE19" s="791"/>
      <c r="CF19" s="791"/>
      <c r="CG19" s="791"/>
      <c r="CH19" s="791"/>
      <c r="CI19" s="791"/>
      <c r="CJ19" s="791"/>
      <c r="CK19" s="791"/>
      <c r="CL19" s="728">
        <f t="shared" si="0"/>
        <v>12.2</v>
      </c>
      <c r="CM19" s="730" t="s">
        <v>85</v>
      </c>
      <c r="CN19" s="909"/>
      <c r="CO19" s="917"/>
      <c r="CP19" s="717"/>
    </row>
    <row r="20" spans="1:94" ht="63" customHeight="1">
      <c r="A20" s="718"/>
      <c r="B20" s="793" t="s">
        <v>86</v>
      </c>
      <c r="C20" s="794"/>
      <c r="D20" s="795" t="s">
        <v>29</v>
      </c>
      <c r="E20" s="727" t="s">
        <v>68</v>
      </c>
      <c r="F20" s="796">
        <v>0.7</v>
      </c>
      <c r="G20" s="796">
        <v>0.7</v>
      </c>
      <c r="H20" s="796">
        <v>0.7</v>
      </c>
      <c r="I20" s="796">
        <v>0.7</v>
      </c>
      <c r="J20" s="796">
        <v>0.7</v>
      </c>
      <c r="K20" s="796">
        <v>0.7</v>
      </c>
      <c r="L20" s="796">
        <v>0.7</v>
      </c>
      <c r="M20" s="796">
        <v>0.7</v>
      </c>
      <c r="N20" s="796">
        <v>0.7</v>
      </c>
      <c r="O20" s="796">
        <v>0.7</v>
      </c>
      <c r="P20" s="796">
        <v>0.7</v>
      </c>
      <c r="Q20" s="796">
        <v>0.7</v>
      </c>
      <c r="R20" s="796">
        <v>0.7</v>
      </c>
      <c r="S20" s="796">
        <v>0.7</v>
      </c>
      <c r="T20" s="796">
        <v>0.7</v>
      </c>
      <c r="U20" s="796">
        <v>0.7</v>
      </c>
      <c r="V20" s="796">
        <v>0.7</v>
      </c>
      <c r="W20" s="796">
        <v>0.7</v>
      </c>
      <c r="X20" s="796">
        <v>0.7</v>
      </c>
      <c r="Y20" s="796">
        <v>0.7</v>
      </c>
      <c r="Z20" s="796">
        <v>0.7</v>
      </c>
      <c r="AA20" s="796">
        <v>0.7</v>
      </c>
      <c r="AB20" s="796">
        <v>0.7</v>
      </c>
      <c r="AC20" s="796">
        <v>0.7</v>
      </c>
      <c r="AD20" s="796">
        <v>0.7</v>
      </c>
      <c r="AE20" s="796">
        <v>0.7</v>
      </c>
      <c r="AF20" s="796">
        <v>0.7</v>
      </c>
      <c r="AG20" s="796">
        <v>0.7</v>
      </c>
      <c r="AH20" s="796">
        <v>0.7</v>
      </c>
      <c r="AI20" s="796">
        <v>0.7</v>
      </c>
      <c r="AJ20" s="796">
        <v>0.7</v>
      </c>
      <c r="AK20" s="796">
        <v>0.7</v>
      </c>
      <c r="AL20" s="796">
        <v>0.7</v>
      </c>
      <c r="AM20" s="796">
        <v>0.7</v>
      </c>
      <c r="AN20" s="796">
        <v>0.7</v>
      </c>
      <c r="AO20" s="796">
        <v>0.7</v>
      </c>
      <c r="AP20" s="796">
        <v>0.7</v>
      </c>
      <c r="AQ20" s="796">
        <v>0.7</v>
      </c>
      <c r="AR20" s="796">
        <v>0.7</v>
      </c>
      <c r="AS20" s="796">
        <v>0.7</v>
      </c>
      <c r="AT20" s="796"/>
      <c r="AU20" s="796"/>
      <c r="AV20" s="796"/>
      <c r="AW20" s="796"/>
      <c r="AX20" s="796"/>
      <c r="AY20" s="796"/>
      <c r="AZ20" s="796"/>
      <c r="BA20" s="796"/>
      <c r="BB20" s="796"/>
      <c r="BC20" s="796"/>
      <c r="BD20" s="796"/>
      <c r="BE20" s="796"/>
      <c r="BF20" s="796"/>
      <c r="BG20" s="796"/>
      <c r="BH20" s="796"/>
      <c r="BI20" s="796"/>
      <c r="BJ20" s="796"/>
      <c r="BK20" s="796"/>
      <c r="BL20" s="796"/>
      <c r="BM20" s="796"/>
      <c r="BN20" s="796"/>
      <c r="BO20" s="796"/>
      <c r="BP20" s="796"/>
      <c r="BQ20" s="796"/>
      <c r="BR20" s="796"/>
      <c r="BS20" s="796"/>
      <c r="BT20" s="796"/>
      <c r="BU20" s="796"/>
      <c r="BV20" s="796"/>
      <c r="BW20" s="796"/>
      <c r="BX20" s="796"/>
      <c r="BY20" s="796"/>
      <c r="BZ20" s="796"/>
      <c r="CA20" s="796"/>
      <c r="CB20" s="796"/>
      <c r="CC20" s="796"/>
      <c r="CD20" s="796"/>
      <c r="CE20" s="796"/>
      <c r="CF20" s="796"/>
      <c r="CG20" s="796"/>
      <c r="CH20" s="796"/>
      <c r="CI20" s="796"/>
      <c r="CJ20" s="796"/>
      <c r="CK20" s="796"/>
      <c r="CL20" s="728">
        <f t="shared" si="0"/>
        <v>27.999999999999982</v>
      </c>
      <c r="CM20" s="908" t="s">
        <v>87</v>
      </c>
      <c r="CN20" s="704" t="s">
        <v>88</v>
      </c>
      <c r="CO20" s="915" t="s">
        <v>89</v>
      </c>
      <c r="CP20" s="717"/>
    </row>
    <row r="21" spans="1:94" ht="51" customHeight="1">
      <c r="A21" s="718"/>
      <c r="B21" s="793" t="s">
        <v>90</v>
      </c>
      <c r="C21" s="794"/>
      <c r="D21" s="795" t="s">
        <v>29</v>
      </c>
      <c r="E21" s="727" t="s">
        <v>68</v>
      </c>
      <c r="F21" s="796">
        <v>0.3</v>
      </c>
      <c r="G21" s="796">
        <v>0.3</v>
      </c>
      <c r="H21" s="796">
        <v>0.3</v>
      </c>
      <c r="I21" s="796">
        <v>0.3</v>
      </c>
      <c r="J21" s="796">
        <v>0.3</v>
      </c>
      <c r="K21" s="796">
        <v>0.3</v>
      </c>
      <c r="L21" s="796">
        <v>0.3</v>
      </c>
      <c r="M21" s="796">
        <v>0.3</v>
      </c>
      <c r="N21" s="796">
        <v>0.3</v>
      </c>
      <c r="O21" s="796">
        <v>0.3</v>
      </c>
      <c r="P21" s="796">
        <v>0.3</v>
      </c>
      <c r="Q21" s="796">
        <v>0.3</v>
      </c>
      <c r="R21" s="796">
        <v>0.3</v>
      </c>
      <c r="S21" s="796">
        <v>0.3</v>
      </c>
      <c r="T21" s="796">
        <v>0.3</v>
      </c>
      <c r="U21" s="796">
        <v>0.3</v>
      </c>
      <c r="V21" s="796">
        <v>0.3</v>
      </c>
      <c r="W21" s="796">
        <v>0.3</v>
      </c>
      <c r="X21" s="796">
        <v>0.3</v>
      </c>
      <c r="Y21" s="796">
        <v>0.3</v>
      </c>
      <c r="Z21" s="796">
        <v>0.3</v>
      </c>
      <c r="AA21" s="796">
        <v>0.3</v>
      </c>
      <c r="AB21" s="796">
        <v>0.3</v>
      </c>
      <c r="AC21" s="796">
        <v>0.3</v>
      </c>
      <c r="AD21" s="796">
        <v>0.3</v>
      </c>
      <c r="AE21" s="796">
        <v>0.3</v>
      </c>
      <c r="AF21" s="796">
        <v>0.3</v>
      </c>
      <c r="AG21" s="796">
        <v>0.3</v>
      </c>
      <c r="AH21" s="796">
        <v>0.3</v>
      </c>
      <c r="AI21" s="796">
        <v>0.3</v>
      </c>
      <c r="AJ21" s="796">
        <v>0.3</v>
      </c>
      <c r="AK21" s="796">
        <v>0.3</v>
      </c>
      <c r="AL21" s="796">
        <v>0.3</v>
      </c>
      <c r="AM21" s="796">
        <v>0.3</v>
      </c>
      <c r="AN21" s="796">
        <v>0.3</v>
      </c>
      <c r="AO21" s="796">
        <v>0.3</v>
      </c>
      <c r="AP21" s="796">
        <v>0.3</v>
      </c>
      <c r="AQ21" s="796">
        <v>0.3</v>
      </c>
      <c r="AR21" s="796">
        <v>0.3</v>
      </c>
      <c r="AS21" s="796">
        <v>0.3</v>
      </c>
      <c r="AT21" s="796"/>
      <c r="AU21" s="796"/>
      <c r="AV21" s="796"/>
      <c r="AW21" s="796"/>
      <c r="AX21" s="796"/>
      <c r="AY21" s="796"/>
      <c r="AZ21" s="796"/>
      <c r="BA21" s="796"/>
      <c r="BB21" s="796"/>
      <c r="BC21" s="796"/>
      <c r="BD21" s="796"/>
      <c r="BE21" s="796"/>
      <c r="BF21" s="796"/>
      <c r="BG21" s="796"/>
      <c r="BH21" s="796"/>
      <c r="BI21" s="796"/>
      <c r="BJ21" s="796"/>
      <c r="BK21" s="796"/>
      <c r="BL21" s="796"/>
      <c r="BM21" s="796"/>
      <c r="BN21" s="796"/>
      <c r="BO21" s="796"/>
      <c r="BP21" s="796"/>
      <c r="BQ21" s="796"/>
      <c r="BR21" s="796"/>
      <c r="BS21" s="796"/>
      <c r="BT21" s="796"/>
      <c r="BU21" s="796"/>
      <c r="BV21" s="796"/>
      <c r="BW21" s="796"/>
      <c r="BX21" s="796"/>
      <c r="BY21" s="796"/>
      <c r="BZ21" s="796"/>
      <c r="CA21" s="796"/>
      <c r="CB21" s="796"/>
      <c r="CC21" s="796"/>
      <c r="CD21" s="796"/>
      <c r="CE21" s="796"/>
      <c r="CF21" s="796"/>
      <c r="CG21" s="796"/>
      <c r="CH21" s="796"/>
      <c r="CI21" s="796"/>
      <c r="CJ21" s="796"/>
      <c r="CK21" s="796"/>
      <c r="CL21" s="728">
        <f t="shared" si="0"/>
        <v>12.000000000000007</v>
      </c>
      <c r="CM21" s="914"/>
      <c r="CN21" s="704" t="s">
        <v>91</v>
      </c>
      <c r="CO21" s="916"/>
      <c r="CP21" s="717"/>
    </row>
    <row r="22" spans="1:94" ht="49.5" customHeight="1">
      <c r="A22" s="718"/>
      <c r="B22" s="793" t="s">
        <v>92</v>
      </c>
      <c r="C22" s="794"/>
      <c r="D22" s="795" t="s">
        <v>29</v>
      </c>
      <c r="E22" s="727" t="s">
        <v>68</v>
      </c>
      <c r="F22" s="796">
        <v>0.2</v>
      </c>
      <c r="G22" s="796">
        <v>0.2</v>
      </c>
      <c r="H22" s="796">
        <v>0.2</v>
      </c>
      <c r="I22" s="796">
        <v>0.2</v>
      </c>
      <c r="J22" s="796">
        <v>0.2</v>
      </c>
      <c r="K22" s="796">
        <v>0.2</v>
      </c>
      <c r="L22" s="796">
        <v>0.2</v>
      </c>
      <c r="M22" s="796">
        <v>0.2</v>
      </c>
      <c r="N22" s="796">
        <v>0.2</v>
      </c>
      <c r="O22" s="796">
        <v>0.2</v>
      </c>
      <c r="P22" s="796">
        <v>0.2</v>
      </c>
      <c r="Q22" s="796">
        <v>0.2</v>
      </c>
      <c r="R22" s="796">
        <v>0.2</v>
      </c>
      <c r="S22" s="796">
        <v>0.2</v>
      </c>
      <c r="T22" s="796">
        <v>0.2</v>
      </c>
      <c r="U22" s="796">
        <v>0.2</v>
      </c>
      <c r="V22" s="796">
        <v>0.2</v>
      </c>
      <c r="W22" s="796">
        <v>0.2</v>
      </c>
      <c r="X22" s="796">
        <v>0.2</v>
      </c>
      <c r="Y22" s="796">
        <v>0.2</v>
      </c>
      <c r="Z22" s="796">
        <v>0.2</v>
      </c>
      <c r="AA22" s="796">
        <v>0.2</v>
      </c>
      <c r="AB22" s="796">
        <v>0.2</v>
      </c>
      <c r="AC22" s="796">
        <v>0.2</v>
      </c>
      <c r="AD22" s="796">
        <v>0.2</v>
      </c>
      <c r="AE22" s="796">
        <v>0.2</v>
      </c>
      <c r="AF22" s="796">
        <v>0.2</v>
      </c>
      <c r="AG22" s="796">
        <v>0.2</v>
      </c>
      <c r="AH22" s="796">
        <v>0.2</v>
      </c>
      <c r="AI22" s="796">
        <v>0.2</v>
      </c>
      <c r="AJ22" s="796">
        <v>0.2</v>
      </c>
      <c r="AK22" s="796">
        <v>0.2</v>
      </c>
      <c r="AL22" s="796">
        <v>0.2</v>
      </c>
      <c r="AM22" s="796">
        <v>0.2</v>
      </c>
      <c r="AN22" s="796">
        <v>0.2</v>
      </c>
      <c r="AO22" s="796">
        <v>0.2</v>
      </c>
      <c r="AP22" s="796">
        <v>0.2</v>
      </c>
      <c r="AQ22" s="796">
        <v>0.2</v>
      </c>
      <c r="AR22" s="796">
        <v>0.2</v>
      </c>
      <c r="AS22" s="796">
        <v>0.2</v>
      </c>
      <c r="AT22" s="796"/>
      <c r="AU22" s="796"/>
      <c r="AV22" s="796"/>
      <c r="AW22" s="796"/>
      <c r="AX22" s="796"/>
      <c r="AY22" s="796"/>
      <c r="AZ22" s="796"/>
      <c r="BA22" s="796"/>
      <c r="BB22" s="796"/>
      <c r="BC22" s="796"/>
      <c r="BD22" s="796"/>
      <c r="BE22" s="796"/>
      <c r="BF22" s="796"/>
      <c r="BG22" s="796"/>
      <c r="BH22" s="796"/>
      <c r="BI22" s="796"/>
      <c r="BJ22" s="796"/>
      <c r="BK22" s="796"/>
      <c r="BL22" s="796"/>
      <c r="BM22" s="796"/>
      <c r="BN22" s="796"/>
      <c r="BO22" s="796"/>
      <c r="BP22" s="796"/>
      <c r="BQ22" s="796"/>
      <c r="BR22" s="796"/>
      <c r="BS22" s="796"/>
      <c r="BT22" s="796"/>
      <c r="BU22" s="796"/>
      <c r="BV22" s="796"/>
      <c r="BW22" s="796"/>
      <c r="BX22" s="796"/>
      <c r="BY22" s="796"/>
      <c r="BZ22" s="796"/>
      <c r="CA22" s="796"/>
      <c r="CB22" s="796"/>
      <c r="CC22" s="796"/>
      <c r="CD22" s="796"/>
      <c r="CE22" s="796"/>
      <c r="CF22" s="796"/>
      <c r="CG22" s="796"/>
      <c r="CH22" s="796"/>
      <c r="CI22" s="796"/>
      <c r="CJ22" s="796"/>
      <c r="CK22" s="796"/>
      <c r="CL22" s="728">
        <f t="shared" si="0"/>
        <v>8.0000000000000036</v>
      </c>
      <c r="CM22" s="909"/>
      <c r="CN22" s="704" t="s">
        <v>93</v>
      </c>
      <c r="CO22" s="916"/>
      <c r="CP22" s="717"/>
    </row>
    <row r="23" spans="1:94" ht="30">
      <c r="A23" s="718"/>
      <c r="B23" s="793" t="s">
        <v>94</v>
      </c>
      <c r="C23" s="794"/>
      <c r="D23" s="795" t="s">
        <v>29</v>
      </c>
      <c r="E23" s="727" t="s">
        <v>68</v>
      </c>
      <c r="F23" s="797"/>
      <c r="G23" s="797"/>
      <c r="H23" s="797"/>
      <c r="I23" s="797">
        <v>1</v>
      </c>
      <c r="J23" s="797"/>
      <c r="K23" s="797"/>
      <c r="L23" s="797"/>
      <c r="M23" s="797">
        <v>1</v>
      </c>
      <c r="N23" s="797"/>
      <c r="O23" s="797"/>
      <c r="P23" s="797"/>
      <c r="Q23" s="797">
        <v>1</v>
      </c>
      <c r="R23" s="797"/>
      <c r="S23" s="797"/>
      <c r="T23" s="797"/>
      <c r="U23" s="797">
        <v>1</v>
      </c>
      <c r="V23" s="797"/>
      <c r="W23" s="797"/>
      <c r="X23" s="797"/>
      <c r="Y23" s="797">
        <v>1</v>
      </c>
      <c r="Z23" s="797"/>
      <c r="AA23" s="797"/>
      <c r="AB23" s="797"/>
      <c r="AC23" s="797">
        <v>1</v>
      </c>
      <c r="AD23" s="797"/>
      <c r="AE23" s="797"/>
      <c r="AF23" s="797"/>
      <c r="AG23" s="797">
        <v>1</v>
      </c>
      <c r="AH23" s="797"/>
      <c r="AI23" s="797"/>
      <c r="AJ23" s="797"/>
      <c r="AK23" s="797">
        <v>1</v>
      </c>
      <c r="AL23" s="797"/>
      <c r="AM23" s="797"/>
      <c r="AN23" s="797"/>
      <c r="AO23" s="797">
        <v>1</v>
      </c>
      <c r="AP23" s="797"/>
      <c r="AQ23" s="797"/>
      <c r="AR23" s="797"/>
      <c r="AS23" s="797">
        <v>2</v>
      </c>
      <c r="AT23" s="796"/>
      <c r="AU23" s="796"/>
      <c r="AV23" s="796"/>
      <c r="AW23" s="796"/>
      <c r="AX23" s="796"/>
      <c r="AY23" s="796"/>
      <c r="AZ23" s="796"/>
      <c r="BA23" s="796"/>
      <c r="BB23" s="796"/>
      <c r="BC23" s="796"/>
      <c r="BD23" s="796"/>
      <c r="BE23" s="796"/>
      <c r="BF23" s="796"/>
      <c r="BG23" s="796"/>
      <c r="BH23" s="796"/>
      <c r="BI23" s="796"/>
      <c r="BJ23" s="796"/>
      <c r="BK23" s="796"/>
      <c r="BL23" s="796"/>
      <c r="BM23" s="796"/>
      <c r="BN23" s="796"/>
      <c r="BO23" s="796"/>
      <c r="BP23" s="796"/>
      <c r="BQ23" s="796"/>
      <c r="BR23" s="796"/>
      <c r="BS23" s="796"/>
      <c r="BT23" s="796"/>
      <c r="BU23" s="796"/>
      <c r="BV23" s="796"/>
      <c r="BW23" s="796"/>
      <c r="BX23" s="796"/>
      <c r="BY23" s="796"/>
      <c r="BZ23" s="796"/>
      <c r="CA23" s="796"/>
      <c r="CB23" s="796"/>
      <c r="CC23" s="796"/>
      <c r="CD23" s="796"/>
      <c r="CE23" s="796"/>
      <c r="CF23" s="796"/>
      <c r="CG23" s="796"/>
      <c r="CH23" s="796"/>
      <c r="CI23" s="796"/>
      <c r="CJ23" s="796"/>
      <c r="CK23" s="796"/>
      <c r="CL23" s="728">
        <f t="shared" si="0"/>
        <v>11</v>
      </c>
      <c r="CM23" s="729" t="s">
        <v>95</v>
      </c>
      <c r="CN23" s="704" t="s">
        <v>96</v>
      </c>
      <c r="CO23" s="917"/>
      <c r="CP23" s="717"/>
    </row>
    <row r="24" spans="1:94" ht="60">
      <c r="A24" s="718"/>
      <c r="B24" s="731" t="s">
        <v>97</v>
      </c>
      <c r="C24" s="726">
        <f t="shared" ref="C24:C34" si="1">IF(COUNTIFS($B$11:$B$79,B24)=0,"",COUNTIFS($B$11:$B$79,B24))</f>
        <v>1</v>
      </c>
      <c r="D24" s="732" t="s">
        <v>31</v>
      </c>
      <c r="E24" s="727" t="s">
        <v>68</v>
      </c>
      <c r="F24" s="733">
        <v>0.4</v>
      </c>
      <c r="G24" s="733">
        <v>1.1000000000000001</v>
      </c>
      <c r="H24" s="733">
        <v>1.1000000000000001</v>
      </c>
      <c r="I24" s="733">
        <v>0.5</v>
      </c>
      <c r="J24" s="733">
        <v>1.6</v>
      </c>
      <c r="K24" s="733">
        <v>0.6</v>
      </c>
      <c r="L24" s="733">
        <v>1.1000000000000001</v>
      </c>
      <c r="M24" s="733">
        <v>0.5</v>
      </c>
      <c r="N24" s="733">
        <v>1.6</v>
      </c>
      <c r="O24" s="733">
        <v>1.1000000000000001</v>
      </c>
      <c r="P24" s="733">
        <v>1.1000000000000001</v>
      </c>
      <c r="Q24" s="733">
        <v>0.6</v>
      </c>
      <c r="R24" s="733">
        <v>1.6</v>
      </c>
      <c r="S24" s="733">
        <v>2.2000000000000002</v>
      </c>
      <c r="T24" s="733">
        <v>1.1000000000000001</v>
      </c>
      <c r="U24" s="733">
        <v>0.5</v>
      </c>
      <c r="V24" s="733">
        <v>2.1</v>
      </c>
      <c r="W24" s="733">
        <v>2.1</v>
      </c>
      <c r="X24" s="733">
        <v>1.8</v>
      </c>
      <c r="Y24" s="733">
        <v>1.5</v>
      </c>
      <c r="Z24" s="733">
        <v>2.1</v>
      </c>
      <c r="AA24" s="733">
        <v>1.8</v>
      </c>
      <c r="AB24" s="733">
        <v>1.8</v>
      </c>
      <c r="AC24" s="733">
        <v>1.5</v>
      </c>
      <c r="AD24" s="733">
        <v>1.6</v>
      </c>
      <c r="AE24" s="733">
        <v>2.1</v>
      </c>
      <c r="AF24" s="733">
        <v>1.6</v>
      </c>
      <c r="AG24" s="733">
        <v>1.5</v>
      </c>
      <c r="AH24" s="733">
        <v>1.6</v>
      </c>
      <c r="AI24" s="733">
        <v>2.1</v>
      </c>
      <c r="AJ24" s="733">
        <v>2.1</v>
      </c>
      <c r="AK24" s="733">
        <v>1.5</v>
      </c>
      <c r="AL24" s="733">
        <v>1.6</v>
      </c>
      <c r="AM24" s="733">
        <v>1.6</v>
      </c>
      <c r="AN24" s="733">
        <v>2.1</v>
      </c>
      <c r="AO24" s="733">
        <v>1.1000000000000001</v>
      </c>
      <c r="AP24" s="733"/>
      <c r="AQ24" s="733"/>
      <c r="AR24" s="733"/>
      <c r="AS24" s="733"/>
      <c r="AT24" s="733"/>
      <c r="AU24" s="733"/>
      <c r="AV24" s="733"/>
      <c r="AW24" s="733"/>
      <c r="AX24" s="733"/>
      <c r="AY24" s="733"/>
      <c r="AZ24" s="733"/>
      <c r="BA24" s="733"/>
      <c r="BB24" s="733"/>
      <c r="BC24" s="733"/>
      <c r="BD24" s="733"/>
      <c r="BE24" s="733"/>
      <c r="BF24" s="733"/>
      <c r="BG24" s="733"/>
      <c r="BH24" s="733"/>
      <c r="BI24" s="733"/>
      <c r="BJ24" s="733"/>
      <c r="BK24" s="733"/>
      <c r="BL24" s="733"/>
      <c r="BM24" s="733"/>
      <c r="BN24" s="733"/>
      <c r="BO24" s="733"/>
      <c r="BP24" s="733"/>
      <c r="BQ24" s="733"/>
      <c r="BR24" s="733"/>
      <c r="BS24" s="733"/>
      <c r="BT24" s="733"/>
      <c r="BU24" s="733"/>
      <c r="BV24" s="733"/>
      <c r="BW24" s="733"/>
      <c r="BX24" s="733"/>
      <c r="BY24" s="733"/>
      <c r="BZ24" s="733"/>
      <c r="CA24" s="733"/>
      <c r="CB24" s="733"/>
      <c r="CC24" s="733"/>
      <c r="CD24" s="733"/>
      <c r="CE24" s="733"/>
      <c r="CF24" s="733"/>
      <c r="CG24" s="733"/>
      <c r="CH24" s="733"/>
      <c r="CI24" s="733"/>
      <c r="CJ24" s="733"/>
      <c r="CK24" s="733"/>
      <c r="CL24" s="734">
        <f t="shared" si="0"/>
        <v>51.90000000000002</v>
      </c>
      <c r="CM24" s="735" t="s">
        <v>95</v>
      </c>
      <c r="CN24" s="736" t="s">
        <v>98</v>
      </c>
      <c r="CO24" s="908" t="s">
        <v>99</v>
      </c>
      <c r="CP24" s="717"/>
    </row>
    <row r="25" spans="1:94" ht="64.5" customHeight="1">
      <c r="A25" s="718"/>
      <c r="B25" s="731" t="s">
        <v>100</v>
      </c>
      <c r="C25" s="726" t="e">
        <f t="shared" si="1"/>
        <v>#VALUE!</v>
      </c>
      <c r="D25" s="732" t="s">
        <v>31</v>
      </c>
      <c r="E25" s="727" t="s">
        <v>68</v>
      </c>
      <c r="F25" s="733">
        <v>1.5</v>
      </c>
      <c r="G25" s="733">
        <v>0.5</v>
      </c>
      <c r="H25" s="733">
        <v>1</v>
      </c>
      <c r="I25" s="733">
        <v>1</v>
      </c>
      <c r="J25" s="733">
        <v>1</v>
      </c>
      <c r="K25" s="733">
        <v>1.5</v>
      </c>
      <c r="L25" s="733">
        <v>1</v>
      </c>
      <c r="M25" s="733">
        <v>1</v>
      </c>
      <c r="N25" s="733">
        <v>1</v>
      </c>
      <c r="O25" s="733">
        <v>1</v>
      </c>
      <c r="P25" s="733">
        <v>1</v>
      </c>
      <c r="Q25" s="733"/>
      <c r="R25" s="733">
        <v>1</v>
      </c>
      <c r="S25" s="733"/>
      <c r="T25" s="733">
        <v>1</v>
      </c>
      <c r="U25" s="733">
        <v>1</v>
      </c>
      <c r="V25" s="733"/>
      <c r="W25" s="733"/>
      <c r="X25" s="733"/>
      <c r="Y25" s="733"/>
      <c r="Z25" s="733"/>
      <c r="AA25" s="733"/>
      <c r="AB25" s="733"/>
      <c r="AC25" s="733"/>
      <c r="AD25" s="733"/>
      <c r="AE25" s="733"/>
      <c r="AF25" s="733"/>
      <c r="AG25" s="733"/>
      <c r="AH25" s="733"/>
      <c r="AI25" s="733"/>
      <c r="AJ25" s="733"/>
      <c r="AK25" s="733"/>
      <c r="AL25" s="733"/>
      <c r="AM25" s="733"/>
      <c r="AN25" s="733"/>
      <c r="AO25" s="733"/>
      <c r="AP25" s="733"/>
      <c r="AQ25" s="733"/>
      <c r="AR25" s="733"/>
      <c r="AS25" s="733"/>
      <c r="AT25" s="733"/>
      <c r="AU25" s="733"/>
      <c r="AV25" s="733"/>
      <c r="AW25" s="733"/>
      <c r="AX25" s="733"/>
      <c r="AY25" s="733"/>
      <c r="AZ25" s="733"/>
      <c r="BA25" s="733"/>
      <c r="BB25" s="733"/>
      <c r="BC25" s="733"/>
      <c r="BD25" s="733"/>
      <c r="BE25" s="733"/>
      <c r="BF25" s="733"/>
      <c r="BG25" s="733"/>
      <c r="BH25" s="733"/>
      <c r="BI25" s="733"/>
      <c r="BJ25" s="733"/>
      <c r="BK25" s="733"/>
      <c r="BL25" s="733"/>
      <c r="BM25" s="733"/>
      <c r="BN25" s="733"/>
      <c r="BO25" s="733"/>
      <c r="BP25" s="733"/>
      <c r="BQ25" s="733"/>
      <c r="BR25" s="733"/>
      <c r="BS25" s="733"/>
      <c r="BT25" s="733"/>
      <c r="BU25" s="733"/>
      <c r="BV25" s="733"/>
      <c r="BW25" s="733"/>
      <c r="BX25" s="733"/>
      <c r="BY25" s="733"/>
      <c r="BZ25" s="733"/>
      <c r="CA25" s="733"/>
      <c r="CB25" s="733"/>
      <c r="CC25" s="733"/>
      <c r="CD25" s="733"/>
      <c r="CE25" s="733"/>
      <c r="CF25" s="733"/>
      <c r="CG25" s="733"/>
      <c r="CH25" s="733"/>
      <c r="CI25" s="733"/>
      <c r="CJ25" s="733"/>
      <c r="CK25" s="733"/>
      <c r="CL25" s="734">
        <f t="shared" si="0"/>
        <v>14.5</v>
      </c>
      <c r="CM25" s="737" t="s">
        <v>101</v>
      </c>
      <c r="CN25" s="738" t="s">
        <v>102</v>
      </c>
      <c r="CO25" s="918"/>
      <c r="CP25" s="717"/>
    </row>
    <row r="26" spans="1:94" ht="60">
      <c r="A26" s="718"/>
      <c r="B26" s="806" t="s">
        <v>103</v>
      </c>
      <c r="C26" s="726">
        <f t="shared" si="1"/>
        <v>1</v>
      </c>
      <c r="D26" s="732" t="s">
        <v>31</v>
      </c>
      <c r="E26" s="727" t="s">
        <v>68</v>
      </c>
      <c r="F26" s="733">
        <v>2</v>
      </c>
      <c r="G26" s="733"/>
      <c r="H26" s="733"/>
      <c r="I26" s="733"/>
      <c r="J26" s="733"/>
      <c r="K26" s="733"/>
      <c r="L26" s="733"/>
      <c r="M26" s="733"/>
      <c r="N26" s="733"/>
      <c r="O26" s="733"/>
      <c r="P26" s="733"/>
      <c r="Q26" s="733"/>
      <c r="R26" s="733"/>
      <c r="S26" s="733"/>
      <c r="T26" s="733"/>
      <c r="U26" s="733"/>
      <c r="V26" s="733"/>
      <c r="W26" s="733"/>
      <c r="X26" s="733"/>
      <c r="Y26" s="733"/>
      <c r="Z26" s="733"/>
      <c r="AA26" s="733"/>
      <c r="AB26" s="733"/>
      <c r="AC26" s="733"/>
      <c r="AD26" s="733"/>
      <c r="AE26" s="733"/>
      <c r="AF26" s="733"/>
      <c r="AG26" s="733"/>
      <c r="AH26" s="733"/>
      <c r="AI26" s="733"/>
      <c r="AJ26" s="733"/>
      <c r="AK26" s="733"/>
      <c r="AL26" s="733"/>
      <c r="AM26" s="733"/>
      <c r="AN26" s="733"/>
      <c r="AO26" s="733"/>
      <c r="AP26" s="733"/>
      <c r="AQ26" s="733"/>
      <c r="AR26" s="733"/>
      <c r="AS26" s="733"/>
      <c r="AT26" s="733"/>
      <c r="AU26" s="733"/>
      <c r="AV26" s="733"/>
      <c r="AW26" s="733"/>
      <c r="AX26" s="733"/>
      <c r="AY26" s="733"/>
      <c r="AZ26" s="733"/>
      <c r="BA26" s="733"/>
      <c r="BB26" s="733"/>
      <c r="BC26" s="733"/>
      <c r="BD26" s="733"/>
      <c r="BE26" s="733"/>
      <c r="BF26" s="733"/>
      <c r="BG26" s="733"/>
      <c r="BH26" s="733"/>
      <c r="BI26" s="733"/>
      <c r="BJ26" s="733"/>
      <c r="BK26" s="733"/>
      <c r="BL26" s="733"/>
      <c r="BM26" s="733"/>
      <c r="BN26" s="733"/>
      <c r="BO26" s="733"/>
      <c r="BP26" s="733"/>
      <c r="BQ26" s="733"/>
      <c r="BR26" s="733"/>
      <c r="BS26" s="733"/>
      <c r="BT26" s="733"/>
      <c r="BU26" s="733"/>
      <c r="BV26" s="733"/>
      <c r="BW26" s="733"/>
      <c r="BX26" s="733"/>
      <c r="BY26" s="733"/>
      <c r="BZ26" s="733"/>
      <c r="CA26" s="733"/>
      <c r="CB26" s="733"/>
      <c r="CC26" s="733"/>
      <c r="CD26" s="733"/>
      <c r="CE26" s="733"/>
      <c r="CF26" s="733"/>
      <c r="CG26" s="733"/>
      <c r="CH26" s="733"/>
      <c r="CI26" s="733"/>
      <c r="CJ26" s="733"/>
      <c r="CK26" s="733"/>
      <c r="CL26" s="734">
        <f t="shared" si="0"/>
        <v>2</v>
      </c>
      <c r="CM26" s="735" t="s">
        <v>104</v>
      </c>
      <c r="CN26" s="739" t="s">
        <v>105</v>
      </c>
      <c r="CO26" s="914"/>
      <c r="CP26" s="717"/>
    </row>
    <row r="27" spans="1:94" ht="60">
      <c r="A27" s="718"/>
      <c r="B27" s="731" t="s">
        <v>106</v>
      </c>
      <c r="C27" s="726">
        <f t="shared" si="1"/>
        <v>1</v>
      </c>
      <c r="D27" s="732" t="s">
        <v>31</v>
      </c>
      <c r="E27" s="727" t="s">
        <v>68</v>
      </c>
      <c r="F27" s="733">
        <v>1.5</v>
      </c>
      <c r="G27" s="733">
        <v>2.5</v>
      </c>
      <c r="H27" s="733">
        <v>2</v>
      </c>
      <c r="I27" s="733">
        <v>1.8</v>
      </c>
      <c r="J27" s="733">
        <v>1.5</v>
      </c>
      <c r="K27" s="733">
        <v>2</v>
      </c>
      <c r="L27" s="733">
        <v>2</v>
      </c>
      <c r="M27" s="733">
        <v>1.8</v>
      </c>
      <c r="N27" s="733">
        <v>1.5</v>
      </c>
      <c r="O27" s="733">
        <v>2</v>
      </c>
      <c r="P27" s="733">
        <v>2</v>
      </c>
      <c r="Q27" s="733">
        <v>2.5</v>
      </c>
      <c r="R27" s="733">
        <v>1.5</v>
      </c>
      <c r="S27" s="733">
        <v>2</v>
      </c>
      <c r="T27" s="733">
        <v>2</v>
      </c>
      <c r="U27" s="733">
        <v>1.8</v>
      </c>
      <c r="V27" s="733">
        <v>2</v>
      </c>
      <c r="W27" s="733">
        <v>2</v>
      </c>
      <c r="X27" s="733">
        <v>2.2999999999999998</v>
      </c>
      <c r="Y27" s="733">
        <v>1.8</v>
      </c>
      <c r="Z27" s="733">
        <v>2</v>
      </c>
      <c r="AA27" s="733">
        <v>2.2999999999999998</v>
      </c>
      <c r="AB27" s="733">
        <v>2.2999999999999998</v>
      </c>
      <c r="AC27" s="733">
        <v>1.8</v>
      </c>
      <c r="AD27" s="733">
        <v>2.5</v>
      </c>
      <c r="AE27" s="733">
        <v>2</v>
      </c>
      <c r="AF27" s="733">
        <v>2.5</v>
      </c>
      <c r="AG27" s="733">
        <v>1.8</v>
      </c>
      <c r="AH27" s="733">
        <v>2.5</v>
      </c>
      <c r="AI27" s="733">
        <v>2</v>
      </c>
      <c r="AJ27" s="733">
        <v>2</v>
      </c>
      <c r="AK27" s="733">
        <v>1.8</v>
      </c>
      <c r="AL27" s="733">
        <v>2.5</v>
      </c>
      <c r="AM27" s="733">
        <v>2.5</v>
      </c>
      <c r="AN27" s="733">
        <v>2</v>
      </c>
      <c r="AO27" s="733">
        <v>2</v>
      </c>
      <c r="AP27" s="733">
        <v>2</v>
      </c>
      <c r="AQ27" s="733">
        <v>2</v>
      </c>
      <c r="AR27" s="733">
        <v>2.5</v>
      </c>
      <c r="AS27" s="733">
        <v>1.5</v>
      </c>
      <c r="AT27" s="733"/>
      <c r="AU27" s="733"/>
      <c r="AV27" s="733"/>
      <c r="AW27" s="733"/>
      <c r="AX27" s="733"/>
      <c r="AY27" s="733"/>
      <c r="AZ27" s="733"/>
      <c r="BA27" s="733"/>
      <c r="BB27" s="733"/>
      <c r="BC27" s="733"/>
      <c r="BD27" s="733"/>
      <c r="BE27" s="733"/>
      <c r="BF27" s="733"/>
      <c r="BG27" s="733"/>
      <c r="BH27" s="733"/>
      <c r="BI27" s="733"/>
      <c r="BJ27" s="733"/>
      <c r="BK27" s="733"/>
      <c r="BL27" s="733"/>
      <c r="BM27" s="733"/>
      <c r="BN27" s="733"/>
      <c r="BO27" s="733"/>
      <c r="BP27" s="733"/>
      <c r="BQ27" s="733"/>
      <c r="BR27" s="733"/>
      <c r="BS27" s="733"/>
      <c r="BT27" s="733"/>
      <c r="BU27" s="733"/>
      <c r="BV27" s="733"/>
      <c r="BW27" s="733"/>
      <c r="BX27" s="733"/>
      <c r="BY27" s="733"/>
      <c r="BZ27" s="733"/>
      <c r="CA27" s="733"/>
      <c r="CB27" s="733"/>
      <c r="CC27" s="733"/>
      <c r="CD27" s="733"/>
      <c r="CE27" s="733"/>
      <c r="CF27" s="733"/>
      <c r="CG27" s="733"/>
      <c r="CH27" s="733"/>
      <c r="CI27" s="733"/>
      <c r="CJ27" s="733"/>
      <c r="CK27" s="733"/>
      <c r="CL27" s="734">
        <f t="shared" si="0"/>
        <v>80.999999999999986</v>
      </c>
      <c r="CM27" s="740" t="s">
        <v>107</v>
      </c>
      <c r="CN27" s="738" t="s">
        <v>108</v>
      </c>
      <c r="CO27" s="918"/>
      <c r="CP27" s="717"/>
    </row>
    <row r="28" spans="1:94" ht="60">
      <c r="A28" s="718"/>
      <c r="B28" s="806" t="s">
        <v>109</v>
      </c>
      <c r="C28" s="726">
        <f t="shared" si="1"/>
        <v>1</v>
      </c>
      <c r="D28" s="732" t="s">
        <v>31</v>
      </c>
      <c r="E28" s="727" t="s">
        <v>68</v>
      </c>
      <c r="F28" s="733"/>
      <c r="G28" s="733"/>
      <c r="H28" s="733"/>
      <c r="I28" s="733">
        <v>1</v>
      </c>
      <c r="J28" s="733"/>
      <c r="K28" s="733"/>
      <c r="L28" s="733"/>
      <c r="M28" s="733">
        <v>1</v>
      </c>
      <c r="N28" s="733"/>
      <c r="O28" s="733"/>
      <c r="P28" s="733"/>
      <c r="Q28" s="733">
        <v>1</v>
      </c>
      <c r="R28" s="733"/>
      <c r="S28" s="733"/>
      <c r="T28" s="733"/>
      <c r="U28" s="733">
        <v>1</v>
      </c>
      <c r="V28" s="733"/>
      <c r="W28" s="733"/>
      <c r="X28" s="733"/>
      <c r="Y28" s="733">
        <v>1</v>
      </c>
      <c r="Z28" s="733"/>
      <c r="AA28" s="733"/>
      <c r="AB28" s="733"/>
      <c r="AC28" s="733">
        <v>1</v>
      </c>
      <c r="AD28" s="733"/>
      <c r="AE28" s="733"/>
      <c r="AF28" s="733"/>
      <c r="AG28" s="733">
        <v>1</v>
      </c>
      <c r="AH28" s="733"/>
      <c r="AI28" s="733"/>
      <c r="AJ28" s="733"/>
      <c r="AK28" s="733">
        <v>1</v>
      </c>
      <c r="AL28" s="733"/>
      <c r="AM28" s="733"/>
      <c r="AN28" s="733"/>
      <c r="AO28" s="733">
        <v>3.8</v>
      </c>
      <c r="AP28" s="733">
        <v>2.1</v>
      </c>
      <c r="AQ28" s="733">
        <v>2.1</v>
      </c>
      <c r="AR28" s="733">
        <v>1.6</v>
      </c>
      <c r="AS28" s="733">
        <v>2.6</v>
      </c>
      <c r="AT28" s="783"/>
      <c r="AU28" s="733"/>
      <c r="AV28" s="733"/>
      <c r="AW28" s="733"/>
      <c r="AX28" s="733"/>
      <c r="AY28" s="733"/>
      <c r="AZ28" s="733"/>
      <c r="BA28" s="733"/>
      <c r="BB28" s="733"/>
      <c r="BC28" s="733"/>
      <c r="BD28" s="733"/>
      <c r="BE28" s="733"/>
      <c r="BF28" s="733"/>
      <c r="BG28" s="733"/>
      <c r="BH28" s="733"/>
      <c r="BI28" s="733"/>
      <c r="BJ28" s="733"/>
      <c r="BK28" s="733"/>
      <c r="BL28" s="733"/>
      <c r="BM28" s="733"/>
      <c r="BN28" s="733"/>
      <c r="BO28" s="733"/>
      <c r="BP28" s="733"/>
      <c r="BQ28" s="733"/>
      <c r="BR28" s="733"/>
      <c r="BS28" s="733"/>
      <c r="BT28" s="733"/>
      <c r="BU28" s="733"/>
      <c r="BV28" s="733"/>
      <c r="BW28" s="733"/>
      <c r="BX28" s="733"/>
      <c r="BY28" s="733"/>
      <c r="BZ28" s="733"/>
      <c r="CA28" s="733"/>
      <c r="CB28" s="733"/>
      <c r="CC28" s="733"/>
      <c r="CD28" s="733"/>
      <c r="CE28" s="733"/>
      <c r="CF28" s="733"/>
      <c r="CG28" s="733"/>
      <c r="CH28" s="733"/>
      <c r="CI28" s="733"/>
      <c r="CJ28" s="733"/>
      <c r="CK28" s="733"/>
      <c r="CL28" s="734">
        <f t="shared" si="0"/>
        <v>20.200000000000003</v>
      </c>
      <c r="CM28" s="735" t="s">
        <v>110</v>
      </c>
      <c r="CN28" s="741" t="s">
        <v>111</v>
      </c>
      <c r="CO28" s="914"/>
      <c r="CP28" s="717"/>
    </row>
    <row r="29" spans="1:94" ht="45">
      <c r="A29" s="718"/>
      <c r="B29" s="810" t="s">
        <v>112</v>
      </c>
      <c r="C29" s="726">
        <f t="shared" si="1"/>
        <v>1</v>
      </c>
      <c r="D29" s="802" t="s">
        <v>32</v>
      </c>
      <c r="E29" s="727" t="s">
        <v>68</v>
      </c>
      <c r="F29" s="803">
        <v>5</v>
      </c>
      <c r="G29" s="803">
        <v>5</v>
      </c>
      <c r="H29" s="803">
        <v>5</v>
      </c>
      <c r="I29" s="803">
        <v>4</v>
      </c>
      <c r="J29" s="803">
        <v>4.8</v>
      </c>
      <c r="K29" s="803">
        <v>4.8</v>
      </c>
      <c r="L29" s="803">
        <v>4.8</v>
      </c>
      <c r="M29" s="803">
        <v>4.0999999999999996</v>
      </c>
      <c r="N29" s="803">
        <v>4.8</v>
      </c>
      <c r="O29" s="803">
        <v>4.8</v>
      </c>
      <c r="P29" s="803">
        <v>4.8</v>
      </c>
      <c r="Q29" s="803">
        <v>4.0999999999999996</v>
      </c>
      <c r="R29" s="803">
        <v>4.8</v>
      </c>
      <c r="S29" s="803">
        <v>4.8</v>
      </c>
      <c r="T29" s="803">
        <v>4.8</v>
      </c>
      <c r="U29" s="803">
        <v>4.0999999999999996</v>
      </c>
      <c r="V29" s="803">
        <v>4.8</v>
      </c>
      <c r="W29" s="803">
        <v>4.8</v>
      </c>
      <c r="X29" s="803">
        <v>4.8</v>
      </c>
      <c r="Y29" s="803">
        <v>4.0999999999999996</v>
      </c>
      <c r="Z29" s="803">
        <v>4.8</v>
      </c>
      <c r="AA29" s="803">
        <v>4.8</v>
      </c>
      <c r="AB29" s="803">
        <v>4.8</v>
      </c>
      <c r="AC29" s="803">
        <v>4.0999999999999996</v>
      </c>
      <c r="AD29" s="803">
        <v>4.8</v>
      </c>
      <c r="AE29" s="803">
        <v>4.8</v>
      </c>
      <c r="AF29" s="803">
        <v>4.8</v>
      </c>
      <c r="AG29" s="803">
        <v>4.8</v>
      </c>
      <c r="AH29" s="803">
        <v>5.8</v>
      </c>
      <c r="AI29" s="803">
        <v>5.8</v>
      </c>
      <c r="AJ29" s="803">
        <v>5.8</v>
      </c>
      <c r="AK29" s="803">
        <v>5</v>
      </c>
      <c r="AL29" s="803">
        <v>5.8</v>
      </c>
      <c r="AM29" s="803">
        <v>5.8</v>
      </c>
      <c r="AN29" s="809">
        <v>4.8</v>
      </c>
      <c r="AO29" s="809">
        <v>4.8</v>
      </c>
      <c r="AP29" s="803">
        <v>1</v>
      </c>
      <c r="AQ29" s="803">
        <v>1</v>
      </c>
      <c r="AR29" s="803"/>
      <c r="AS29" s="803"/>
      <c r="AT29" s="803"/>
      <c r="AU29" s="803"/>
      <c r="AV29" s="803"/>
      <c r="AW29" s="803"/>
      <c r="AX29" s="803"/>
      <c r="AY29" s="803"/>
      <c r="AZ29" s="803"/>
      <c r="BA29" s="803"/>
      <c r="BB29" s="803"/>
      <c r="BC29" s="803"/>
      <c r="BD29" s="803"/>
      <c r="BE29" s="803"/>
      <c r="BF29" s="803"/>
      <c r="BG29" s="803"/>
      <c r="BH29" s="803"/>
      <c r="BI29" s="803"/>
      <c r="BJ29" s="803"/>
      <c r="BK29" s="803"/>
      <c r="BL29" s="803"/>
      <c r="BM29" s="803"/>
      <c r="BN29" s="803"/>
      <c r="BO29" s="803"/>
      <c r="BP29" s="803"/>
      <c r="BQ29" s="803"/>
      <c r="BR29" s="803"/>
      <c r="BS29" s="803"/>
      <c r="BT29" s="803"/>
      <c r="BU29" s="803"/>
      <c r="BV29" s="803"/>
      <c r="BW29" s="803"/>
      <c r="BX29" s="803"/>
      <c r="BY29" s="803"/>
      <c r="BZ29" s="803"/>
      <c r="CA29" s="803"/>
      <c r="CB29" s="803"/>
      <c r="CC29" s="803"/>
      <c r="CD29" s="803"/>
      <c r="CE29" s="803"/>
      <c r="CF29" s="803"/>
      <c r="CG29" s="803"/>
      <c r="CH29" s="803"/>
      <c r="CI29" s="803"/>
      <c r="CJ29" s="803"/>
      <c r="CK29" s="803"/>
      <c r="CL29" s="728">
        <f t="shared" si="0"/>
        <v>176.30000000000004</v>
      </c>
      <c r="CM29" s="735" t="s">
        <v>113</v>
      </c>
      <c r="CN29" s="730" t="s">
        <v>114</v>
      </c>
      <c r="CO29" s="915" t="s">
        <v>115</v>
      </c>
      <c r="CP29" s="717"/>
    </row>
    <row r="30" spans="1:94" ht="30">
      <c r="A30" s="718"/>
      <c r="B30" s="808" t="s">
        <v>116</v>
      </c>
      <c r="C30" s="726">
        <f t="shared" si="1"/>
        <v>1</v>
      </c>
      <c r="D30" s="802" t="s">
        <v>32</v>
      </c>
      <c r="E30" s="727" t="s">
        <v>68</v>
      </c>
      <c r="F30" s="803">
        <v>1</v>
      </c>
      <c r="G30" s="803">
        <v>1</v>
      </c>
      <c r="H30" s="803">
        <v>1</v>
      </c>
      <c r="I30" s="803">
        <v>1</v>
      </c>
      <c r="J30" s="803">
        <v>1</v>
      </c>
      <c r="K30" s="803">
        <v>1</v>
      </c>
      <c r="L30" s="803">
        <v>1</v>
      </c>
      <c r="M30" s="803">
        <v>1</v>
      </c>
      <c r="N30" s="803">
        <v>1</v>
      </c>
      <c r="O30" s="803">
        <v>1</v>
      </c>
      <c r="P30" s="803">
        <v>1</v>
      </c>
      <c r="Q30" s="803">
        <v>1</v>
      </c>
      <c r="R30" s="803">
        <v>1</v>
      </c>
      <c r="S30" s="803">
        <v>1</v>
      </c>
      <c r="T30" s="803">
        <v>1</v>
      </c>
      <c r="U30" s="803">
        <v>1</v>
      </c>
      <c r="V30" s="803">
        <v>1</v>
      </c>
      <c r="W30" s="803">
        <v>1</v>
      </c>
      <c r="X30" s="803">
        <v>1</v>
      </c>
      <c r="Y30" s="803">
        <v>1</v>
      </c>
      <c r="Z30" s="803">
        <v>1</v>
      </c>
      <c r="AA30" s="803">
        <v>1</v>
      </c>
      <c r="AB30" s="803">
        <v>1</v>
      </c>
      <c r="AC30" s="803">
        <v>1</v>
      </c>
      <c r="AD30" s="803">
        <v>1</v>
      </c>
      <c r="AE30" s="803">
        <v>1</v>
      </c>
      <c r="AF30" s="803">
        <v>1</v>
      </c>
      <c r="AG30" s="805"/>
      <c r="AH30" s="805"/>
      <c r="AI30" s="805"/>
      <c r="AJ30" s="805"/>
      <c r="AK30" s="805"/>
      <c r="AL30" s="805"/>
      <c r="AM30" s="805"/>
      <c r="AN30" s="809">
        <v>1</v>
      </c>
      <c r="AO30" s="809">
        <v>1</v>
      </c>
      <c r="AP30" s="803">
        <v>1</v>
      </c>
      <c r="AQ30" s="803">
        <v>1</v>
      </c>
      <c r="AR30" s="803">
        <v>1</v>
      </c>
      <c r="AS30" s="803"/>
      <c r="AT30" s="803"/>
      <c r="AU30" s="803"/>
      <c r="AV30" s="803"/>
      <c r="AW30" s="803"/>
      <c r="AX30" s="803"/>
      <c r="AY30" s="803"/>
      <c r="AZ30" s="803"/>
      <c r="BA30" s="803"/>
      <c r="BB30" s="803"/>
      <c r="BC30" s="803"/>
      <c r="BD30" s="803"/>
      <c r="BE30" s="803"/>
      <c r="BF30" s="803"/>
      <c r="BG30" s="803"/>
      <c r="BH30" s="803"/>
      <c r="BI30" s="803"/>
      <c r="BJ30" s="803"/>
      <c r="BK30" s="803"/>
      <c r="BL30" s="803"/>
      <c r="BM30" s="803"/>
      <c r="BN30" s="803"/>
      <c r="BO30" s="803"/>
      <c r="BP30" s="803"/>
      <c r="BQ30" s="803"/>
      <c r="BR30" s="803"/>
      <c r="BS30" s="803"/>
      <c r="BT30" s="803"/>
      <c r="BU30" s="803"/>
      <c r="BV30" s="803"/>
      <c r="BW30" s="803"/>
      <c r="BX30" s="803"/>
      <c r="BY30" s="803"/>
      <c r="BZ30" s="803"/>
      <c r="CA30" s="803"/>
      <c r="CB30" s="803"/>
      <c r="CC30" s="803"/>
      <c r="CD30" s="803"/>
      <c r="CE30" s="803"/>
      <c r="CF30" s="803"/>
      <c r="CG30" s="803"/>
      <c r="CH30" s="803"/>
      <c r="CI30" s="803"/>
      <c r="CJ30" s="803"/>
      <c r="CK30" s="803"/>
      <c r="CL30" s="728">
        <f t="shared" si="0"/>
        <v>32</v>
      </c>
      <c r="CM30" s="735"/>
      <c r="CN30" s="730"/>
      <c r="CO30" s="916"/>
      <c r="CP30" s="717"/>
    </row>
    <row r="31" spans="1:94" ht="45">
      <c r="A31" s="718"/>
      <c r="B31" s="800" t="s">
        <v>117</v>
      </c>
      <c r="C31" s="726">
        <f t="shared" si="1"/>
        <v>1</v>
      </c>
      <c r="D31" s="802" t="s">
        <v>32</v>
      </c>
      <c r="E31" s="727" t="s">
        <v>68</v>
      </c>
      <c r="F31" s="803">
        <v>0</v>
      </c>
      <c r="G31" s="803">
        <v>0</v>
      </c>
      <c r="H31" s="803">
        <v>0</v>
      </c>
      <c r="I31" s="803">
        <v>1</v>
      </c>
      <c r="J31" s="803">
        <v>0</v>
      </c>
      <c r="K31" s="803">
        <v>0</v>
      </c>
      <c r="L31" s="803">
        <v>0</v>
      </c>
      <c r="M31" s="803">
        <v>1</v>
      </c>
      <c r="N31" s="803">
        <v>0</v>
      </c>
      <c r="O31" s="803">
        <v>0</v>
      </c>
      <c r="P31" s="803">
        <v>0</v>
      </c>
      <c r="Q31" s="803">
        <v>1</v>
      </c>
      <c r="R31" s="803">
        <v>0</v>
      </c>
      <c r="S31" s="803">
        <v>0</v>
      </c>
      <c r="T31" s="803">
        <v>0</v>
      </c>
      <c r="U31" s="803">
        <v>1</v>
      </c>
      <c r="V31" s="803">
        <v>0</v>
      </c>
      <c r="W31" s="803">
        <v>0</v>
      </c>
      <c r="X31" s="803">
        <v>0</v>
      </c>
      <c r="Y31" s="803">
        <v>1</v>
      </c>
      <c r="Z31" s="803">
        <v>0</v>
      </c>
      <c r="AA31" s="803">
        <v>0</v>
      </c>
      <c r="AB31" s="803">
        <v>0</v>
      </c>
      <c r="AC31" s="803">
        <v>1</v>
      </c>
      <c r="AD31" s="803">
        <v>0</v>
      </c>
      <c r="AE31" s="803">
        <v>0</v>
      </c>
      <c r="AF31" s="803">
        <v>0</v>
      </c>
      <c r="AG31" s="803">
        <v>1</v>
      </c>
      <c r="AH31" s="803">
        <v>0</v>
      </c>
      <c r="AI31" s="803">
        <v>0</v>
      </c>
      <c r="AJ31" s="803">
        <v>0</v>
      </c>
      <c r="AK31" s="803">
        <v>1</v>
      </c>
      <c r="AL31" s="803">
        <v>0</v>
      </c>
      <c r="AM31" s="803">
        <v>0</v>
      </c>
      <c r="AN31" s="803">
        <v>0</v>
      </c>
      <c r="AO31" s="803">
        <v>1</v>
      </c>
      <c r="AP31" s="803">
        <v>3.8</v>
      </c>
      <c r="AQ31" s="803">
        <v>3.8</v>
      </c>
      <c r="AR31" s="803">
        <v>4.8</v>
      </c>
      <c r="AS31" s="803">
        <v>5.8</v>
      </c>
      <c r="AT31" s="803"/>
      <c r="AU31" s="803"/>
      <c r="AV31" s="803"/>
      <c r="AW31" s="803"/>
      <c r="AX31" s="803"/>
      <c r="AY31" s="803"/>
      <c r="AZ31" s="803"/>
      <c r="BA31" s="803"/>
      <c r="BB31" s="803"/>
      <c r="BC31" s="803"/>
      <c r="BD31" s="803"/>
      <c r="BE31" s="803"/>
      <c r="BF31" s="803"/>
      <c r="BG31" s="803"/>
      <c r="BH31" s="803"/>
      <c r="BI31" s="803"/>
      <c r="BJ31" s="803"/>
      <c r="BK31" s="803"/>
      <c r="BL31" s="803"/>
      <c r="BM31" s="803"/>
      <c r="BN31" s="803"/>
      <c r="BO31" s="803"/>
      <c r="BP31" s="803"/>
      <c r="BQ31" s="803"/>
      <c r="BR31" s="803"/>
      <c r="BS31" s="803"/>
      <c r="BT31" s="803"/>
      <c r="BU31" s="803"/>
      <c r="BV31" s="803"/>
      <c r="BW31" s="803"/>
      <c r="BX31" s="803"/>
      <c r="BY31" s="803"/>
      <c r="BZ31" s="803"/>
      <c r="CA31" s="803"/>
      <c r="CB31" s="803"/>
      <c r="CC31" s="803"/>
      <c r="CD31" s="803"/>
      <c r="CE31" s="803"/>
      <c r="CF31" s="803"/>
      <c r="CG31" s="803"/>
      <c r="CH31" s="803"/>
      <c r="CI31" s="803"/>
      <c r="CJ31" s="803"/>
      <c r="CK31" s="803"/>
      <c r="CL31" s="728">
        <f t="shared" si="0"/>
        <v>27.200000000000003</v>
      </c>
      <c r="CM31" s="735" t="s">
        <v>118</v>
      </c>
      <c r="CN31" s="730" t="s">
        <v>119</v>
      </c>
      <c r="CO31" s="916"/>
      <c r="CP31" s="717"/>
    </row>
    <row r="32" spans="1:94" ht="63" customHeight="1">
      <c r="A32" s="718"/>
      <c r="B32" s="807" t="s">
        <v>120</v>
      </c>
      <c r="C32" s="726">
        <f t="shared" si="1"/>
        <v>1</v>
      </c>
      <c r="D32" s="742" t="s">
        <v>34</v>
      </c>
      <c r="E32" s="727" t="s">
        <v>68</v>
      </c>
      <c r="F32" s="701">
        <v>2</v>
      </c>
      <c r="G32" s="701"/>
      <c r="H32" s="701"/>
      <c r="I32" s="701"/>
      <c r="J32" s="701"/>
      <c r="K32" s="701"/>
      <c r="L32" s="701"/>
      <c r="M32" s="701"/>
      <c r="N32" s="701"/>
      <c r="O32" s="701"/>
      <c r="P32" s="701"/>
      <c r="Q32" s="701"/>
      <c r="R32" s="701"/>
      <c r="S32" s="701"/>
      <c r="T32" s="701"/>
      <c r="U32" s="701"/>
      <c r="V32" s="701"/>
      <c r="W32" s="701"/>
      <c r="X32" s="701"/>
      <c r="Y32" s="701"/>
      <c r="Z32" s="701"/>
      <c r="AA32" s="701"/>
      <c r="AB32" s="701"/>
      <c r="AC32" s="701"/>
      <c r="AD32" s="701"/>
      <c r="AE32" s="701"/>
      <c r="AF32" s="701"/>
      <c r="AG32" s="701"/>
      <c r="AH32" s="701"/>
      <c r="AI32" s="701"/>
      <c r="AJ32" s="701"/>
      <c r="AK32" s="701"/>
      <c r="AL32" s="701"/>
      <c r="AM32" s="701"/>
      <c r="AN32" s="701"/>
      <c r="AO32" s="701"/>
      <c r="AP32" s="701"/>
      <c r="AQ32" s="701"/>
      <c r="AR32" s="701"/>
      <c r="AS32" s="701"/>
      <c r="AT32" s="701"/>
      <c r="AU32" s="701"/>
      <c r="AV32" s="701"/>
      <c r="AW32" s="701"/>
      <c r="AX32" s="701"/>
      <c r="AY32" s="701"/>
      <c r="AZ32" s="701"/>
      <c r="BA32" s="701"/>
      <c r="BB32" s="701"/>
      <c r="BC32" s="701"/>
      <c r="BD32" s="701"/>
      <c r="BE32" s="701"/>
      <c r="BF32" s="701"/>
      <c r="BG32" s="701"/>
      <c r="BH32" s="701"/>
      <c r="BI32" s="701"/>
      <c r="BJ32" s="701"/>
      <c r="BK32" s="701"/>
      <c r="BL32" s="701"/>
      <c r="BM32" s="701"/>
      <c r="BN32" s="701"/>
      <c r="BO32" s="701"/>
      <c r="BP32" s="701"/>
      <c r="BQ32" s="701"/>
      <c r="BR32" s="701"/>
      <c r="BS32" s="701"/>
      <c r="BT32" s="701"/>
      <c r="BU32" s="701"/>
      <c r="BV32" s="701"/>
      <c r="BW32" s="701"/>
      <c r="BX32" s="701"/>
      <c r="BY32" s="701"/>
      <c r="BZ32" s="701"/>
      <c r="CA32" s="701"/>
      <c r="CB32" s="701"/>
      <c r="CC32" s="701"/>
      <c r="CD32" s="701"/>
      <c r="CE32" s="701"/>
      <c r="CF32" s="701"/>
      <c r="CG32" s="701"/>
      <c r="CH32" s="701"/>
      <c r="CI32" s="701"/>
      <c r="CJ32" s="701"/>
      <c r="CK32" s="701"/>
      <c r="CL32" s="728">
        <f t="shared" si="0"/>
        <v>2</v>
      </c>
      <c r="CM32" s="743"/>
      <c r="CN32" s="804"/>
      <c r="CO32" s="744"/>
      <c r="CP32" s="717"/>
    </row>
    <row r="33" spans="1:94" ht="63" customHeight="1">
      <c r="A33" s="718"/>
      <c r="B33" s="742" t="s">
        <v>121</v>
      </c>
      <c r="C33" s="726">
        <f t="shared" si="1"/>
        <v>1</v>
      </c>
      <c r="D33" s="742" t="s">
        <v>34</v>
      </c>
      <c r="E33" s="727" t="s">
        <v>68</v>
      </c>
      <c r="F33" s="701">
        <v>1</v>
      </c>
      <c r="G33" s="701">
        <v>4.3</v>
      </c>
      <c r="H33" s="701">
        <v>3</v>
      </c>
      <c r="I33" s="701">
        <v>3</v>
      </c>
      <c r="J33" s="701">
        <v>2.8</v>
      </c>
      <c r="K33" s="701"/>
      <c r="L33" s="701"/>
      <c r="M33" s="701"/>
      <c r="N33" s="701"/>
      <c r="O33" s="701"/>
      <c r="P33" s="701"/>
      <c r="Q33" s="701"/>
      <c r="R33" s="701"/>
      <c r="S33" s="701"/>
      <c r="T33" s="701"/>
      <c r="U33" s="701"/>
      <c r="V33" s="701"/>
      <c r="W33" s="701"/>
      <c r="X33" s="701"/>
      <c r="Y33" s="701"/>
      <c r="Z33" s="701"/>
      <c r="AA33" s="701"/>
      <c r="AB33" s="701"/>
      <c r="AC33" s="701"/>
      <c r="AD33" s="701"/>
      <c r="AE33" s="701"/>
      <c r="AF33" s="701"/>
      <c r="AG33" s="701"/>
      <c r="AH33" s="701"/>
      <c r="AI33" s="701"/>
      <c r="AJ33" s="701"/>
      <c r="AK33" s="701"/>
      <c r="AL33" s="701"/>
      <c r="AM33" s="701"/>
      <c r="AN33" s="701"/>
      <c r="AO33" s="701"/>
      <c r="AP33" s="701"/>
      <c r="AQ33" s="701"/>
      <c r="AR33" s="701"/>
      <c r="AS33" s="701"/>
      <c r="AT33" s="701"/>
      <c r="AU33" s="701"/>
      <c r="AV33" s="701"/>
      <c r="AW33" s="701"/>
      <c r="AX33" s="701"/>
      <c r="AY33" s="701"/>
      <c r="AZ33" s="701"/>
      <c r="BA33" s="701"/>
      <c r="BB33" s="701"/>
      <c r="BC33" s="701"/>
      <c r="BD33" s="701"/>
      <c r="BE33" s="701"/>
      <c r="BF33" s="701"/>
      <c r="BG33" s="701"/>
      <c r="BH33" s="701"/>
      <c r="BI33" s="701"/>
      <c r="BJ33" s="701"/>
      <c r="BK33" s="701"/>
      <c r="BL33" s="701"/>
      <c r="BM33" s="701"/>
      <c r="BN33" s="701"/>
      <c r="BO33" s="701"/>
      <c r="BP33" s="701"/>
      <c r="BQ33" s="701"/>
      <c r="BR33" s="701"/>
      <c r="BS33" s="701"/>
      <c r="BT33" s="701"/>
      <c r="BU33" s="701"/>
      <c r="BV33" s="701"/>
      <c r="BW33" s="701"/>
      <c r="BX33" s="701"/>
      <c r="BY33" s="701"/>
      <c r="BZ33" s="701"/>
      <c r="CA33" s="701"/>
      <c r="CB33" s="701"/>
      <c r="CC33" s="701"/>
      <c r="CD33" s="701"/>
      <c r="CE33" s="701"/>
      <c r="CF33" s="701"/>
      <c r="CG33" s="701"/>
      <c r="CH33" s="701"/>
      <c r="CI33" s="701"/>
      <c r="CJ33" s="701"/>
      <c r="CK33" s="701"/>
      <c r="CL33" s="728">
        <f t="shared" si="0"/>
        <v>14.100000000000001</v>
      </c>
      <c r="CM33" s="743" t="s">
        <v>122</v>
      </c>
      <c r="CN33" s="924" t="s">
        <v>123</v>
      </c>
      <c r="CO33" s="919" t="s">
        <v>124</v>
      </c>
      <c r="CP33" s="717"/>
    </row>
    <row r="34" spans="1:94" ht="62.25" customHeight="1">
      <c r="A34" s="718"/>
      <c r="B34" s="742" t="s">
        <v>125</v>
      </c>
      <c r="C34" s="726">
        <f t="shared" si="1"/>
        <v>1</v>
      </c>
      <c r="D34" s="742" t="s">
        <v>34</v>
      </c>
      <c r="E34" s="727" t="s">
        <v>68</v>
      </c>
      <c r="F34" s="701" t="s">
        <v>126</v>
      </c>
      <c r="G34" s="701" t="s">
        <v>126</v>
      </c>
      <c r="H34" s="701" t="s">
        <v>126</v>
      </c>
      <c r="I34" s="701" t="s">
        <v>126</v>
      </c>
      <c r="J34" s="701"/>
      <c r="K34" s="701">
        <v>3.8</v>
      </c>
      <c r="L34" s="701">
        <v>2.8</v>
      </c>
      <c r="M34" s="701">
        <v>3</v>
      </c>
      <c r="N34" s="701">
        <v>1.8</v>
      </c>
      <c r="O34" s="701"/>
      <c r="P34" s="701"/>
      <c r="Q34" s="701"/>
      <c r="R34" s="701"/>
      <c r="S34" s="701"/>
      <c r="T34" s="701"/>
      <c r="U34" s="701"/>
      <c r="V34" s="701"/>
      <c r="W34" s="701"/>
      <c r="X34" s="701"/>
      <c r="Y34" s="701"/>
      <c r="Z34" s="701"/>
      <c r="AA34" s="701"/>
      <c r="AB34" s="701"/>
      <c r="AC34" s="701"/>
      <c r="AD34" s="701"/>
      <c r="AE34" s="701"/>
      <c r="AF34" s="701"/>
      <c r="AG34" s="701"/>
      <c r="AH34" s="701"/>
      <c r="AI34" s="701"/>
      <c r="AJ34" s="701"/>
      <c r="AK34" s="701"/>
      <c r="AL34" s="701"/>
      <c r="AM34" s="701"/>
      <c r="AN34" s="701"/>
      <c r="AO34" s="701"/>
      <c r="AP34" s="701"/>
      <c r="AQ34" s="701"/>
      <c r="AR34" s="701"/>
      <c r="AS34" s="701"/>
      <c r="AT34" s="701"/>
      <c r="AU34" s="701"/>
      <c r="AV34" s="701"/>
      <c r="AW34" s="701"/>
      <c r="AX34" s="701"/>
      <c r="AY34" s="701"/>
      <c r="AZ34" s="701"/>
      <c r="BA34" s="701"/>
      <c r="BB34" s="701"/>
      <c r="BC34" s="701"/>
      <c r="BD34" s="701"/>
      <c r="BE34" s="701"/>
      <c r="BF34" s="701"/>
      <c r="BG34" s="701"/>
      <c r="BH34" s="701"/>
      <c r="BI34" s="701"/>
      <c r="BJ34" s="701"/>
      <c r="BK34" s="701"/>
      <c r="BL34" s="701"/>
      <c r="BM34" s="701"/>
      <c r="BN34" s="701"/>
      <c r="BO34" s="701"/>
      <c r="BP34" s="701"/>
      <c r="BQ34" s="701"/>
      <c r="BR34" s="701"/>
      <c r="BS34" s="701"/>
      <c r="BT34" s="701"/>
      <c r="BU34" s="701"/>
      <c r="BV34" s="701"/>
      <c r="BW34" s="701"/>
      <c r="BX34" s="701"/>
      <c r="BY34" s="701"/>
      <c r="BZ34" s="701"/>
      <c r="CA34" s="701"/>
      <c r="CB34" s="701"/>
      <c r="CC34" s="701"/>
      <c r="CD34" s="701"/>
      <c r="CE34" s="701"/>
      <c r="CF34" s="701"/>
      <c r="CG34" s="701"/>
      <c r="CH34" s="701"/>
      <c r="CI34" s="701"/>
      <c r="CJ34" s="701"/>
      <c r="CK34" s="701"/>
      <c r="CL34" s="728">
        <f t="shared" si="0"/>
        <v>11.4</v>
      </c>
      <c r="CM34" s="743" t="s">
        <v>127</v>
      </c>
      <c r="CN34" s="925"/>
      <c r="CO34" s="920"/>
      <c r="CP34" s="717"/>
    </row>
    <row r="35" spans="1:94" ht="63.75" customHeight="1">
      <c r="A35" s="718"/>
      <c r="B35" s="742" t="s">
        <v>128</v>
      </c>
      <c r="C35" s="726"/>
      <c r="D35" s="742" t="s">
        <v>34</v>
      </c>
      <c r="E35" s="727" t="s">
        <v>68</v>
      </c>
      <c r="F35" s="701"/>
      <c r="G35" s="701"/>
      <c r="H35" s="701"/>
      <c r="I35" s="701"/>
      <c r="J35" s="701"/>
      <c r="K35" s="701"/>
      <c r="L35" s="701"/>
      <c r="M35" s="701"/>
      <c r="N35" s="701"/>
      <c r="O35" s="701">
        <v>3.8</v>
      </c>
      <c r="P35" s="701">
        <v>2.2999999999999998</v>
      </c>
      <c r="Q35" s="701">
        <v>3</v>
      </c>
      <c r="R35" s="701">
        <v>1.8</v>
      </c>
      <c r="S35" s="701"/>
      <c r="T35" s="701"/>
      <c r="U35" s="701"/>
      <c r="V35" s="701"/>
      <c r="W35" s="701"/>
      <c r="X35" s="701"/>
      <c r="Y35" s="701"/>
      <c r="Z35" s="701"/>
      <c r="AA35" s="701"/>
      <c r="AB35" s="701"/>
      <c r="AC35" s="701">
        <v>2</v>
      </c>
      <c r="AD35" s="701">
        <v>2</v>
      </c>
      <c r="AE35" s="701"/>
      <c r="AF35" s="701"/>
      <c r="AG35" s="701"/>
      <c r="AH35" s="701"/>
      <c r="AI35" s="701"/>
      <c r="AJ35" s="701"/>
      <c r="AK35" s="701"/>
      <c r="AL35" s="701"/>
      <c r="AM35" s="701"/>
      <c r="AN35" s="701"/>
      <c r="AO35" s="701"/>
      <c r="AP35" s="701"/>
      <c r="AQ35" s="701"/>
      <c r="AR35" s="701"/>
      <c r="AS35" s="701"/>
      <c r="AT35" s="701"/>
      <c r="AU35" s="701"/>
      <c r="AV35" s="701"/>
      <c r="AW35" s="701"/>
      <c r="AX35" s="701"/>
      <c r="AY35" s="701"/>
      <c r="AZ35" s="701"/>
      <c r="BA35" s="701"/>
      <c r="BB35" s="701"/>
      <c r="BC35" s="701"/>
      <c r="BD35" s="701"/>
      <c r="BE35" s="701"/>
      <c r="BF35" s="701"/>
      <c r="BG35" s="701"/>
      <c r="BH35" s="701"/>
      <c r="BI35" s="701"/>
      <c r="BJ35" s="701"/>
      <c r="BK35" s="701"/>
      <c r="BL35" s="701"/>
      <c r="BM35" s="701"/>
      <c r="BN35" s="701"/>
      <c r="BO35" s="701"/>
      <c r="BP35" s="701"/>
      <c r="BQ35" s="701"/>
      <c r="BR35" s="701"/>
      <c r="BS35" s="701"/>
      <c r="BT35" s="701"/>
      <c r="BU35" s="701"/>
      <c r="BV35" s="701"/>
      <c r="BW35" s="701"/>
      <c r="BX35" s="701"/>
      <c r="BY35" s="701"/>
      <c r="BZ35" s="701"/>
      <c r="CA35" s="701"/>
      <c r="CB35" s="701"/>
      <c r="CC35" s="701"/>
      <c r="CD35" s="701"/>
      <c r="CE35" s="701"/>
      <c r="CF35" s="701"/>
      <c r="CG35" s="701"/>
      <c r="CH35" s="701"/>
      <c r="CI35" s="701"/>
      <c r="CJ35" s="701"/>
      <c r="CK35" s="701"/>
      <c r="CL35" s="728">
        <f t="shared" si="0"/>
        <v>14.9</v>
      </c>
      <c r="CM35" s="922" t="s">
        <v>129</v>
      </c>
      <c r="CN35" s="925"/>
      <c r="CO35" s="920"/>
      <c r="CP35" s="717"/>
    </row>
    <row r="36" spans="1:94" ht="63" customHeight="1">
      <c r="A36" s="718"/>
      <c r="B36" s="742" t="s">
        <v>130</v>
      </c>
      <c r="C36" s="726"/>
      <c r="D36" s="742" t="s">
        <v>34</v>
      </c>
      <c r="E36" s="727" t="s">
        <v>68</v>
      </c>
      <c r="F36" s="701"/>
      <c r="G36" s="701"/>
      <c r="H36" s="701"/>
      <c r="I36" s="701"/>
      <c r="J36" s="701"/>
      <c r="K36" s="701"/>
      <c r="L36" s="701"/>
      <c r="M36" s="701"/>
      <c r="N36" s="701"/>
      <c r="O36" s="701"/>
      <c r="P36" s="701"/>
      <c r="Q36" s="701"/>
      <c r="R36" s="701">
        <v>2</v>
      </c>
      <c r="S36" s="701">
        <v>1.5</v>
      </c>
      <c r="T36" s="701">
        <v>0.5</v>
      </c>
      <c r="U36" s="701">
        <v>2.2000000000000002</v>
      </c>
      <c r="V36" s="701">
        <v>2</v>
      </c>
      <c r="W36" s="701"/>
      <c r="X36" s="701"/>
      <c r="Y36" s="701"/>
      <c r="Z36" s="701"/>
      <c r="AA36" s="701"/>
      <c r="AB36" s="701"/>
      <c r="AC36" s="701"/>
      <c r="AD36" s="701"/>
      <c r="AE36" s="701"/>
      <c r="AF36" s="701"/>
      <c r="AG36" s="701"/>
      <c r="AH36" s="701"/>
      <c r="AI36" s="701"/>
      <c r="AJ36" s="701"/>
      <c r="AK36" s="701"/>
      <c r="AL36" s="701"/>
      <c r="AM36" s="701"/>
      <c r="AN36" s="701"/>
      <c r="AO36" s="701"/>
      <c r="AP36" s="701"/>
      <c r="AQ36" s="701"/>
      <c r="AR36" s="701"/>
      <c r="AS36" s="701"/>
      <c r="AT36" s="701"/>
      <c r="AU36" s="701"/>
      <c r="AV36" s="701"/>
      <c r="AW36" s="701"/>
      <c r="AX36" s="701"/>
      <c r="AY36" s="701"/>
      <c r="AZ36" s="701"/>
      <c r="BA36" s="701"/>
      <c r="BB36" s="701"/>
      <c r="BC36" s="701"/>
      <c r="BD36" s="701"/>
      <c r="BE36" s="701"/>
      <c r="BF36" s="701"/>
      <c r="BG36" s="701"/>
      <c r="BH36" s="701"/>
      <c r="BI36" s="701"/>
      <c r="BJ36" s="701"/>
      <c r="BK36" s="701"/>
      <c r="BL36" s="701"/>
      <c r="BM36" s="701"/>
      <c r="BN36" s="701"/>
      <c r="BO36" s="701"/>
      <c r="BP36" s="701"/>
      <c r="BQ36" s="701"/>
      <c r="BR36" s="701"/>
      <c r="BS36" s="701"/>
      <c r="BT36" s="701"/>
      <c r="BU36" s="701"/>
      <c r="BV36" s="701"/>
      <c r="BW36" s="701"/>
      <c r="BX36" s="701"/>
      <c r="BY36" s="701"/>
      <c r="BZ36" s="701"/>
      <c r="CA36" s="701"/>
      <c r="CB36" s="701"/>
      <c r="CC36" s="701"/>
      <c r="CD36" s="701"/>
      <c r="CE36" s="701"/>
      <c r="CF36" s="701"/>
      <c r="CG36" s="701"/>
      <c r="CH36" s="701"/>
      <c r="CI36" s="701"/>
      <c r="CJ36" s="701"/>
      <c r="CK36" s="701"/>
      <c r="CL36" s="728">
        <f t="shared" si="0"/>
        <v>8.1999999999999993</v>
      </c>
      <c r="CM36" s="923"/>
      <c r="CN36" s="926"/>
      <c r="CO36" s="920"/>
      <c r="CP36" s="717"/>
    </row>
    <row r="37" spans="1:94" ht="62.25" customHeight="1">
      <c r="A37" s="718"/>
      <c r="B37" s="742" t="s">
        <v>131</v>
      </c>
      <c r="C37" s="726">
        <f t="shared" ref="C37:C49" si="2">IF(COUNTIFS($B$11:$B$79,B37)=0,"",COUNTIFS($B$11:$B$79,B37))</f>
        <v>1</v>
      </c>
      <c r="D37" s="742" t="s">
        <v>34</v>
      </c>
      <c r="E37" s="727" t="s">
        <v>68</v>
      </c>
      <c r="F37" s="701" t="s">
        <v>126</v>
      </c>
      <c r="G37" s="701" t="s">
        <v>126</v>
      </c>
      <c r="H37" s="701" t="s">
        <v>126</v>
      </c>
      <c r="I37" s="701" t="s">
        <v>126</v>
      </c>
      <c r="J37" s="701" t="s">
        <v>126</v>
      </c>
      <c r="K37" s="701"/>
      <c r="L37" s="701"/>
      <c r="M37" s="701"/>
      <c r="N37" s="701"/>
      <c r="O37" s="701"/>
      <c r="P37" s="701"/>
      <c r="Q37" s="701"/>
      <c r="R37" s="701"/>
      <c r="S37" s="701"/>
      <c r="T37" s="701"/>
      <c r="U37" s="701"/>
      <c r="V37" s="701"/>
      <c r="W37" s="701"/>
      <c r="X37" s="701"/>
      <c r="Y37" s="701"/>
      <c r="Z37" s="701">
        <v>1.5</v>
      </c>
      <c r="AA37" s="701">
        <v>1.5</v>
      </c>
      <c r="AB37" s="701">
        <v>2</v>
      </c>
      <c r="AC37" s="701">
        <v>0.8</v>
      </c>
      <c r="AD37" s="701"/>
      <c r="AE37" s="701"/>
      <c r="AF37" s="701"/>
      <c r="AG37" s="701"/>
      <c r="AH37" s="701"/>
      <c r="AI37" s="701"/>
      <c r="AJ37" s="701"/>
      <c r="AK37" s="701"/>
      <c r="AL37" s="701"/>
      <c r="AM37" s="701"/>
      <c r="AN37" s="701"/>
      <c r="AO37" s="701"/>
      <c r="AP37" s="701"/>
      <c r="AQ37" s="701"/>
      <c r="AR37" s="701"/>
      <c r="AS37" s="701"/>
      <c r="AT37" s="701"/>
      <c r="AU37" s="701"/>
      <c r="AV37" s="701"/>
      <c r="AW37" s="701"/>
      <c r="AX37" s="701"/>
      <c r="AY37" s="701"/>
      <c r="AZ37" s="701"/>
      <c r="BA37" s="701"/>
      <c r="BB37" s="701"/>
      <c r="BC37" s="701"/>
      <c r="BD37" s="701"/>
      <c r="BE37" s="701"/>
      <c r="BF37" s="701"/>
      <c r="BG37" s="701"/>
      <c r="BH37" s="701"/>
      <c r="BI37" s="701"/>
      <c r="BJ37" s="701"/>
      <c r="BK37" s="701"/>
      <c r="BL37" s="701"/>
      <c r="BM37" s="701"/>
      <c r="BN37" s="701"/>
      <c r="BO37" s="701"/>
      <c r="BP37" s="701"/>
      <c r="BQ37" s="701"/>
      <c r="BR37" s="701"/>
      <c r="BS37" s="701"/>
      <c r="BT37" s="701"/>
      <c r="BU37" s="701"/>
      <c r="BV37" s="701"/>
      <c r="BW37" s="701"/>
      <c r="BX37" s="701"/>
      <c r="BY37" s="701"/>
      <c r="BZ37" s="701"/>
      <c r="CA37" s="701"/>
      <c r="CB37" s="701"/>
      <c r="CC37" s="701"/>
      <c r="CD37" s="701"/>
      <c r="CE37" s="701"/>
      <c r="CF37" s="701"/>
      <c r="CG37" s="701"/>
      <c r="CH37" s="701"/>
      <c r="CI37" s="701"/>
      <c r="CJ37" s="701"/>
      <c r="CK37" s="701"/>
      <c r="CL37" s="728">
        <f t="shared" si="0"/>
        <v>5.8</v>
      </c>
      <c r="CM37" s="922" t="s">
        <v>132</v>
      </c>
      <c r="CN37" s="927" t="s">
        <v>133</v>
      </c>
      <c r="CO37" s="920"/>
      <c r="CP37" s="717"/>
    </row>
    <row r="38" spans="1:94" ht="63" customHeight="1">
      <c r="A38" s="718"/>
      <c r="B38" s="742" t="s">
        <v>134</v>
      </c>
      <c r="C38" s="726">
        <f t="shared" si="2"/>
        <v>1</v>
      </c>
      <c r="D38" s="811" t="s">
        <v>34</v>
      </c>
      <c r="E38" s="727" t="s">
        <v>68</v>
      </c>
      <c r="F38" s="701" t="s">
        <v>126</v>
      </c>
      <c r="G38" s="701" t="s">
        <v>126</v>
      </c>
      <c r="H38" s="701" t="s">
        <v>126</v>
      </c>
      <c r="I38" s="701" t="s">
        <v>126</v>
      </c>
      <c r="J38" s="701" t="s">
        <v>126</v>
      </c>
      <c r="K38" s="701"/>
      <c r="L38" s="701"/>
      <c r="M38" s="701"/>
      <c r="N38" s="701"/>
      <c r="O38" s="701"/>
      <c r="P38" s="701"/>
      <c r="Q38" s="701"/>
      <c r="R38" s="701"/>
      <c r="S38" s="701"/>
      <c r="T38" s="701"/>
      <c r="U38" s="701"/>
      <c r="V38" s="701"/>
      <c r="W38" s="701"/>
      <c r="X38" s="701"/>
      <c r="Y38" s="701"/>
      <c r="Z38" s="701"/>
      <c r="AA38" s="701"/>
      <c r="AB38" s="701"/>
      <c r="AC38" s="701"/>
      <c r="AD38" s="701"/>
      <c r="AE38" s="701"/>
      <c r="AF38" s="701"/>
      <c r="AG38" s="701"/>
      <c r="AH38" s="701"/>
      <c r="AI38" s="701"/>
      <c r="AJ38" s="701"/>
      <c r="AK38" s="701"/>
      <c r="AL38" s="701"/>
      <c r="AM38" s="701"/>
      <c r="AN38" s="701"/>
      <c r="AO38" s="701"/>
      <c r="AP38" s="701">
        <v>1</v>
      </c>
      <c r="AQ38" s="701">
        <v>1.5</v>
      </c>
      <c r="AR38" s="701">
        <v>0.5</v>
      </c>
      <c r="AS38" s="701">
        <v>1.5</v>
      </c>
      <c r="AT38" s="701"/>
      <c r="AU38" s="701"/>
      <c r="AV38" s="701"/>
      <c r="AW38" s="701"/>
      <c r="AX38" s="701"/>
      <c r="AY38" s="701"/>
      <c r="AZ38" s="701"/>
      <c r="BA38" s="701"/>
      <c r="BB38" s="701"/>
      <c r="BC38" s="701"/>
      <c r="BD38" s="701"/>
      <c r="BE38" s="701"/>
      <c r="BF38" s="701"/>
      <c r="BG38" s="701"/>
      <c r="BH38" s="701"/>
      <c r="BI38" s="701"/>
      <c r="BJ38" s="701"/>
      <c r="BK38" s="701"/>
      <c r="BL38" s="701"/>
      <c r="BM38" s="701"/>
      <c r="BN38" s="701"/>
      <c r="BO38" s="701"/>
      <c r="BP38" s="701"/>
      <c r="BQ38" s="701"/>
      <c r="BR38" s="701"/>
      <c r="BS38" s="701"/>
      <c r="BT38" s="701"/>
      <c r="BU38" s="701"/>
      <c r="BV38" s="701"/>
      <c r="BW38" s="701"/>
      <c r="BX38" s="701"/>
      <c r="BY38" s="701"/>
      <c r="BZ38" s="701"/>
      <c r="CA38" s="701"/>
      <c r="CB38" s="701"/>
      <c r="CC38" s="701"/>
      <c r="CD38" s="701"/>
      <c r="CE38" s="701"/>
      <c r="CF38" s="701"/>
      <c r="CG38" s="701"/>
      <c r="CH38" s="701"/>
      <c r="CI38" s="701"/>
      <c r="CJ38" s="701"/>
      <c r="CK38" s="701"/>
      <c r="CL38" s="728">
        <f t="shared" si="0"/>
        <v>4.5</v>
      </c>
      <c r="CM38" s="923"/>
      <c r="CN38" s="928"/>
      <c r="CO38" s="920"/>
      <c r="CP38" s="717"/>
    </row>
    <row r="39" spans="1:94" ht="120">
      <c r="A39" s="718"/>
      <c r="B39" s="742" t="s">
        <v>135</v>
      </c>
      <c r="C39" s="726">
        <f t="shared" si="2"/>
        <v>1</v>
      </c>
      <c r="D39" s="742" t="s">
        <v>34</v>
      </c>
      <c r="E39" s="727" t="s">
        <v>68</v>
      </c>
      <c r="F39" s="701" t="s">
        <v>126</v>
      </c>
      <c r="G39" s="701" t="s">
        <v>126</v>
      </c>
      <c r="H39" s="701" t="s">
        <v>126</v>
      </c>
      <c r="I39" s="701" t="s">
        <v>126</v>
      </c>
      <c r="J39" s="701" t="s">
        <v>126</v>
      </c>
      <c r="K39" s="701"/>
      <c r="L39" s="701"/>
      <c r="M39" s="701"/>
      <c r="N39" s="701"/>
      <c r="O39" s="701"/>
      <c r="P39" s="701"/>
      <c r="Q39" s="701"/>
      <c r="R39" s="701"/>
      <c r="S39" s="701"/>
      <c r="T39" s="701"/>
      <c r="U39" s="701"/>
      <c r="V39" s="701"/>
      <c r="W39" s="701"/>
      <c r="X39" s="701"/>
      <c r="Y39" s="701"/>
      <c r="Z39" s="701"/>
      <c r="AA39" s="701"/>
      <c r="AB39" s="701"/>
      <c r="AC39" s="701"/>
      <c r="AD39" s="701"/>
      <c r="AE39" s="701"/>
      <c r="AF39" s="701"/>
      <c r="AG39" s="701"/>
      <c r="AH39" s="701"/>
      <c r="AI39" s="701"/>
      <c r="AJ39" s="701"/>
      <c r="AK39" s="701"/>
      <c r="AL39" s="701"/>
      <c r="AM39" s="701">
        <v>1.5</v>
      </c>
      <c r="AN39" s="701"/>
      <c r="AO39" s="701">
        <v>1.5</v>
      </c>
      <c r="AP39" s="701">
        <v>1.5</v>
      </c>
      <c r="AQ39" s="701">
        <v>1.5</v>
      </c>
      <c r="AR39" s="701"/>
      <c r="AS39" s="701"/>
      <c r="AT39" s="701"/>
      <c r="AU39" s="701"/>
      <c r="AV39" s="701"/>
      <c r="AW39" s="701"/>
      <c r="AX39" s="701"/>
      <c r="AY39" s="701"/>
      <c r="AZ39" s="701"/>
      <c r="BA39" s="701"/>
      <c r="BB39" s="701"/>
      <c r="BC39" s="701"/>
      <c r="BD39" s="701"/>
      <c r="BE39" s="701"/>
      <c r="BF39" s="701"/>
      <c r="BG39" s="701"/>
      <c r="BH39" s="701"/>
      <c r="BI39" s="701"/>
      <c r="BJ39" s="701"/>
      <c r="BK39" s="701"/>
      <c r="BL39" s="701"/>
      <c r="BM39" s="701"/>
      <c r="BN39" s="701"/>
      <c r="BO39" s="701"/>
      <c r="BP39" s="701"/>
      <c r="BQ39" s="701"/>
      <c r="BR39" s="701"/>
      <c r="BS39" s="701"/>
      <c r="BT39" s="701"/>
      <c r="BU39" s="701"/>
      <c r="BV39" s="701"/>
      <c r="BW39" s="701"/>
      <c r="BX39" s="701"/>
      <c r="BY39" s="701"/>
      <c r="BZ39" s="701"/>
      <c r="CA39" s="701"/>
      <c r="CB39" s="701"/>
      <c r="CC39" s="701"/>
      <c r="CD39" s="701"/>
      <c r="CE39" s="701"/>
      <c r="CF39" s="701"/>
      <c r="CG39" s="701"/>
      <c r="CH39" s="701"/>
      <c r="CI39" s="701"/>
      <c r="CJ39" s="701"/>
      <c r="CK39" s="701"/>
      <c r="CL39" s="728">
        <f t="shared" si="0"/>
        <v>6</v>
      </c>
      <c r="CM39" s="743" t="s">
        <v>136</v>
      </c>
      <c r="CN39" s="927" t="s">
        <v>137</v>
      </c>
      <c r="CO39" s="920"/>
      <c r="CP39" s="717"/>
    </row>
    <row r="40" spans="1:94" ht="63.75" customHeight="1">
      <c r="A40" s="718"/>
      <c r="B40" s="742" t="s">
        <v>138</v>
      </c>
      <c r="C40" s="726">
        <f t="shared" si="2"/>
        <v>1</v>
      </c>
      <c r="D40" s="742" t="s">
        <v>34</v>
      </c>
      <c r="E40" s="727" t="s">
        <v>68</v>
      </c>
      <c r="F40" s="701"/>
      <c r="G40" s="701" t="s">
        <v>126</v>
      </c>
      <c r="H40" s="701" t="s">
        <v>126</v>
      </c>
      <c r="I40" s="701" t="s">
        <v>126</v>
      </c>
      <c r="J40" s="701"/>
      <c r="K40" s="701"/>
      <c r="L40" s="701"/>
      <c r="M40" s="701"/>
      <c r="N40" s="701"/>
      <c r="O40" s="701"/>
      <c r="P40" s="701"/>
      <c r="Q40" s="701"/>
      <c r="R40" s="701"/>
      <c r="S40" s="701"/>
      <c r="T40" s="701">
        <v>0.5</v>
      </c>
      <c r="U40" s="701">
        <v>0.5</v>
      </c>
      <c r="V40" s="701">
        <v>0.8</v>
      </c>
      <c r="W40" s="701">
        <v>1</v>
      </c>
      <c r="X40" s="701">
        <v>1.8</v>
      </c>
      <c r="Y40" s="701">
        <v>2</v>
      </c>
      <c r="Z40" s="701">
        <v>1</v>
      </c>
      <c r="AA40" s="701">
        <v>0.8</v>
      </c>
      <c r="AB40" s="701">
        <v>0.3</v>
      </c>
      <c r="AC40" s="701">
        <v>0.7</v>
      </c>
      <c r="AD40" s="701">
        <v>1.3</v>
      </c>
      <c r="AE40" s="701">
        <v>4</v>
      </c>
      <c r="AF40" s="701">
        <v>1.3</v>
      </c>
      <c r="AG40" s="701">
        <v>4</v>
      </c>
      <c r="AH40" s="701">
        <v>2</v>
      </c>
      <c r="AI40" s="701">
        <v>3</v>
      </c>
      <c r="AJ40" s="701">
        <v>2.2999999999999998</v>
      </c>
      <c r="AK40" s="701">
        <v>3</v>
      </c>
      <c r="AL40" s="701">
        <v>1</v>
      </c>
      <c r="AM40" s="701"/>
      <c r="AN40" s="701"/>
      <c r="AO40" s="701"/>
      <c r="AP40" s="701"/>
      <c r="AQ40" s="701"/>
      <c r="AR40" s="701"/>
      <c r="AS40" s="701"/>
      <c r="AT40" s="701"/>
      <c r="AU40" s="701"/>
      <c r="AV40" s="701"/>
      <c r="AW40" s="701"/>
      <c r="AX40" s="701"/>
      <c r="AY40" s="701"/>
      <c r="AZ40" s="701"/>
      <c r="BA40" s="701"/>
      <c r="BB40" s="701"/>
      <c r="BC40" s="701"/>
      <c r="BD40" s="701"/>
      <c r="BE40" s="701"/>
      <c r="BF40" s="701"/>
      <c r="BG40" s="701"/>
      <c r="BH40" s="701"/>
      <c r="BI40" s="701"/>
      <c r="BJ40" s="701"/>
      <c r="BK40" s="701"/>
      <c r="BL40" s="701"/>
      <c r="BM40" s="701"/>
      <c r="BN40" s="701"/>
      <c r="BO40" s="701"/>
      <c r="BP40" s="701"/>
      <c r="BQ40" s="701"/>
      <c r="BR40" s="701"/>
      <c r="BS40" s="701"/>
      <c r="BT40" s="701"/>
      <c r="BU40" s="701"/>
      <c r="BV40" s="701"/>
      <c r="BW40" s="701"/>
      <c r="BX40" s="701"/>
      <c r="BY40" s="701"/>
      <c r="BZ40" s="701"/>
      <c r="CA40" s="701"/>
      <c r="CB40" s="701"/>
      <c r="CC40" s="701"/>
      <c r="CD40" s="701"/>
      <c r="CE40" s="701"/>
      <c r="CF40" s="701"/>
      <c r="CG40" s="701"/>
      <c r="CH40" s="701"/>
      <c r="CI40" s="701"/>
      <c r="CJ40" s="701"/>
      <c r="CK40" s="701"/>
      <c r="CL40" s="728">
        <f t="shared" si="0"/>
        <v>31.3</v>
      </c>
      <c r="CM40" s="743" t="s">
        <v>139</v>
      </c>
      <c r="CN40" s="929"/>
      <c r="CO40" s="920"/>
      <c r="CP40" s="717"/>
    </row>
    <row r="41" spans="1:94" ht="66" customHeight="1">
      <c r="A41" s="718"/>
      <c r="B41" s="742" t="s">
        <v>140</v>
      </c>
      <c r="C41" s="726">
        <f t="shared" si="2"/>
        <v>1</v>
      </c>
      <c r="D41" s="742" t="s">
        <v>34</v>
      </c>
      <c r="E41" s="727" t="s">
        <v>68</v>
      </c>
      <c r="F41" s="701"/>
      <c r="G41" s="701"/>
      <c r="H41" s="701">
        <v>0.5</v>
      </c>
      <c r="I41" s="701">
        <v>0.5</v>
      </c>
      <c r="J41" s="701">
        <v>0.5</v>
      </c>
      <c r="K41" s="701">
        <v>0.5</v>
      </c>
      <c r="L41" s="701"/>
      <c r="M41" s="701">
        <v>0.5</v>
      </c>
      <c r="N41" s="701">
        <v>0.5</v>
      </c>
      <c r="O41" s="701">
        <v>0.5</v>
      </c>
      <c r="P41" s="701"/>
      <c r="Q41" s="701">
        <v>0.5</v>
      </c>
      <c r="R41" s="701">
        <v>0.5</v>
      </c>
      <c r="S41" s="701">
        <v>0.5</v>
      </c>
      <c r="T41" s="701"/>
      <c r="U41" s="701"/>
      <c r="V41" s="701"/>
      <c r="W41" s="701">
        <v>1.5</v>
      </c>
      <c r="X41" s="701">
        <v>0.5</v>
      </c>
      <c r="Y41" s="701">
        <v>1.5</v>
      </c>
      <c r="Z41" s="701">
        <v>1.5</v>
      </c>
      <c r="AA41" s="701">
        <v>1.5</v>
      </c>
      <c r="AB41" s="701"/>
      <c r="AC41" s="701"/>
      <c r="AD41" s="701">
        <v>0.5</v>
      </c>
      <c r="AE41" s="701"/>
      <c r="AF41" s="701"/>
      <c r="AG41" s="701"/>
      <c r="AH41" s="701"/>
      <c r="AI41" s="701"/>
      <c r="AJ41" s="701"/>
      <c r="AK41" s="701"/>
      <c r="AL41" s="701"/>
      <c r="AM41" s="701"/>
      <c r="AN41" s="701"/>
      <c r="AO41" s="701"/>
      <c r="AP41" s="701"/>
      <c r="AQ41" s="701"/>
      <c r="AR41" s="701"/>
      <c r="AS41" s="701"/>
      <c r="AT41" s="701"/>
      <c r="AU41" s="701"/>
      <c r="AV41" s="701"/>
      <c r="AW41" s="701"/>
      <c r="AX41" s="701"/>
      <c r="AY41" s="701"/>
      <c r="AZ41" s="701"/>
      <c r="BA41" s="701"/>
      <c r="BB41" s="701"/>
      <c r="BC41" s="701"/>
      <c r="BD41" s="701"/>
      <c r="BE41" s="701"/>
      <c r="BF41" s="701"/>
      <c r="BG41" s="701"/>
      <c r="BH41" s="701"/>
      <c r="BI41" s="701"/>
      <c r="BJ41" s="701"/>
      <c r="BK41" s="701"/>
      <c r="BL41" s="701"/>
      <c r="BM41" s="701"/>
      <c r="BN41" s="701"/>
      <c r="BO41" s="701"/>
      <c r="BP41" s="701"/>
      <c r="BQ41" s="701"/>
      <c r="BR41" s="701"/>
      <c r="BS41" s="701"/>
      <c r="BT41" s="701"/>
      <c r="BU41" s="701"/>
      <c r="BV41" s="701"/>
      <c r="BW41" s="701"/>
      <c r="BX41" s="701"/>
      <c r="BY41" s="701"/>
      <c r="BZ41" s="701"/>
      <c r="CA41" s="701"/>
      <c r="CB41" s="701"/>
      <c r="CC41" s="701"/>
      <c r="CD41" s="701"/>
      <c r="CE41" s="701"/>
      <c r="CF41" s="701"/>
      <c r="CG41" s="701"/>
      <c r="CH41" s="701"/>
      <c r="CI41" s="701"/>
      <c r="CJ41" s="701"/>
      <c r="CK41" s="701"/>
      <c r="CL41" s="728">
        <f t="shared" si="0"/>
        <v>12</v>
      </c>
      <c r="CM41" s="743" t="s">
        <v>141</v>
      </c>
      <c r="CN41" s="929"/>
      <c r="CO41" s="920"/>
      <c r="CP41" s="717"/>
    </row>
    <row r="42" spans="1:94" ht="120">
      <c r="A42" s="718"/>
      <c r="B42" s="742" t="s">
        <v>142</v>
      </c>
      <c r="C42" s="726" t="e">
        <f t="shared" si="2"/>
        <v>#VALUE!</v>
      </c>
      <c r="D42" s="742" t="s">
        <v>34</v>
      </c>
      <c r="E42" s="727" t="s">
        <v>68</v>
      </c>
      <c r="F42" s="701"/>
      <c r="G42" s="701"/>
      <c r="H42" s="701"/>
      <c r="I42" s="701"/>
      <c r="J42" s="701"/>
      <c r="K42" s="701"/>
      <c r="L42" s="701">
        <v>1.5</v>
      </c>
      <c r="M42" s="701"/>
      <c r="N42" s="701"/>
      <c r="O42" s="701"/>
      <c r="P42" s="701">
        <v>1.5</v>
      </c>
      <c r="Q42" s="701"/>
      <c r="R42" s="701"/>
      <c r="S42" s="701"/>
      <c r="T42" s="701">
        <v>1.5</v>
      </c>
      <c r="U42" s="701"/>
      <c r="V42" s="701"/>
      <c r="W42" s="701"/>
      <c r="X42" s="701">
        <v>1.5</v>
      </c>
      <c r="Y42" s="701"/>
      <c r="Z42" s="701"/>
      <c r="AA42" s="701"/>
      <c r="AB42" s="701">
        <v>1.5</v>
      </c>
      <c r="AC42" s="701"/>
      <c r="AD42" s="701"/>
      <c r="AE42" s="701"/>
      <c r="AF42" s="701">
        <v>1.5</v>
      </c>
      <c r="AG42" s="701"/>
      <c r="AH42" s="701"/>
      <c r="AI42" s="701"/>
      <c r="AJ42" s="701">
        <v>1.5</v>
      </c>
      <c r="AK42" s="701"/>
      <c r="AL42" s="701"/>
      <c r="AM42" s="701"/>
      <c r="AN42" s="701">
        <v>1.5</v>
      </c>
      <c r="AO42" s="701"/>
      <c r="AP42" s="701"/>
      <c r="AQ42" s="701"/>
      <c r="AR42" s="701">
        <v>1.5</v>
      </c>
      <c r="AS42" s="701"/>
      <c r="AT42" s="701"/>
      <c r="AU42" s="701"/>
      <c r="AV42" s="701"/>
      <c r="AW42" s="701"/>
      <c r="AX42" s="701"/>
      <c r="AY42" s="701"/>
      <c r="AZ42" s="701"/>
      <c r="BA42" s="701"/>
      <c r="BB42" s="701"/>
      <c r="BC42" s="701"/>
      <c r="BD42" s="701"/>
      <c r="BE42" s="701"/>
      <c r="BF42" s="701"/>
      <c r="BG42" s="701"/>
      <c r="BH42" s="701"/>
      <c r="BI42" s="701"/>
      <c r="BJ42" s="701"/>
      <c r="BK42" s="701"/>
      <c r="BL42" s="701"/>
      <c r="BM42" s="701"/>
      <c r="BN42" s="701"/>
      <c r="BO42" s="701"/>
      <c r="BP42" s="701"/>
      <c r="BQ42" s="701"/>
      <c r="BR42" s="701"/>
      <c r="BS42" s="701"/>
      <c r="BT42" s="701"/>
      <c r="BU42" s="701"/>
      <c r="BV42" s="701"/>
      <c r="BW42" s="701"/>
      <c r="BX42" s="701"/>
      <c r="BY42" s="701"/>
      <c r="BZ42" s="701"/>
      <c r="CA42" s="701"/>
      <c r="CB42" s="701"/>
      <c r="CC42" s="701"/>
      <c r="CD42" s="701"/>
      <c r="CE42" s="701"/>
      <c r="CF42" s="701"/>
      <c r="CG42" s="701"/>
      <c r="CH42" s="701"/>
      <c r="CI42" s="701"/>
      <c r="CJ42" s="701"/>
      <c r="CK42" s="701"/>
      <c r="CL42" s="728">
        <f t="shared" si="0"/>
        <v>13.5</v>
      </c>
      <c r="CM42" s="743" t="s">
        <v>143</v>
      </c>
      <c r="CN42" s="929"/>
      <c r="CO42" s="920"/>
      <c r="CP42" s="717"/>
    </row>
    <row r="43" spans="1:94" ht="63.75" customHeight="1">
      <c r="A43" s="718"/>
      <c r="B43" s="742" t="s">
        <v>144</v>
      </c>
      <c r="C43" s="726">
        <f t="shared" si="2"/>
        <v>1</v>
      </c>
      <c r="D43" s="742" t="s">
        <v>34</v>
      </c>
      <c r="E43" s="727" t="s">
        <v>68</v>
      </c>
      <c r="F43" s="701"/>
      <c r="G43" s="701" t="s">
        <v>126</v>
      </c>
      <c r="H43" s="701">
        <v>0.5</v>
      </c>
      <c r="I43" s="701">
        <v>0.5</v>
      </c>
      <c r="J43" s="701">
        <v>0.5</v>
      </c>
      <c r="K43" s="701">
        <v>0.5</v>
      </c>
      <c r="L43" s="701">
        <v>0.5</v>
      </c>
      <c r="M43" s="701">
        <v>0.5</v>
      </c>
      <c r="N43" s="701">
        <v>0.5</v>
      </c>
      <c r="O43" s="701">
        <v>0.5</v>
      </c>
      <c r="P43" s="701">
        <v>0.5</v>
      </c>
      <c r="Q43" s="701">
        <v>0.5</v>
      </c>
      <c r="R43" s="701">
        <v>0.5</v>
      </c>
      <c r="S43" s="701">
        <v>0.5</v>
      </c>
      <c r="T43" s="701">
        <v>0.5</v>
      </c>
      <c r="U43" s="701">
        <v>0.5</v>
      </c>
      <c r="V43" s="701">
        <v>0.5</v>
      </c>
      <c r="W43" s="701">
        <v>0.5</v>
      </c>
      <c r="X43" s="701"/>
      <c r="Y43" s="701"/>
      <c r="Z43" s="701"/>
      <c r="AA43" s="701"/>
      <c r="AB43" s="701"/>
      <c r="AC43" s="701"/>
      <c r="AD43" s="701"/>
      <c r="AE43" s="701"/>
      <c r="AF43" s="701"/>
      <c r="AG43" s="701"/>
      <c r="AH43" s="701"/>
      <c r="AI43" s="701"/>
      <c r="AJ43" s="701"/>
      <c r="AK43" s="701"/>
      <c r="AL43" s="701"/>
      <c r="AM43" s="701"/>
      <c r="AN43" s="701"/>
      <c r="AO43" s="701"/>
      <c r="AP43" s="701"/>
      <c r="AQ43" s="701"/>
      <c r="AR43" s="701"/>
      <c r="AS43" s="701"/>
      <c r="AT43" s="701"/>
      <c r="AU43" s="812"/>
      <c r="AV43" s="812"/>
      <c r="AW43" s="812"/>
      <c r="AX43" s="812"/>
      <c r="AY43" s="812"/>
      <c r="AZ43" s="812"/>
      <c r="BA43" s="812"/>
      <c r="BB43" s="812"/>
      <c r="BC43" s="812"/>
      <c r="BD43" s="812"/>
      <c r="BE43" s="812"/>
      <c r="BF43" s="812"/>
      <c r="BG43" s="812"/>
      <c r="BH43" s="812"/>
      <c r="BI43" s="812"/>
      <c r="BJ43" s="812"/>
      <c r="BK43" s="812"/>
      <c r="BL43" s="812"/>
      <c r="BM43" s="812"/>
      <c r="BN43" s="812"/>
      <c r="BO43" s="812"/>
      <c r="BP43" s="812"/>
      <c r="BQ43" s="812"/>
      <c r="BR43" s="812"/>
      <c r="BS43" s="812"/>
      <c r="BT43" s="812"/>
      <c r="BU43" s="812"/>
      <c r="BV43" s="812"/>
      <c r="BW43" s="812"/>
      <c r="BX43" s="812"/>
      <c r="BY43" s="812"/>
      <c r="BZ43" s="812"/>
      <c r="CA43" s="812"/>
      <c r="CB43" s="812"/>
      <c r="CC43" s="812"/>
      <c r="CD43" s="812"/>
      <c r="CE43" s="812"/>
      <c r="CF43" s="812"/>
      <c r="CG43" s="812"/>
      <c r="CH43" s="812"/>
      <c r="CI43" s="812"/>
      <c r="CJ43" s="812"/>
      <c r="CK43" s="812"/>
      <c r="CL43" s="728">
        <f t="shared" si="0"/>
        <v>8</v>
      </c>
      <c r="CM43" s="745" t="s">
        <v>145</v>
      </c>
      <c r="CN43" s="928"/>
      <c r="CO43" s="920"/>
      <c r="CP43" s="717"/>
    </row>
    <row r="44" spans="1:94" ht="62.25" customHeight="1">
      <c r="A44" s="718"/>
      <c r="B44" s="742" t="s">
        <v>146</v>
      </c>
      <c r="C44" s="726">
        <f t="shared" si="2"/>
        <v>1</v>
      </c>
      <c r="D44" s="742" t="s">
        <v>34</v>
      </c>
      <c r="E44" s="727" t="s">
        <v>68</v>
      </c>
      <c r="F44" s="701">
        <v>0.8</v>
      </c>
      <c r="G44" s="701"/>
      <c r="H44" s="701"/>
      <c r="I44" s="701" t="s">
        <v>126</v>
      </c>
      <c r="J44" s="701"/>
      <c r="K44" s="701" t="s">
        <v>126</v>
      </c>
      <c r="L44" s="701" t="s">
        <v>126</v>
      </c>
      <c r="M44" s="701" t="s">
        <v>126</v>
      </c>
      <c r="N44" s="701">
        <v>0.3</v>
      </c>
      <c r="O44" s="701"/>
      <c r="P44" s="701"/>
      <c r="Q44" s="701"/>
      <c r="R44" s="701"/>
      <c r="S44" s="701">
        <v>0.5</v>
      </c>
      <c r="T44" s="701"/>
      <c r="U44" s="701"/>
      <c r="V44" s="701">
        <v>0.5</v>
      </c>
      <c r="W44" s="701"/>
      <c r="X44" s="701"/>
      <c r="Y44" s="701">
        <v>0.5</v>
      </c>
      <c r="Z44" s="701"/>
      <c r="AA44" s="701"/>
      <c r="AB44" s="701"/>
      <c r="AC44" s="701"/>
      <c r="AD44" s="701"/>
      <c r="AE44" s="701"/>
      <c r="AF44" s="701">
        <v>1</v>
      </c>
      <c r="AG44" s="701"/>
      <c r="AH44" s="746">
        <v>1</v>
      </c>
      <c r="AI44" s="701">
        <v>1</v>
      </c>
      <c r="AJ44" s="701"/>
      <c r="AK44" s="701">
        <v>0.8</v>
      </c>
      <c r="AL44" s="701"/>
      <c r="AM44" s="701">
        <v>1</v>
      </c>
      <c r="AN44" s="701">
        <v>0.5</v>
      </c>
      <c r="AO44" s="701"/>
      <c r="AP44" s="701">
        <v>0.5</v>
      </c>
      <c r="AQ44" s="701">
        <v>1</v>
      </c>
      <c r="AR44" s="701"/>
      <c r="AS44" s="701">
        <v>0.8</v>
      </c>
      <c r="AT44" s="701"/>
      <c r="AU44" s="812"/>
      <c r="AV44" s="812"/>
      <c r="AW44" s="812"/>
      <c r="AX44" s="812"/>
      <c r="AY44" s="812"/>
      <c r="AZ44" s="812"/>
      <c r="BA44" s="812"/>
      <c r="BB44" s="812"/>
      <c r="BC44" s="812"/>
      <c r="BD44" s="812"/>
      <c r="BE44" s="812"/>
      <c r="BF44" s="812"/>
      <c r="BG44" s="812"/>
      <c r="BH44" s="812"/>
      <c r="BI44" s="812"/>
      <c r="BJ44" s="812"/>
      <c r="BK44" s="812"/>
      <c r="BL44" s="812"/>
      <c r="BM44" s="812"/>
      <c r="BN44" s="812"/>
      <c r="BO44" s="812"/>
      <c r="BP44" s="812"/>
      <c r="BQ44" s="812"/>
      <c r="BR44" s="812"/>
      <c r="BS44" s="812"/>
      <c r="BT44" s="812"/>
      <c r="BU44" s="812"/>
      <c r="BV44" s="812"/>
      <c r="BW44" s="812"/>
      <c r="BX44" s="812"/>
      <c r="BY44" s="812"/>
      <c r="BZ44" s="812"/>
      <c r="CA44" s="812"/>
      <c r="CB44" s="812"/>
      <c r="CC44" s="812"/>
      <c r="CD44" s="812"/>
      <c r="CE44" s="812"/>
      <c r="CF44" s="812"/>
      <c r="CG44" s="812"/>
      <c r="CH44" s="812"/>
      <c r="CI44" s="812"/>
      <c r="CJ44" s="812"/>
      <c r="CK44" s="812"/>
      <c r="CL44" s="728">
        <f t="shared" si="0"/>
        <v>10.199999999999999</v>
      </c>
      <c r="CM44" s="735" t="s">
        <v>147</v>
      </c>
      <c r="CN44" s="700" t="s">
        <v>148</v>
      </c>
      <c r="CO44" s="920"/>
      <c r="CP44" s="717"/>
    </row>
    <row r="45" spans="1:94" ht="60">
      <c r="A45" s="718"/>
      <c r="B45" s="742" t="s">
        <v>149</v>
      </c>
      <c r="C45" s="726">
        <f t="shared" si="2"/>
        <v>1</v>
      </c>
      <c r="D45" s="742" t="s">
        <v>34</v>
      </c>
      <c r="E45" s="727" t="s">
        <v>68</v>
      </c>
      <c r="F45" s="701">
        <v>1</v>
      </c>
      <c r="G45" s="701"/>
      <c r="H45" s="701">
        <v>0.8</v>
      </c>
      <c r="I45" s="701"/>
      <c r="J45" s="701"/>
      <c r="K45" s="701"/>
      <c r="L45" s="701"/>
      <c r="M45" s="701"/>
      <c r="N45" s="701">
        <v>0.8</v>
      </c>
      <c r="O45" s="701"/>
      <c r="P45" s="701"/>
      <c r="Q45" s="701"/>
      <c r="R45" s="701"/>
      <c r="S45" s="701">
        <v>0.8</v>
      </c>
      <c r="T45" s="701">
        <v>0.8</v>
      </c>
      <c r="U45" s="701"/>
      <c r="V45" s="701"/>
      <c r="W45" s="701">
        <v>0.8</v>
      </c>
      <c r="X45" s="701"/>
      <c r="Y45" s="701"/>
      <c r="Z45" s="701">
        <v>0.8</v>
      </c>
      <c r="AA45" s="701"/>
      <c r="AB45" s="701"/>
      <c r="AC45" s="701">
        <v>0.5</v>
      </c>
      <c r="AD45" s="746"/>
      <c r="AE45" s="701">
        <v>0.8</v>
      </c>
      <c r="AF45" s="701"/>
      <c r="AG45" s="701"/>
      <c r="AH45" s="701">
        <v>0.8</v>
      </c>
      <c r="AI45" s="701">
        <v>0.8</v>
      </c>
      <c r="AJ45" s="701"/>
      <c r="AK45" s="701"/>
      <c r="AL45" s="701">
        <v>0.8</v>
      </c>
      <c r="AM45" s="701">
        <v>0.8</v>
      </c>
      <c r="AN45" s="701">
        <v>0.8</v>
      </c>
      <c r="AO45" s="701">
        <v>0.8</v>
      </c>
      <c r="AP45" s="701">
        <v>0.8</v>
      </c>
      <c r="AQ45" s="701">
        <v>0.8</v>
      </c>
      <c r="AR45" s="701">
        <v>0.8</v>
      </c>
      <c r="AS45" s="701"/>
      <c r="AT45" s="701"/>
      <c r="AU45" s="812"/>
      <c r="AV45" s="812"/>
      <c r="AW45" s="812"/>
      <c r="AX45" s="812"/>
      <c r="AY45" s="812"/>
      <c r="AZ45" s="812"/>
      <c r="BA45" s="812"/>
      <c r="BB45" s="812"/>
      <c r="BC45" s="812"/>
      <c r="BD45" s="812"/>
      <c r="BE45" s="812"/>
      <c r="BF45" s="812"/>
      <c r="BG45" s="812"/>
      <c r="BH45" s="812"/>
      <c r="BI45" s="812"/>
      <c r="BJ45" s="812"/>
      <c r="BK45" s="812"/>
      <c r="BL45" s="812"/>
      <c r="BM45" s="812"/>
      <c r="BN45" s="812"/>
      <c r="BO45" s="812"/>
      <c r="BP45" s="812"/>
      <c r="BQ45" s="812"/>
      <c r="BR45" s="812"/>
      <c r="BS45" s="812"/>
      <c r="BT45" s="812"/>
      <c r="BU45" s="812"/>
      <c r="BV45" s="812"/>
      <c r="BW45" s="812"/>
      <c r="BX45" s="812"/>
      <c r="BY45" s="812"/>
      <c r="BZ45" s="812"/>
      <c r="CA45" s="812"/>
      <c r="CB45" s="812"/>
      <c r="CC45" s="812"/>
      <c r="CD45" s="812"/>
      <c r="CE45" s="812"/>
      <c r="CF45" s="812"/>
      <c r="CG45" s="812"/>
      <c r="CH45" s="812"/>
      <c r="CI45" s="812"/>
      <c r="CJ45" s="812"/>
      <c r="CK45" s="812"/>
      <c r="CL45" s="728">
        <f t="shared" si="0"/>
        <v>14.300000000000004</v>
      </c>
      <c r="CM45" s="735" t="s">
        <v>150</v>
      </c>
      <c r="CN45" s="700" t="s">
        <v>151</v>
      </c>
      <c r="CO45" s="920"/>
      <c r="CP45" s="717"/>
    </row>
    <row r="46" spans="1:94" ht="63.75" customHeight="1">
      <c r="A46" s="718"/>
      <c r="B46" s="742" t="s">
        <v>152</v>
      </c>
      <c r="C46" s="726" t="e">
        <f t="shared" si="2"/>
        <v>#VALUE!</v>
      </c>
      <c r="D46" s="742" t="s">
        <v>34</v>
      </c>
      <c r="E46" s="727" t="s">
        <v>68</v>
      </c>
      <c r="F46" s="701"/>
      <c r="G46" s="701">
        <v>1</v>
      </c>
      <c r="H46" s="701">
        <v>0.5</v>
      </c>
      <c r="I46" s="701">
        <v>0.5</v>
      </c>
      <c r="J46" s="701">
        <v>0.5</v>
      </c>
      <c r="K46" s="701">
        <v>0.5</v>
      </c>
      <c r="L46" s="701">
        <v>0.5</v>
      </c>
      <c r="M46" s="701">
        <v>0.5</v>
      </c>
      <c r="N46" s="701">
        <v>0.5</v>
      </c>
      <c r="O46" s="701">
        <v>0.5</v>
      </c>
      <c r="P46" s="701">
        <v>1</v>
      </c>
      <c r="Q46" s="701">
        <v>0.5</v>
      </c>
      <c r="R46" s="701">
        <v>0.5</v>
      </c>
      <c r="S46" s="701">
        <v>0.5</v>
      </c>
      <c r="T46" s="701">
        <v>0.5</v>
      </c>
      <c r="U46" s="701">
        <v>0.5</v>
      </c>
      <c r="V46" s="701">
        <v>0.5</v>
      </c>
      <c r="W46" s="701">
        <v>0.5</v>
      </c>
      <c r="X46" s="701">
        <v>0.5</v>
      </c>
      <c r="Y46" s="701">
        <v>0.5</v>
      </c>
      <c r="Z46" s="701">
        <v>0.5</v>
      </c>
      <c r="AA46" s="701">
        <v>0.5</v>
      </c>
      <c r="AB46" s="701">
        <v>0.5</v>
      </c>
      <c r="AC46" s="701">
        <v>0.5</v>
      </c>
      <c r="AD46" s="701">
        <v>0.5</v>
      </c>
      <c r="AE46" s="701">
        <v>0.5</v>
      </c>
      <c r="AF46" s="701">
        <v>0.5</v>
      </c>
      <c r="AG46" s="701">
        <v>0.5</v>
      </c>
      <c r="AH46" s="701">
        <v>0.5</v>
      </c>
      <c r="AI46" s="701">
        <v>0.5</v>
      </c>
      <c r="AJ46" s="701">
        <v>0.5</v>
      </c>
      <c r="AK46" s="701">
        <v>0.5</v>
      </c>
      <c r="AL46" s="701">
        <v>0.5</v>
      </c>
      <c r="AM46" s="701">
        <v>0.5</v>
      </c>
      <c r="AN46" s="701">
        <v>0.5</v>
      </c>
      <c r="AO46" s="701"/>
      <c r="AP46" s="701">
        <v>0.5</v>
      </c>
      <c r="AQ46" s="701">
        <v>0.5</v>
      </c>
      <c r="AR46" s="701">
        <v>0.5</v>
      </c>
      <c r="AS46" s="701"/>
      <c r="AT46" s="701"/>
      <c r="AU46" s="812"/>
      <c r="AV46" s="812"/>
      <c r="AW46" s="812"/>
      <c r="AX46" s="812"/>
      <c r="AY46" s="812"/>
      <c r="AZ46" s="812"/>
      <c r="BA46" s="812"/>
      <c r="BB46" s="812"/>
      <c r="BC46" s="812"/>
      <c r="BD46" s="812"/>
      <c r="BE46" s="812"/>
      <c r="BF46" s="812"/>
      <c r="BG46" s="812"/>
      <c r="BH46" s="812"/>
      <c r="BI46" s="812"/>
      <c r="BJ46" s="812"/>
      <c r="BK46" s="812"/>
      <c r="BL46" s="812"/>
      <c r="BM46" s="812"/>
      <c r="BN46" s="812"/>
      <c r="BO46" s="812"/>
      <c r="BP46" s="812"/>
      <c r="BQ46" s="812"/>
      <c r="BR46" s="812"/>
      <c r="BS46" s="812"/>
      <c r="BT46" s="812"/>
      <c r="BU46" s="812"/>
      <c r="BV46" s="812"/>
      <c r="BW46" s="812"/>
      <c r="BX46" s="812"/>
      <c r="BY46" s="812"/>
      <c r="BZ46" s="812"/>
      <c r="CA46" s="812"/>
      <c r="CB46" s="812"/>
      <c r="CC46" s="812"/>
      <c r="CD46" s="812"/>
      <c r="CE46" s="812"/>
      <c r="CF46" s="812"/>
      <c r="CG46" s="812"/>
      <c r="CH46" s="812"/>
      <c r="CI46" s="812"/>
      <c r="CJ46" s="812"/>
      <c r="CK46" s="812"/>
      <c r="CL46" s="728">
        <f t="shared" si="0"/>
        <v>19.5</v>
      </c>
      <c r="CM46" s="735" t="s">
        <v>153</v>
      </c>
      <c r="CN46" s="700" t="s">
        <v>154</v>
      </c>
      <c r="CO46" s="920"/>
      <c r="CP46" s="717"/>
    </row>
    <row r="47" spans="1:94" ht="63" customHeight="1">
      <c r="A47" s="718"/>
      <c r="B47" s="742" t="s">
        <v>155</v>
      </c>
      <c r="C47" s="726">
        <f t="shared" si="2"/>
        <v>1</v>
      </c>
      <c r="D47" s="742" t="s">
        <v>34</v>
      </c>
      <c r="E47" s="727" t="s">
        <v>68</v>
      </c>
      <c r="F47" s="701">
        <v>1</v>
      </c>
      <c r="G47" s="701"/>
      <c r="H47" s="701"/>
      <c r="I47" s="701"/>
      <c r="J47" s="701">
        <v>1</v>
      </c>
      <c r="K47" s="701"/>
      <c r="L47" s="701"/>
      <c r="M47" s="701"/>
      <c r="N47" s="701">
        <v>0.9</v>
      </c>
      <c r="O47" s="701" t="s">
        <v>126</v>
      </c>
      <c r="P47" s="701"/>
      <c r="Q47" s="701"/>
      <c r="R47" s="701"/>
      <c r="S47" s="701">
        <v>1</v>
      </c>
      <c r="T47" s="701">
        <v>1</v>
      </c>
      <c r="U47" s="701">
        <v>0.8</v>
      </c>
      <c r="V47" s="701">
        <v>1</v>
      </c>
      <c r="W47" s="701">
        <v>1</v>
      </c>
      <c r="X47" s="701">
        <v>1</v>
      </c>
      <c r="Y47" s="701"/>
      <c r="Z47" s="701" t="s">
        <v>126</v>
      </c>
      <c r="AA47" s="701">
        <v>1</v>
      </c>
      <c r="AB47" s="701">
        <v>1</v>
      </c>
      <c r="AC47" s="701"/>
      <c r="AD47" s="701">
        <v>1</v>
      </c>
      <c r="AE47" s="701"/>
      <c r="AF47" s="701">
        <v>1</v>
      </c>
      <c r="AG47" s="701"/>
      <c r="AH47" s="701">
        <v>1</v>
      </c>
      <c r="AI47" s="701"/>
      <c r="AJ47" s="701">
        <v>1</v>
      </c>
      <c r="AK47" s="701"/>
      <c r="AL47" s="701">
        <v>1</v>
      </c>
      <c r="AM47" s="701"/>
      <c r="AN47" s="701">
        <v>1</v>
      </c>
      <c r="AO47" s="701"/>
      <c r="AP47" s="701">
        <v>1</v>
      </c>
      <c r="AQ47" s="701"/>
      <c r="AR47" s="701">
        <v>1</v>
      </c>
      <c r="AS47" s="701"/>
      <c r="AT47" s="701"/>
      <c r="AU47" s="813"/>
      <c r="AV47" s="813"/>
      <c r="AW47" s="813"/>
      <c r="AX47" s="813"/>
      <c r="AY47" s="813"/>
      <c r="AZ47" s="813"/>
      <c r="BA47" s="813"/>
      <c r="BB47" s="813"/>
      <c r="BC47" s="813"/>
      <c r="BD47" s="813"/>
      <c r="BE47" s="813"/>
      <c r="BF47" s="813"/>
      <c r="BG47" s="813"/>
      <c r="BH47" s="813"/>
      <c r="BI47" s="813"/>
      <c r="BJ47" s="813"/>
      <c r="BK47" s="813"/>
      <c r="BL47" s="813"/>
      <c r="BM47" s="813"/>
      <c r="BN47" s="813"/>
      <c r="BO47" s="813"/>
      <c r="BP47" s="813"/>
      <c r="BQ47" s="813"/>
      <c r="BR47" s="813"/>
      <c r="BS47" s="813"/>
      <c r="BT47" s="813"/>
      <c r="BU47" s="813"/>
      <c r="BV47" s="813"/>
      <c r="BW47" s="813"/>
      <c r="BX47" s="813"/>
      <c r="BY47" s="813"/>
      <c r="BZ47" s="813"/>
      <c r="CA47" s="813"/>
      <c r="CB47" s="813"/>
      <c r="CC47" s="813"/>
      <c r="CD47" s="813"/>
      <c r="CE47" s="813"/>
      <c r="CF47" s="813"/>
      <c r="CG47" s="813"/>
      <c r="CH47" s="813"/>
      <c r="CI47" s="813"/>
      <c r="CJ47" s="813"/>
      <c r="CK47" s="813"/>
      <c r="CL47" s="728">
        <f t="shared" si="0"/>
        <v>18.7</v>
      </c>
      <c r="CM47" s="747" t="s">
        <v>156</v>
      </c>
      <c r="CN47" s="702" t="s">
        <v>157</v>
      </c>
      <c r="CO47" s="920"/>
      <c r="CP47" s="717"/>
    </row>
    <row r="48" spans="1:94" ht="63.75" customHeight="1">
      <c r="A48" s="718"/>
      <c r="B48" s="748" t="s">
        <v>158</v>
      </c>
      <c r="C48" s="726">
        <f t="shared" si="2"/>
        <v>1</v>
      </c>
      <c r="D48" s="742" t="s">
        <v>34</v>
      </c>
      <c r="E48" s="727" t="s">
        <v>68</v>
      </c>
      <c r="F48" s="701"/>
      <c r="G48" s="701">
        <v>0.5</v>
      </c>
      <c r="H48" s="701">
        <v>0.5</v>
      </c>
      <c r="I48" s="701">
        <v>0.5</v>
      </c>
      <c r="J48" s="701">
        <v>0.5</v>
      </c>
      <c r="K48" s="701">
        <v>0.5</v>
      </c>
      <c r="L48" s="701">
        <v>0.5</v>
      </c>
      <c r="M48" s="701">
        <v>0.5</v>
      </c>
      <c r="N48" s="701">
        <v>0.5</v>
      </c>
      <c r="O48" s="701">
        <v>0.5</v>
      </c>
      <c r="P48" s="701">
        <v>0.5</v>
      </c>
      <c r="Q48" s="701">
        <v>0.5</v>
      </c>
      <c r="R48" s="701">
        <v>0.5</v>
      </c>
      <c r="S48" s="701">
        <v>0.5</v>
      </c>
      <c r="T48" s="701">
        <v>0.5</v>
      </c>
      <c r="U48" s="701">
        <v>0.5</v>
      </c>
      <c r="V48" s="701">
        <v>0.5</v>
      </c>
      <c r="W48" s="701">
        <v>0.5</v>
      </c>
      <c r="X48" s="701">
        <v>0.5</v>
      </c>
      <c r="Y48" s="701">
        <v>0.5</v>
      </c>
      <c r="Z48" s="701">
        <v>0.5</v>
      </c>
      <c r="AA48" s="701">
        <v>0.5</v>
      </c>
      <c r="AB48" s="701">
        <v>0.5</v>
      </c>
      <c r="AC48" s="701">
        <v>0.5</v>
      </c>
      <c r="AD48" s="701">
        <v>0.5</v>
      </c>
      <c r="AE48" s="701">
        <v>0.5</v>
      </c>
      <c r="AF48" s="701">
        <v>0.5</v>
      </c>
      <c r="AG48" s="701">
        <v>0.5</v>
      </c>
      <c r="AH48" s="701">
        <v>0.5</v>
      </c>
      <c r="AI48" s="701">
        <v>0.5</v>
      </c>
      <c r="AJ48" s="701">
        <v>0.5</v>
      </c>
      <c r="AK48" s="701">
        <v>0.7</v>
      </c>
      <c r="AL48" s="701">
        <v>2.5</v>
      </c>
      <c r="AM48" s="701">
        <v>2</v>
      </c>
      <c r="AN48" s="701">
        <v>1.5</v>
      </c>
      <c r="AO48" s="701">
        <v>2.7</v>
      </c>
      <c r="AP48" s="701">
        <v>0.5</v>
      </c>
      <c r="AQ48" s="701">
        <v>0.5</v>
      </c>
      <c r="AR48" s="701">
        <v>0.5</v>
      </c>
      <c r="AS48" s="701">
        <v>0.7</v>
      </c>
      <c r="AT48" s="701"/>
      <c r="AU48" s="813"/>
      <c r="AV48" s="813"/>
      <c r="AW48" s="813"/>
      <c r="AX48" s="813"/>
      <c r="AY48" s="813"/>
      <c r="AZ48" s="813"/>
      <c r="BA48" s="813"/>
      <c r="BB48" s="813"/>
      <c r="BC48" s="813"/>
      <c r="BD48" s="813"/>
      <c r="BE48" s="813"/>
      <c r="BF48" s="813"/>
      <c r="BG48" s="813"/>
      <c r="BH48" s="813"/>
      <c r="BI48" s="813"/>
      <c r="BJ48" s="813"/>
      <c r="BK48" s="813"/>
      <c r="BL48" s="813"/>
      <c r="BM48" s="813"/>
      <c r="BN48" s="813"/>
      <c r="BO48" s="813"/>
      <c r="BP48" s="813"/>
      <c r="BQ48" s="813"/>
      <c r="BR48" s="813"/>
      <c r="BS48" s="813"/>
      <c r="BT48" s="813"/>
      <c r="BU48" s="813"/>
      <c r="BV48" s="813"/>
      <c r="BW48" s="813"/>
      <c r="BX48" s="813"/>
      <c r="BY48" s="813"/>
      <c r="BZ48" s="813"/>
      <c r="CA48" s="813"/>
      <c r="CB48" s="813"/>
      <c r="CC48" s="813"/>
      <c r="CD48" s="813"/>
      <c r="CE48" s="813"/>
      <c r="CF48" s="813"/>
      <c r="CG48" s="813"/>
      <c r="CH48" s="813"/>
      <c r="CI48" s="813"/>
      <c r="CJ48" s="813"/>
      <c r="CK48" s="813"/>
      <c r="CL48" s="728">
        <f t="shared" si="0"/>
        <v>26.599999999999998</v>
      </c>
      <c r="CM48" s="730" t="s">
        <v>159</v>
      </c>
      <c r="CN48" s="908" t="s">
        <v>160</v>
      </c>
      <c r="CO48" s="920"/>
      <c r="CP48" s="717"/>
    </row>
    <row r="49" spans="1:94" ht="135">
      <c r="A49" s="718"/>
      <c r="B49" s="748" t="s">
        <v>161</v>
      </c>
      <c r="C49" s="726">
        <f t="shared" si="2"/>
        <v>1</v>
      </c>
      <c r="D49" s="742" t="s">
        <v>34</v>
      </c>
      <c r="E49" s="727" t="s">
        <v>68</v>
      </c>
      <c r="F49" s="701"/>
      <c r="G49" s="701"/>
      <c r="H49" s="701"/>
      <c r="I49" s="701">
        <v>1</v>
      </c>
      <c r="J49" s="701"/>
      <c r="K49" s="701"/>
      <c r="L49" s="701"/>
      <c r="M49" s="701">
        <v>1</v>
      </c>
      <c r="N49" s="701"/>
      <c r="O49" s="701"/>
      <c r="P49" s="701"/>
      <c r="Q49" s="701">
        <v>1</v>
      </c>
      <c r="R49" s="701"/>
      <c r="S49" s="701"/>
      <c r="T49" s="701"/>
      <c r="U49" s="701">
        <v>1</v>
      </c>
      <c r="V49" s="701"/>
      <c r="W49" s="701"/>
      <c r="X49" s="701"/>
      <c r="Y49" s="701">
        <v>1</v>
      </c>
      <c r="Z49" s="701"/>
      <c r="AA49" s="701"/>
      <c r="AB49" s="701"/>
      <c r="AC49" s="701">
        <v>1</v>
      </c>
      <c r="AD49" s="701"/>
      <c r="AE49" s="701"/>
      <c r="AF49" s="701"/>
      <c r="AG49" s="701">
        <v>1</v>
      </c>
      <c r="AH49" s="701"/>
      <c r="AI49" s="701"/>
      <c r="AJ49" s="701"/>
      <c r="AK49" s="701">
        <v>1</v>
      </c>
      <c r="AL49" s="701"/>
      <c r="AM49" s="701"/>
      <c r="AN49" s="701"/>
      <c r="AO49" s="701">
        <v>1</v>
      </c>
      <c r="AP49" s="701"/>
      <c r="AQ49" s="701"/>
      <c r="AR49" s="701">
        <v>1</v>
      </c>
      <c r="AS49" s="701">
        <v>3</v>
      </c>
      <c r="AT49" s="701"/>
      <c r="AU49" s="813"/>
      <c r="AV49" s="813"/>
      <c r="AW49" s="813"/>
      <c r="AX49" s="813"/>
      <c r="AY49" s="813"/>
      <c r="AZ49" s="813"/>
      <c r="BA49" s="813"/>
      <c r="BB49" s="813"/>
      <c r="BC49" s="813"/>
      <c r="BD49" s="813"/>
      <c r="BE49" s="813"/>
      <c r="BF49" s="813"/>
      <c r="BG49" s="813"/>
      <c r="BH49" s="813"/>
      <c r="BI49" s="813"/>
      <c r="BJ49" s="813"/>
      <c r="BK49" s="813"/>
      <c r="BL49" s="813"/>
      <c r="BM49" s="813"/>
      <c r="BN49" s="813"/>
      <c r="BO49" s="813"/>
      <c r="BP49" s="813"/>
      <c r="BQ49" s="813"/>
      <c r="BR49" s="813"/>
      <c r="BS49" s="813"/>
      <c r="BT49" s="813"/>
      <c r="BU49" s="813"/>
      <c r="BV49" s="813"/>
      <c r="BW49" s="813"/>
      <c r="BX49" s="813"/>
      <c r="BY49" s="813"/>
      <c r="BZ49" s="813"/>
      <c r="CA49" s="813"/>
      <c r="CB49" s="813"/>
      <c r="CC49" s="813"/>
      <c r="CD49" s="813"/>
      <c r="CE49" s="813"/>
      <c r="CF49" s="813"/>
      <c r="CG49" s="813"/>
      <c r="CH49" s="813"/>
      <c r="CI49" s="813"/>
      <c r="CJ49" s="813"/>
      <c r="CK49" s="813"/>
      <c r="CL49" s="728">
        <f t="shared" si="0"/>
        <v>13</v>
      </c>
      <c r="CM49" s="730" t="s">
        <v>162</v>
      </c>
      <c r="CN49" s="909"/>
      <c r="CO49" s="921"/>
      <c r="CP49" s="717"/>
    </row>
    <row r="50" spans="1:94" ht="60">
      <c r="A50" s="718"/>
      <c r="B50" s="814" t="s">
        <v>163</v>
      </c>
      <c r="C50" s="815"/>
      <c r="D50" s="815" t="s">
        <v>35</v>
      </c>
      <c r="E50" s="727" t="s">
        <v>68</v>
      </c>
      <c r="F50" s="816">
        <v>2.5</v>
      </c>
      <c r="G50" s="816">
        <v>2.5</v>
      </c>
      <c r="H50" s="816">
        <v>2.5</v>
      </c>
      <c r="I50" s="816">
        <v>2.5</v>
      </c>
      <c r="J50" s="816">
        <v>2.8</v>
      </c>
      <c r="K50" s="816">
        <v>2.8</v>
      </c>
      <c r="L50" s="816">
        <v>2.8</v>
      </c>
      <c r="M50" s="816">
        <v>3</v>
      </c>
      <c r="N50" s="816">
        <v>3.2</v>
      </c>
      <c r="O50" s="816">
        <v>2</v>
      </c>
      <c r="P50" s="816">
        <v>2.2999999999999998</v>
      </c>
      <c r="Q50" s="816">
        <v>2.7</v>
      </c>
      <c r="R50" s="816">
        <v>2.5</v>
      </c>
      <c r="S50" s="816">
        <v>2.5</v>
      </c>
      <c r="T50" s="816">
        <v>2.5</v>
      </c>
      <c r="U50" s="816">
        <v>2.5</v>
      </c>
      <c r="V50" s="816">
        <v>2.5</v>
      </c>
      <c r="W50" s="816">
        <v>2</v>
      </c>
      <c r="X50" s="816">
        <v>2.2999999999999998</v>
      </c>
      <c r="Y50" s="816">
        <v>2</v>
      </c>
      <c r="Z50" s="816">
        <v>2.5</v>
      </c>
      <c r="AA50" s="816">
        <v>1.5</v>
      </c>
      <c r="AB50" s="816">
        <v>2.5</v>
      </c>
      <c r="AC50" s="816">
        <v>3</v>
      </c>
      <c r="AD50" s="816">
        <v>2</v>
      </c>
      <c r="AE50" s="816">
        <v>1.5</v>
      </c>
      <c r="AF50" s="816">
        <v>2.5</v>
      </c>
      <c r="AG50" s="816">
        <v>1.5</v>
      </c>
      <c r="AH50" s="816">
        <v>1.5</v>
      </c>
      <c r="AI50" s="816">
        <v>1.5</v>
      </c>
      <c r="AJ50" s="816">
        <v>1.5</v>
      </c>
      <c r="AK50" s="816">
        <v>1.5</v>
      </c>
      <c r="AL50" s="816">
        <v>2.5</v>
      </c>
      <c r="AM50" s="816">
        <v>1</v>
      </c>
      <c r="AN50" s="816">
        <v>2</v>
      </c>
      <c r="AO50" s="816">
        <v>1.5</v>
      </c>
      <c r="AP50" s="816">
        <v>1.5</v>
      </c>
      <c r="AQ50" s="816">
        <v>2.5</v>
      </c>
      <c r="AR50" s="816">
        <v>3</v>
      </c>
      <c r="AS50" s="816">
        <v>2.5</v>
      </c>
      <c r="AT50" s="816"/>
      <c r="AU50" s="817"/>
      <c r="AV50" s="817"/>
      <c r="AW50" s="817"/>
      <c r="AX50" s="817"/>
      <c r="AY50" s="817"/>
      <c r="AZ50" s="817"/>
      <c r="BA50" s="817"/>
      <c r="BB50" s="817"/>
      <c r="BC50" s="817"/>
      <c r="BD50" s="817"/>
      <c r="BE50" s="817"/>
      <c r="BF50" s="817"/>
      <c r="BG50" s="817"/>
      <c r="BH50" s="817"/>
      <c r="BI50" s="817"/>
      <c r="BJ50" s="817"/>
      <c r="BK50" s="817"/>
      <c r="BL50" s="817"/>
      <c r="BM50" s="817"/>
      <c r="BN50" s="817"/>
      <c r="BO50" s="817"/>
      <c r="BP50" s="817"/>
      <c r="BQ50" s="817"/>
      <c r="BR50" s="817"/>
      <c r="BS50" s="817"/>
      <c r="BT50" s="817"/>
      <c r="BU50" s="817"/>
      <c r="BV50" s="817"/>
      <c r="BW50" s="817"/>
      <c r="BX50" s="817"/>
      <c r="BY50" s="817"/>
      <c r="BZ50" s="817"/>
      <c r="CA50" s="817"/>
      <c r="CB50" s="817"/>
      <c r="CC50" s="817"/>
      <c r="CD50" s="817"/>
      <c r="CE50" s="817"/>
      <c r="CF50" s="817"/>
      <c r="CG50" s="817"/>
      <c r="CH50" s="817"/>
      <c r="CI50" s="817"/>
      <c r="CJ50" s="817"/>
      <c r="CK50" s="817"/>
      <c r="CL50" s="728">
        <f t="shared" ref="CL50:CL70" si="3">SUM(F50:CK50)</f>
        <v>89.9</v>
      </c>
      <c r="CM50" s="730" t="s">
        <v>164</v>
      </c>
      <c r="CN50" s="730" t="s">
        <v>165</v>
      </c>
      <c r="CO50" s="933" t="s">
        <v>166</v>
      </c>
      <c r="CP50" s="717"/>
    </row>
    <row r="51" spans="1:94" ht="60">
      <c r="A51" s="718"/>
      <c r="B51" s="814" t="s">
        <v>167</v>
      </c>
      <c r="C51" s="815"/>
      <c r="D51" s="815" t="s">
        <v>35</v>
      </c>
      <c r="E51" s="727" t="s">
        <v>68</v>
      </c>
      <c r="F51" s="816">
        <v>1.3</v>
      </c>
      <c r="G51" s="816">
        <v>1.3</v>
      </c>
      <c r="H51" s="816">
        <v>1.5</v>
      </c>
      <c r="I51" s="816">
        <v>1.3</v>
      </c>
      <c r="J51" s="816">
        <v>1.5</v>
      </c>
      <c r="K51" s="816">
        <v>1.5</v>
      </c>
      <c r="L51" s="816">
        <v>1.5</v>
      </c>
      <c r="M51" s="816">
        <v>1.5</v>
      </c>
      <c r="N51" s="816">
        <v>1.5</v>
      </c>
      <c r="O51" s="816">
        <v>1.5</v>
      </c>
      <c r="P51" s="816">
        <v>1.5</v>
      </c>
      <c r="Q51" s="816">
        <v>1.5</v>
      </c>
      <c r="R51" s="816">
        <v>1.5</v>
      </c>
      <c r="S51" s="816">
        <v>1.5</v>
      </c>
      <c r="T51" s="816">
        <v>1</v>
      </c>
      <c r="U51" s="816">
        <v>1.5</v>
      </c>
      <c r="V51" s="816">
        <v>1.5</v>
      </c>
      <c r="W51" s="816">
        <v>1.5</v>
      </c>
      <c r="X51" s="816">
        <v>1.5</v>
      </c>
      <c r="Y51" s="816">
        <v>1.5</v>
      </c>
      <c r="Z51" s="816">
        <v>1.5</v>
      </c>
      <c r="AA51" s="816">
        <v>1.5</v>
      </c>
      <c r="AB51" s="816">
        <v>1.5</v>
      </c>
      <c r="AC51" s="816">
        <v>1.5</v>
      </c>
      <c r="AD51" s="816">
        <v>1.5</v>
      </c>
      <c r="AE51" s="816">
        <v>1.5</v>
      </c>
      <c r="AF51" s="816">
        <v>1.5</v>
      </c>
      <c r="AG51" s="816">
        <v>1.5</v>
      </c>
      <c r="AH51" s="816">
        <v>2.2999999999999998</v>
      </c>
      <c r="AI51" s="816">
        <v>1.5</v>
      </c>
      <c r="AJ51" s="816">
        <v>1.8</v>
      </c>
      <c r="AK51" s="816">
        <v>2.2999999999999998</v>
      </c>
      <c r="AL51" s="816">
        <v>1.5</v>
      </c>
      <c r="AM51" s="816">
        <v>1.5</v>
      </c>
      <c r="AN51" s="816">
        <v>1.5</v>
      </c>
      <c r="AO51" s="816">
        <v>1.5</v>
      </c>
      <c r="AP51" s="816">
        <v>1.5</v>
      </c>
      <c r="AQ51" s="816">
        <v>1.5</v>
      </c>
      <c r="AR51" s="816">
        <v>1.5</v>
      </c>
      <c r="AS51" s="816">
        <v>1.5</v>
      </c>
      <c r="AT51" s="816"/>
      <c r="AU51" s="817"/>
      <c r="AV51" s="817"/>
      <c r="AW51" s="817"/>
      <c r="AX51" s="817"/>
      <c r="AY51" s="817"/>
      <c r="AZ51" s="817"/>
      <c r="BA51" s="817"/>
      <c r="BB51" s="817"/>
      <c r="BC51" s="817"/>
      <c r="BD51" s="817"/>
      <c r="BE51" s="817"/>
      <c r="BF51" s="817"/>
      <c r="BG51" s="817"/>
      <c r="BH51" s="817"/>
      <c r="BI51" s="817"/>
      <c r="BJ51" s="817"/>
      <c r="BK51" s="817"/>
      <c r="BL51" s="817"/>
      <c r="BM51" s="817"/>
      <c r="BN51" s="817"/>
      <c r="BO51" s="817"/>
      <c r="BP51" s="817"/>
      <c r="BQ51" s="817"/>
      <c r="BR51" s="817"/>
      <c r="BS51" s="817"/>
      <c r="BT51" s="817"/>
      <c r="BU51" s="817"/>
      <c r="BV51" s="817"/>
      <c r="BW51" s="817"/>
      <c r="BX51" s="817"/>
      <c r="BY51" s="817"/>
      <c r="BZ51" s="817"/>
      <c r="CA51" s="817"/>
      <c r="CB51" s="817"/>
      <c r="CC51" s="817"/>
      <c r="CD51" s="817"/>
      <c r="CE51" s="817"/>
      <c r="CF51" s="817"/>
      <c r="CG51" s="817"/>
      <c r="CH51" s="817"/>
      <c r="CI51" s="817"/>
      <c r="CJ51" s="817"/>
      <c r="CK51" s="817"/>
      <c r="CL51" s="728">
        <f t="shared" si="3"/>
        <v>60.79999999999999</v>
      </c>
      <c r="CM51" s="730" t="s">
        <v>168</v>
      </c>
      <c r="CN51" s="730" t="s">
        <v>169</v>
      </c>
      <c r="CO51" s="934"/>
      <c r="CP51" s="717"/>
    </row>
    <row r="52" spans="1:94" ht="45">
      <c r="A52" s="718"/>
      <c r="B52" s="814" t="s">
        <v>170</v>
      </c>
      <c r="C52" s="815"/>
      <c r="D52" s="815" t="s">
        <v>35</v>
      </c>
      <c r="E52" s="727" t="s">
        <v>68</v>
      </c>
      <c r="F52" s="816">
        <v>1.5</v>
      </c>
      <c r="G52" s="816">
        <v>0.5</v>
      </c>
      <c r="H52" s="816">
        <v>1.3</v>
      </c>
      <c r="I52" s="816">
        <v>0.5</v>
      </c>
      <c r="J52" s="816">
        <v>1</v>
      </c>
      <c r="K52" s="816"/>
      <c r="L52" s="816">
        <v>1</v>
      </c>
      <c r="M52" s="816"/>
      <c r="N52" s="816">
        <v>1</v>
      </c>
      <c r="O52" s="816">
        <v>0.8</v>
      </c>
      <c r="P52" s="816">
        <v>1</v>
      </c>
      <c r="Q52" s="816">
        <v>0.6</v>
      </c>
      <c r="R52" s="816">
        <v>1</v>
      </c>
      <c r="S52" s="816"/>
      <c r="T52" s="816">
        <v>1</v>
      </c>
      <c r="U52" s="816"/>
      <c r="V52" s="816">
        <v>1</v>
      </c>
      <c r="W52" s="816"/>
      <c r="X52" s="816">
        <v>1</v>
      </c>
      <c r="Y52" s="816"/>
      <c r="Z52" s="816">
        <v>1</v>
      </c>
      <c r="AA52" s="816"/>
      <c r="AB52" s="816"/>
      <c r="AC52" s="816"/>
      <c r="AD52" s="816">
        <v>1</v>
      </c>
      <c r="AE52" s="816"/>
      <c r="AF52" s="816"/>
      <c r="AG52" s="816"/>
      <c r="AH52" s="816">
        <v>1</v>
      </c>
      <c r="AI52" s="816"/>
      <c r="AJ52" s="816"/>
      <c r="AK52" s="816">
        <v>1</v>
      </c>
      <c r="AL52" s="816"/>
      <c r="AM52" s="816"/>
      <c r="AN52" s="816"/>
      <c r="AO52" s="816"/>
      <c r="AP52" s="816">
        <v>1</v>
      </c>
      <c r="AQ52" s="816"/>
      <c r="AR52" s="816"/>
      <c r="AS52" s="816"/>
      <c r="AT52" s="816"/>
      <c r="AU52" s="817"/>
      <c r="AV52" s="817"/>
      <c r="AW52" s="817"/>
      <c r="AX52" s="817"/>
      <c r="AY52" s="817"/>
      <c r="AZ52" s="817"/>
      <c r="BA52" s="817"/>
      <c r="BB52" s="817"/>
      <c r="BC52" s="817"/>
      <c r="BD52" s="817"/>
      <c r="BE52" s="817"/>
      <c r="BF52" s="817"/>
      <c r="BG52" s="817"/>
      <c r="BH52" s="817"/>
      <c r="BI52" s="817"/>
      <c r="BJ52" s="817"/>
      <c r="BK52" s="817"/>
      <c r="BL52" s="817"/>
      <c r="BM52" s="817"/>
      <c r="BN52" s="817"/>
      <c r="BO52" s="817"/>
      <c r="BP52" s="817"/>
      <c r="BQ52" s="817"/>
      <c r="BR52" s="817"/>
      <c r="BS52" s="817"/>
      <c r="BT52" s="817"/>
      <c r="BU52" s="817"/>
      <c r="BV52" s="817"/>
      <c r="BW52" s="817"/>
      <c r="BX52" s="817"/>
      <c r="BY52" s="817"/>
      <c r="BZ52" s="817"/>
      <c r="CA52" s="817"/>
      <c r="CB52" s="817"/>
      <c r="CC52" s="817"/>
      <c r="CD52" s="817"/>
      <c r="CE52" s="817"/>
      <c r="CF52" s="817"/>
      <c r="CG52" s="817"/>
      <c r="CH52" s="817"/>
      <c r="CI52" s="817"/>
      <c r="CJ52" s="817"/>
      <c r="CK52" s="817"/>
      <c r="CL52" s="728">
        <f>SUM(F52:CK52)</f>
        <v>18.2</v>
      </c>
      <c r="CM52" s="730" t="s">
        <v>171</v>
      </c>
      <c r="CN52" s="730" t="s">
        <v>172</v>
      </c>
      <c r="CO52" s="934"/>
      <c r="CP52" s="717"/>
    </row>
    <row r="53" spans="1:94" ht="30">
      <c r="A53" s="718"/>
      <c r="B53" s="814" t="s">
        <v>173</v>
      </c>
      <c r="C53" s="815"/>
      <c r="D53" s="815" t="s">
        <v>35</v>
      </c>
      <c r="E53" s="727" t="s">
        <v>68</v>
      </c>
      <c r="F53" s="816">
        <v>0.5</v>
      </c>
      <c r="G53" s="816"/>
      <c r="H53" s="816"/>
      <c r="I53" s="816"/>
      <c r="J53" s="816">
        <v>0.5</v>
      </c>
      <c r="K53" s="816"/>
      <c r="L53" s="816"/>
      <c r="M53" s="816"/>
      <c r="N53" s="816"/>
      <c r="O53" s="816">
        <v>0.5</v>
      </c>
      <c r="P53" s="816">
        <v>0.5</v>
      </c>
      <c r="Q53" s="816"/>
      <c r="R53" s="816"/>
      <c r="S53" s="816"/>
      <c r="T53" s="816">
        <v>0.5</v>
      </c>
      <c r="U53" s="816"/>
      <c r="V53" s="816"/>
      <c r="W53" s="816">
        <v>0.5</v>
      </c>
      <c r="X53" s="816"/>
      <c r="Y53" s="816"/>
      <c r="Z53" s="816"/>
      <c r="AA53" s="816">
        <v>0.5</v>
      </c>
      <c r="AB53" s="816"/>
      <c r="AC53" s="816"/>
      <c r="AD53" s="816"/>
      <c r="AE53" s="816">
        <v>0.5</v>
      </c>
      <c r="AF53" s="816"/>
      <c r="AG53" s="816"/>
      <c r="AH53" s="816"/>
      <c r="AI53" s="816">
        <v>0.5</v>
      </c>
      <c r="AJ53" s="816"/>
      <c r="AK53" s="816"/>
      <c r="AL53" s="816"/>
      <c r="AM53" s="816">
        <v>0.5</v>
      </c>
      <c r="AN53" s="816"/>
      <c r="AO53" s="816"/>
      <c r="AP53" s="816"/>
      <c r="AQ53" s="816"/>
      <c r="AR53" s="816"/>
      <c r="AS53" s="816"/>
      <c r="AT53" s="816"/>
      <c r="AU53" s="817"/>
      <c r="AV53" s="817"/>
      <c r="AW53" s="817"/>
      <c r="AX53" s="817"/>
      <c r="AY53" s="817"/>
      <c r="AZ53" s="817"/>
      <c r="BA53" s="817"/>
      <c r="BB53" s="817"/>
      <c r="BC53" s="817"/>
      <c r="BD53" s="817"/>
      <c r="BE53" s="817"/>
      <c r="BF53" s="817"/>
      <c r="BG53" s="817"/>
      <c r="BH53" s="817"/>
      <c r="BI53" s="817"/>
      <c r="BJ53" s="817"/>
      <c r="BK53" s="817"/>
      <c r="BL53" s="817"/>
      <c r="BM53" s="817"/>
      <c r="BN53" s="817"/>
      <c r="BO53" s="817"/>
      <c r="BP53" s="817"/>
      <c r="BQ53" s="817"/>
      <c r="BR53" s="817"/>
      <c r="BS53" s="817"/>
      <c r="BT53" s="817"/>
      <c r="BU53" s="817"/>
      <c r="BV53" s="817"/>
      <c r="BW53" s="817"/>
      <c r="BX53" s="817"/>
      <c r="BY53" s="817"/>
      <c r="BZ53" s="817"/>
      <c r="CA53" s="817"/>
      <c r="CB53" s="817"/>
      <c r="CC53" s="817"/>
      <c r="CD53" s="817"/>
      <c r="CE53" s="817"/>
      <c r="CF53" s="817"/>
      <c r="CG53" s="817"/>
      <c r="CH53" s="817"/>
      <c r="CI53" s="817"/>
      <c r="CJ53" s="817"/>
      <c r="CK53" s="817"/>
      <c r="CL53" s="728">
        <f t="shared" si="3"/>
        <v>5</v>
      </c>
      <c r="CM53" s="730" t="s">
        <v>174</v>
      </c>
      <c r="CN53" s="730" t="s">
        <v>175</v>
      </c>
      <c r="CO53" s="934"/>
      <c r="CP53" s="717"/>
    </row>
    <row r="54" spans="1:94" ht="60">
      <c r="A54" s="718"/>
      <c r="B54" s="814" t="s">
        <v>176</v>
      </c>
      <c r="C54" s="815"/>
      <c r="D54" s="815" t="s">
        <v>35</v>
      </c>
      <c r="E54" s="727" t="s">
        <v>68</v>
      </c>
      <c r="F54" s="816"/>
      <c r="G54" s="816"/>
      <c r="H54" s="816"/>
      <c r="I54" s="816"/>
      <c r="J54" s="816"/>
      <c r="K54" s="816"/>
      <c r="L54" s="816"/>
      <c r="M54" s="816"/>
      <c r="N54" s="816"/>
      <c r="O54" s="816"/>
      <c r="P54" s="816"/>
      <c r="Q54" s="816"/>
      <c r="R54" s="816">
        <v>0.8</v>
      </c>
      <c r="S54" s="816">
        <v>0.8</v>
      </c>
      <c r="T54" s="816">
        <v>0.3</v>
      </c>
      <c r="U54" s="816">
        <v>0.3</v>
      </c>
      <c r="V54" s="816">
        <v>0.8</v>
      </c>
      <c r="W54" s="816">
        <v>0.8</v>
      </c>
      <c r="X54" s="816">
        <v>0.5</v>
      </c>
      <c r="Y54" s="816">
        <v>0.8</v>
      </c>
      <c r="Z54" s="816">
        <v>0.8</v>
      </c>
      <c r="AA54" s="816">
        <v>0.8</v>
      </c>
      <c r="AB54" s="816">
        <v>0.8</v>
      </c>
      <c r="AC54" s="816">
        <v>0.8</v>
      </c>
      <c r="AD54" s="816">
        <v>0.5</v>
      </c>
      <c r="AE54" s="816">
        <v>0.5</v>
      </c>
      <c r="AF54" s="816">
        <v>0.5</v>
      </c>
      <c r="AG54" s="816">
        <v>0.8</v>
      </c>
      <c r="AH54" s="816">
        <v>0.5</v>
      </c>
      <c r="AI54" s="816">
        <v>0.5</v>
      </c>
      <c r="AJ54" s="816">
        <v>0.5</v>
      </c>
      <c r="AK54" s="816">
        <v>0.5</v>
      </c>
      <c r="AL54" s="816">
        <v>0.8</v>
      </c>
      <c r="AM54" s="816">
        <v>0.5</v>
      </c>
      <c r="AN54" s="816">
        <v>0.8</v>
      </c>
      <c r="AO54" s="816">
        <v>0.8</v>
      </c>
      <c r="AP54" s="816"/>
      <c r="AQ54" s="816"/>
      <c r="AR54" s="816"/>
      <c r="AS54" s="816"/>
      <c r="AT54" s="816"/>
      <c r="AU54" s="817"/>
      <c r="AV54" s="817"/>
      <c r="AW54" s="817"/>
      <c r="AX54" s="817"/>
      <c r="AY54" s="817"/>
      <c r="AZ54" s="817"/>
      <c r="BA54" s="817"/>
      <c r="BB54" s="817"/>
      <c r="BC54" s="817"/>
      <c r="BD54" s="817"/>
      <c r="BE54" s="817"/>
      <c r="BF54" s="817"/>
      <c r="BG54" s="817"/>
      <c r="BH54" s="817"/>
      <c r="BI54" s="817"/>
      <c r="BJ54" s="817"/>
      <c r="BK54" s="817"/>
      <c r="BL54" s="817"/>
      <c r="BM54" s="817"/>
      <c r="BN54" s="817"/>
      <c r="BO54" s="817"/>
      <c r="BP54" s="817"/>
      <c r="BQ54" s="817"/>
      <c r="BR54" s="817"/>
      <c r="BS54" s="817"/>
      <c r="BT54" s="817"/>
      <c r="BU54" s="817"/>
      <c r="BV54" s="817"/>
      <c r="BW54" s="817"/>
      <c r="BX54" s="817"/>
      <c r="BY54" s="817"/>
      <c r="BZ54" s="817"/>
      <c r="CA54" s="817"/>
      <c r="CB54" s="817"/>
      <c r="CC54" s="817"/>
      <c r="CD54" s="817"/>
      <c r="CE54" s="817"/>
      <c r="CF54" s="817"/>
      <c r="CG54" s="817"/>
      <c r="CH54" s="817"/>
      <c r="CI54" s="817"/>
      <c r="CJ54" s="817"/>
      <c r="CK54" s="817"/>
      <c r="CL54" s="749">
        <f t="shared" si="3"/>
        <v>15.500000000000002</v>
      </c>
      <c r="CM54" s="730" t="s">
        <v>177</v>
      </c>
      <c r="CN54" s="730" t="s">
        <v>178</v>
      </c>
      <c r="CO54" s="934"/>
      <c r="CP54" s="717"/>
    </row>
    <row r="55" spans="1:94" ht="30">
      <c r="A55" s="718"/>
      <c r="B55" s="814" t="s">
        <v>179</v>
      </c>
      <c r="C55" s="815"/>
      <c r="D55" s="815" t="s">
        <v>35</v>
      </c>
      <c r="E55" s="727" t="s">
        <v>68</v>
      </c>
      <c r="F55" s="816"/>
      <c r="G55" s="816"/>
      <c r="H55" s="816"/>
      <c r="I55" s="816"/>
      <c r="J55" s="816"/>
      <c r="K55" s="816"/>
      <c r="L55" s="816"/>
      <c r="M55" s="816"/>
      <c r="N55" s="816"/>
      <c r="O55" s="816"/>
      <c r="P55" s="816"/>
      <c r="Q55" s="816"/>
      <c r="R55" s="816"/>
      <c r="S55" s="816"/>
      <c r="T55" s="816"/>
      <c r="U55" s="816"/>
      <c r="V55" s="816"/>
      <c r="W55" s="816"/>
      <c r="X55" s="816"/>
      <c r="Y55" s="816"/>
      <c r="Z55" s="816"/>
      <c r="AA55" s="816">
        <v>0.5</v>
      </c>
      <c r="AB55" s="816">
        <v>0.5</v>
      </c>
      <c r="AC55" s="816">
        <v>0.5</v>
      </c>
      <c r="AD55" s="816">
        <v>0.8</v>
      </c>
      <c r="AE55" s="816">
        <v>0.8</v>
      </c>
      <c r="AF55" s="816">
        <v>0.8</v>
      </c>
      <c r="AG55" s="816">
        <v>1</v>
      </c>
      <c r="AH55" s="816">
        <v>0.5</v>
      </c>
      <c r="AI55" s="816">
        <v>0.8</v>
      </c>
      <c r="AJ55" s="816">
        <v>0.5</v>
      </c>
      <c r="AK55" s="816">
        <v>0.5</v>
      </c>
      <c r="AL55" s="816">
        <v>1</v>
      </c>
      <c r="AM55" s="816">
        <v>0.5</v>
      </c>
      <c r="AN55" s="816">
        <v>1</v>
      </c>
      <c r="AO55" s="816">
        <v>1</v>
      </c>
      <c r="AP55" s="816"/>
      <c r="AQ55" s="816"/>
      <c r="AR55" s="816"/>
      <c r="AS55" s="816"/>
      <c r="AT55" s="816"/>
      <c r="AU55" s="817"/>
      <c r="AV55" s="817"/>
      <c r="AW55" s="817"/>
      <c r="AX55" s="817"/>
      <c r="AY55" s="817"/>
      <c r="AZ55" s="817"/>
      <c r="BA55" s="817"/>
      <c r="BB55" s="817"/>
      <c r="BC55" s="817"/>
      <c r="BD55" s="817"/>
      <c r="BE55" s="817"/>
      <c r="BF55" s="817"/>
      <c r="BG55" s="817"/>
      <c r="BH55" s="817"/>
      <c r="BI55" s="817"/>
      <c r="BJ55" s="817"/>
      <c r="BK55" s="817"/>
      <c r="BL55" s="817"/>
      <c r="BM55" s="817"/>
      <c r="BN55" s="817"/>
      <c r="BO55" s="817"/>
      <c r="BP55" s="817"/>
      <c r="BQ55" s="817"/>
      <c r="BR55" s="817"/>
      <c r="BS55" s="817"/>
      <c r="BT55" s="817"/>
      <c r="BU55" s="817"/>
      <c r="BV55" s="817"/>
      <c r="BW55" s="817"/>
      <c r="BX55" s="817"/>
      <c r="BY55" s="817"/>
      <c r="BZ55" s="817"/>
      <c r="CA55" s="817"/>
      <c r="CB55" s="817"/>
      <c r="CC55" s="817"/>
      <c r="CD55" s="817"/>
      <c r="CE55" s="817"/>
      <c r="CF55" s="817"/>
      <c r="CG55" s="817"/>
      <c r="CH55" s="817"/>
      <c r="CI55" s="817"/>
      <c r="CJ55" s="817"/>
      <c r="CK55" s="817"/>
      <c r="CL55" s="728">
        <f t="shared" si="3"/>
        <v>10.7</v>
      </c>
      <c r="CM55" s="730" t="s">
        <v>180</v>
      </c>
      <c r="CN55" s="730" t="s">
        <v>181</v>
      </c>
      <c r="CO55" s="934"/>
      <c r="CP55" s="717"/>
    </row>
    <row r="56" spans="1:94" ht="45">
      <c r="A56" s="718"/>
      <c r="B56" s="814" t="s">
        <v>182</v>
      </c>
      <c r="C56" s="815"/>
      <c r="D56" s="815" t="s">
        <v>35</v>
      </c>
      <c r="E56" s="727" t="s">
        <v>68</v>
      </c>
      <c r="F56" s="816"/>
      <c r="G56" s="816"/>
      <c r="H56" s="816"/>
      <c r="I56" s="816"/>
      <c r="J56" s="816"/>
      <c r="K56" s="816"/>
      <c r="L56" s="816"/>
      <c r="M56" s="816"/>
      <c r="N56" s="816"/>
      <c r="O56" s="816"/>
      <c r="P56" s="816"/>
      <c r="Q56" s="816"/>
      <c r="R56" s="816"/>
      <c r="S56" s="816"/>
      <c r="T56" s="816"/>
      <c r="U56" s="816"/>
      <c r="V56" s="816"/>
      <c r="W56" s="816"/>
      <c r="X56" s="816"/>
      <c r="Y56" s="816"/>
      <c r="Z56" s="816"/>
      <c r="AA56" s="816"/>
      <c r="AB56" s="816"/>
      <c r="AC56" s="816"/>
      <c r="AD56" s="816"/>
      <c r="AE56" s="816"/>
      <c r="AF56" s="816"/>
      <c r="AG56" s="816"/>
      <c r="AH56" s="816"/>
      <c r="AI56" s="816"/>
      <c r="AJ56" s="816"/>
      <c r="AK56" s="816"/>
      <c r="AL56" s="816"/>
      <c r="AM56" s="816"/>
      <c r="AN56" s="816"/>
      <c r="AO56" s="816">
        <v>1</v>
      </c>
      <c r="AP56" s="816">
        <v>1</v>
      </c>
      <c r="AQ56" s="816"/>
      <c r="AR56" s="816">
        <v>0.8</v>
      </c>
      <c r="AS56" s="816">
        <v>0.8</v>
      </c>
      <c r="AT56" s="816"/>
      <c r="AU56" s="817"/>
      <c r="AV56" s="817"/>
      <c r="AW56" s="817"/>
      <c r="AX56" s="817"/>
      <c r="AY56" s="817"/>
      <c r="AZ56" s="817"/>
      <c r="BA56" s="817"/>
      <c r="BB56" s="817"/>
      <c r="BC56" s="817"/>
      <c r="BD56" s="817"/>
      <c r="BE56" s="817"/>
      <c r="BF56" s="817"/>
      <c r="BG56" s="817"/>
      <c r="BH56" s="817"/>
      <c r="BI56" s="817"/>
      <c r="BJ56" s="817"/>
      <c r="BK56" s="817"/>
      <c r="BL56" s="817"/>
      <c r="BM56" s="817"/>
      <c r="BN56" s="817"/>
      <c r="BO56" s="817"/>
      <c r="BP56" s="817"/>
      <c r="BQ56" s="817"/>
      <c r="BR56" s="817"/>
      <c r="BS56" s="817"/>
      <c r="BT56" s="817"/>
      <c r="BU56" s="817"/>
      <c r="BV56" s="817"/>
      <c r="BW56" s="817"/>
      <c r="BX56" s="817"/>
      <c r="BY56" s="817"/>
      <c r="BZ56" s="817"/>
      <c r="CA56" s="817"/>
      <c r="CB56" s="817"/>
      <c r="CC56" s="817"/>
      <c r="CD56" s="817"/>
      <c r="CE56" s="817"/>
      <c r="CF56" s="817"/>
      <c r="CG56" s="817"/>
      <c r="CH56" s="817"/>
      <c r="CI56" s="817"/>
      <c r="CJ56" s="817"/>
      <c r="CK56" s="817"/>
      <c r="CL56" s="728">
        <f t="shared" si="3"/>
        <v>3.5999999999999996</v>
      </c>
      <c r="CM56" s="730" t="s">
        <v>183</v>
      </c>
      <c r="CN56" s="730" t="s">
        <v>184</v>
      </c>
      <c r="CO56" s="934"/>
      <c r="CP56" s="717"/>
    </row>
    <row r="57" spans="1:94" ht="24.75" customHeight="1">
      <c r="A57" s="718"/>
      <c r="B57" s="814" t="s">
        <v>185</v>
      </c>
      <c r="C57" s="815"/>
      <c r="D57" s="815" t="s">
        <v>35</v>
      </c>
      <c r="E57" s="727" t="s">
        <v>68</v>
      </c>
      <c r="F57" s="816"/>
      <c r="G57" s="816"/>
      <c r="H57" s="816"/>
      <c r="I57" s="816"/>
      <c r="J57" s="816"/>
      <c r="K57" s="816"/>
      <c r="L57" s="816"/>
      <c r="M57" s="816"/>
      <c r="N57" s="816"/>
      <c r="O57" s="816"/>
      <c r="P57" s="816"/>
      <c r="Q57" s="816"/>
      <c r="R57" s="816"/>
      <c r="S57" s="816"/>
      <c r="T57" s="816"/>
      <c r="U57" s="816"/>
      <c r="V57" s="816"/>
      <c r="W57" s="816"/>
      <c r="X57" s="816"/>
      <c r="Y57" s="816"/>
      <c r="Z57" s="816"/>
      <c r="AA57" s="816"/>
      <c r="AB57" s="816"/>
      <c r="AC57" s="816"/>
      <c r="AD57" s="816"/>
      <c r="AE57" s="816"/>
      <c r="AF57" s="816"/>
      <c r="AG57" s="816"/>
      <c r="AH57" s="816"/>
      <c r="AI57" s="816"/>
      <c r="AJ57" s="816"/>
      <c r="AK57" s="816"/>
      <c r="AL57" s="816"/>
      <c r="AM57" s="816">
        <v>0.5</v>
      </c>
      <c r="AN57" s="816"/>
      <c r="AO57" s="816"/>
      <c r="AP57" s="816">
        <v>0.8</v>
      </c>
      <c r="AQ57" s="816">
        <v>0.8</v>
      </c>
      <c r="AR57" s="816"/>
      <c r="AS57" s="816"/>
      <c r="AT57" s="816"/>
      <c r="AU57" s="817"/>
      <c r="AV57" s="817"/>
      <c r="AW57" s="817"/>
      <c r="AX57" s="817"/>
      <c r="AY57" s="817"/>
      <c r="AZ57" s="817"/>
      <c r="BA57" s="817"/>
      <c r="BB57" s="817"/>
      <c r="BC57" s="817"/>
      <c r="BD57" s="817"/>
      <c r="BE57" s="817"/>
      <c r="BF57" s="817"/>
      <c r="BG57" s="817"/>
      <c r="BH57" s="817"/>
      <c r="BI57" s="817"/>
      <c r="BJ57" s="817"/>
      <c r="BK57" s="817"/>
      <c r="BL57" s="817"/>
      <c r="BM57" s="817"/>
      <c r="BN57" s="817"/>
      <c r="BO57" s="817"/>
      <c r="BP57" s="817"/>
      <c r="BQ57" s="817"/>
      <c r="BR57" s="817"/>
      <c r="BS57" s="817"/>
      <c r="BT57" s="817"/>
      <c r="BU57" s="817"/>
      <c r="BV57" s="817"/>
      <c r="BW57" s="817"/>
      <c r="BX57" s="817"/>
      <c r="BY57" s="817"/>
      <c r="BZ57" s="817"/>
      <c r="CA57" s="817"/>
      <c r="CB57" s="817"/>
      <c r="CC57" s="817"/>
      <c r="CD57" s="817"/>
      <c r="CE57" s="817"/>
      <c r="CF57" s="817"/>
      <c r="CG57" s="817"/>
      <c r="CH57" s="817"/>
      <c r="CI57" s="817"/>
      <c r="CJ57" s="817"/>
      <c r="CK57" s="817"/>
      <c r="CL57" s="728">
        <f t="shared" si="3"/>
        <v>2.1</v>
      </c>
      <c r="CM57" s="730" t="s">
        <v>186</v>
      </c>
      <c r="CN57" s="730" t="s">
        <v>186</v>
      </c>
      <c r="CO57" s="934"/>
      <c r="CP57" s="717"/>
    </row>
    <row r="58" spans="1:94" ht="60">
      <c r="A58" s="718"/>
      <c r="B58" s="814" t="s">
        <v>187</v>
      </c>
      <c r="C58" s="815"/>
      <c r="D58" s="815" t="s">
        <v>35</v>
      </c>
      <c r="E58" s="727" t="s">
        <v>68</v>
      </c>
      <c r="F58" s="816"/>
      <c r="G58" s="816">
        <v>1.5</v>
      </c>
      <c r="H58" s="816"/>
      <c r="I58" s="816">
        <v>1.5</v>
      </c>
      <c r="J58" s="816"/>
      <c r="K58" s="816">
        <v>1.5</v>
      </c>
      <c r="L58" s="816"/>
      <c r="M58" s="816">
        <v>1.3</v>
      </c>
      <c r="N58" s="816"/>
      <c r="O58" s="816">
        <v>1</v>
      </c>
      <c r="P58" s="816"/>
      <c r="Q58" s="816">
        <v>1</v>
      </c>
      <c r="R58" s="816"/>
      <c r="S58" s="816">
        <v>1</v>
      </c>
      <c r="T58" s="816"/>
      <c r="U58" s="816">
        <v>1.5</v>
      </c>
      <c r="V58" s="816"/>
      <c r="W58" s="816">
        <v>1</v>
      </c>
      <c r="X58" s="816"/>
      <c r="Y58" s="816">
        <v>1.5</v>
      </c>
      <c r="Z58" s="816"/>
      <c r="AA58" s="816">
        <v>1</v>
      </c>
      <c r="AB58" s="816"/>
      <c r="AC58" s="816"/>
      <c r="AD58" s="816"/>
      <c r="AE58" s="816">
        <v>1</v>
      </c>
      <c r="AF58" s="816"/>
      <c r="AG58" s="816">
        <v>1</v>
      </c>
      <c r="AH58" s="816"/>
      <c r="AI58" s="816">
        <v>1</v>
      </c>
      <c r="AJ58" s="816">
        <v>1</v>
      </c>
      <c r="AK58" s="816"/>
      <c r="AL58" s="816"/>
      <c r="AM58" s="816">
        <v>1.3</v>
      </c>
      <c r="AN58" s="816"/>
      <c r="AO58" s="816"/>
      <c r="AP58" s="816"/>
      <c r="AQ58" s="816">
        <v>1</v>
      </c>
      <c r="AR58" s="816"/>
      <c r="AS58" s="816">
        <v>1</v>
      </c>
      <c r="AT58" s="816"/>
      <c r="AU58" s="817"/>
      <c r="AV58" s="817"/>
      <c r="AW58" s="817"/>
      <c r="AX58" s="817"/>
      <c r="AY58" s="817"/>
      <c r="AZ58" s="817"/>
      <c r="BA58" s="817"/>
      <c r="BB58" s="817"/>
      <c r="BC58" s="817"/>
      <c r="BD58" s="817"/>
      <c r="BE58" s="817"/>
      <c r="BF58" s="817"/>
      <c r="BG58" s="817"/>
      <c r="BH58" s="817"/>
      <c r="BI58" s="817"/>
      <c r="BJ58" s="817"/>
      <c r="BK58" s="817"/>
      <c r="BL58" s="817"/>
      <c r="BM58" s="817"/>
      <c r="BN58" s="817"/>
      <c r="BO58" s="817"/>
      <c r="BP58" s="817"/>
      <c r="BQ58" s="817"/>
      <c r="BR58" s="817"/>
      <c r="BS58" s="817"/>
      <c r="BT58" s="817"/>
      <c r="BU58" s="817"/>
      <c r="BV58" s="817"/>
      <c r="BW58" s="817"/>
      <c r="BX58" s="817"/>
      <c r="BY58" s="817"/>
      <c r="BZ58" s="817"/>
      <c r="CA58" s="817"/>
      <c r="CB58" s="817"/>
      <c r="CC58" s="817"/>
      <c r="CD58" s="817"/>
      <c r="CE58" s="817"/>
      <c r="CF58" s="817"/>
      <c r="CG58" s="817"/>
      <c r="CH58" s="817"/>
      <c r="CI58" s="817"/>
      <c r="CJ58" s="817"/>
      <c r="CK58" s="817"/>
      <c r="CL58" s="728">
        <f t="shared" si="3"/>
        <v>21.1</v>
      </c>
      <c r="CM58" s="730" t="s">
        <v>188</v>
      </c>
      <c r="CN58" s="730" t="s">
        <v>189</v>
      </c>
      <c r="CO58" s="934"/>
      <c r="CP58" s="717"/>
    </row>
    <row r="59" spans="1:94" ht="45">
      <c r="A59" s="718"/>
      <c r="B59" s="814" t="s">
        <v>190</v>
      </c>
      <c r="C59" s="815"/>
      <c r="D59" s="815" t="s">
        <v>35</v>
      </c>
      <c r="E59" s="727" t="s">
        <v>68</v>
      </c>
      <c r="F59" s="816"/>
      <c r="G59" s="816"/>
      <c r="H59" s="816">
        <v>0.5</v>
      </c>
      <c r="I59" s="816"/>
      <c r="J59" s="816"/>
      <c r="K59" s="816"/>
      <c r="L59" s="816">
        <v>0.5</v>
      </c>
      <c r="M59" s="816"/>
      <c r="N59" s="816"/>
      <c r="O59" s="816"/>
      <c r="P59" s="816">
        <v>0.5</v>
      </c>
      <c r="Q59" s="816"/>
      <c r="R59" s="816"/>
      <c r="S59" s="816"/>
      <c r="T59" s="816">
        <v>0.5</v>
      </c>
      <c r="U59" s="816"/>
      <c r="V59" s="816"/>
      <c r="W59" s="816"/>
      <c r="X59" s="816">
        <v>0.5</v>
      </c>
      <c r="Y59" s="816"/>
      <c r="Z59" s="816"/>
      <c r="AA59" s="816"/>
      <c r="AB59" s="816">
        <v>0.5</v>
      </c>
      <c r="AC59" s="816"/>
      <c r="AD59" s="816"/>
      <c r="AE59" s="816"/>
      <c r="AF59" s="816">
        <v>0.5</v>
      </c>
      <c r="AG59" s="816"/>
      <c r="AH59" s="816"/>
      <c r="AI59" s="816"/>
      <c r="AJ59" s="816">
        <v>0.5</v>
      </c>
      <c r="AK59" s="816"/>
      <c r="AL59" s="816"/>
      <c r="AM59" s="816"/>
      <c r="AN59" s="816">
        <v>0.5</v>
      </c>
      <c r="AO59" s="816"/>
      <c r="AP59" s="816"/>
      <c r="AQ59" s="816"/>
      <c r="AR59" s="816">
        <v>0.5</v>
      </c>
      <c r="AS59" s="816"/>
      <c r="AT59" s="816"/>
      <c r="AU59" s="817"/>
      <c r="AV59" s="817"/>
      <c r="AW59" s="817"/>
      <c r="AX59" s="817"/>
      <c r="AY59" s="817"/>
      <c r="AZ59" s="817"/>
      <c r="BA59" s="817"/>
      <c r="BB59" s="817"/>
      <c r="BC59" s="817"/>
      <c r="BD59" s="817"/>
      <c r="BE59" s="817"/>
      <c r="BF59" s="817"/>
      <c r="BG59" s="817"/>
      <c r="BH59" s="817"/>
      <c r="BI59" s="817"/>
      <c r="BJ59" s="817"/>
      <c r="BK59" s="817"/>
      <c r="BL59" s="817"/>
      <c r="BM59" s="817"/>
      <c r="BN59" s="817"/>
      <c r="BO59" s="817"/>
      <c r="BP59" s="817"/>
      <c r="BQ59" s="817"/>
      <c r="BR59" s="817"/>
      <c r="BS59" s="817"/>
      <c r="BT59" s="817"/>
      <c r="BU59" s="817"/>
      <c r="BV59" s="817"/>
      <c r="BW59" s="817"/>
      <c r="BX59" s="817"/>
      <c r="BY59" s="817"/>
      <c r="BZ59" s="817"/>
      <c r="CA59" s="817"/>
      <c r="CB59" s="817"/>
      <c r="CC59" s="817"/>
      <c r="CD59" s="817"/>
      <c r="CE59" s="817"/>
      <c r="CF59" s="817"/>
      <c r="CG59" s="817"/>
      <c r="CH59" s="817"/>
      <c r="CI59" s="817"/>
      <c r="CJ59" s="817"/>
      <c r="CK59" s="817"/>
      <c r="CL59" s="728">
        <f t="shared" si="3"/>
        <v>5</v>
      </c>
      <c r="CM59" s="730" t="s">
        <v>191</v>
      </c>
      <c r="CN59" s="730" t="s">
        <v>192</v>
      </c>
      <c r="CO59" s="935"/>
      <c r="CP59" s="717"/>
    </row>
    <row r="60" spans="1:94" ht="69" customHeight="1">
      <c r="A60" s="718"/>
      <c r="B60" s="818" t="s">
        <v>193</v>
      </c>
      <c r="C60" s="819"/>
      <c r="D60" s="819" t="s">
        <v>36</v>
      </c>
      <c r="E60" s="727" t="s">
        <v>68</v>
      </c>
      <c r="F60" s="825">
        <v>0.5</v>
      </c>
      <c r="G60" s="825">
        <v>0.5</v>
      </c>
      <c r="H60" s="825">
        <v>0.4</v>
      </c>
      <c r="I60" s="825">
        <v>0.5</v>
      </c>
      <c r="J60" s="825">
        <v>0.5</v>
      </c>
      <c r="K60" s="825">
        <v>0.5</v>
      </c>
      <c r="L60" s="825">
        <v>0.5</v>
      </c>
      <c r="M60" s="825">
        <v>0.5</v>
      </c>
      <c r="N60" s="825">
        <v>0.5</v>
      </c>
      <c r="O60" s="825">
        <v>0.5</v>
      </c>
      <c r="P60" s="825" t="s">
        <v>194</v>
      </c>
      <c r="Q60" s="825">
        <v>0.5</v>
      </c>
      <c r="R60" s="825">
        <v>0.5</v>
      </c>
      <c r="S60" s="825">
        <v>0.5</v>
      </c>
      <c r="T60" s="825">
        <v>0.5</v>
      </c>
      <c r="U60" s="825">
        <v>0.5</v>
      </c>
      <c r="V60" s="825">
        <v>0.5</v>
      </c>
      <c r="W60" s="825">
        <v>0.5</v>
      </c>
      <c r="X60" s="825">
        <v>0.5</v>
      </c>
      <c r="Y60" s="825">
        <v>0.5</v>
      </c>
      <c r="Z60" s="825">
        <v>0.5</v>
      </c>
      <c r="AA60" s="825">
        <v>0.5</v>
      </c>
      <c r="AB60" s="825">
        <v>0.5</v>
      </c>
      <c r="AC60" s="825">
        <v>0.5</v>
      </c>
      <c r="AD60" s="825">
        <v>0.5</v>
      </c>
      <c r="AE60" s="825">
        <v>0.5</v>
      </c>
      <c r="AF60" s="825">
        <v>0.5</v>
      </c>
      <c r="AG60" s="825">
        <v>0.5</v>
      </c>
      <c r="AH60" s="825">
        <v>0.5</v>
      </c>
      <c r="AI60" s="825">
        <v>0.5</v>
      </c>
      <c r="AJ60" s="825">
        <v>0.5</v>
      </c>
      <c r="AK60" s="825">
        <v>0.5</v>
      </c>
      <c r="AL60" s="825">
        <v>0.5</v>
      </c>
      <c r="AM60" s="825">
        <v>0.5</v>
      </c>
      <c r="AN60" s="825"/>
      <c r="AO60" s="825">
        <v>0.5</v>
      </c>
      <c r="AP60" s="825">
        <v>0.5</v>
      </c>
      <c r="AQ60" s="825">
        <v>0.5</v>
      </c>
      <c r="AR60" s="825">
        <v>0.5</v>
      </c>
      <c r="AS60" s="825">
        <v>0.5</v>
      </c>
      <c r="AT60" s="825"/>
      <c r="AU60" s="826"/>
      <c r="AV60" s="826"/>
      <c r="AW60" s="826"/>
      <c r="AX60" s="826"/>
      <c r="AY60" s="826"/>
      <c r="AZ60" s="826"/>
      <c r="BA60" s="826"/>
      <c r="BB60" s="826"/>
      <c r="BC60" s="826"/>
      <c r="BD60" s="826"/>
      <c r="BE60" s="826"/>
      <c r="BF60" s="826"/>
      <c r="BG60" s="826"/>
      <c r="BH60" s="826"/>
      <c r="BI60" s="826"/>
      <c r="BJ60" s="826"/>
      <c r="BK60" s="826"/>
      <c r="BL60" s="826"/>
      <c r="BM60" s="826"/>
      <c r="BN60" s="826"/>
      <c r="BO60" s="826"/>
      <c r="BP60" s="826"/>
      <c r="BQ60" s="826"/>
      <c r="BR60" s="826"/>
      <c r="BS60" s="826"/>
      <c r="BT60" s="826"/>
      <c r="BU60" s="826"/>
      <c r="BV60" s="826"/>
      <c r="BW60" s="826"/>
      <c r="BX60" s="826"/>
      <c r="BY60" s="826"/>
      <c r="BZ60" s="826"/>
      <c r="CA60" s="826"/>
      <c r="CB60" s="826"/>
      <c r="CC60" s="826"/>
      <c r="CD60" s="826"/>
      <c r="CE60" s="826"/>
      <c r="CF60" s="826"/>
      <c r="CG60" s="826"/>
      <c r="CH60" s="826"/>
      <c r="CI60" s="826"/>
      <c r="CJ60" s="826"/>
      <c r="CK60" s="826"/>
      <c r="CL60" s="728">
        <f t="shared" si="3"/>
        <v>18.899999999999999</v>
      </c>
      <c r="CM60" s="730" t="s">
        <v>195</v>
      </c>
      <c r="CN60" s="730" t="s">
        <v>196</v>
      </c>
      <c r="CO60" s="933" t="s">
        <v>197</v>
      </c>
      <c r="CP60" s="717"/>
    </row>
    <row r="61" spans="1:94" ht="64.5" customHeight="1">
      <c r="A61" s="718"/>
      <c r="B61" s="820" t="s">
        <v>198</v>
      </c>
      <c r="C61" s="819"/>
      <c r="D61" s="819" t="s">
        <v>36</v>
      </c>
      <c r="E61" s="727" t="s">
        <v>68</v>
      </c>
      <c r="F61" s="825">
        <v>1</v>
      </c>
      <c r="G61" s="825">
        <v>0.5</v>
      </c>
      <c r="H61" s="825">
        <v>1</v>
      </c>
      <c r="I61" s="825">
        <v>0.5</v>
      </c>
      <c r="J61" s="825">
        <v>1</v>
      </c>
      <c r="K61" s="825">
        <v>0.5</v>
      </c>
      <c r="L61" s="825">
        <v>1</v>
      </c>
      <c r="M61" s="825">
        <v>0.5</v>
      </c>
      <c r="N61" s="825">
        <v>1</v>
      </c>
      <c r="O61" s="825">
        <v>1</v>
      </c>
      <c r="P61" s="825">
        <v>1</v>
      </c>
      <c r="Q61" s="825">
        <v>1</v>
      </c>
      <c r="R61" s="825">
        <v>1</v>
      </c>
      <c r="S61" s="825">
        <v>1</v>
      </c>
      <c r="T61" s="825">
        <v>1</v>
      </c>
      <c r="U61" s="825">
        <v>1</v>
      </c>
      <c r="V61" s="825">
        <v>1</v>
      </c>
      <c r="W61" s="825">
        <v>1</v>
      </c>
      <c r="X61" s="825">
        <v>1</v>
      </c>
      <c r="Y61" s="825">
        <v>1</v>
      </c>
      <c r="Z61" s="825">
        <v>1</v>
      </c>
      <c r="AA61" s="825">
        <v>1</v>
      </c>
      <c r="AB61" s="825">
        <v>1</v>
      </c>
      <c r="AC61" s="825">
        <v>1</v>
      </c>
      <c r="AD61" s="825">
        <v>1</v>
      </c>
      <c r="AE61" s="825">
        <v>1</v>
      </c>
      <c r="AF61" s="825">
        <v>1</v>
      </c>
      <c r="AG61" s="825">
        <v>1</v>
      </c>
      <c r="AH61" s="825">
        <v>1</v>
      </c>
      <c r="AI61" s="825">
        <v>1</v>
      </c>
      <c r="AJ61" s="825">
        <v>1</v>
      </c>
      <c r="AK61" s="825">
        <v>1</v>
      </c>
      <c r="AL61" s="825">
        <v>1</v>
      </c>
      <c r="AM61" s="825">
        <v>1</v>
      </c>
      <c r="AN61" s="825">
        <v>1</v>
      </c>
      <c r="AO61" s="825">
        <v>1</v>
      </c>
      <c r="AP61" s="825"/>
      <c r="AQ61" s="825"/>
      <c r="AR61" s="825"/>
      <c r="AS61" s="825"/>
      <c r="AT61" s="825"/>
      <c r="AU61" s="826"/>
      <c r="AV61" s="826"/>
      <c r="AW61" s="826"/>
      <c r="AX61" s="826"/>
      <c r="AY61" s="826"/>
      <c r="AZ61" s="826"/>
      <c r="BA61" s="826"/>
      <c r="BB61" s="826"/>
      <c r="BC61" s="826"/>
      <c r="BD61" s="826"/>
      <c r="BE61" s="826"/>
      <c r="BF61" s="826"/>
      <c r="BG61" s="826"/>
      <c r="BH61" s="826"/>
      <c r="BI61" s="826"/>
      <c r="BJ61" s="826"/>
      <c r="BK61" s="826"/>
      <c r="BL61" s="826"/>
      <c r="BM61" s="826"/>
      <c r="BN61" s="826"/>
      <c r="BO61" s="826"/>
      <c r="BP61" s="826"/>
      <c r="BQ61" s="826"/>
      <c r="BR61" s="826"/>
      <c r="BS61" s="826"/>
      <c r="BT61" s="826"/>
      <c r="BU61" s="826"/>
      <c r="BV61" s="826"/>
      <c r="BW61" s="826"/>
      <c r="BX61" s="826"/>
      <c r="BY61" s="826"/>
      <c r="BZ61" s="826"/>
      <c r="CA61" s="826"/>
      <c r="CB61" s="826"/>
      <c r="CC61" s="826"/>
      <c r="CD61" s="826"/>
      <c r="CE61" s="826"/>
      <c r="CF61" s="826"/>
      <c r="CG61" s="826"/>
      <c r="CH61" s="826"/>
      <c r="CI61" s="826"/>
      <c r="CJ61" s="826"/>
      <c r="CK61" s="826"/>
      <c r="CL61" s="728">
        <f t="shared" si="3"/>
        <v>34</v>
      </c>
      <c r="CM61" s="730" t="s">
        <v>199</v>
      </c>
      <c r="CN61" s="730" t="s">
        <v>200</v>
      </c>
      <c r="CO61" s="934"/>
      <c r="CP61" s="717"/>
    </row>
    <row r="62" spans="1:94" ht="94.5" customHeight="1">
      <c r="A62" s="718"/>
      <c r="B62" s="820" t="s">
        <v>201</v>
      </c>
      <c r="C62" s="819"/>
      <c r="D62" s="819" t="s">
        <v>36</v>
      </c>
      <c r="E62" s="727" t="s">
        <v>68</v>
      </c>
      <c r="F62" s="825">
        <v>1</v>
      </c>
      <c r="G62" s="825">
        <v>1</v>
      </c>
      <c r="H62" s="825">
        <v>0.5</v>
      </c>
      <c r="I62" s="825">
        <v>0.5</v>
      </c>
      <c r="J62" s="825">
        <v>0.5</v>
      </c>
      <c r="K62" s="825">
        <v>0.5</v>
      </c>
      <c r="L62" s="825">
        <v>0.5</v>
      </c>
      <c r="M62" s="825">
        <v>0.5</v>
      </c>
      <c r="N62" s="825">
        <v>0.5</v>
      </c>
      <c r="O62" s="825">
        <v>0.5</v>
      </c>
      <c r="P62" s="825">
        <v>1</v>
      </c>
      <c r="Q62" s="825">
        <v>1</v>
      </c>
      <c r="R62" s="825">
        <v>0.5</v>
      </c>
      <c r="S62" s="825">
        <v>0.5</v>
      </c>
      <c r="T62" s="825">
        <v>0.5</v>
      </c>
      <c r="U62" s="825">
        <v>0.5</v>
      </c>
      <c r="V62" s="825">
        <v>0.5</v>
      </c>
      <c r="W62" s="825">
        <v>0.5</v>
      </c>
      <c r="X62" s="825">
        <v>0.5</v>
      </c>
      <c r="Y62" s="825">
        <v>0.5</v>
      </c>
      <c r="Z62" s="825">
        <v>0.5</v>
      </c>
      <c r="AA62" s="825">
        <v>0.5</v>
      </c>
      <c r="AB62" s="825">
        <v>0.5</v>
      </c>
      <c r="AC62" s="825">
        <v>0.5</v>
      </c>
      <c r="AD62" s="825">
        <v>0.5</v>
      </c>
      <c r="AE62" s="825">
        <v>0.5</v>
      </c>
      <c r="AF62" s="825">
        <v>0.5</v>
      </c>
      <c r="AG62" s="825">
        <v>0.5</v>
      </c>
      <c r="AH62" s="825">
        <v>0.5</v>
      </c>
      <c r="AI62" s="825">
        <v>0.5</v>
      </c>
      <c r="AJ62" s="825">
        <v>0.5</v>
      </c>
      <c r="AK62" s="825">
        <v>0.5</v>
      </c>
      <c r="AL62" s="825">
        <v>0.5</v>
      </c>
      <c r="AM62" s="825">
        <v>0.5</v>
      </c>
      <c r="AN62" s="825">
        <v>0.5</v>
      </c>
      <c r="AO62" s="825"/>
      <c r="AP62" s="825">
        <v>0.5</v>
      </c>
      <c r="AQ62" s="825">
        <v>0.5</v>
      </c>
      <c r="AR62" s="825">
        <v>0.5</v>
      </c>
      <c r="AS62" s="825">
        <v>0.5</v>
      </c>
      <c r="AT62" s="825"/>
      <c r="AU62" s="826"/>
      <c r="AV62" s="826"/>
      <c r="AW62" s="826"/>
      <c r="AX62" s="826"/>
      <c r="AY62" s="826"/>
      <c r="AZ62" s="826"/>
      <c r="BA62" s="826"/>
      <c r="BB62" s="826"/>
      <c r="BC62" s="826"/>
      <c r="BD62" s="826"/>
      <c r="BE62" s="826"/>
      <c r="BF62" s="826"/>
      <c r="BG62" s="826"/>
      <c r="BH62" s="826"/>
      <c r="BI62" s="826"/>
      <c r="BJ62" s="826"/>
      <c r="BK62" s="826"/>
      <c r="BL62" s="826"/>
      <c r="BM62" s="826"/>
      <c r="BN62" s="826"/>
      <c r="BO62" s="826"/>
      <c r="BP62" s="826"/>
      <c r="BQ62" s="826"/>
      <c r="BR62" s="826"/>
      <c r="BS62" s="826"/>
      <c r="BT62" s="826"/>
      <c r="BU62" s="826"/>
      <c r="BV62" s="826"/>
      <c r="BW62" s="826"/>
      <c r="BX62" s="826"/>
      <c r="BY62" s="826"/>
      <c r="BZ62" s="826"/>
      <c r="CA62" s="826"/>
      <c r="CB62" s="826"/>
      <c r="CC62" s="826"/>
      <c r="CD62" s="826"/>
      <c r="CE62" s="826"/>
      <c r="CF62" s="826"/>
      <c r="CG62" s="826"/>
      <c r="CH62" s="826"/>
      <c r="CI62" s="826"/>
      <c r="CJ62" s="826"/>
      <c r="CK62" s="826"/>
      <c r="CL62" s="728">
        <f t="shared" si="3"/>
        <v>21.5</v>
      </c>
      <c r="CM62" s="730" t="s">
        <v>202</v>
      </c>
      <c r="CN62" s="730" t="s">
        <v>203</v>
      </c>
      <c r="CO62" s="934"/>
      <c r="CP62" s="717"/>
    </row>
    <row r="63" spans="1:94" ht="54" customHeight="1">
      <c r="A63" s="718"/>
      <c r="B63" s="820" t="s">
        <v>204</v>
      </c>
      <c r="C63" s="819"/>
      <c r="D63" s="819" t="s">
        <v>36</v>
      </c>
      <c r="E63" s="727" t="s">
        <v>68</v>
      </c>
      <c r="F63" s="825">
        <v>0.5</v>
      </c>
      <c r="G63" s="825">
        <v>0.5</v>
      </c>
      <c r="H63" s="825">
        <v>1</v>
      </c>
      <c r="I63" s="825">
        <v>0.5</v>
      </c>
      <c r="J63" s="825">
        <v>0.5</v>
      </c>
      <c r="K63" s="825">
        <v>0.5</v>
      </c>
      <c r="L63" s="825">
        <v>1</v>
      </c>
      <c r="M63" s="825">
        <v>0.5</v>
      </c>
      <c r="N63" s="825">
        <v>0.5</v>
      </c>
      <c r="O63" s="825">
        <v>0.5</v>
      </c>
      <c r="P63" s="825">
        <v>0.5</v>
      </c>
      <c r="Q63" s="825">
        <v>1</v>
      </c>
      <c r="R63" s="825">
        <v>1</v>
      </c>
      <c r="S63" s="825">
        <v>1</v>
      </c>
      <c r="T63" s="825">
        <v>1</v>
      </c>
      <c r="U63" s="825">
        <v>1</v>
      </c>
      <c r="V63" s="825">
        <v>1</v>
      </c>
      <c r="W63" s="825">
        <v>0.5</v>
      </c>
      <c r="X63" s="825">
        <v>1</v>
      </c>
      <c r="Y63" s="825">
        <v>1</v>
      </c>
      <c r="Z63" s="825">
        <v>1</v>
      </c>
      <c r="AA63" s="825">
        <v>0.5</v>
      </c>
      <c r="AB63" s="825">
        <v>1</v>
      </c>
      <c r="AC63" s="825">
        <v>1</v>
      </c>
      <c r="AD63" s="825">
        <v>1</v>
      </c>
      <c r="AE63" s="825">
        <v>1</v>
      </c>
      <c r="AF63" s="825">
        <v>1</v>
      </c>
      <c r="AG63" s="825">
        <v>0.5</v>
      </c>
      <c r="AH63" s="825">
        <v>0.5</v>
      </c>
      <c r="AI63" s="825">
        <v>0.5</v>
      </c>
      <c r="AJ63" s="825">
        <v>1</v>
      </c>
      <c r="AK63" s="825">
        <v>0.5</v>
      </c>
      <c r="AL63" s="825">
        <v>0.5</v>
      </c>
      <c r="AM63" s="825"/>
      <c r="AN63" s="825">
        <v>0.5</v>
      </c>
      <c r="AO63" s="825"/>
      <c r="AP63" s="825">
        <v>1</v>
      </c>
      <c r="AQ63" s="825">
        <v>1</v>
      </c>
      <c r="AR63" s="825">
        <v>1</v>
      </c>
      <c r="AS63" s="825">
        <v>1</v>
      </c>
      <c r="AT63" s="825"/>
      <c r="AU63" s="826"/>
      <c r="AV63" s="826"/>
      <c r="AW63" s="826"/>
      <c r="AX63" s="826"/>
      <c r="AY63" s="826"/>
      <c r="AZ63" s="826"/>
      <c r="BA63" s="826"/>
      <c r="BB63" s="826"/>
      <c r="BC63" s="826"/>
      <c r="BD63" s="826"/>
      <c r="BE63" s="826"/>
      <c r="BF63" s="826"/>
      <c r="BG63" s="826"/>
      <c r="BH63" s="826"/>
      <c r="BI63" s="826"/>
      <c r="BJ63" s="826"/>
      <c r="BK63" s="826"/>
      <c r="BL63" s="826"/>
      <c r="BM63" s="826"/>
      <c r="BN63" s="826"/>
      <c r="BO63" s="826"/>
      <c r="BP63" s="826"/>
      <c r="BQ63" s="826"/>
      <c r="BR63" s="826"/>
      <c r="BS63" s="826"/>
      <c r="BT63" s="826"/>
      <c r="BU63" s="826"/>
      <c r="BV63" s="826"/>
      <c r="BW63" s="826"/>
      <c r="BX63" s="826"/>
      <c r="BY63" s="826"/>
      <c r="BZ63" s="826"/>
      <c r="CA63" s="826"/>
      <c r="CB63" s="826"/>
      <c r="CC63" s="826"/>
      <c r="CD63" s="826"/>
      <c r="CE63" s="826"/>
      <c r="CF63" s="826"/>
      <c r="CG63" s="826"/>
      <c r="CH63" s="826"/>
      <c r="CI63" s="826"/>
      <c r="CJ63" s="826"/>
      <c r="CK63" s="826"/>
      <c r="CL63" s="728">
        <f t="shared" si="3"/>
        <v>29.5</v>
      </c>
      <c r="CM63" s="730" t="s">
        <v>205</v>
      </c>
      <c r="CN63" s="730" t="s">
        <v>206</v>
      </c>
      <c r="CO63" s="934"/>
      <c r="CP63" s="717"/>
    </row>
    <row r="64" spans="1:94" ht="68.25" customHeight="1">
      <c r="A64" s="718"/>
      <c r="B64" s="820" t="s">
        <v>207</v>
      </c>
      <c r="C64" s="819"/>
      <c r="D64" s="819" t="s">
        <v>36</v>
      </c>
      <c r="E64" s="727" t="s">
        <v>68</v>
      </c>
      <c r="F64" s="825"/>
      <c r="G64" s="825"/>
      <c r="H64" s="825"/>
      <c r="I64" s="825"/>
      <c r="J64" s="825"/>
      <c r="K64" s="825"/>
      <c r="L64" s="825"/>
      <c r="M64" s="825"/>
      <c r="N64" s="825"/>
      <c r="O64" s="825"/>
      <c r="P64" s="825"/>
      <c r="Q64" s="825"/>
      <c r="R64" s="825"/>
      <c r="S64" s="825"/>
      <c r="T64" s="825"/>
      <c r="U64" s="825"/>
      <c r="V64" s="825">
        <v>0.5</v>
      </c>
      <c r="W64" s="825">
        <v>1</v>
      </c>
      <c r="X64" s="825">
        <v>0.5</v>
      </c>
      <c r="Y64" s="825">
        <v>1</v>
      </c>
      <c r="Z64" s="825">
        <v>0.5</v>
      </c>
      <c r="AA64" s="825">
        <v>1</v>
      </c>
      <c r="AB64" s="825">
        <v>0.5</v>
      </c>
      <c r="AC64" s="825">
        <v>1</v>
      </c>
      <c r="AD64" s="825">
        <v>0.5</v>
      </c>
      <c r="AE64" s="825">
        <v>1</v>
      </c>
      <c r="AF64" s="825">
        <v>0.5</v>
      </c>
      <c r="AG64" s="825">
        <v>1</v>
      </c>
      <c r="AH64" s="825">
        <v>0.5</v>
      </c>
      <c r="AI64" s="825">
        <v>1</v>
      </c>
      <c r="AJ64" s="825">
        <v>0.5</v>
      </c>
      <c r="AK64" s="825">
        <v>0.5</v>
      </c>
      <c r="AL64" s="825">
        <v>2</v>
      </c>
      <c r="AM64" s="825">
        <v>2</v>
      </c>
      <c r="AN64" s="825">
        <v>1</v>
      </c>
      <c r="AO64" s="825">
        <v>1</v>
      </c>
      <c r="AP64" s="825"/>
      <c r="AQ64" s="825"/>
      <c r="AR64" s="825"/>
      <c r="AS64" s="825"/>
      <c r="AT64" s="825"/>
      <c r="AU64" s="826"/>
      <c r="AV64" s="826"/>
      <c r="AW64" s="826"/>
      <c r="AX64" s="826"/>
      <c r="AY64" s="826"/>
      <c r="AZ64" s="826"/>
      <c r="BA64" s="826"/>
      <c r="BB64" s="826"/>
      <c r="BC64" s="826"/>
      <c r="BD64" s="826"/>
      <c r="BE64" s="826"/>
      <c r="BF64" s="826"/>
      <c r="BG64" s="826"/>
      <c r="BH64" s="826"/>
      <c r="BI64" s="826"/>
      <c r="BJ64" s="826"/>
      <c r="BK64" s="826"/>
      <c r="BL64" s="826"/>
      <c r="BM64" s="826"/>
      <c r="BN64" s="826"/>
      <c r="BO64" s="826"/>
      <c r="BP64" s="826"/>
      <c r="BQ64" s="826"/>
      <c r="BR64" s="826"/>
      <c r="BS64" s="826"/>
      <c r="BT64" s="826"/>
      <c r="BU64" s="826"/>
      <c r="BV64" s="826"/>
      <c r="BW64" s="826"/>
      <c r="BX64" s="826"/>
      <c r="BY64" s="826"/>
      <c r="BZ64" s="826"/>
      <c r="CA64" s="826"/>
      <c r="CB64" s="826"/>
      <c r="CC64" s="826"/>
      <c r="CD64" s="826"/>
      <c r="CE64" s="826"/>
      <c r="CF64" s="826"/>
      <c r="CG64" s="826"/>
      <c r="CH64" s="826"/>
      <c r="CI64" s="826"/>
      <c r="CJ64" s="826"/>
      <c r="CK64" s="826"/>
      <c r="CL64" s="728">
        <f t="shared" si="3"/>
        <v>17.5</v>
      </c>
      <c r="CM64" s="730" t="s">
        <v>177</v>
      </c>
      <c r="CN64" s="730" t="s">
        <v>178</v>
      </c>
      <c r="CO64" s="934"/>
      <c r="CP64" s="717"/>
    </row>
    <row r="65" spans="1:94" ht="70.5" customHeight="1">
      <c r="A65" s="718"/>
      <c r="B65" s="821" t="s">
        <v>208</v>
      </c>
      <c r="C65" s="819"/>
      <c r="D65" s="819" t="s">
        <v>36</v>
      </c>
      <c r="E65" s="727" t="s">
        <v>68</v>
      </c>
      <c r="F65" s="825">
        <v>0.3</v>
      </c>
      <c r="G65" s="825">
        <v>0.3</v>
      </c>
      <c r="H65" s="825">
        <v>0.3</v>
      </c>
      <c r="I65" s="825">
        <v>0.8</v>
      </c>
      <c r="J65" s="825">
        <v>0.8</v>
      </c>
      <c r="K65" s="825">
        <v>0.3</v>
      </c>
      <c r="L65" s="825">
        <v>0.3</v>
      </c>
      <c r="M65" s="825">
        <v>0.8</v>
      </c>
      <c r="N65" s="825">
        <v>0.8</v>
      </c>
      <c r="O65" s="825">
        <v>0.3</v>
      </c>
      <c r="P65" s="825">
        <v>0.8</v>
      </c>
      <c r="Q65" s="825">
        <v>0.8</v>
      </c>
      <c r="R65" s="825">
        <v>0.8</v>
      </c>
      <c r="S65" s="825">
        <v>0.8</v>
      </c>
      <c r="T65" s="825">
        <v>0.3</v>
      </c>
      <c r="U65" s="825">
        <v>0.3</v>
      </c>
      <c r="V65" s="825">
        <v>0.3</v>
      </c>
      <c r="W65" s="825">
        <v>0.3</v>
      </c>
      <c r="X65" s="825">
        <v>0.3</v>
      </c>
      <c r="Y65" s="825">
        <v>0.3</v>
      </c>
      <c r="Z65" s="825">
        <v>0.3</v>
      </c>
      <c r="AA65" s="825">
        <v>0.3</v>
      </c>
      <c r="AB65" s="825">
        <v>0.3</v>
      </c>
      <c r="AC65" s="825">
        <v>0.3</v>
      </c>
      <c r="AD65" s="825">
        <v>0.3</v>
      </c>
      <c r="AE65" s="825">
        <v>0.3</v>
      </c>
      <c r="AF65" s="825">
        <v>0.3</v>
      </c>
      <c r="AG65" s="825">
        <v>0.3</v>
      </c>
      <c r="AH65" s="825">
        <v>0.3</v>
      </c>
      <c r="AI65" s="825">
        <v>0.3</v>
      </c>
      <c r="AJ65" s="825">
        <v>0.3</v>
      </c>
      <c r="AK65" s="825">
        <v>0.3</v>
      </c>
      <c r="AL65" s="825">
        <v>0.3</v>
      </c>
      <c r="AM65" s="825">
        <v>0.3</v>
      </c>
      <c r="AN65" s="825">
        <v>0.3</v>
      </c>
      <c r="AO65" s="825">
        <v>0.3</v>
      </c>
      <c r="AP65" s="825">
        <v>0.3</v>
      </c>
      <c r="AQ65" s="825">
        <v>1.3</v>
      </c>
      <c r="AR65" s="825">
        <v>1.3</v>
      </c>
      <c r="AS65" s="825">
        <v>1.3</v>
      </c>
      <c r="AT65" s="825"/>
      <c r="AU65" s="826"/>
      <c r="AV65" s="826"/>
      <c r="AW65" s="826"/>
      <c r="AX65" s="826"/>
      <c r="AY65" s="826"/>
      <c r="AZ65" s="826"/>
      <c r="BA65" s="826"/>
      <c r="BB65" s="826"/>
      <c r="BC65" s="826"/>
      <c r="BD65" s="826"/>
      <c r="BE65" s="826"/>
      <c r="BF65" s="826"/>
      <c r="BG65" s="826"/>
      <c r="BH65" s="826"/>
      <c r="BI65" s="826"/>
      <c r="BJ65" s="826"/>
      <c r="BK65" s="826"/>
      <c r="BL65" s="826"/>
      <c r="BM65" s="826"/>
      <c r="BN65" s="826"/>
      <c r="BO65" s="826"/>
      <c r="BP65" s="826"/>
      <c r="BQ65" s="826"/>
      <c r="BR65" s="826"/>
      <c r="BS65" s="826"/>
      <c r="BT65" s="826"/>
      <c r="BU65" s="826"/>
      <c r="BV65" s="826"/>
      <c r="BW65" s="826"/>
      <c r="BX65" s="826"/>
      <c r="BY65" s="826"/>
      <c r="BZ65" s="826"/>
      <c r="CA65" s="826"/>
      <c r="CB65" s="826"/>
      <c r="CC65" s="826"/>
      <c r="CD65" s="826"/>
      <c r="CE65" s="826"/>
      <c r="CF65" s="826"/>
      <c r="CG65" s="826"/>
      <c r="CH65" s="826"/>
      <c r="CI65" s="826"/>
      <c r="CJ65" s="826"/>
      <c r="CK65" s="826"/>
      <c r="CL65" s="728">
        <f t="shared" si="3"/>
        <v>19.000000000000018</v>
      </c>
      <c r="CM65" s="730" t="s">
        <v>209</v>
      </c>
      <c r="CN65" s="730" t="s">
        <v>210</v>
      </c>
      <c r="CO65" s="934"/>
      <c r="CP65" s="717"/>
    </row>
    <row r="66" spans="1:94" ht="50.25" customHeight="1">
      <c r="A66" s="718"/>
      <c r="B66" s="818" t="s">
        <v>211</v>
      </c>
      <c r="C66" s="819"/>
      <c r="D66" s="819" t="s">
        <v>36</v>
      </c>
      <c r="E66" s="727" t="s">
        <v>68</v>
      </c>
      <c r="F66" s="825"/>
      <c r="G66" s="825"/>
      <c r="H66" s="825"/>
      <c r="I66" s="825"/>
      <c r="J66" s="825"/>
      <c r="K66" s="825"/>
      <c r="L66" s="825"/>
      <c r="M66" s="825"/>
      <c r="N66" s="825"/>
      <c r="O66" s="825"/>
      <c r="P66" s="825"/>
      <c r="Q66" s="825"/>
      <c r="R66" s="825"/>
      <c r="S66" s="825"/>
      <c r="T66" s="825"/>
      <c r="U66" s="825"/>
      <c r="V66" s="825"/>
      <c r="W66" s="825"/>
      <c r="X66" s="825"/>
      <c r="Y66" s="825"/>
      <c r="Z66" s="825"/>
      <c r="AA66" s="825"/>
      <c r="AB66" s="825"/>
      <c r="AC66" s="825"/>
      <c r="AD66" s="825"/>
      <c r="AE66" s="825"/>
      <c r="AF66" s="825"/>
      <c r="AG66" s="825"/>
      <c r="AH66" s="825">
        <v>0.5</v>
      </c>
      <c r="AI66" s="825">
        <v>0.5</v>
      </c>
      <c r="AJ66" s="825">
        <v>0.5</v>
      </c>
      <c r="AK66" s="825">
        <v>1</v>
      </c>
      <c r="AL66" s="825"/>
      <c r="AM66" s="825"/>
      <c r="AN66" s="825">
        <v>1.5</v>
      </c>
      <c r="AO66" s="825">
        <v>1</v>
      </c>
      <c r="AP66" s="825">
        <v>1.5</v>
      </c>
      <c r="AQ66" s="825">
        <v>0.5</v>
      </c>
      <c r="AR66" s="825">
        <v>0.5</v>
      </c>
      <c r="AS66" s="825"/>
      <c r="AT66" s="825"/>
      <c r="AU66" s="826"/>
      <c r="AV66" s="826"/>
      <c r="AW66" s="826"/>
      <c r="AX66" s="826"/>
      <c r="AY66" s="826"/>
      <c r="AZ66" s="826"/>
      <c r="BA66" s="826"/>
      <c r="BB66" s="826"/>
      <c r="BC66" s="826"/>
      <c r="BD66" s="826"/>
      <c r="BE66" s="826"/>
      <c r="BF66" s="826"/>
      <c r="BG66" s="826"/>
      <c r="BH66" s="826"/>
      <c r="BI66" s="826"/>
      <c r="BJ66" s="826"/>
      <c r="BK66" s="826"/>
      <c r="BL66" s="826"/>
      <c r="BM66" s="826"/>
      <c r="BN66" s="826"/>
      <c r="BO66" s="826"/>
      <c r="BP66" s="826"/>
      <c r="BQ66" s="826"/>
      <c r="BR66" s="826"/>
      <c r="BS66" s="826"/>
      <c r="BT66" s="826"/>
      <c r="BU66" s="826"/>
      <c r="BV66" s="826"/>
      <c r="BW66" s="826"/>
      <c r="BX66" s="826"/>
      <c r="BY66" s="826"/>
      <c r="BZ66" s="826"/>
      <c r="CA66" s="826"/>
      <c r="CB66" s="826"/>
      <c r="CC66" s="826"/>
      <c r="CD66" s="826"/>
      <c r="CE66" s="826"/>
      <c r="CF66" s="826"/>
      <c r="CG66" s="826"/>
      <c r="CH66" s="826"/>
      <c r="CI66" s="826"/>
      <c r="CJ66" s="826"/>
      <c r="CK66" s="826"/>
      <c r="CL66" s="728">
        <f t="shared" si="3"/>
        <v>7.5</v>
      </c>
      <c r="CM66" s="730" t="s">
        <v>183</v>
      </c>
      <c r="CN66" s="730" t="s">
        <v>184</v>
      </c>
      <c r="CO66" s="934"/>
      <c r="CP66" s="717"/>
    </row>
    <row r="67" spans="1:94" ht="52.5" customHeight="1">
      <c r="A67" s="718"/>
      <c r="B67" s="822" t="s">
        <v>212</v>
      </c>
      <c r="C67" s="819"/>
      <c r="D67" s="819" t="s">
        <v>36</v>
      </c>
      <c r="E67" s="727" t="s">
        <v>68</v>
      </c>
      <c r="F67" s="825">
        <v>0.5</v>
      </c>
      <c r="G67" s="825">
        <v>0.5</v>
      </c>
      <c r="H67" s="825">
        <v>0.5</v>
      </c>
      <c r="I67" s="825">
        <v>0.5</v>
      </c>
      <c r="J67" s="825">
        <v>0.5</v>
      </c>
      <c r="K67" s="825">
        <v>0.5</v>
      </c>
      <c r="L67" s="825">
        <v>0.5</v>
      </c>
      <c r="M67" s="825">
        <v>0.5</v>
      </c>
      <c r="N67" s="825">
        <v>0.5</v>
      </c>
      <c r="O67" s="825">
        <v>0.5</v>
      </c>
      <c r="P67" s="825">
        <v>0.5</v>
      </c>
      <c r="Q67" s="825">
        <v>0.5</v>
      </c>
      <c r="R67" s="825">
        <v>0.5</v>
      </c>
      <c r="S67" s="825">
        <v>0.5</v>
      </c>
      <c r="T67" s="825">
        <v>0.5</v>
      </c>
      <c r="U67" s="825">
        <v>0.5</v>
      </c>
      <c r="V67" s="825">
        <v>0.5</v>
      </c>
      <c r="W67" s="825">
        <v>0.5</v>
      </c>
      <c r="X67" s="825">
        <v>0.5</v>
      </c>
      <c r="Y67" s="825">
        <v>0.5</v>
      </c>
      <c r="Z67" s="825">
        <v>0.5</v>
      </c>
      <c r="AA67" s="825">
        <v>0.5</v>
      </c>
      <c r="AB67" s="825">
        <v>0.5</v>
      </c>
      <c r="AC67" s="825">
        <v>0.5</v>
      </c>
      <c r="AD67" s="825">
        <v>0.5</v>
      </c>
      <c r="AE67" s="825">
        <v>0.5</v>
      </c>
      <c r="AF67" s="825">
        <v>0.5</v>
      </c>
      <c r="AG67" s="825">
        <v>0.5</v>
      </c>
      <c r="AH67" s="825">
        <v>0.5</v>
      </c>
      <c r="AI67" s="825">
        <v>0.5</v>
      </c>
      <c r="AJ67" s="825">
        <v>0.5</v>
      </c>
      <c r="AK67" s="825">
        <v>0.25</v>
      </c>
      <c r="AL67" s="825">
        <v>0.25</v>
      </c>
      <c r="AM67" s="825">
        <v>0.5</v>
      </c>
      <c r="AN67" s="825">
        <v>0.25</v>
      </c>
      <c r="AO67" s="825">
        <v>0.5</v>
      </c>
      <c r="AP67" s="825">
        <v>0.5</v>
      </c>
      <c r="AQ67" s="825">
        <v>1</v>
      </c>
      <c r="AR67" s="825">
        <v>0.5</v>
      </c>
      <c r="AS67" s="825">
        <v>1</v>
      </c>
      <c r="AT67" s="825"/>
      <c r="AU67" s="826"/>
      <c r="AV67" s="826"/>
      <c r="AW67" s="826"/>
      <c r="AX67" s="826"/>
      <c r="AY67" s="826"/>
      <c r="AZ67" s="826"/>
      <c r="BA67" s="826"/>
      <c r="BB67" s="826"/>
      <c r="BC67" s="826"/>
      <c r="BD67" s="826"/>
      <c r="BE67" s="826"/>
      <c r="BF67" s="826"/>
      <c r="BG67" s="826"/>
      <c r="BH67" s="826"/>
      <c r="BI67" s="826"/>
      <c r="BJ67" s="826"/>
      <c r="BK67" s="826"/>
      <c r="BL67" s="826"/>
      <c r="BM67" s="826"/>
      <c r="BN67" s="826"/>
      <c r="BO67" s="826"/>
      <c r="BP67" s="826"/>
      <c r="BQ67" s="826"/>
      <c r="BR67" s="826"/>
      <c r="BS67" s="826"/>
      <c r="BT67" s="826"/>
      <c r="BU67" s="826"/>
      <c r="BV67" s="826"/>
      <c r="BW67" s="826"/>
      <c r="BX67" s="826"/>
      <c r="BY67" s="826"/>
      <c r="BZ67" s="826"/>
      <c r="CA67" s="826"/>
      <c r="CB67" s="826"/>
      <c r="CC67" s="826"/>
      <c r="CD67" s="826"/>
      <c r="CE67" s="826"/>
      <c r="CF67" s="826"/>
      <c r="CG67" s="826"/>
      <c r="CH67" s="826"/>
      <c r="CI67" s="826"/>
      <c r="CJ67" s="826"/>
      <c r="CK67" s="826"/>
      <c r="CL67" s="728">
        <f t="shared" si="3"/>
        <v>20.25</v>
      </c>
      <c r="CM67" s="730" t="s">
        <v>191</v>
      </c>
      <c r="CN67" s="730" t="s">
        <v>192</v>
      </c>
      <c r="CO67" s="934"/>
      <c r="CP67" s="717"/>
    </row>
    <row r="68" spans="1:94" ht="43.5" customHeight="1">
      <c r="A68" s="718"/>
      <c r="B68" s="818" t="s">
        <v>213</v>
      </c>
      <c r="C68" s="819"/>
      <c r="D68" s="819" t="s">
        <v>36</v>
      </c>
      <c r="E68" s="727" t="s">
        <v>68</v>
      </c>
      <c r="F68" s="825">
        <v>0.5</v>
      </c>
      <c r="G68" s="825">
        <v>0.5</v>
      </c>
      <c r="H68" s="825">
        <v>0.5</v>
      </c>
      <c r="I68" s="825">
        <v>0.5</v>
      </c>
      <c r="J68" s="825">
        <v>0.5</v>
      </c>
      <c r="K68" s="825">
        <v>0.5</v>
      </c>
      <c r="L68" s="825">
        <v>0.5</v>
      </c>
      <c r="M68" s="825">
        <v>0.5</v>
      </c>
      <c r="N68" s="825">
        <v>0.5</v>
      </c>
      <c r="O68" s="825">
        <v>0.5</v>
      </c>
      <c r="P68" s="825">
        <v>0.5</v>
      </c>
      <c r="Q68" s="825">
        <v>0.5</v>
      </c>
      <c r="R68" s="825">
        <v>0.5</v>
      </c>
      <c r="S68" s="825">
        <v>0.5</v>
      </c>
      <c r="T68" s="825">
        <v>0.5</v>
      </c>
      <c r="U68" s="825">
        <v>0.5</v>
      </c>
      <c r="V68" s="825">
        <v>0.5</v>
      </c>
      <c r="W68" s="825">
        <v>0.5</v>
      </c>
      <c r="X68" s="825">
        <v>0.5</v>
      </c>
      <c r="Y68" s="825">
        <v>0.5</v>
      </c>
      <c r="Z68" s="825">
        <v>0.5</v>
      </c>
      <c r="AA68" s="825">
        <v>0.5</v>
      </c>
      <c r="AB68" s="825">
        <v>0.5</v>
      </c>
      <c r="AC68" s="825">
        <v>0.5</v>
      </c>
      <c r="AD68" s="825">
        <v>0.5</v>
      </c>
      <c r="AE68" s="825">
        <v>0.5</v>
      </c>
      <c r="AF68" s="825">
        <v>0.5</v>
      </c>
      <c r="AG68" s="825">
        <v>0.5</v>
      </c>
      <c r="AH68" s="825">
        <v>0.5</v>
      </c>
      <c r="AI68" s="825">
        <v>0.5</v>
      </c>
      <c r="AJ68" s="825">
        <v>0.5</v>
      </c>
      <c r="AK68" s="825">
        <v>0.5</v>
      </c>
      <c r="AL68" s="825">
        <v>0.5</v>
      </c>
      <c r="AM68" s="825">
        <v>0.5</v>
      </c>
      <c r="AN68" s="825">
        <v>0.5</v>
      </c>
      <c r="AO68" s="825">
        <v>0.5</v>
      </c>
      <c r="AP68" s="825">
        <v>0.5</v>
      </c>
      <c r="AQ68" s="825">
        <v>0.5</v>
      </c>
      <c r="AR68" s="825">
        <v>0.5</v>
      </c>
      <c r="AS68" s="825">
        <v>0.5</v>
      </c>
      <c r="AT68" s="825"/>
      <c r="AU68" s="826"/>
      <c r="AV68" s="826"/>
      <c r="AW68" s="826"/>
      <c r="AX68" s="826"/>
      <c r="AY68" s="826"/>
      <c r="AZ68" s="826"/>
      <c r="BA68" s="826"/>
      <c r="BB68" s="826"/>
      <c r="BC68" s="826"/>
      <c r="BD68" s="826"/>
      <c r="BE68" s="826"/>
      <c r="BF68" s="826"/>
      <c r="BG68" s="826"/>
      <c r="BH68" s="826"/>
      <c r="BI68" s="826"/>
      <c r="BJ68" s="826"/>
      <c r="BK68" s="826"/>
      <c r="BL68" s="826"/>
      <c r="BM68" s="826"/>
      <c r="BN68" s="826"/>
      <c r="BO68" s="826"/>
      <c r="BP68" s="826"/>
      <c r="BQ68" s="826"/>
      <c r="BR68" s="826"/>
      <c r="BS68" s="826"/>
      <c r="BT68" s="826"/>
      <c r="BU68" s="826"/>
      <c r="BV68" s="826"/>
      <c r="BW68" s="826"/>
      <c r="BX68" s="826"/>
      <c r="BY68" s="826"/>
      <c r="BZ68" s="826"/>
      <c r="CA68" s="826"/>
      <c r="CB68" s="826"/>
      <c r="CC68" s="826"/>
      <c r="CD68" s="826"/>
      <c r="CE68" s="826"/>
      <c r="CF68" s="826"/>
      <c r="CG68" s="826"/>
      <c r="CH68" s="826"/>
      <c r="CI68" s="826"/>
      <c r="CJ68" s="826"/>
      <c r="CK68" s="826"/>
      <c r="CL68" s="728">
        <f t="shared" si="3"/>
        <v>20</v>
      </c>
      <c r="CM68" s="730" t="s">
        <v>214</v>
      </c>
      <c r="CN68" s="730" t="s">
        <v>215</v>
      </c>
      <c r="CO68" s="934"/>
      <c r="CP68" s="717"/>
    </row>
    <row r="69" spans="1:94" ht="53.25" customHeight="1">
      <c r="A69" s="718"/>
      <c r="B69" s="823" t="s">
        <v>216</v>
      </c>
      <c r="C69" s="819"/>
      <c r="D69" s="819" t="s">
        <v>36</v>
      </c>
      <c r="E69" s="727" t="s">
        <v>68</v>
      </c>
      <c r="F69" s="825">
        <v>1.5</v>
      </c>
      <c r="G69" s="825">
        <v>0.5</v>
      </c>
      <c r="H69" s="825">
        <v>1</v>
      </c>
      <c r="I69" s="825">
        <v>1</v>
      </c>
      <c r="J69" s="825">
        <v>1</v>
      </c>
      <c r="K69" s="825">
        <v>1.5</v>
      </c>
      <c r="L69" s="825">
        <v>1</v>
      </c>
      <c r="M69" s="825">
        <v>1</v>
      </c>
      <c r="N69" s="825">
        <v>1</v>
      </c>
      <c r="O69" s="825">
        <v>1</v>
      </c>
      <c r="P69" s="825">
        <v>1</v>
      </c>
      <c r="Q69" s="825"/>
      <c r="R69" s="825">
        <v>1</v>
      </c>
      <c r="S69" s="825"/>
      <c r="T69" s="825">
        <v>1</v>
      </c>
      <c r="U69" s="825">
        <v>1</v>
      </c>
      <c r="V69" s="825"/>
      <c r="W69" s="825"/>
      <c r="X69" s="825"/>
      <c r="Y69" s="825"/>
      <c r="Z69" s="825"/>
      <c r="AA69" s="825"/>
      <c r="AB69" s="825"/>
      <c r="AC69" s="825"/>
      <c r="AD69" s="825"/>
      <c r="AE69" s="825"/>
      <c r="AF69" s="825"/>
      <c r="AG69" s="825"/>
      <c r="AH69" s="825"/>
      <c r="AI69" s="825"/>
      <c r="AJ69" s="825"/>
      <c r="AK69" s="825"/>
      <c r="AL69" s="825"/>
      <c r="AM69" s="825"/>
      <c r="AN69" s="825"/>
      <c r="AO69" s="825"/>
      <c r="AP69" s="825"/>
      <c r="AQ69" s="825"/>
      <c r="AR69" s="825"/>
      <c r="AS69" s="825"/>
      <c r="AT69" s="825"/>
      <c r="AU69" s="826"/>
      <c r="AV69" s="826"/>
      <c r="AW69" s="826"/>
      <c r="AX69" s="826"/>
      <c r="AY69" s="826"/>
      <c r="AZ69" s="826"/>
      <c r="BA69" s="826"/>
      <c r="BB69" s="826"/>
      <c r="BC69" s="826"/>
      <c r="BD69" s="826"/>
      <c r="BE69" s="826"/>
      <c r="BF69" s="826"/>
      <c r="BG69" s="826"/>
      <c r="BH69" s="826"/>
      <c r="BI69" s="826"/>
      <c r="BJ69" s="826"/>
      <c r="BK69" s="826"/>
      <c r="BL69" s="826"/>
      <c r="BM69" s="826"/>
      <c r="BN69" s="826"/>
      <c r="BO69" s="826"/>
      <c r="BP69" s="826"/>
      <c r="BQ69" s="826"/>
      <c r="BR69" s="826"/>
      <c r="BS69" s="826"/>
      <c r="BT69" s="826"/>
      <c r="BU69" s="826"/>
      <c r="BV69" s="826"/>
      <c r="BW69" s="826"/>
      <c r="BX69" s="826"/>
      <c r="BY69" s="826"/>
      <c r="BZ69" s="826"/>
      <c r="CA69" s="826"/>
      <c r="CB69" s="826"/>
      <c r="CC69" s="826"/>
      <c r="CD69" s="826"/>
      <c r="CE69" s="826"/>
      <c r="CF69" s="826"/>
      <c r="CG69" s="826"/>
      <c r="CH69" s="826"/>
      <c r="CI69" s="826"/>
      <c r="CJ69" s="826"/>
      <c r="CK69" s="826"/>
      <c r="CL69" s="728">
        <f t="shared" si="3"/>
        <v>14.5</v>
      </c>
      <c r="CM69" s="730" t="s">
        <v>217</v>
      </c>
      <c r="CN69" s="730" t="s">
        <v>218</v>
      </c>
      <c r="CO69" s="934"/>
      <c r="CP69" s="717"/>
    </row>
    <row r="70" spans="1:94" ht="66.75" customHeight="1">
      <c r="A70" s="718"/>
      <c r="B70" s="823" t="s">
        <v>219</v>
      </c>
      <c r="C70" s="819"/>
      <c r="D70" s="819" t="s">
        <v>36</v>
      </c>
      <c r="E70" s="727" t="s">
        <v>68</v>
      </c>
      <c r="F70" s="825"/>
      <c r="G70" s="825">
        <v>0.5</v>
      </c>
      <c r="H70" s="825"/>
      <c r="I70" s="825"/>
      <c r="J70" s="825"/>
      <c r="K70" s="825">
        <v>0.5</v>
      </c>
      <c r="L70" s="825"/>
      <c r="M70" s="825"/>
      <c r="N70" s="825"/>
      <c r="O70" s="825">
        <v>0.5</v>
      </c>
      <c r="P70" s="825"/>
      <c r="Q70" s="825"/>
      <c r="R70" s="825"/>
      <c r="S70" s="825">
        <v>0.5</v>
      </c>
      <c r="T70" s="825"/>
      <c r="U70" s="825"/>
      <c r="V70" s="825"/>
      <c r="W70" s="825">
        <v>0.5</v>
      </c>
      <c r="X70" s="825"/>
      <c r="Y70" s="825"/>
      <c r="Z70" s="825">
        <v>0.5</v>
      </c>
      <c r="AA70" s="825"/>
      <c r="AB70" s="825"/>
      <c r="AC70" s="825"/>
      <c r="AD70" s="825"/>
      <c r="AE70" s="825"/>
      <c r="AF70" s="825"/>
      <c r="AG70" s="825">
        <v>0.5</v>
      </c>
      <c r="AH70" s="825"/>
      <c r="AI70" s="825"/>
      <c r="AJ70" s="825"/>
      <c r="AK70" s="825">
        <v>0.5</v>
      </c>
      <c r="AL70" s="825"/>
      <c r="AM70" s="825"/>
      <c r="AN70" s="825"/>
      <c r="AO70" s="825">
        <v>0.5</v>
      </c>
      <c r="AP70" s="825">
        <v>0.5</v>
      </c>
      <c r="AQ70" s="825"/>
      <c r="AR70" s="825"/>
      <c r="AS70" s="825"/>
      <c r="AT70" s="825"/>
      <c r="AU70" s="826"/>
      <c r="AV70" s="826"/>
      <c r="AW70" s="826"/>
      <c r="AX70" s="826"/>
      <c r="AY70" s="826"/>
      <c r="AZ70" s="826"/>
      <c r="BA70" s="826"/>
      <c r="BB70" s="826"/>
      <c r="BC70" s="826"/>
      <c r="BD70" s="826"/>
      <c r="BE70" s="826"/>
      <c r="BF70" s="826"/>
      <c r="BG70" s="826"/>
      <c r="BH70" s="826"/>
      <c r="BI70" s="826"/>
      <c r="BJ70" s="826"/>
      <c r="BK70" s="826"/>
      <c r="BL70" s="826"/>
      <c r="BM70" s="826"/>
      <c r="BN70" s="826"/>
      <c r="BO70" s="826"/>
      <c r="BP70" s="826"/>
      <c r="BQ70" s="826"/>
      <c r="BR70" s="826"/>
      <c r="BS70" s="826"/>
      <c r="BT70" s="826"/>
      <c r="BU70" s="826"/>
      <c r="BV70" s="826"/>
      <c r="BW70" s="826"/>
      <c r="BX70" s="826"/>
      <c r="BY70" s="826"/>
      <c r="BZ70" s="826"/>
      <c r="CA70" s="826"/>
      <c r="CB70" s="826"/>
      <c r="CC70" s="826"/>
      <c r="CD70" s="826"/>
      <c r="CE70" s="826"/>
      <c r="CF70" s="826"/>
      <c r="CG70" s="826"/>
      <c r="CH70" s="826"/>
      <c r="CI70" s="826"/>
      <c r="CJ70" s="826"/>
      <c r="CK70" s="826"/>
      <c r="CL70" s="728">
        <f t="shared" si="3"/>
        <v>5</v>
      </c>
      <c r="CM70" s="730" t="s">
        <v>188</v>
      </c>
      <c r="CN70" s="730" t="s">
        <v>189</v>
      </c>
      <c r="CO70" s="934"/>
      <c r="CP70" s="717"/>
    </row>
    <row r="71" spans="1:94" ht="69.75" customHeight="1">
      <c r="A71" s="718"/>
      <c r="B71" s="824" t="s">
        <v>220</v>
      </c>
      <c r="C71" s="819"/>
      <c r="D71" s="819" t="s">
        <v>36</v>
      </c>
      <c r="E71" s="750" t="s">
        <v>68</v>
      </c>
      <c r="F71" s="827"/>
      <c r="G71" s="827">
        <v>1</v>
      </c>
      <c r="H71" s="827">
        <v>0.6</v>
      </c>
      <c r="I71" s="827">
        <v>1</v>
      </c>
      <c r="J71" s="827">
        <v>0.5</v>
      </c>
      <c r="K71" s="827">
        <v>0.5</v>
      </c>
      <c r="L71" s="827">
        <v>0.5</v>
      </c>
      <c r="M71" s="827">
        <v>1</v>
      </c>
      <c r="N71" s="827">
        <v>0.5</v>
      </c>
      <c r="O71" s="827">
        <v>0.5</v>
      </c>
      <c r="P71" s="827">
        <v>0.5</v>
      </c>
      <c r="Q71" s="827">
        <v>0.5</v>
      </c>
      <c r="R71" s="827"/>
      <c r="S71" s="827">
        <v>0.5</v>
      </c>
      <c r="T71" s="827">
        <v>0.5</v>
      </c>
      <c r="U71" s="827">
        <v>0.5</v>
      </c>
      <c r="V71" s="827">
        <v>1</v>
      </c>
      <c r="W71" s="827">
        <v>0.5</v>
      </c>
      <c r="X71" s="827">
        <v>1</v>
      </c>
      <c r="Y71" s="827">
        <v>0.5</v>
      </c>
      <c r="Z71" s="827">
        <v>0.5</v>
      </c>
      <c r="AA71" s="827">
        <v>1</v>
      </c>
      <c r="AB71" s="827">
        <v>1</v>
      </c>
      <c r="AC71" s="827">
        <v>0.5</v>
      </c>
      <c r="AD71" s="827">
        <v>1</v>
      </c>
      <c r="AE71" s="827">
        <v>0.5</v>
      </c>
      <c r="AF71" s="827">
        <v>1</v>
      </c>
      <c r="AG71" s="827">
        <v>0.5</v>
      </c>
      <c r="AH71" s="827">
        <v>1</v>
      </c>
      <c r="AI71" s="827">
        <v>0.5</v>
      </c>
      <c r="AJ71" s="827">
        <v>0.5</v>
      </c>
      <c r="AK71" s="827">
        <v>0.25</v>
      </c>
      <c r="AL71" s="827">
        <v>0.25</v>
      </c>
      <c r="AM71" s="827">
        <v>0.5</v>
      </c>
      <c r="AN71" s="827">
        <v>0.25</v>
      </c>
      <c r="AO71" s="827">
        <v>0.5</v>
      </c>
      <c r="AP71" s="827">
        <v>0.5</v>
      </c>
      <c r="AQ71" s="827">
        <v>0.5</v>
      </c>
      <c r="AR71" s="827">
        <v>1</v>
      </c>
      <c r="AS71" s="827">
        <v>1</v>
      </c>
      <c r="AT71" s="827"/>
      <c r="AU71" s="828"/>
      <c r="AV71" s="828"/>
      <c r="AW71" s="828"/>
      <c r="AX71" s="828"/>
      <c r="AY71" s="828"/>
      <c r="AZ71" s="828"/>
      <c r="BA71" s="828"/>
      <c r="BB71" s="828"/>
      <c r="BC71" s="828"/>
      <c r="BD71" s="828"/>
      <c r="BE71" s="828"/>
      <c r="BF71" s="828"/>
      <c r="BG71" s="828"/>
      <c r="BH71" s="828"/>
      <c r="BI71" s="828"/>
      <c r="BJ71" s="828"/>
      <c r="BK71" s="828"/>
      <c r="BL71" s="828"/>
      <c r="BM71" s="828"/>
      <c r="BN71" s="828"/>
      <c r="BO71" s="828"/>
      <c r="BP71" s="828"/>
      <c r="BQ71" s="828"/>
      <c r="BR71" s="828"/>
      <c r="BS71" s="828"/>
      <c r="BT71" s="828"/>
      <c r="BU71" s="828"/>
      <c r="BV71" s="828"/>
      <c r="BW71" s="828"/>
      <c r="BX71" s="828"/>
      <c r="BY71" s="828"/>
      <c r="BZ71" s="828"/>
      <c r="CA71" s="828"/>
      <c r="CB71" s="828"/>
      <c r="CC71" s="828"/>
      <c r="CD71" s="828"/>
      <c r="CE71" s="828"/>
      <c r="CF71" s="828"/>
      <c r="CG71" s="828"/>
      <c r="CH71" s="828"/>
      <c r="CI71" s="828"/>
      <c r="CJ71" s="828"/>
      <c r="CK71" s="828"/>
      <c r="CL71" s="751">
        <f t="shared" ref="CL71:CL80" si="4">SUM(F71:CK71)</f>
        <v>24.35</v>
      </c>
      <c r="CM71" s="703" t="s">
        <v>168</v>
      </c>
      <c r="CN71" s="703" t="s">
        <v>169</v>
      </c>
      <c r="CO71" s="934"/>
      <c r="CP71" s="717"/>
    </row>
    <row r="72" spans="1:94" ht="69.75" customHeight="1">
      <c r="A72" s="718"/>
      <c r="B72" s="830" t="s">
        <v>221</v>
      </c>
      <c r="C72" s="830"/>
      <c r="D72" s="830" t="s">
        <v>37</v>
      </c>
      <c r="E72" s="750" t="s">
        <v>68</v>
      </c>
      <c r="F72" s="835">
        <v>1</v>
      </c>
      <c r="G72" s="835"/>
      <c r="H72" s="835"/>
      <c r="I72" s="835"/>
      <c r="J72" s="835"/>
      <c r="K72" s="835"/>
      <c r="L72" s="835"/>
      <c r="M72" s="835"/>
      <c r="N72" s="835"/>
      <c r="O72" s="835"/>
      <c r="P72" s="835"/>
      <c r="Q72" s="835"/>
      <c r="R72" s="835"/>
      <c r="S72" s="835"/>
      <c r="T72" s="835"/>
      <c r="U72" s="835"/>
      <c r="V72" s="835"/>
      <c r="W72" s="835"/>
      <c r="X72" s="835"/>
      <c r="Y72" s="835"/>
      <c r="Z72" s="835"/>
      <c r="AA72" s="835"/>
      <c r="AB72" s="835"/>
      <c r="AC72" s="835"/>
      <c r="AD72" s="835"/>
      <c r="AE72" s="835"/>
      <c r="AF72" s="835"/>
      <c r="AG72" s="835"/>
      <c r="AH72" s="836"/>
      <c r="AI72" s="836"/>
      <c r="AJ72" s="836"/>
      <c r="AK72" s="836"/>
      <c r="AL72" s="836"/>
      <c r="AM72" s="836"/>
      <c r="AN72" s="836"/>
      <c r="AO72" s="836"/>
      <c r="AP72" s="836"/>
      <c r="AQ72" s="836"/>
      <c r="AR72" s="836"/>
      <c r="AS72" s="836"/>
      <c r="AT72" s="836"/>
      <c r="AU72" s="753"/>
      <c r="AV72" s="753"/>
      <c r="AW72" s="753"/>
      <c r="AX72" s="753"/>
      <c r="AY72" s="753"/>
      <c r="AZ72" s="753"/>
      <c r="BA72" s="753"/>
      <c r="BB72" s="753"/>
      <c r="BC72" s="753"/>
      <c r="BD72" s="753"/>
      <c r="BE72" s="753"/>
      <c r="BF72" s="753"/>
      <c r="BG72" s="753"/>
      <c r="BH72" s="753"/>
      <c r="BI72" s="753"/>
      <c r="BJ72" s="753"/>
      <c r="BK72" s="753"/>
      <c r="BL72" s="753"/>
      <c r="BM72" s="753"/>
      <c r="BN72" s="753"/>
      <c r="BO72" s="753"/>
      <c r="BP72" s="753"/>
      <c r="BQ72" s="753"/>
      <c r="BR72" s="753"/>
      <c r="BS72" s="753"/>
      <c r="BT72" s="753"/>
      <c r="BU72" s="753"/>
      <c r="BV72" s="753"/>
      <c r="BW72" s="753"/>
      <c r="BX72" s="753"/>
      <c r="BY72" s="753"/>
      <c r="BZ72" s="753"/>
      <c r="CA72" s="753"/>
      <c r="CB72" s="753"/>
      <c r="CC72" s="753"/>
      <c r="CD72" s="753"/>
      <c r="CE72" s="753"/>
      <c r="CF72" s="753"/>
      <c r="CG72" s="753"/>
      <c r="CH72" s="753"/>
      <c r="CI72" s="753"/>
      <c r="CJ72" s="753"/>
      <c r="CK72" s="753"/>
      <c r="CL72" s="754">
        <f t="shared" si="4"/>
        <v>1</v>
      </c>
      <c r="CM72" s="942" t="s">
        <v>222</v>
      </c>
      <c r="CN72" s="940" t="s">
        <v>223</v>
      </c>
      <c r="CO72" s="936" t="s">
        <v>224</v>
      </c>
      <c r="CP72" s="717"/>
    </row>
    <row r="73" spans="1:94" ht="69.75" customHeight="1">
      <c r="A73" s="718"/>
      <c r="B73" s="831" t="s">
        <v>225</v>
      </c>
      <c r="C73" s="832"/>
      <c r="D73" s="832" t="s">
        <v>37</v>
      </c>
      <c r="E73" s="750" t="s">
        <v>68</v>
      </c>
      <c r="F73" s="835">
        <v>1.5</v>
      </c>
      <c r="G73" s="835"/>
      <c r="H73" s="835"/>
      <c r="I73" s="835"/>
      <c r="J73" s="835"/>
      <c r="K73" s="835"/>
      <c r="L73" s="835"/>
      <c r="M73" s="835"/>
      <c r="N73" s="835"/>
      <c r="O73" s="835"/>
      <c r="P73" s="835"/>
      <c r="Q73" s="835"/>
      <c r="R73" s="835"/>
      <c r="S73" s="835"/>
      <c r="T73" s="835"/>
      <c r="U73" s="835"/>
      <c r="V73" s="835"/>
      <c r="W73" s="835"/>
      <c r="X73" s="835"/>
      <c r="Y73" s="835"/>
      <c r="Z73" s="835"/>
      <c r="AA73" s="835"/>
      <c r="AB73" s="835"/>
      <c r="AC73" s="835"/>
      <c r="AD73" s="835"/>
      <c r="AE73" s="835"/>
      <c r="AF73" s="835"/>
      <c r="AG73" s="835"/>
      <c r="AH73" s="836"/>
      <c r="AI73" s="836"/>
      <c r="AJ73" s="836"/>
      <c r="AK73" s="836"/>
      <c r="AL73" s="836"/>
      <c r="AM73" s="836"/>
      <c r="AN73" s="836"/>
      <c r="AO73" s="836"/>
      <c r="AP73" s="836"/>
      <c r="AQ73" s="836"/>
      <c r="AR73" s="836"/>
      <c r="AS73" s="836"/>
      <c r="AT73" s="836"/>
      <c r="AU73" s="753"/>
      <c r="AV73" s="753"/>
      <c r="AW73" s="753"/>
      <c r="AX73" s="753"/>
      <c r="AY73" s="753"/>
      <c r="AZ73" s="753"/>
      <c r="BA73" s="753"/>
      <c r="BB73" s="753"/>
      <c r="BC73" s="753"/>
      <c r="BD73" s="753"/>
      <c r="BE73" s="753"/>
      <c r="BF73" s="753"/>
      <c r="BG73" s="753"/>
      <c r="BH73" s="753"/>
      <c r="BI73" s="753"/>
      <c r="BJ73" s="753"/>
      <c r="BK73" s="753"/>
      <c r="BL73" s="753"/>
      <c r="BM73" s="753"/>
      <c r="BN73" s="753"/>
      <c r="BO73" s="753"/>
      <c r="BP73" s="753"/>
      <c r="BQ73" s="753"/>
      <c r="BR73" s="753"/>
      <c r="BS73" s="753"/>
      <c r="BT73" s="753"/>
      <c r="BU73" s="753"/>
      <c r="BV73" s="753"/>
      <c r="BW73" s="753"/>
      <c r="BX73" s="753"/>
      <c r="BY73" s="753"/>
      <c r="BZ73" s="753"/>
      <c r="CA73" s="753"/>
      <c r="CB73" s="753"/>
      <c r="CC73" s="753"/>
      <c r="CD73" s="753"/>
      <c r="CE73" s="753"/>
      <c r="CF73" s="753"/>
      <c r="CG73" s="753"/>
      <c r="CH73" s="753"/>
      <c r="CI73" s="753"/>
      <c r="CJ73" s="753"/>
      <c r="CK73" s="753"/>
      <c r="CL73" s="754">
        <f t="shared" si="4"/>
        <v>1.5</v>
      </c>
      <c r="CM73" s="942"/>
      <c r="CN73" s="940"/>
      <c r="CO73" s="936"/>
      <c r="CP73" s="717"/>
    </row>
    <row r="74" spans="1:94" ht="69.75" customHeight="1">
      <c r="A74" s="718"/>
      <c r="B74" s="833" t="s">
        <v>226</v>
      </c>
      <c r="C74" s="832"/>
      <c r="D74" s="832" t="s">
        <v>37</v>
      </c>
      <c r="E74" s="750" t="s">
        <v>68</v>
      </c>
      <c r="F74" s="835"/>
      <c r="G74" s="837">
        <v>2</v>
      </c>
      <c r="H74" s="837">
        <v>2</v>
      </c>
      <c r="I74" s="837">
        <v>1</v>
      </c>
      <c r="J74" s="837">
        <v>2</v>
      </c>
      <c r="K74" s="837">
        <v>2</v>
      </c>
      <c r="L74" s="837">
        <v>1</v>
      </c>
      <c r="M74" s="835"/>
      <c r="N74" s="835"/>
      <c r="O74" s="835"/>
      <c r="P74" s="835"/>
      <c r="Q74" s="835"/>
      <c r="R74" s="835"/>
      <c r="S74" s="835"/>
      <c r="T74" s="835"/>
      <c r="U74" s="835"/>
      <c r="V74" s="835"/>
      <c r="W74" s="835"/>
      <c r="X74" s="835"/>
      <c r="Y74" s="835"/>
      <c r="Z74" s="835"/>
      <c r="AA74" s="835"/>
      <c r="AB74" s="835"/>
      <c r="AC74" s="835"/>
      <c r="AD74" s="835"/>
      <c r="AE74" s="835"/>
      <c r="AF74" s="835"/>
      <c r="AG74" s="835"/>
      <c r="AH74" s="836"/>
      <c r="AI74" s="836"/>
      <c r="AJ74" s="836"/>
      <c r="AK74" s="836"/>
      <c r="AL74" s="836"/>
      <c r="AM74" s="836"/>
      <c r="AN74" s="836"/>
      <c r="AO74" s="836"/>
      <c r="AP74" s="836"/>
      <c r="AQ74" s="836"/>
      <c r="AR74" s="836"/>
      <c r="AS74" s="836"/>
      <c r="AT74" s="836"/>
      <c r="AU74" s="753"/>
      <c r="AV74" s="753"/>
      <c r="AW74" s="753"/>
      <c r="AX74" s="753"/>
      <c r="AY74" s="753"/>
      <c r="AZ74" s="753"/>
      <c r="BA74" s="753"/>
      <c r="BB74" s="753"/>
      <c r="BC74" s="753"/>
      <c r="BD74" s="753"/>
      <c r="BE74" s="753"/>
      <c r="BF74" s="753"/>
      <c r="BG74" s="753"/>
      <c r="BH74" s="753"/>
      <c r="BI74" s="753"/>
      <c r="BJ74" s="753"/>
      <c r="BK74" s="753"/>
      <c r="BL74" s="753"/>
      <c r="BM74" s="753"/>
      <c r="BN74" s="753"/>
      <c r="BO74" s="753"/>
      <c r="BP74" s="753"/>
      <c r="BQ74" s="753"/>
      <c r="BR74" s="753"/>
      <c r="BS74" s="753"/>
      <c r="BT74" s="753"/>
      <c r="BU74" s="753"/>
      <c r="BV74" s="753"/>
      <c r="BW74" s="753"/>
      <c r="BX74" s="753"/>
      <c r="BY74" s="753"/>
      <c r="BZ74" s="753"/>
      <c r="CA74" s="753"/>
      <c r="CB74" s="753"/>
      <c r="CC74" s="753"/>
      <c r="CD74" s="753"/>
      <c r="CE74" s="753"/>
      <c r="CF74" s="753"/>
      <c r="CG74" s="753"/>
      <c r="CH74" s="753"/>
      <c r="CI74" s="753"/>
      <c r="CJ74" s="753"/>
      <c r="CK74" s="753"/>
      <c r="CL74" s="754">
        <f t="shared" si="4"/>
        <v>10</v>
      </c>
      <c r="CM74" s="942"/>
      <c r="CN74" s="941"/>
      <c r="CO74" s="936"/>
      <c r="CP74" s="717"/>
    </row>
    <row r="75" spans="1:94" ht="69.75" customHeight="1">
      <c r="A75" s="718"/>
      <c r="B75" s="833" t="s">
        <v>227</v>
      </c>
      <c r="C75" s="832"/>
      <c r="D75" s="832" t="s">
        <v>37</v>
      </c>
      <c r="E75" s="750" t="s">
        <v>68</v>
      </c>
      <c r="F75" s="835"/>
      <c r="G75" s="835"/>
      <c r="H75" s="835"/>
      <c r="I75" s="835"/>
      <c r="J75" s="835"/>
      <c r="K75" s="835"/>
      <c r="L75" s="837">
        <v>1</v>
      </c>
      <c r="M75" s="837">
        <v>1</v>
      </c>
      <c r="N75" s="837">
        <v>1</v>
      </c>
      <c r="O75" s="837">
        <v>2</v>
      </c>
      <c r="P75" s="837">
        <v>2</v>
      </c>
      <c r="Q75" s="837">
        <v>1</v>
      </c>
      <c r="R75" s="837">
        <v>1</v>
      </c>
      <c r="S75" s="835">
        <v>1</v>
      </c>
      <c r="T75" s="835"/>
      <c r="U75" s="835"/>
      <c r="V75" s="835"/>
      <c r="W75" s="835"/>
      <c r="X75" s="835"/>
      <c r="Y75" s="835"/>
      <c r="Z75" s="835"/>
      <c r="AA75" s="835"/>
      <c r="AB75" s="835"/>
      <c r="AC75" s="835"/>
      <c r="AD75" s="835"/>
      <c r="AE75" s="835"/>
      <c r="AF75" s="835"/>
      <c r="AG75" s="835"/>
      <c r="AH75" s="836"/>
      <c r="AI75" s="836"/>
      <c r="AJ75" s="836"/>
      <c r="AK75" s="836"/>
      <c r="AL75" s="836"/>
      <c r="AM75" s="836"/>
      <c r="AN75" s="836"/>
      <c r="AO75" s="836"/>
      <c r="AP75" s="836"/>
      <c r="AQ75" s="836"/>
      <c r="AR75" s="836"/>
      <c r="AS75" s="836"/>
      <c r="AT75" s="836"/>
      <c r="AU75" s="753"/>
      <c r="AV75" s="753"/>
      <c r="AW75" s="753"/>
      <c r="AX75" s="753"/>
      <c r="AY75" s="753"/>
      <c r="AZ75" s="753"/>
      <c r="BA75" s="753"/>
      <c r="BB75" s="753"/>
      <c r="BC75" s="753"/>
      <c r="BD75" s="753"/>
      <c r="BE75" s="753"/>
      <c r="BF75" s="753"/>
      <c r="BG75" s="753"/>
      <c r="BH75" s="753"/>
      <c r="BI75" s="753"/>
      <c r="BJ75" s="753"/>
      <c r="BK75" s="753"/>
      <c r="BL75" s="753"/>
      <c r="BM75" s="753"/>
      <c r="BN75" s="753"/>
      <c r="BO75" s="753"/>
      <c r="BP75" s="753"/>
      <c r="BQ75" s="753"/>
      <c r="BR75" s="753"/>
      <c r="BS75" s="753"/>
      <c r="BT75" s="753"/>
      <c r="BU75" s="753"/>
      <c r="BV75" s="753"/>
      <c r="BW75" s="753"/>
      <c r="BX75" s="753"/>
      <c r="BY75" s="753"/>
      <c r="BZ75" s="753"/>
      <c r="CA75" s="753"/>
      <c r="CB75" s="753"/>
      <c r="CC75" s="753"/>
      <c r="CD75" s="753"/>
      <c r="CE75" s="753"/>
      <c r="CF75" s="753"/>
      <c r="CG75" s="753"/>
      <c r="CH75" s="753"/>
      <c r="CI75" s="753"/>
      <c r="CJ75" s="753"/>
      <c r="CK75" s="753"/>
      <c r="CL75" s="754">
        <f t="shared" si="4"/>
        <v>10</v>
      </c>
      <c r="CM75" s="938" t="s">
        <v>228</v>
      </c>
      <c r="CN75" s="942" t="s">
        <v>229</v>
      </c>
      <c r="CO75" s="936"/>
      <c r="CP75" s="717"/>
    </row>
    <row r="76" spans="1:94" ht="69.75" customHeight="1">
      <c r="A76" s="718"/>
      <c r="B76" s="833" t="s">
        <v>230</v>
      </c>
      <c r="C76" s="832"/>
      <c r="D76" s="832" t="s">
        <v>37</v>
      </c>
      <c r="E76" s="750" t="s">
        <v>68</v>
      </c>
      <c r="F76" s="835"/>
      <c r="G76" s="835"/>
      <c r="H76" s="835"/>
      <c r="I76" s="835"/>
      <c r="J76" s="835"/>
      <c r="K76" s="835"/>
      <c r="L76" s="835"/>
      <c r="M76" s="835"/>
      <c r="N76" s="835"/>
      <c r="O76" s="835"/>
      <c r="P76" s="835"/>
      <c r="Q76" s="835"/>
      <c r="R76" s="835"/>
      <c r="S76" s="835">
        <v>1</v>
      </c>
      <c r="T76" s="837">
        <v>2</v>
      </c>
      <c r="U76" s="837">
        <v>1</v>
      </c>
      <c r="V76" s="837">
        <v>1</v>
      </c>
      <c r="W76" s="837">
        <v>1</v>
      </c>
      <c r="X76" s="837">
        <v>2</v>
      </c>
      <c r="Y76" s="837">
        <v>1</v>
      </c>
      <c r="Z76" s="835">
        <v>1</v>
      </c>
      <c r="AA76" s="835"/>
      <c r="AB76" s="835"/>
      <c r="AC76" s="835"/>
      <c r="AD76" s="835"/>
      <c r="AE76" s="835"/>
      <c r="AF76" s="835"/>
      <c r="AG76" s="835"/>
      <c r="AH76" s="836"/>
      <c r="AI76" s="836"/>
      <c r="AJ76" s="836"/>
      <c r="AK76" s="836"/>
      <c r="AL76" s="836"/>
      <c r="AM76" s="836"/>
      <c r="AN76" s="836"/>
      <c r="AO76" s="836"/>
      <c r="AP76" s="836"/>
      <c r="AQ76" s="836"/>
      <c r="AR76" s="836"/>
      <c r="AS76" s="836"/>
      <c r="AT76" s="836"/>
      <c r="AU76" s="753"/>
      <c r="AV76" s="753"/>
      <c r="AW76" s="753"/>
      <c r="AX76" s="753"/>
      <c r="AY76" s="753"/>
      <c r="AZ76" s="753"/>
      <c r="BA76" s="753"/>
      <c r="BB76" s="753"/>
      <c r="BC76" s="753"/>
      <c r="BD76" s="753"/>
      <c r="BE76" s="753"/>
      <c r="BF76" s="753"/>
      <c r="BG76" s="753"/>
      <c r="BH76" s="753"/>
      <c r="BI76" s="753"/>
      <c r="BJ76" s="753"/>
      <c r="BK76" s="753"/>
      <c r="BL76" s="753"/>
      <c r="BM76" s="753"/>
      <c r="BN76" s="753"/>
      <c r="BO76" s="753"/>
      <c r="BP76" s="753"/>
      <c r="BQ76" s="753"/>
      <c r="BR76" s="753"/>
      <c r="BS76" s="753"/>
      <c r="BT76" s="753"/>
      <c r="BU76" s="753"/>
      <c r="BV76" s="753"/>
      <c r="BW76" s="753"/>
      <c r="BX76" s="753"/>
      <c r="BY76" s="753"/>
      <c r="BZ76" s="753"/>
      <c r="CA76" s="753"/>
      <c r="CB76" s="753"/>
      <c r="CC76" s="753"/>
      <c r="CD76" s="753"/>
      <c r="CE76" s="753"/>
      <c r="CF76" s="753"/>
      <c r="CG76" s="753"/>
      <c r="CH76" s="753"/>
      <c r="CI76" s="753"/>
      <c r="CJ76" s="753"/>
      <c r="CK76" s="753"/>
      <c r="CL76" s="754">
        <f t="shared" si="4"/>
        <v>10</v>
      </c>
      <c r="CM76" s="939"/>
      <c r="CN76" s="942"/>
      <c r="CO76" s="936"/>
      <c r="CP76" s="717"/>
    </row>
    <row r="77" spans="1:94" ht="69.75" customHeight="1">
      <c r="A77" s="718"/>
      <c r="B77" s="833" t="s">
        <v>231</v>
      </c>
      <c r="C77" s="832"/>
      <c r="D77" s="832" t="s">
        <v>37</v>
      </c>
      <c r="E77" s="750" t="s">
        <v>68</v>
      </c>
      <c r="F77" s="835"/>
      <c r="G77" s="835"/>
      <c r="H77" s="835"/>
      <c r="I77" s="835"/>
      <c r="J77" s="835"/>
      <c r="K77" s="835"/>
      <c r="L77" s="835"/>
      <c r="M77" s="835"/>
      <c r="N77" s="835"/>
      <c r="O77" s="835"/>
      <c r="P77" s="835"/>
      <c r="Q77" s="835"/>
      <c r="R77" s="835"/>
      <c r="S77" s="835"/>
      <c r="T77" s="835"/>
      <c r="U77" s="835"/>
      <c r="V77" s="835"/>
      <c r="W77" s="835"/>
      <c r="X77" s="835"/>
      <c r="Y77" s="835"/>
      <c r="Z77" s="837">
        <v>1</v>
      </c>
      <c r="AA77" s="837">
        <v>1</v>
      </c>
      <c r="AB77" s="837">
        <v>2</v>
      </c>
      <c r="AC77" s="837">
        <v>1</v>
      </c>
      <c r="AD77" s="837">
        <v>2</v>
      </c>
      <c r="AE77" s="837">
        <v>2</v>
      </c>
      <c r="AF77" s="835">
        <v>1</v>
      </c>
      <c r="AG77" s="835"/>
      <c r="AH77" s="836"/>
      <c r="AI77" s="836"/>
      <c r="AJ77" s="836"/>
      <c r="AK77" s="836"/>
      <c r="AL77" s="836"/>
      <c r="AM77" s="836"/>
      <c r="AN77" s="836"/>
      <c r="AO77" s="836"/>
      <c r="AP77" s="836"/>
      <c r="AQ77" s="836"/>
      <c r="AR77" s="836"/>
      <c r="AS77" s="836"/>
      <c r="AT77" s="836"/>
      <c r="AU77" s="753"/>
      <c r="AV77" s="753"/>
      <c r="AW77" s="753"/>
      <c r="AX77" s="753"/>
      <c r="AY77" s="753"/>
      <c r="AZ77" s="753"/>
      <c r="BA77" s="753"/>
      <c r="BB77" s="753"/>
      <c r="BC77" s="753"/>
      <c r="BD77" s="753"/>
      <c r="BE77" s="753"/>
      <c r="BF77" s="753"/>
      <c r="BG77" s="753"/>
      <c r="BH77" s="753"/>
      <c r="BI77" s="753"/>
      <c r="BJ77" s="753"/>
      <c r="BK77" s="753"/>
      <c r="BL77" s="753"/>
      <c r="BM77" s="753"/>
      <c r="BN77" s="753"/>
      <c r="BO77" s="753"/>
      <c r="BP77" s="753"/>
      <c r="BQ77" s="753"/>
      <c r="BR77" s="753"/>
      <c r="BS77" s="753"/>
      <c r="BT77" s="753"/>
      <c r="BU77" s="753"/>
      <c r="BV77" s="753"/>
      <c r="BW77" s="753"/>
      <c r="BX77" s="753"/>
      <c r="BY77" s="753"/>
      <c r="BZ77" s="753"/>
      <c r="CA77" s="753"/>
      <c r="CB77" s="753"/>
      <c r="CC77" s="753"/>
      <c r="CD77" s="753"/>
      <c r="CE77" s="753"/>
      <c r="CF77" s="753"/>
      <c r="CG77" s="753"/>
      <c r="CH77" s="753"/>
      <c r="CI77" s="753"/>
      <c r="CJ77" s="753"/>
      <c r="CK77" s="753"/>
      <c r="CL77" s="754">
        <f t="shared" si="4"/>
        <v>10</v>
      </c>
      <c r="CM77" s="939"/>
      <c r="CN77" s="943"/>
      <c r="CO77" s="936"/>
      <c r="CP77" s="717"/>
    </row>
    <row r="78" spans="1:94" ht="69.75" customHeight="1">
      <c r="A78" s="718"/>
      <c r="B78" s="833" t="s">
        <v>232</v>
      </c>
      <c r="C78" s="832"/>
      <c r="D78" s="832" t="s">
        <v>37</v>
      </c>
      <c r="E78" s="750" t="s">
        <v>68</v>
      </c>
      <c r="F78" s="835"/>
      <c r="G78" s="835"/>
      <c r="H78" s="835"/>
      <c r="I78" s="835"/>
      <c r="J78" s="835"/>
      <c r="K78" s="835"/>
      <c r="L78" s="835"/>
      <c r="M78" s="835"/>
      <c r="N78" s="835">
        <v>1</v>
      </c>
      <c r="O78" s="835"/>
      <c r="P78" s="835"/>
      <c r="Q78" s="835"/>
      <c r="R78" s="835">
        <v>1</v>
      </c>
      <c r="S78" s="835"/>
      <c r="T78" s="835"/>
      <c r="U78" s="835"/>
      <c r="V78" s="835">
        <v>1</v>
      </c>
      <c r="W78" s="835">
        <v>1</v>
      </c>
      <c r="X78" s="835"/>
      <c r="Y78" s="835"/>
      <c r="Z78" s="835"/>
      <c r="AA78" s="835">
        <v>1</v>
      </c>
      <c r="AB78" s="835"/>
      <c r="AC78" s="835"/>
      <c r="AD78" s="835"/>
      <c r="AE78" s="835"/>
      <c r="AF78" s="835">
        <v>1</v>
      </c>
      <c r="AG78" s="835">
        <v>1</v>
      </c>
      <c r="AH78" s="836">
        <v>2</v>
      </c>
      <c r="AI78" s="836">
        <v>2</v>
      </c>
      <c r="AJ78" s="836">
        <v>2</v>
      </c>
      <c r="AK78" s="836"/>
      <c r="AL78" s="836"/>
      <c r="AM78" s="836"/>
      <c r="AN78" s="836"/>
      <c r="AO78" s="836"/>
      <c r="AP78" s="836"/>
      <c r="AQ78" s="836"/>
      <c r="AR78" s="836"/>
      <c r="AS78" s="836"/>
      <c r="AT78" s="836"/>
      <c r="AU78" s="753"/>
      <c r="AV78" s="753"/>
      <c r="AW78" s="753"/>
      <c r="AX78" s="753"/>
      <c r="AY78" s="753"/>
      <c r="AZ78" s="753"/>
      <c r="BA78" s="753"/>
      <c r="BB78" s="753"/>
      <c r="BC78" s="753"/>
      <c r="BD78" s="753"/>
      <c r="BE78" s="753"/>
      <c r="BF78" s="753"/>
      <c r="BG78" s="753"/>
      <c r="BH78" s="753"/>
      <c r="BI78" s="753"/>
      <c r="BJ78" s="753"/>
      <c r="BK78" s="753"/>
      <c r="BL78" s="753"/>
      <c r="BM78" s="753"/>
      <c r="BN78" s="753"/>
      <c r="BO78" s="753"/>
      <c r="BP78" s="753"/>
      <c r="BQ78" s="753"/>
      <c r="BR78" s="753"/>
      <c r="BS78" s="753"/>
      <c r="BT78" s="753"/>
      <c r="BU78" s="753"/>
      <c r="BV78" s="753"/>
      <c r="BW78" s="753"/>
      <c r="BX78" s="753"/>
      <c r="BY78" s="753"/>
      <c r="BZ78" s="753"/>
      <c r="CA78" s="753"/>
      <c r="CB78" s="753"/>
      <c r="CC78" s="753"/>
      <c r="CD78" s="753"/>
      <c r="CE78" s="753"/>
      <c r="CF78" s="753"/>
      <c r="CG78" s="753"/>
      <c r="CH78" s="753"/>
      <c r="CI78" s="753"/>
      <c r="CJ78" s="753"/>
      <c r="CK78" s="753"/>
      <c r="CL78" s="754">
        <f t="shared" si="4"/>
        <v>13</v>
      </c>
      <c r="CM78" s="939"/>
      <c r="CN78" s="735" t="s">
        <v>233</v>
      </c>
      <c r="CO78" s="936"/>
      <c r="CP78" s="717"/>
    </row>
    <row r="79" spans="1:94" ht="69.75" customHeight="1">
      <c r="A79" s="718"/>
      <c r="B79" s="832" t="s">
        <v>234</v>
      </c>
      <c r="C79" s="834"/>
      <c r="D79" s="832" t="s">
        <v>37</v>
      </c>
      <c r="E79" s="750" t="s">
        <v>68</v>
      </c>
      <c r="F79" s="835"/>
      <c r="G79" s="835"/>
      <c r="H79" s="835"/>
      <c r="I79" s="835">
        <v>1</v>
      </c>
      <c r="J79" s="835"/>
      <c r="K79" s="835"/>
      <c r="L79" s="835"/>
      <c r="M79" s="835">
        <v>1</v>
      </c>
      <c r="N79" s="835"/>
      <c r="O79" s="835"/>
      <c r="P79" s="835"/>
      <c r="Q79" s="835">
        <v>1</v>
      </c>
      <c r="R79" s="835"/>
      <c r="S79" s="835"/>
      <c r="T79" s="835"/>
      <c r="U79" s="835">
        <v>1</v>
      </c>
      <c r="V79" s="835"/>
      <c r="W79" s="835"/>
      <c r="X79" s="835"/>
      <c r="Y79" s="835">
        <v>1</v>
      </c>
      <c r="Z79" s="835"/>
      <c r="AA79" s="835"/>
      <c r="AB79" s="835"/>
      <c r="AC79" s="835">
        <v>1</v>
      </c>
      <c r="AD79" s="835"/>
      <c r="AE79" s="835"/>
      <c r="AF79" s="835"/>
      <c r="AG79" s="835">
        <v>1</v>
      </c>
      <c r="AH79" s="836"/>
      <c r="AI79" s="836"/>
      <c r="AJ79" s="836"/>
      <c r="AK79" s="836">
        <v>2</v>
      </c>
      <c r="AL79" s="836"/>
      <c r="AM79" s="836"/>
      <c r="AN79" s="836"/>
      <c r="AO79" s="836"/>
      <c r="AP79" s="836"/>
      <c r="AQ79" s="836"/>
      <c r="AR79" s="836"/>
      <c r="AS79" s="836"/>
      <c r="AT79" s="836"/>
      <c r="AU79" s="753"/>
      <c r="AV79" s="753"/>
      <c r="AW79" s="753"/>
      <c r="AX79" s="753"/>
      <c r="AY79" s="753"/>
      <c r="AZ79" s="753"/>
      <c r="BA79" s="753"/>
      <c r="BB79" s="753"/>
      <c r="BC79" s="753"/>
      <c r="BD79" s="753"/>
      <c r="BE79" s="753"/>
      <c r="BF79" s="753"/>
      <c r="BG79" s="753"/>
      <c r="BH79" s="753"/>
      <c r="BI79" s="753"/>
      <c r="BJ79" s="753"/>
      <c r="BK79" s="753"/>
      <c r="BL79" s="753"/>
      <c r="BM79" s="753"/>
      <c r="BN79" s="753"/>
      <c r="BO79" s="753"/>
      <c r="BP79" s="753"/>
      <c r="BQ79" s="753"/>
      <c r="BR79" s="753"/>
      <c r="BS79" s="753"/>
      <c r="BT79" s="753"/>
      <c r="BU79" s="753"/>
      <c r="BV79" s="753"/>
      <c r="BW79" s="753"/>
      <c r="BX79" s="753"/>
      <c r="BY79" s="753"/>
      <c r="BZ79" s="753"/>
      <c r="CA79" s="753"/>
      <c r="CB79" s="753"/>
      <c r="CC79" s="753"/>
      <c r="CD79" s="753"/>
      <c r="CE79" s="753"/>
      <c r="CF79" s="753"/>
      <c r="CG79" s="753"/>
      <c r="CH79" s="753"/>
      <c r="CI79" s="753"/>
      <c r="CJ79" s="753"/>
      <c r="CK79" s="753"/>
      <c r="CL79" s="751">
        <f t="shared" si="4"/>
        <v>9</v>
      </c>
      <c r="CM79" s="744" t="s">
        <v>235</v>
      </c>
      <c r="CN79" s="735" t="s">
        <v>236</v>
      </c>
      <c r="CO79" s="937"/>
      <c r="CP79" s="717"/>
    </row>
    <row r="80" spans="1:94" ht="36.75" customHeight="1">
      <c r="A80" s="718"/>
      <c r="B80" s="731"/>
      <c r="C80" s="752"/>
      <c r="D80" s="752"/>
      <c r="E80" s="778" t="s">
        <v>68</v>
      </c>
      <c r="F80" s="777"/>
      <c r="G80" s="777"/>
      <c r="H80" s="777"/>
      <c r="I80" s="777">
        <v>2</v>
      </c>
      <c r="J80" s="777"/>
      <c r="K80" s="777"/>
      <c r="L80" s="777"/>
      <c r="M80" s="777">
        <v>2</v>
      </c>
      <c r="N80" s="777"/>
      <c r="O80" s="777"/>
      <c r="P80" s="777"/>
      <c r="Q80" s="777">
        <v>2</v>
      </c>
      <c r="R80" s="777"/>
      <c r="S80" s="777"/>
      <c r="T80" s="777"/>
      <c r="U80" s="777">
        <v>2</v>
      </c>
      <c r="V80" s="777"/>
      <c r="W80" s="777"/>
      <c r="X80" s="777"/>
      <c r="Y80" s="777">
        <v>2</v>
      </c>
      <c r="Z80" s="777"/>
      <c r="AA80" s="777"/>
      <c r="AB80" s="777"/>
      <c r="AC80" s="777">
        <v>2</v>
      </c>
      <c r="AD80" s="777"/>
      <c r="AE80" s="777"/>
      <c r="AF80" s="777"/>
      <c r="AG80" s="777">
        <v>2</v>
      </c>
      <c r="AH80" s="780"/>
      <c r="AI80" s="780"/>
      <c r="AJ80" s="780"/>
      <c r="AK80" s="780"/>
      <c r="AL80" s="780"/>
      <c r="AM80" s="780"/>
      <c r="AN80" s="780"/>
      <c r="AO80" s="780"/>
      <c r="AP80" s="780"/>
      <c r="AQ80" s="780"/>
      <c r="AR80" s="777"/>
      <c r="AS80" s="777"/>
      <c r="AT80" s="728"/>
      <c r="AU80" s="779"/>
      <c r="AV80" s="779"/>
      <c r="AW80" s="779"/>
      <c r="AX80" s="779"/>
      <c r="AY80" s="779"/>
      <c r="AZ80" s="779"/>
      <c r="BA80" s="779"/>
      <c r="BB80" s="779"/>
      <c r="BC80" s="779"/>
      <c r="BD80" s="779"/>
      <c r="BE80" s="779"/>
      <c r="BF80" s="779"/>
      <c r="BG80" s="779"/>
      <c r="BH80" s="779"/>
      <c r="BI80" s="779"/>
      <c r="BJ80" s="779"/>
      <c r="BK80" s="779"/>
      <c r="BL80" s="779"/>
      <c r="BM80" s="779"/>
      <c r="BN80" s="779"/>
      <c r="BO80" s="779"/>
      <c r="BP80" s="779"/>
      <c r="BQ80" s="779"/>
      <c r="BR80" s="779"/>
      <c r="BS80" s="779"/>
      <c r="BT80" s="779"/>
      <c r="BU80" s="779"/>
      <c r="BV80" s="779"/>
      <c r="BW80" s="779"/>
      <c r="BX80" s="779"/>
      <c r="BY80" s="779"/>
      <c r="BZ80" s="779"/>
      <c r="CA80" s="779"/>
      <c r="CB80" s="779"/>
      <c r="CC80" s="779"/>
      <c r="CD80" s="779"/>
      <c r="CE80" s="779"/>
      <c r="CF80" s="779"/>
      <c r="CG80" s="779"/>
      <c r="CH80" s="779"/>
      <c r="CI80" s="779"/>
      <c r="CJ80" s="779"/>
      <c r="CK80" s="838"/>
      <c r="CL80" s="728">
        <f t="shared" si="4"/>
        <v>14</v>
      </c>
      <c r="CM80" s="840"/>
      <c r="CN80" s="839"/>
      <c r="CO80" s="782"/>
      <c r="CP80" s="717"/>
    </row>
    <row r="81" spans="1:94" ht="23.1" customHeight="1">
      <c r="A81" s="718"/>
      <c r="B81" s="755"/>
      <c r="C81" s="755"/>
      <c r="D81" s="755"/>
      <c r="E81" s="755"/>
      <c r="F81" s="756"/>
      <c r="G81" s="756"/>
      <c r="H81" s="756"/>
      <c r="I81" s="756"/>
      <c r="J81" s="756"/>
      <c r="K81" s="756"/>
      <c r="L81" s="757"/>
      <c r="M81" s="758"/>
      <c r="N81" s="756"/>
      <c r="O81" s="756"/>
      <c r="P81" s="756"/>
      <c r="Q81" s="756"/>
      <c r="R81" s="757"/>
      <c r="S81" s="757"/>
      <c r="T81" s="757"/>
      <c r="U81" s="757"/>
      <c r="V81" s="757"/>
      <c r="W81" s="757"/>
      <c r="X81" s="757"/>
      <c r="Y81" s="757"/>
      <c r="Z81" s="756"/>
      <c r="AA81" s="756"/>
      <c r="AB81" s="756"/>
      <c r="AC81" s="756"/>
      <c r="AD81" s="756"/>
      <c r="AE81" s="756"/>
      <c r="AF81" s="757"/>
      <c r="AG81" s="758"/>
      <c r="AH81" s="756"/>
      <c r="AI81" s="756"/>
      <c r="AJ81" s="756"/>
      <c r="AK81" s="756"/>
      <c r="AL81" s="757"/>
      <c r="AM81" s="757"/>
      <c r="AN81" s="757"/>
      <c r="AO81" s="757"/>
      <c r="AP81" s="757"/>
      <c r="AQ81" s="757"/>
      <c r="AR81" s="757"/>
      <c r="AS81" s="757"/>
      <c r="AT81" s="756"/>
      <c r="AU81" s="756"/>
      <c r="AV81" s="756"/>
      <c r="AW81" s="756"/>
      <c r="AX81" s="756"/>
      <c r="AY81" s="756"/>
      <c r="AZ81" s="757"/>
      <c r="BA81" s="758"/>
      <c r="BB81" s="756"/>
      <c r="BC81" s="756"/>
      <c r="BD81" s="756"/>
      <c r="BE81" s="756"/>
      <c r="BF81" s="757"/>
      <c r="BG81" s="757"/>
      <c r="BH81" s="757"/>
      <c r="BI81" s="757"/>
      <c r="BJ81" s="757"/>
      <c r="BK81" s="757"/>
      <c r="BL81" s="757"/>
      <c r="BM81" s="757"/>
      <c r="BN81" s="756"/>
      <c r="BO81" s="756"/>
      <c r="BP81" s="756"/>
      <c r="BQ81" s="756"/>
      <c r="BR81" s="756"/>
      <c r="BS81" s="756"/>
      <c r="BT81" s="757"/>
      <c r="BU81" s="758"/>
      <c r="BV81" s="756"/>
      <c r="BW81" s="756"/>
      <c r="BX81" s="756"/>
      <c r="BY81" s="756"/>
      <c r="BZ81" s="757"/>
      <c r="CA81" s="757"/>
      <c r="CB81" s="757"/>
      <c r="CC81" s="757"/>
      <c r="CD81" s="757"/>
      <c r="CE81" s="757"/>
      <c r="CF81" s="757"/>
      <c r="CG81" s="757"/>
      <c r="CH81" s="757"/>
      <c r="CI81" s="757"/>
      <c r="CJ81" s="757"/>
      <c r="CK81" s="757"/>
      <c r="CL81" s="757"/>
      <c r="CM81" s="759"/>
      <c r="CN81" s="759"/>
      <c r="CO81" s="759"/>
      <c r="CP81" s="717"/>
    </row>
    <row r="82" spans="1:94">
      <c r="A82" s="718"/>
      <c r="B82" s="760" t="e">
        <f>IF(D82&lt;&gt;"","ALERTA","")</f>
        <v>#VALUE!</v>
      </c>
      <c r="C82" s="759"/>
      <c r="D82" s="760" t="e">
        <f>IF((SUM($C$11:$C$79)-COUNT($C$11:$C$79))&gt;0,"ALERTA: EXISTEN ACTIVIDADES REPETIDAS","")</f>
        <v>#VALUE!</v>
      </c>
      <c r="E82" s="759"/>
      <c r="F82" s="757"/>
      <c r="G82" s="757"/>
      <c r="H82" s="757"/>
      <c r="I82" s="757"/>
      <c r="J82" s="757"/>
      <c r="K82" s="757"/>
      <c r="L82" s="757"/>
      <c r="M82" s="757"/>
      <c r="N82" s="757"/>
      <c r="O82" s="757"/>
      <c r="P82" s="757"/>
      <c r="Q82" s="757"/>
      <c r="R82" s="757"/>
      <c r="S82" s="757"/>
      <c r="T82" s="757"/>
      <c r="U82" s="757"/>
      <c r="V82" s="757"/>
      <c r="W82" s="757"/>
      <c r="X82" s="757"/>
      <c r="Y82" s="757"/>
      <c r="Z82" s="757"/>
      <c r="AA82" s="757"/>
      <c r="AB82" s="757"/>
      <c r="AC82" s="757"/>
      <c r="AD82" s="757"/>
      <c r="AE82" s="757"/>
      <c r="AF82" s="757"/>
      <c r="AG82" s="757"/>
      <c r="AH82" s="757"/>
      <c r="AI82" s="757"/>
      <c r="AJ82" s="757"/>
      <c r="AK82" s="757"/>
      <c r="AL82" s="757"/>
      <c r="AM82" s="757"/>
      <c r="AN82" s="757"/>
      <c r="AO82" s="757"/>
      <c r="AP82" s="757"/>
      <c r="AQ82" s="757"/>
      <c r="AR82" s="757"/>
      <c r="AS82" s="757"/>
      <c r="AT82" s="757"/>
      <c r="AU82" s="757"/>
      <c r="AV82" s="757"/>
      <c r="AW82" s="757"/>
      <c r="AX82" s="757"/>
      <c r="AY82" s="757"/>
      <c r="AZ82" s="757"/>
      <c r="BA82" s="757"/>
      <c r="BB82" s="757"/>
      <c r="BC82" s="757"/>
      <c r="BD82" s="757"/>
      <c r="BE82" s="757"/>
      <c r="BF82" s="757"/>
      <c r="BG82" s="757"/>
      <c r="BH82" s="757"/>
      <c r="BI82" s="757"/>
      <c r="BJ82" s="757"/>
      <c r="BK82" s="757"/>
      <c r="BL82" s="757"/>
      <c r="BM82" s="757"/>
      <c r="BN82" s="757"/>
      <c r="BO82" s="757"/>
      <c r="BP82" s="757"/>
      <c r="BQ82" s="757"/>
      <c r="BR82" s="757"/>
      <c r="BS82" s="757"/>
      <c r="BT82" s="757"/>
      <c r="BU82" s="757"/>
      <c r="BV82" s="757"/>
      <c r="BW82" s="757"/>
      <c r="BX82" s="757"/>
      <c r="BY82" s="757"/>
      <c r="BZ82" s="757"/>
      <c r="CA82" s="757"/>
      <c r="CB82" s="757"/>
      <c r="CC82" s="757"/>
      <c r="CD82" s="757"/>
      <c r="CE82" s="757"/>
      <c r="CF82" s="757"/>
      <c r="CG82" s="757"/>
      <c r="CH82" s="757"/>
      <c r="CI82" s="757"/>
      <c r="CJ82" s="757"/>
      <c r="CK82" s="757"/>
      <c r="CL82" s="757"/>
      <c r="CM82" s="759"/>
      <c r="CN82" s="759"/>
      <c r="CO82" s="759"/>
      <c r="CP82" s="717"/>
    </row>
    <row r="83" spans="1:94">
      <c r="A83" s="718"/>
      <c r="B83" s="759"/>
      <c r="C83" s="759"/>
      <c r="D83" s="759"/>
      <c r="E83" s="759"/>
      <c r="F83" s="757"/>
      <c r="G83" s="757"/>
      <c r="H83" s="757"/>
      <c r="I83" s="757"/>
      <c r="J83" s="757"/>
      <c r="K83" s="757"/>
      <c r="L83" s="757"/>
      <c r="M83" s="757"/>
      <c r="N83" s="757"/>
      <c r="O83" s="757"/>
      <c r="P83" s="757"/>
      <c r="Q83" s="757"/>
      <c r="R83" s="757"/>
      <c r="S83" s="757"/>
      <c r="T83" s="757"/>
      <c r="U83" s="757"/>
      <c r="V83" s="757"/>
      <c r="W83" s="757"/>
      <c r="X83" s="757"/>
      <c r="Y83" s="757"/>
      <c r="Z83" s="757"/>
      <c r="AA83" s="757"/>
      <c r="AB83" s="757"/>
      <c r="AC83" s="757"/>
      <c r="AD83" s="757"/>
      <c r="AE83" s="757"/>
      <c r="AF83" s="757"/>
      <c r="AG83" s="757"/>
      <c r="AH83" s="757"/>
      <c r="AI83" s="757"/>
      <c r="AJ83" s="757"/>
      <c r="AK83" s="757"/>
      <c r="AL83" s="757"/>
      <c r="AM83" s="757"/>
      <c r="AN83" s="757"/>
      <c r="AO83" s="757"/>
      <c r="AP83" s="757"/>
      <c r="AQ83" s="757"/>
      <c r="AR83" s="757"/>
      <c r="AS83" s="757"/>
      <c r="AT83" s="757"/>
      <c r="AU83" s="757"/>
      <c r="AV83" s="757"/>
      <c r="AW83" s="757"/>
      <c r="AX83" s="757"/>
      <c r="AY83" s="757"/>
      <c r="AZ83" s="757"/>
      <c r="BA83" s="757"/>
      <c r="BB83" s="757"/>
      <c r="BC83" s="757"/>
      <c r="BD83" s="757"/>
      <c r="BE83" s="757"/>
      <c r="BF83" s="757"/>
      <c r="BG83" s="757"/>
      <c r="BH83" s="757"/>
      <c r="BI83" s="757"/>
      <c r="BJ83" s="757"/>
      <c r="BK83" s="757"/>
      <c r="BL83" s="757"/>
      <c r="BM83" s="757"/>
      <c r="BN83" s="757"/>
      <c r="BO83" s="757"/>
      <c r="BP83" s="757"/>
      <c r="BQ83" s="757"/>
      <c r="BR83" s="757"/>
      <c r="BS83" s="757"/>
      <c r="BT83" s="757"/>
      <c r="BU83" s="757"/>
      <c r="BV83" s="757"/>
      <c r="BW83" s="757"/>
      <c r="BX83" s="757"/>
      <c r="BY83" s="757"/>
      <c r="BZ83" s="757"/>
      <c r="CA83" s="757"/>
      <c r="CB83" s="757"/>
      <c r="CC83" s="757"/>
      <c r="CD83" s="757"/>
      <c r="CE83" s="757"/>
      <c r="CF83" s="757"/>
      <c r="CG83" s="757"/>
      <c r="CH83" s="757"/>
      <c r="CI83" s="757"/>
      <c r="CJ83" s="757"/>
      <c r="CK83" s="757"/>
      <c r="CL83" s="757"/>
      <c r="CM83" s="759"/>
      <c r="CN83" s="759"/>
      <c r="CO83" s="759"/>
      <c r="CP83" s="717"/>
    </row>
    <row r="84" spans="1:94" ht="35.25" customHeight="1">
      <c r="A84" s="718"/>
      <c r="B84" s="910" t="s">
        <v>237</v>
      </c>
      <c r="C84" s="761"/>
      <c r="D84" s="730" t="str" cm="1">
        <f t="array" ref="D84:D91">_xlfn.UNIQUE(D11:D79)</f>
        <v>COORDINADOR DEL PROYECTO</v>
      </c>
      <c r="E84" s="730" t="str">
        <f>IF(D84="","","P")</f>
        <v>P</v>
      </c>
      <c r="F84" s="730">
        <f t="shared" ref="F84:O93" si="5">IF($D84="","",SUMIFS(F$11:F$79,_xlnm.Criteria,$D84))</f>
        <v>4.3</v>
      </c>
      <c r="G84" s="730">
        <f t="shared" si="5"/>
        <v>2.9</v>
      </c>
      <c r="H84" s="730">
        <f t="shared" si="5"/>
        <v>2.9</v>
      </c>
      <c r="I84" s="730">
        <f t="shared" si="5"/>
        <v>2.9</v>
      </c>
      <c r="J84" s="730">
        <f t="shared" si="5"/>
        <v>2.9000000000000004</v>
      </c>
      <c r="K84" s="730">
        <f t="shared" si="5"/>
        <v>2.9</v>
      </c>
      <c r="L84" s="730">
        <f t="shared" si="5"/>
        <v>2.9</v>
      </c>
      <c r="M84" s="730">
        <f t="shared" si="5"/>
        <v>2.9</v>
      </c>
      <c r="N84" s="730">
        <f t="shared" si="5"/>
        <v>2.9000000000000004</v>
      </c>
      <c r="O84" s="730">
        <f t="shared" si="5"/>
        <v>2.9</v>
      </c>
      <c r="P84" s="730">
        <f t="shared" ref="P84:Y93" si="6">IF($D84="","",SUMIFS(P$11:P$79,_xlnm.Criteria,$D84))</f>
        <v>2.9</v>
      </c>
      <c r="Q84" s="730">
        <f t="shared" si="6"/>
        <v>2.9</v>
      </c>
      <c r="R84" s="730">
        <f t="shared" si="6"/>
        <v>2.9000000000000004</v>
      </c>
      <c r="S84" s="730">
        <f t="shared" si="6"/>
        <v>2.9</v>
      </c>
      <c r="T84" s="730">
        <f t="shared" si="6"/>
        <v>2.9</v>
      </c>
      <c r="U84" s="730">
        <f t="shared" si="6"/>
        <v>2.9</v>
      </c>
      <c r="V84" s="730">
        <f t="shared" si="6"/>
        <v>2.9000000000000004</v>
      </c>
      <c r="W84" s="730">
        <f t="shared" si="6"/>
        <v>2.9</v>
      </c>
      <c r="X84" s="730">
        <f t="shared" si="6"/>
        <v>2.9</v>
      </c>
      <c r="Y84" s="730">
        <f t="shared" si="6"/>
        <v>2.9</v>
      </c>
      <c r="Z84" s="730">
        <f t="shared" ref="Z84:AI93" si="7">IF($D84="","",SUMIFS(Z$11:Z$79,_xlnm.Criteria,$D84))</f>
        <v>2.9000000000000004</v>
      </c>
      <c r="AA84" s="730">
        <f t="shared" si="7"/>
        <v>2.9</v>
      </c>
      <c r="AB84" s="730">
        <f t="shared" si="7"/>
        <v>2.9</v>
      </c>
      <c r="AC84" s="730">
        <f t="shared" si="7"/>
        <v>2.9</v>
      </c>
      <c r="AD84" s="730">
        <f t="shared" si="7"/>
        <v>2.9000000000000004</v>
      </c>
      <c r="AE84" s="730">
        <f t="shared" si="7"/>
        <v>2.9</v>
      </c>
      <c r="AF84" s="730">
        <f t="shared" si="7"/>
        <v>2.9</v>
      </c>
      <c r="AG84" s="730">
        <f t="shared" si="7"/>
        <v>2.9</v>
      </c>
      <c r="AH84" s="730">
        <f t="shared" si="7"/>
        <v>2.9000000000000004</v>
      </c>
      <c r="AI84" s="730">
        <f t="shared" si="7"/>
        <v>2.9</v>
      </c>
      <c r="AJ84" s="730">
        <f t="shared" ref="AJ84:AS93" si="8">IF($D84="","",SUMIFS(AJ$11:AJ$79,_xlnm.Criteria,$D84))</f>
        <v>2.9</v>
      </c>
      <c r="AK84" s="730">
        <f t="shared" si="8"/>
        <v>2.9</v>
      </c>
      <c r="AL84" s="730">
        <f t="shared" si="8"/>
        <v>2.9000000000000004</v>
      </c>
      <c r="AM84" s="730">
        <f t="shared" si="8"/>
        <v>2.9</v>
      </c>
      <c r="AN84" s="730">
        <f t="shared" si="8"/>
        <v>2.9</v>
      </c>
      <c r="AO84" s="730">
        <f t="shared" si="8"/>
        <v>2.9</v>
      </c>
      <c r="AP84" s="730">
        <f t="shared" si="8"/>
        <v>2.9000000000000004</v>
      </c>
      <c r="AQ84" s="730">
        <f t="shared" si="8"/>
        <v>2.9</v>
      </c>
      <c r="AR84" s="730">
        <f t="shared" si="8"/>
        <v>2.9</v>
      </c>
      <c r="AS84" s="730">
        <f t="shared" si="8"/>
        <v>3</v>
      </c>
      <c r="AT84" s="730">
        <f t="shared" ref="AT84:BC93" si="9">IF($D84="","",SUMIFS(AT$11:AT$79,_xlnm.Criteria,$D84))</f>
        <v>0</v>
      </c>
      <c r="AU84" s="730">
        <f t="shared" si="9"/>
        <v>0</v>
      </c>
      <c r="AV84" s="730">
        <f t="shared" si="9"/>
        <v>0</v>
      </c>
      <c r="AW84" s="730">
        <f t="shared" si="9"/>
        <v>0</v>
      </c>
      <c r="AX84" s="730">
        <f t="shared" si="9"/>
        <v>0</v>
      </c>
      <c r="AY84" s="730">
        <f t="shared" si="9"/>
        <v>0</v>
      </c>
      <c r="AZ84" s="730">
        <f t="shared" si="9"/>
        <v>0</v>
      </c>
      <c r="BA84" s="730">
        <f t="shared" si="9"/>
        <v>0</v>
      </c>
      <c r="BB84" s="730">
        <f t="shared" si="9"/>
        <v>0</v>
      </c>
      <c r="BC84" s="730">
        <f t="shared" si="9"/>
        <v>0</v>
      </c>
      <c r="BD84" s="730">
        <f t="shared" ref="BD84:BM93" si="10">IF($D84="","",SUMIFS(BD$11:BD$79,_xlnm.Criteria,$D84))</f>
        <v>0</v>
      </c>
      <c r="BE84" s="730">
        <f t="shared" si="10"/>
        <v>0</v>
      </c>
      <c r="BF84" s="730">
        <f t="shared" si="10"/>
        <v>0</v>
      </c>
      <c r="BG84" s="730">
        <f t="shared" si="10"/>
        <v>0</v>
      </c>
      <c r="BH84" s="730">
        <f t="shared" si="10"/>
        <v>0</v>
      </c>
      <c r="BI84" s="730">
        <f t="shared" si="10"/>
        <v>0</v>
      </c>
      <c r="BJ84" s="730">
        <f t="shared" si="10"/>
        <v>0</v>
      </c>
      <c r="BK84" s="730">
        <f t="shared" si="10"/>
        <v>0</v>
      </c>
      <c r="BL84" s="730">
        <f t="shared" si="10"/>
        <v>0</v>
      </c>
      <c r="BM84" s="730">
        <f t="shared" si="10"/>
        <v>0</v>
      </c>
      <c r="BN84" s="730">
        <f t="shared" ref="BN84:BW93" si="11">IF($D84="","",SUMIFS(BN$11:BN$79,_xlnm.Criteria,$D84))</f>
        <v>0</v>
      </c>
      <c r="BO84" s="730">
        <f t="shared" si="11"/>
        <v>0</v>
      </c>
      <c r="BP84" s="730">
        <f t="shared" si="11"/>
        <v>0</v>
      </c>
      <c r="BQ84" s="730">
        <f t="shared" si="11"/>
        <v>0</v>
      </c>
      <c r="BR84" s="730">
        <f t="shared" si="11"/>
        <v>0</v>
      </c>
      <c r="BS84" s="730">
        <f t="shared" si="11"/>
        <v>0</v>
      </c>
      <c r="BT84" s="730">
        <f t="shared" si="11"/>
        <v>0</v>
      </c>
      <c r="BU84" s="730">
        <f t="shared" si="11"/>
        <v>0</v>
      </c>
      <c r="BV84" s="730">
        <f t="shared" si="11"/>
        <v>0</v>
      </c>
      <c r="BW84" s="730">
        <f t="shared" si="11"/>
        <v>0</v>
      </c>
      <c r="BX84" s="730">
        <f t="shared" ref="BX84:CK93" si="12">IF($D84="","",SUMIFS(BX$11:BX$79,_xlnm.Criteria,$D84))</f>
        <v>0</v>
      </c>
      <c r="BY84" s="730">
        <f t="shared" si="12"/>
        <v>0</v>
      </c>
      <c r="BZ84" s="730">
        <f t="shared" si="12"/>
        <v>0</v>
      </c>
      <c r="CA84" s="730">
        <f t="shared" si="12"/>
        <v>0</v>
      </c>
      <c r="CB84" s="730">
        <f t="shared" si="12"/>
        <v>0</v>
      </c>
      <c r="CC84" s="730">
        <f t="shared" si="12"/>
        <v>0</v>
      </c>
      <c r="CD84" s="730">
        <f t="shared" si="12"/>
        <v>0</v>
      </c>
      <c r="CE84" s="730">
        <f t="shared" si="12"/>
        <v>0</v>
      </c>
      <c r="CF84" s="730">
        <f t="shared" si="12"/>
        <v>0</v>
      </c>
      <c r="CG84" s="730">
        <f t="shared" si="12"/>
        <v>0</v>
      </c>
      <c r="CH84" s="730">
        <f t="shared" si="12"/>
        <v>0</v>
      </c>
      <c r="CI84" s="730">
        <f t="shared" si="12"/>
        <v>0</v>
      </c>
      <c r="CJ84" s="730">
        <f t="shared" si="12"/>
        <v>0</v>
      </c>
      <c r="CK84" s="730">
        <f t="shared" si="12"/>
        <v>0</v>
      </c>
      <c r="CL84" s="762"/>
      <c r="CM84" s="763"/>
      <c r="CN84" s="763"/>
      <c r="CO84" s="764"/>
      <c r="CP84" s="717"/>
    </row>
    <row r="85" spans="1:94" ht="30.75" customHeight="1" thickBot="1">
      <c r="A85" s="716"/>
      <c r="B85" s="911"/>
      <c r="C85" s="730"/>
      <c r="D85" s="730" t="str">
        <v>PROFESIONAL DE APOYO SIG</v>
      </c>
      <c r="E85" s="730" t="str">
        <f t="shared" ref="E85:E111" si="13">IF(D85="","","P")</f>
        <v>P</v>
      </c>
      <c r="F85" s="730">
        <f t="shared" si="5"/>
        <v>1.2</v>
      </c>
      <c r="G85" s="730">
        <f t="shared" si="5"/>
        <v>1.2</v>
      </c>
      <c r="H85" s="730">
        <f t="shared" si="5"/>
        <v>1.2</v>
      </c>
      <c r="I85" s="730">
        <f t="shared" si="5"/>
        <v>2.2000000000000002</v>
      </c>
      <c r="J85" s="730">
        <f t="shared" si="5"/>
        <v>1.2</v>
      </c>
      <c r="K85" s="730">
        <f t="shared" si="5"/>
        <v>1.2</v>
      </c>
      <c r="L85" s="730">
        <f t="shared" si="5"/>
        <v>1.2</v>
      </c>
      <c r="M85" s="730">
        <f t="shared" si="5"/>
        <v>2.2000000000000002</v>
      </c>
      <c r="N85" s="730">
        <f t="shared" si="5"/>
        <v>1.2</v>
      </c>
      <c r="O85" s="730">
        <f t="shared" si="5"/>
        <v>1.2</v>
      </c>
      <c r="P85" s="730">
        <f t="shared" si="6"/>
        <v>1.2</v>
      </c>
      <c r="Q85" s="730">
        <f t="shared" si="6"/>
        <v>2.2000000000000002</v>
      </c>
      <c r="R85" s="730">
        <f t="shared" si="6"/>
        <v>1.2</v>
      </c>
      <c r="S85" s="730">
        <f t="shared" si="6"/>
        <v>1.2</v>
      </c>
      <c r="T85" s="730">
        <f t="shared" si="6"/>
        <v>1.2</v>
      </c>
      <c r="U85" s="730">
        <f t="shared" si="6"/>
        <v>2.2000000000000002</v>
      </c>
      <c r="V85" s="730">
        <f t="shared" si="6"/>
        <v>1.2</v>
      </c>
      <c r="W85" s="730">
        <f t="shared" si="6"/>
        <v>1.2</v>
      </c>
      <c r="X85" s="730">
        <f t="shared" si="6"/>
        <v>1.2</v>
      </c>
      <c r="Y85" s="730">
        <f t="shared" si="6"/>
        <v>2.2000000000000002</v>
      </c>
      <c r="Z85" s="730">
        <f t="shared" si="7"/>
        <v>1.2</v>
      </c>
      <c r="AA85" s="730">
        <f t="shared" si="7"/>
        <v>1.2</v>
      </c>
      <c r="AB85" s="730">
        <f t="shared" si="7"/>
        <v>1.2</v>
      </c>
      <c r="AC85" s="730">
        <f t="shared" si="7"/>
        <v>2.2000000000000002</v>
      </c>
      <c r="AD85" s="730">
        <f t="shared" si="7"/>
        <v>1.2</v>
      </c>
      <c r="AE85" s="730">
        <f t="shared" si="7"/>
        <v>1.2</v>
      </c>
      <c r="AF85" s="730">
        <f t="shared" si="7"/>
        <v>1.2</v>
      </c>
      <c r="AG85" s="730">
        <f t="shared" si="7"/>
        <v>2.2000000000000002</v>
      </c>
      <c r="AH85" s="730">
        <f t="shared" si="7"/>
        <v>1.2</v>
      </c>
      <c r="AI85" s="730">
        <f t="shared" si="7"/>
        <v>1.2</v>
      </c>
      <c r="AJ85" s="730">
        <f t="shared" si="8"/>
        <v>1.2</v>
      </c>
      <c r="AK85" s="730">
        <f t="shared" si="8"/>
        <v>2.2000000000000002</v>
      </c>
      <c r="AL85" s="730">
        <f t="shared" si="8"/>
        <v>1.2</v>
      </c>
      <c r="AM85" s="730">
        <f t="shared" si="8"/>
        <v>1.2</v>
      </c>
      <c r="AN85" s="730">
        <f t="shared" si="8"/>
        <v>1.2</v>
      </c>
      <c r="AO85" s="730">
        <f t="shared" si="8"/>
        <v>2.2000000000000002</v>
      </c>
      <c r="AP85" s="730">
        <f t="shared" si="8"/>
        <v>1.2</v>
      </c>
      <c r="AQ85" s="730">
        <f t="shared" si="8"/>
        <v>1.2</v>
      </c>
      <c r="AR85" s="730">
        <f t="shared" si="8"/>
        <v>1.2</v>
      </c>
      <c r="AS85" s="730">
        <f t="shared" si="8"/>
        <v>3.2</v>
      </c>
      <c r="AT85" s="730">
        <f t="shared" si="9"/>
        <v>0</v>
      </c>
      <c r="AU85" s="730">
        <f t="shared" si="9"/>
        <v>0</v>
      </c>
      <c r="AV85" s="730">
        <f t="shared" si="9"/>
        <v>0</v>
      </c>
      <c r="AW85" s="730">
        <f t="shared" si="9"/>
        <v>0</v>
      </c>
      <c r="AX85" s="730">
        <f t="shared" si="9"/>
        <v>0</v>
      </c>
      <c r="AY85" s="730">
        <f t="shared" si="9"/>
        <v>0</v>
      </c>
      <c r="AZ85" s="730">
        <f t="shared" si="9"/>
        <v>0</v>
      </c>
      <c r="BA85" s="730">
        <f t="shared" si="9"/>
        <v>0</v>
      </c>
      <c r="BB85" s="730">
        <f t="shared" si="9"/>
        <v>0</v>
      </c>
      <c r="BC85" s="730">
        <f t="shared" si="9"/>
        <v>0</v>
      </c>
      <c r="BD85" s="730">
        <f t="shared" si="10"/>
        <v>0</v>
      </c>
      <c r="BE85" s="730">
        <f t="shared" si="10"/>
        <v>0</v>
      </c>
      <c r="BF85" s="730">
        <f t="shared" si="10"/>
        <v>0</v>
      </c>
      <c r="BG85" s="730">
        <f t="shared" si="10"/>
        <v>0</v>
      </c>
      <c r="BH85" s="730">
        <f t="shared" si="10"/>
        <v>0</v>
      </c>
      <c r="BI85" s="730">
        <f t="shared" si="10"/>
        <v>0</v>
      </c>
      <c r="BJ85" s="730">
        <f t="shared" si="10"/>
        <v>0</v>
      </c>
      <c r="BK85" s="730">
        <f t="shared" si="10"/>
        <v>0</v>
      </c>
      <c r="BL85" s="730">
        <f t="shared" si="10"/>
        <v>0</v>
      </c>
      <c r="BM85" s="730">
        <f t="shared" si="10"/>
        <v>0</v>
      </c>
      <c r="BN85" s="730">
        <f t="shared" si="11"/>
        <v>0</v>
      </c>
      <c r="BO85" s="730">
        <f t="shared" si="11"/>
        <v>0</v>
      </c>
      <c r="BP85" s="730">
        <f t="shared" si="11"/>
        <v>0</v>
      </c>
      <c r="BQ85" s="730">
        <f t="shared" si="11"/>
        <v>0</v>
      </c>
      <c r="BR85" s="730">
        <f t="shared" si="11"/>
        <v>0</v>
      </c>
      <c r="BS85" s="730">
        <f t="shared" si="11"/>
        <v>0</v>
      </c>
      <c r="BT85" s="730">
        <f t="shared" si="11"/>
        <v>0</v>
      </c>
      <c r="BU85" s="730">
        <f t="shared" si="11"/>
        <v>0</v>
      </c>
      <c r="BV85" s="730">
        <f t="shared" si="11"/>
        <v>0</v>
      </c>
      <c r="BW85" s="730">
        <f t="shared" si="11"/>
        <v>0</v>
      </c>
      <c r="BX85" s="730">
        <f t="shared" si="12"/>
        <v>0</v>
      </c>
      <c r="BY85" s="730">
        <f t="shared" si="12"/>
        <v>0</v>
      </c>
      <c r="BZ85" s="730">
        <f t="shared" si="12"/>
        <v>0</v>
      </c>
      <c r="CA85" s="730">
        <f t="shared" si="12"/>
        <v>0</v>
      </c>
      <c r="CB85" s="730">
        <f t="shared" si="12"/>
        <v>0</v>
      </c>
      <c r="CC85" s="730">
        <f t="shared" si="12"/>
        <v>0</v>
      </c>
      <c r="CD85" s="730">
        <f t="shared" si="12"/>
        <v>0</v>
      </c>
      <c r="CE85" s="730">
        <f t="shared" si="12"/>
        <v>0</v>
      </c>
      <c r="CF85" s="730">
        <f t="shared" si="12"/>
        <v>0</v>
      </c>
      <c r="CG85" s="730">
        <f t="shared" si="12"/>
        <v>0</v>
      </c>
      <c r="CH85" s="730">
        <f t="shared" si="12"/>
        <v>0</v>
      </c>
      <c r="CI85" s="730">
        <f t="shared" si="12"/>
        <v>0</v>
      </c>
      <c r="CJ85" s="730">
        <f t="shared" si="12"/>
        <v>0</v>
      </c>
      <c r="CK85" s="730">
        <f t="shared" si="12"/>
        <v>0</v>
      </c>
      <c r="CL85" s="765"/>
      <c r="CM85" s="763"/>
      <c r="CN85" s="763"/>
      <c r="CO85" s="764"/>
      <c r="CP85" s="717"/>
    </row>
    <row r="86" spans="1:94" ht="71.25" customHeight="1">
      <c r="A86" s="718"/>
      <c r="B86" s="766"/>
      <c r="C86" s="730"/>
      <c r="D86" s="730" t="str">
        <v>PROFESIONAL BIÓLOGO CON ÉNFASIS EN RESTAURACIÓN ECOLÓGICA</v>
      </c>
      <c r="E86" s="730" t="str">
        <f t="shared" si="13"/>
        <v>P</v>
      </c>
      <c r="F86" s="730">
        <f t="shared" si="5"/>
        <v>5.4</v>
      </c>
      <c r="G86" s="730">
        <f t="shared" si="5"/>
        <v>4.0999999999999996</v>
      </c>
      <c r="H86" s="730">
        <f t="shared" si="5"/>
        <v>4.0999999999999996</v>
      </c>
      <c r="I86" s="730">
        <f t="shared" si="5"/>
        <v>4.3</v>
      </c>
      <c r="J86" s="730">
        <f t="shared" si="5"/>
        <v>4.0999999999999996</v>
      </c>
      <c r="K86" s="730">
        <f t="shared" si="5"/>
        <v>4.0999999999999996</v>
      </c>
      <c r="L86" s="730">
        <f t="shared" si="5"/>
        <v>4.0999999999999996</v>
      </c>
      <c r="M86" s="730">
        <f t="shared" si="5"/>
        <v>4.3</v>
      </c>
      <c r="N86" s="730">
        <f t="shared" si="5"/>
        <v>4.0999999999999996</v>
      </c>
      <c r="O86" s="730">
        <f t="shared" si="5"/>
        <v>4.0999999999999996</v>
      </c>
      <c r="P86" s="730">
        <f t="shared" si="6"/>
        <v>4.0999999999999996</v>
      </c>
      <c r="Q86" s="730">
        <f t="shared" si="6"/>
        <v>4.0999999999999996</v>
      </c>
      <c r="R86" s="730">
        <f t="shared" si="6"/>
        <v>4.0999999999999996</v>
      </c>
      <c r="S86" s="730">
        <f t="shared" si="6"/>
        <v>4.2</v>
      </c>
      <c r="T86" s="730">
        <f t="shared" si="6"/>
        <v>4.0999999999999996</v>
      </c>
      <c r="U86" s="730">
        <f t="shared" si="6"/>
        <v>4.3</v>
      </c>
      <c r="V86" s="730">
        <f t="shared" si="6"/>
        <v>4.0999999999999996</v>
      </c>
      <c r="W86" s="730">
        <f t="shared" si="6"/>
        <v>4.0999999999999996</v>
      </c>
      <c r="X86" s="730">
        <f t="shared" si="6"/>
        <v>4.0999999999999996</v>
      </c>
      <c r="Y86" s="730">
        <f t="shared" si="6"/>
        <v>4.3</v>
      </c>
      <c r="Z86" s="730">
        <f t="shared" si="7"/>
        <v>4.0999999999999996</v>
      </c>
      <c r="AA86" s="730">
        <f t="shared" si="7"/>
        <v>4.0999999999999996</v>
      </c>
      <c r="AB86" s="730">
        <f t="shared" si="7"/>
        <v>4.0999999999999996</v>
      </c>
      <c r="AC86" s="730">
        <f t="shared" si="7"/>
        <v>4.3</v>
      </c>
      <c r="AD86" s="730">
        <f t="shared" si="7"/>
        <v>4.0999999999999996</v>
      </c>
      <c r="AE86" s="730">
        <f t="shared" si="7"/>
        <v>4.0999999999999996</v>
      </c>
      <c r="AF86" s="730">
        <f t="shared" si="7"/>
        <v>4.0999999999999996</v>
      </c>
      <c r="AG86" s="730">
        <f t="shared" si="7"/>
        <v>4.3</v>
      </c>
      <c r="AH86" s="730">
        <f t="shared" si="7"/>
        <v>4.0999999999999996</v>
      </c>
      <c r="AI86" s="730">
        <f t="shared" si="7"/>
        <v>4.0999999999999996</v>
      </c>
      <c r="AJ86" s="730">
        <f t="shared" si="8"/>
        <v>4.0999999999999996</v>
      </c>
      <c r="AK86" s="730">
        <f t="shared" si="8"/>
        <v>4.3</v>
      </c>
      <c r="AL86" s="730">
        <f t="shared" si="8"/>
        <v>4.0999999999999996</v>
      </c>
      <c r="AM86" s="730">
        <f t="shared" si="8"/>
        <v>4.0999999999999996</v>
      </c>
      <c r="AN86" s="730">
        <f t="shared" si="8"/>
        <v>4.0999999999999996</v>
      </c>
      <c r="AO86" s="730">
        <f t="shared" si="8"/>
        <v>6.9</v>
      </c>
      <c r="AP86" s="730">
        <f t="shared" si="8"/>
        <v>4.0999999999999996</v>
      </c>
      <c r="AQ86" s="730">
        <f t="shared" si="8"/>
        <v>4.0999999999999996</v>
      </c>
      <c r="AR86" s="730">
        <f t="shared" si="8"/>
        <v>4.0999999999999996</v>
      </c>
      <c r="AS86" s="730">
        <f t="shared" si="8"/>
        <v>4.0999999999999996</v>
      </c>
      <c r="AT86" s="730">
        <f t="shared" si="9"/>
        <v>0</v>
      </c>
      <c r="AU86" s="730">
        <f t="shared" si="9"/>
        <v>0</v>
      </c>
      <c r="AV86" s="730">
        <f t="shared" si="9"/>
        <v>0</v>
      </c>
      <c r="AW86" s="730">
        <f t="shared" si="9"/>
        <v>0</v>
      </c>
      <c r="AX86" s="730">
        <f t="shared" si="9"/>
        <v>0</v>
      </c>
      <c r="AY86" s="730">
        <f t="shared" si="9"/>
        <v>0</v>
      </c>
      <c r="AZ86" s="730">
        <f t="shared" si="9"/>
        <v>0</v>
      </c>
      <c r="BA86" s="730">
        <f t="shared" si="9"/>
        <v>0</v>
      </c>
      <c r="BB86" s="730">
        <f t="shared" si="9"/>
        <v>0</v>
      </c>
      <c r="BC86" s="730">
        <f t="shared" si="9"/>
        <v>0</v>
      </c>
      <c r="BD86" s="730">
        <f t="shared" si="10"/>
        <v>0</v>
      </c>
      <c r="BE86" s="730">
        <f t="shared" si="10"/>
        <v>0</v>
      </c>
      <c r="BF86" s="730">
        <f t="shared" si="10"/>
        <v>0</v>
      </c>
      <c r="BG86" s="730">
        <f t="shared" si="10"/>
        <v>0</v>
      </c>
      <c r="BH86" s="730">
        <f t="shared" si="10"/>
        <v>0</v>
      </c>
      <c r="BI86" s="730">
        <f t="shared" si="10"/>
        <v>0</v>
      </c>
      <c r="BJ86" s="730">
        <f t="shared" si="10"/>
        <v>0</v>
      </c>
      <c r="BK86" s="730">
        <f t="shared" si="10"/>
        <v>0</v>
      </c>
      <c r="BL86" s="730">
        <f t="shared" si="10"/>
        <v>0</v>
      </c>
      <c r="BM86" s="730">
        <f t="shared" si="10"/>
        <v>0</v>
      </c>
      <c r="BN86" s="730">
        <f t="shared" si="11"/>
        <v>0</v>
      </c>
      <c r="BO86" s="730">
        <f t="shared" si="11"/>
        <v>0</v>
      </c>
      <c r="BP86" s="730">
        <f t="shared" si="11"/>
        <v>0</v>
      </c>
      <c r="BQ86" s="730">
        <f t="shared" si="11"/>
        <v>0</v>
      </c>
      <c r="BR86" s="730">
        <f t="shared" si="11"/>
        <v>0</v>
      </c>
      <c r="BS86" s="730">
        <f t="shared" si="11"/>
        <v>0</v>
      </c>
      <c r="BT86" s="730">
        <f t="shared" si="11"/>
        <v>0</v>
      </c>
      <c r="BU86" s="730">
        <f t="shared" si="11"/>
        <v>0</v>
      </c>
      <c r="BV86" s="730">
        <f t="shared" si="11"/>
        <v>0</v>
      </c>
      <c r="BW86" s="730">
        <f t="shared" si="11"/>
        <v>0</v>
      </c>
      <c r="BX86" s="730">
        <f t="shared" si="12"/>
        <v>0</v>
      </c>
      <c r="BY86" s="730">
        <f t="shared" si="12"/>
        <v>0</v>
      </c>
      <c r="BZ86" s="730">
        <f t="shared" si="12"/>
        <v>0</v>
      </c>
      <c r="CA86" s="730">
        <f t="shared" si="12"/>
        <v>0</v>
      </c>
      <c r="CB86" s="730">
        <f t="shared" si="12"/>
        <v>0</v>
      </c>
      <c r="CC86" s="730">
        <f t="shared" si="12"/>
        <v>0</v>
      </c>
      <c r="CD86" s="730">
        <f t="shared" si="12"/>
        <v>0</v>
      </c>
      <c r="CE86" s="730">
        <f t="shared" si="12"/>
        <v>0</v>
      </c>
      <c r="CF86" s="730">
        <f t="shared" si="12"/>
        <v>0</v>
      </c>
      <c r="CG86" s="730">
        <f t="shared" si="12"/>
        <v>0</v>
      </c>
      <c r="CH86" s="730">
        <f t="shared" si="12"/>
        <v>0</v>
      </c>
      <c r="CI86" s="730">
        <f t="shared" si="12"/>
        <v>0</v>
      </c>
      <c r="CJ86" s="730">
        <f t="shared" si="12"/>
        <v>0</v>
      </c>
      <c r="CK86" s="730">
        <f t="shared" si="12"/>
        <v>0</v>
      </c>
      <c r="CL86" s="757"/>
      <c r="CM86" s="763"/>
      <c r="CN86" s="763"/>
      <c r="CO86" s="764"/>
      <c r="CP86" s="717"/>
    </row>
    <row r="87" spans="1:94" ht="30">
      <c r="A87" s="767"/>
      <c r="B87" s="759"/>
      <c r="C87" s="730"/>
      <c r="D87" s="730" t="str">
        <v>TÉCNICO AMBIENTAL RESIDENTE</v>
      </c>
      <c r="E87" s="730" t="str">
        <f t="shared" si="13"/>
        <v>P</v>
      </c>
      <c r="F87" s="730">
        <f t="shared" si="5"/>
        <v>6</v>
      </c>
      <c r="G87" s="730">
        <f t="shared" si="5"/>
        <v>6</v>
      </c>
      <c r="H87" s="730">
        <f t="shared" si="5"/>
        <v>6</v>
      </c>
      <c r="I87" s="730">
        <f t="shared" si="5"/>
        <v>6</v>
      </c>
      <c r="J87" s="730">
        <f t="shared" si="5"/>
        <v>5.8</v>
      </c>
      <c r="K87" s="730">
        <f t="shared" si="5"/>
        <v>5.8</v>
      </c>
      <c r="L87" s="730">
        <f t="shared" si="5"/>
        <v>5.8</v>
      </c>
      <c r="M87" s="730">
        <f t="shared" si="5"/>
        <v>6.1</v>
      </c>
      <c r="N87" s="730">
        <f t="shared" si="5"/>
        <v>5.8</v>
      </c>
      <c r="O87" s="730">
        <f t="shared" si="5"/>
        <v>5.8</v>
      </c>
      <c r="P87" s="730">
        <f t="shared" si="6"/>
        <v>5.8</v>
      </c>
      <c r="Q87" s="730">
        <f t="shared" si="6"/>
        <v>6.1</v>
      </c>
      <c r="R87" s="730">
        <f t="shared" si="6"/>
        <v>5.8</v>
      </c>
      <c r="S87" s="730">
        <f t="shared" si="6"/>
        <v>5.8</v>
      </c>
      <c r="T87" s="730">
        <f t="shared" si="6"/>
        <v>5.8</v>
      </c>
      <c r="U87" s="730">
        <f t="shared" si="6"/>
        <v>6.1</v>
      </c>
      <c r="V87" s="730">
        <f t="shared" si="6"/>
        <v>5.8</v>
      </c>
      <c r="W87" s="730">
        <f t="shared" si="6"/>
        <v>5.8</v>
      </c>
      <c r="X87" s="730">
        <f t="shared" si="6"/>
        <v>5.8</v>
      </c>
      <c r="Y87" s="730">
        <f t="shared" si="6"/>
        <v>6.1</v>
      </c>
      <c r="Z87" s="730">
        <f t="shared" si="7"/>
        <v>5.8</v>
      </c>
      <c r="AA87" s="730">
        <f t="shared" si="7"/>
        <v>5.8</v>
      </c>
      <c r="AB87" s="730">
        <f t="shared" si="7"/>
        <v>5.8</v>
      </c>
      <c r="AC87" s="730">
        <f t="shared" si="7"/>
        <v>6.1</v>
      </c>
      <c r="AD87" s="730">
        <f t="shared" si="7"/>
        <v>5.8</v>
      </c>
      <c r="AE87" s="730">
        <f t="shared" si="7"/>
        <v>5.8</v>
      </c>
      <c r="AF87" s="730">
        <f t="shared" si="7"/>
        <v>5.8</v>
      </c>
      <c r="AG87" s="730">
        <f t="shared" si="7"/>
        <v>5.8</v>
      </c>
      <c r="AH87" s="730">
        <f t="shared" si="7"/>
        <v>5.8</v>
      </c>
      <c r="AI87" s="730">
        <f t="shared" si="7"/>
        <v>5.8</v>
      </c>
      <c r="AJ87" s="730">
        <f t="shared" si="8"/>
        <v>5.8</v>
      </c>
      <c r="AK87" s="730">
        <f t="shared" si="8"/>
        <v>6</v>
      </c>
      <c r="AL87" s="730">
        <f t="shared" si="8"/>
        <v>5.8</v>
      </c>
      <c r="AM87" s="730">
        <f t="shared" si="8"/>
        <v>5.8</v>
      </c>
      <c r="AN87" s="730">
        <f t="shared" si="8"/>
        <v>5.8</v>
      </c>
      <c r="AO87" s="730">
        <f t="shared" si="8"/>
        <v>6.8</v>
      </c>
      <c r="AP87" s="730">
        <f t="shared" si="8"/>
        <v>5.8</v>
      </c>
      <c r="AQ87" s="730">
        <f t="shared" si="8"/>
        <v>5.8</v>
      </c>
      <c r="AR87" s="730">
        <f t="shared" si="8"/>
        <v>5.8</v>
      </c>
      <c r="AS87" s="730">
        <f t="shared" si="8"/>
        <v>5.8</v>
      </c>
      <c r="AT87" s="730">
        <f t="shared" si="9"/>
        <v>0</v>
      </c>
      <c r="AU87" s="730">
        <f t="shared" si="9"/>
        <v>0</v>
      </c>
      <c r="AV87" s="730">
        <f t="shared" si="9"/>
        <v>0</v>
      </c>
      <c r="AW87" s="730">
        <f t="shared" si="9"/>
        <v>0</v>
      </c>
      <c r="AX87" s="730">
        <f t="shared" si="9"/>
        <v>0</v>
      </c>
      <c r="AY87" s="730">
        <f t="shared" si="9"/>
        <v>0</v>
      </c>
      <c r="AZ87" s="730">
        <f t="shared" si="9"/>
        <v>0</v>
      </c>
      <c r="BA87" s="730">
        <f t="shared" si="9"/>
        <v>0</v>
      </c>
      <c r="BB87" s="730">
        <f t="shared" si="9"/>
        <v>0</v>
      </c>
      <c r="BC87" s="730">
        <f t="shared" si="9"/>
        <v>0</v>
      </c>
      <c r="BD87" s="730">
        <f t="shared" si="10"/>
        <v>0</v>
      </c>
      <c r="BE87" s="730">
        <f t="shared" si="10"/>
        <v>0</v>
      </c>
      <c r="BF87" s="730">
        <f t="shared" si="10"/>
        <v>0</v>
      </c>
      <c r="BG87" s="730">
        <f t="shared" si="10"/>
        <v>0</v>
      </c>
      <c r="BH87" s="730">
        <f t="shared" si="10"/>
        <v>0</v>
      </c>
      <c r="BI87" s="730">
        <f t="shared" si="10"/>
        <v>0</v>
      </c>
      <c r="BJ87" s="730">
        <f t="shared" si="10"/>
        <v>0</v>
      </c>
      <c r="BK87" s="730">
        <f t="shared" si="10"/>
        <v>0</v>
      </c>
      <c r="BL87" s="730">
        <f t="shared" si="10"/>
        <v>0</v>
      </c>
      <c r="BM87" s="730">
        <f t="shared" si="10"/>
        <v>0</v>
      </c>
      <c r="BN87" s="730">
        <f t="shared" si="11"/>
        <v>0</v>
      </c>
      <c r="BO87" s="730">
        <f t="shared" si="11"/>
        <v>0</v>
      </c>
      <c r="BP87" s="730">
        <f t="shared" si="11"/>
        <v>0</v>
      </c>
      <c r="BQ87" s="730">
        <f t="shared" si="11"/>
        <v>0</v>
      </c>
      <c r="BR87" s="730">
        <f t="shared" si="11"/>
        <v>0</v>
      </c>
      <c r="BS87" s="730">
        <f t="shared" si="11"/>
        <v>0</v>
      </c>
      <c r="BT87" s="730">
        <f t="shared" si="11"/>
        <v>0</v>
      </c>
      <c r="BU87" s="730">
        <f t="shared" si="11"/>
        <v>0</v>
      </c>
      <c r="BV87" s="730">
        <f t="shared" si="11"/>
        <v>0</v>
      </c>
      <c r="BW87" s="730">
        <f t="shared" si="11"/>
        <v>0</v>
      </c>
      <c r="BX87" s="730">
        <f t="shared" si="12"/>
        <v>0</v>
      </c>
      <c r="BY87" s="730">
        <f t="shared" si="12"/>
        <v>0</v>
      </c>
      <c r="BZ87" s="730">
        <f t="shared" si="12"/>
        <v>0</v>
      </c>
      <c r="CA87" s="730">
        <f t="shared" si="12"/>
        <v>0</v>
      </c>
      <c r="CB87" s="730">
        <f t="shared" si="12"/>
        <v>0</v>
      </c>
      <c r="CC87" s="730">
        <f t="shared" si="12"/>
        <v>0</v>
      </c>
      <c r="CD87" s="730">
        <f t="shared" si="12"/>
        <v>0</v>
      </c>
      <c r="CE87" s="730">
        <f t="shared" si="12"/>
        <v>0</v>
      </c>
      <c r="CF87" s="730">
        <f t="shared" si="12"/>
        <v>0</v>
      </c>
      <c r="CG87" s="730">
        <f t="shared" si="12"/>
        <v>0</v>
      </c>
      <c r="CH87" s="730">
        <f t="shared" si="12"/>
        <v>0</v>
      </c>
      <c r="CI87" s="730">
        <f t="shared" si="12"/>
        <v>0</v>
      </c>
      <c r="CJ87" s="730">
        <f t="shared" si="12"/>
        <v>0</v>
      </c>
      <c r="CK87" s="730">
        <f t="shared" si="12"/>
        <v>0</v>
      </c>
      <c r="CL87" s="757"/>
      <c r="CM87" s="759"/>
      <c r="CN87" s="759"/>
      <c r="CO87" s="759"/>
      <c r="CP87" s="717"/>
    </row>
    <row r="88" spans="1:94" ht="60">
      <c r="A88" s="712"/>
      <c r="B88" s="760"/>
      <c r="C88" s="730"/>
      <c r="D88" s="730" t="str">
        <v>PROFESIONAL AGROECOSISTEMAS, INGENIERO FORESTAL O INGENIERO AGRÓNOMO</v>
      </c>
      <c r="E88" s="730" t="str">
        <f t="shared" si="13"/>
        <v>P</v>
      </c>
      <c r="F88" s="730">
        <f t="shared" si="5"/>
        <v>5.8</v>
      </c>
      <c r="G88" s="730">
        <f t="shared" si="5"/>
        <v>5.8</v>
      </c>
      <c r="H88" s="730">
        <f t="shared" si="5"/>
        <v>5.8</v>
      </c>
      <c r="I88" s="730">
        <f t="shared" si="5"/>
        <v>6</v>
      </c>
      <c r="J88" s="730">
        <f t="shared" si="5"/>
        <v>5.8</v>
      </c>
      <c r="K88" s="730">
        <f t="shared" si="5"/>
        <v>5.8</v>
      </c>
      <c r="L88" s="730">
        <f t="shared" si="5"/>
        <v>5.8</v>
      </c>
      <c r="M88" s="730">
        <f t="shared" si="5"/>
        <v>6</v>
      </c>
      <c r="N88" s="730">
        <f t="shared" si="5"/>
        <v>5.8</v>
      </c>
      <c r="O88" s="730">
        <f t="shared" si="5"/>
        <v>5.8</v>
      </c>
      <c r="P88" s="730">
        <f t="shared" si="6"/>
        <v>5.8</v>
      </c>
      <c r="Q88" s="730">
        <f t="shared" si="6"/>
        <v>6</v>
      </c>
      <c r="R88" s="730">
        <f t="shared" si="6"/>
        <v>5.8</v>
      </c>
      <c r="S88" s="730">
        <f t="shared" si="6"/>
        <v>5.8</v>
      </c>
      <c r="T88" s="730">
        <f t="shared" si="6"/>
        <v>5.8</v>
      </c>
      <c r="U88" s="730">
        <f t="shared" si="6"/>
        <v>6</v>
      </c>
      <c r="V88" s="730">
        <f t="shared" si="6"/>
        <v>5.8</v>
      </c>
      <c r="W88" s="730">
        <f t="shared" si="6"/>
        <v>5.8</v>
      </c>
      <c r="X88" s="730">
        <f t="shared" si="6"/>
        <v>5.8</v>
      </c>
      <c r="Y88" s="730">
        <f t="shared" si="6"/>
        <v>6</v>
      </c>
      <c r="Z88" s="730">
        <f t="shared" si="7"/>
        <v>5.8</v>
      </c>
      <c r="AA88" s="730">
        <f t="shared" si="7"/>
        <v>5.8</v>
      </c>
      <c r="AB88" s="730">
        <f t="shared" si="7"/>
        <v>5.8</v>
      </c>
      <c r="AC88" s="730">
        <f t="shared" si="7"/>
        <v>6</v>
      </c>
      <c r="AD88" s="730">
        <f t="shared" si="7"/>
        <v>5.8</v>
      </c>
      <c r="AE88" s="730">
        <f t="shared" si="7"/>
        <v>5.8</v>
      </c>
      <c r="AF88" s="730">
        <f t="shared" si="7"/>
        <v>5.8</v>
      </c>
      <c r="AG88" s="730">
        <f t="shared" si="7"/>
        <v>6</v>
      </c>
      <c r="AH88" s="730">
        <f t="shared" si="7"/>
        <v>5.8</v>
      </c>
      <c r="AI88" s="730">
        <f t="shared" si="7"/>
        <v>5.8</v>
      </c>
      <c r="AJ88" s="730">
        <f t="shared" si="8"/>
        <v>5.8</v>
      </c>
      <c r="AK88" s="730">
        <f t="shared" si="8"/>
        <v>6</v>
      </c>
      <c r="AL88" s="730">
        <f t="shared" si="8"/>
        <v>5.8</v>
      </c>
      <c r="AM88" s="730">
        <f t="shared" si="8"/>
        <v>5.8</v>
      </c>
      <c r="AN88" s="730">
        <f t="shared" si="8"/>
        <v>5.8</v>
      </c>
      <c r="AO88" s="730">
        <f t="shared" si="8"/>
        <v>6</v>
      </c>
      <c r="AP88" s="730">
        <f t="shared" si="8"/>
        <v>5.8</v>
      </c>
      <c r="AQ88" s="730">
        <f t="shared" si="8"/>
        <v>5.8</v>
      </c>
      <c r="AR88" s="730">
        <f t="shared" si="8"/>
        <v>5.8</v>
      </c>
      <c r="AS88" s="730">
        <f t="shared" si="8"/>
        <v>6</v>
      </c>
      <c r="AT88" s="730">
        <f t="shared" si="9"/>
        <v>0</v>
      </c>
      <c r="AU88" s="730">
        <f t="shared" si="9"/>
        <v>0</v>
      </c>
      <c r="AV88" s="730">
        <f t="shared" si="9"/>
        <v>0</v>
      </c>
      <c r="AW88" s="730">
        <f t="shared" si="9"/>
        <v>0</v>
      </c>
      <c r="AX88" s="730">
        <f t="shared" si="9"/>
        <v>0</v>
      </c>
      <c r="AY88" s="730">
        <f t="shared" si="9"/>
        <v>0</v>
      </c>
      <c r="AZ88" s="730">
        <f t="shared" si="9"/>
        <v>0</v>
      </c>
      <c r="BA88" s="730">
        <f t="shared" si="9"/>
        <v>0</v>
      </c>
      <c r="BB88" s="730">
        <f t="shared" si="9"/>
        <v>0</v>
      </c>
      <c r="BC88" s="730">
        <f t="shared" si="9"/>
        <v>0</v>
      </c>
      <c r="BD88" s="730">
        <f t="shared" si="10"/>
        <v>0</v>
      </c>
      <c r="BE88" s="730">
        <f t="shared" si="10"/>
        <v>0</v>
      </c>
      <c r="BF88" s="730">
        <f t="shared" si="10"/>
        <v>0</v>
      </c>
      <c r="BG88" s="730">
        <f t="shared" si="10"/>
        <v>0</v>
      </c>
      <c r="BH88" s="730">
        <f t="shared" si="10"/>
        <v>0</v>
      </c>
      <c r="BI88" s="730">
        <f t="shared" si="10"/>
        <v>0</v>
      </c>
      <c r="BJ88" s="730">
        <f t="shared" si="10"/>
        <v>0</v>
      </c>
      <c r="BK88" s="730">
        <f t="shared" si="10"/>
        <v>0</v>
      </c>
      <c r="BL88" s="730">
        <f t="shared" si="10"/>
        <v>0</v>
      </c>
      <c r="BM88" s="730">
        <f t="shared" si="10"/>
        <v>0</v>
      </c>
      <c r="BN88" s="730">
        <f t="shared" si="11"/>
        <v>0</v>
      </c>
      <c r="BO88" s="730">
        <f t="shared" si="11"/>
        <v>0</v>
      </c>
      <c r="BP88" s="730">
        <f t="shared" si="11"/>
        <v>0</v>
      </c>
      <c r="BQ88" s="730">
        <f t="shared" si="11"/>
        <v>0</v>
      </c>
      <c r="BR88" s="730">
        <f t="shared" si="11"/>
        <v>0</v>
      </c>
      <c r="BS88" s="730">
        <f t="shared" si="11"/>
        <v>0</v>
      </c>
      <c r="BT88" s="730">
        <f t="shared" si="11"/>
        <v>0</v>
      </c>
      <c r="BU88" s="730">
        <f t="shared" si="11"/>
        <v>0</v>
      </c>
      <c r="BV88" s="730">
        <f t="shared" si="11"/>
        <v>0</v>
      </c>
      <c r="BW88" s="730">
        <f t="shared" si="11"/>
        <v>0</v>
      </c>
      <c r="BX88" s="730">
        <f t="shared" si="12"/>
        <v>0</v>
      </c>
      <c r="BY88" s="730">
        <f t="shared" si="12"/>
        <v>0</v>
      </c>
      <c r="BZ88" s="730">
        <f t="shared" si="12"/>
        <v>0</v>
      </c>
      <c r="CA88" s="730">
        <f t="shared" si="12"/>
        <v>0</v>
      </c>
      <c r="CB88" s="730">
        <f t="shared" si="12"/>
        <v>0</v>
      </c>
      <c r="CC88" s="730">
        <f t="shared" si="12"/>
        <v>0</v>
      </c>
      <c r="CD88" s="730">
        <f t="shared" si="12"/>
        <v>0</v>
      </c>
      <c r="CE88" s="730">
        <f t="shared" si="12"/>
        <v>0</v>
      </c>
      <c r="CF88" s="730">
        <f t="shared" si="12"/>
        <v>0</v>
      </c>
      <c r="CG88" s="730">
        <f t="shared" si="12"/>
        <v>0</v>
      </c>
      <c r="CH88" s="730">
        <f t="shared" si="12"/>
        <v>0</v>
      </c>
      <c r="CI88" s="730">
        <f t="shared" si="12"/>
        <v>0</v>
      </c>
      <c r="CJ88" s="730">
        <f t="shared" si="12"/>
        <v>0</v>
      </c>
      <c r="CK88" s="730">
        <f t="shared" si="12"/>
        <v>0</v>
      </c>
      <c r="CL88" s="757"/>
      <c r="CM88" s="930"/>
      <c r="CN88" s="931"/>
      <c r="CO88" s="932"/>
      <c r="CP88" s="712"/>
    </row>
    <row r="89" spans="1:94" ht="15">
      <c r="A89" s="712"/>
      <c r="B89" s="768"/>
      <c r="C89" s="730"/>
      <c r="D89" s="730" t="str">
        <v>PROFESIONAL SOCIAL I</v>
      </c>
      <c r="E89" s="730" t="str">
        <f t="shared" si="13"/>
        <v>P</v>
      </c>
      <c r="F89" s="730">
        <f t="shared" si="5"/>
        <v>5.8</v>
      </c>
      <c r="G89" s="730">
        <f t="shared" si="5"/>
        <v>5.8</v>
      </c>
      <c r="H89" s="730">
        <f t="shared" si="5"/>
        <v>5.8</v>
      </c>
      <c r="I89" s="730">
        <f t="shared" si="5"/>
        <v>5.8</v>
      </c>
      <c r="J89" s="730">
        <f t="shared" si="5"/>
        <v>5.8</v>
      </c>
      <c r="K89" s="730">
        <f t="shared" si="5"/>
        <v>5.8</v>
      </c>
      <c r="L89" s="730">
        <f t="shared" si="5"/>
        <v>5.8</v>
      </c>
      <c r="M89" s="730">
        <f t="shared" si="5"/>
        <v>5.8</v>
      </c>
      <c r="N89" s="730">
        <f t="shared" si="5"/>
        <v>5.7</v>
      </c>
      <c r="O89" s="730">
        <f t="shared" si="5"/>
        <v>5.8</v>
      </c>
      <c r="P89" s="730">
        <f t="shared" si="6"/>
        <v>5.8</v>
      </c>
      <c r="Q89" s="730">
        <f t="shared" si="6"/>
        <v>5.8</v>
      </c>
      <c r="R89" s="730">
        <f t="shared" si="6"/>
        <v>5.8</v>
      </c>
      <c r="S89" s="730">
        <f t="shared" si="6"/>
        <v>5.8</v>
      </c>
      <c r="T89" s="730">
        <f t="shared" si="6"/>
        <v>5.8</v>
      </c>
      <c r="U89" s="730">
        <f t="shared" si="6"/>
        <v>5.8</v>
      </c>
      <c r="V89" s="730">
        <f t="shared" si="6"/>
        <v>5.8</v>
      </c>
      <c r="W89" s="730">
        <f t="shared" si="6"/>
        <v>5.8</v>
      </c>
      <c r="X89" s="730">
        <f t="shared" si="6"/>
        <v>5.8</v>
      </c>
      <c r="Y89" s="730">
        <f t="shared" si="6"/>
        <v>5.8</v>
      </c>
      <c r="Z89" s="730">
        <f t="shared" si="7"/>
        <v>5.8</v>
      </c>
      <c r="AA89" s="730">
        <f t="shared" si="7"/>
        <v>5.8</v>
      </c>
      <c r="AB89" s="730">
        <f t="shared" si="7"/>
        <v>5.8</v>
      </c>
      <c r="AC89" s="730">
        <f t="shared" si="7"/>
        <v>5.8</v>
      </c>
      <c r="AD89" s="730">
        <f t="shared" si="7"/>
        <v>5.8</v>
      </c>
      <c r="AE89" s="730">
        <f t="shared" si="7"/>
        <v>5.8</v>
      </c>
      <c r="AF89" s="730">
        <f t="shared" si="7"/>
        <v>5.8</v>
      </c>
      <c r="AG89" s="730">
        <f t="shared" si="7"/>
        <v>5.8</v>
      </c>
      <c r="AH89" s="730">
        <f t="shared" si="7"/>
        <v>5.8</v>
      </c>
      <c r="AI89" s="730">
        <f t="shared" si="7"/>
        <v>5.8</v>
      </c>
      <c r="AJ89" s="730">
        <f t="shared" si="8"/>
        <v>5.8</v>
      </c>
      <c r="AK89" s="730">
        <f t="shared" si="8"/>
        <v>5.8</v>
      </c>
      <c r="AL89" s="730">
        <f t="shared" si="8"/>
        <v>5.8</v>
      </c>
      <c r="AM89" s="730">
        <f t="shared" si="8"/>
        <v>5.8</v>
      </c>
      <c r="AN89" s="730">
        <f t="shared" si="8"/>
        <v>5.8</v>
      </c>
      <c r="AO89" s="730">
        <f t="shared" si="8"/>
        <v>5.8</v>
      </c>
      <c r="AP89" s="730">
        <f t="shared" si="8"/>
        <v>5.8</v>
      </c>
      <c r="AQ89" s="730">
        <f t="shared" si="8"/>
        <v>5.8</v>
      </c>
      <c r="AR89" s="730">
        <f t="shared" si="8"/>
        <v>5.8</v>
      </c>
      <c r="AS89" s="730">
        <f t="shared" si="8"/>
        <v>5.8</v>
      </c>
      <c r="AT89" s="730">
        <f t="shared" si="9"/>
        <v>0</v>
      </c>
      <c r="AU89" s="730">
        <f t="shared" si="9"/>
        <v>0</v>
      </c>
      <c r="AV89" s="730">
        <f t="shared" si="9"/>
        <v>0</v>
      </c>
      <c r="AW89" s="730">
        <f t="shared" si="9"/>
        <v>0</v>
      </c>
      <c r="AX89" s="730">
        <f t="shared" si="9"/>
        <v>0</v>
      </c>
      <c r="AY89" s="730">
        <f t="shared" si="9"/>
        <v>0</v>
      </c>
      <c r="AZ89" s="730">
        <f t="shared" si="9"/>
        <v>0</v>
      </c>
      <c r="BA89" s="730">
        <f t="shared" si="9"/>
        <v>0</v>
      </c>
      <c r="BB89" s="730">
        <f t="shared" si="9"/>
        <v>0</v>
      </c>
      <c r="BC89" s="730">
        <f t="shared" si="9"/>
        <v>0</v>
      </c>
      <c r="BD89" s="730">
        <f t="shared" si="10"/>
        <v>0</v>
      </c>
      <c r="BE89" s="730">
        <f t="shared" si="10"/>
        <v>0</v>
      </c>
      <c r="BF89" s="730">
        <f t="shared" si="10"/>
        <v>0</v>
      </c>
      <c r="BG89" s="730">
        <f t="shared" si="10"/>
        <v>0</v>
      </c>
      <c r="BH89" s="730">
        <f t="shared" si="10"/>
        <v>0</v>
      </c>
      <c r="BI89" s="730">
        <f t="shared" si="10"/>
        <v>0</v>
      </c>
      <c r="BJ89" s="730">
        <f t="shared" si="10"/>
        <v>0</v>
      </c>
      <c r="BK89" s="730">
        <f t="shared" si="10"/>
        <v>0</v>
      </c>
      <c r="BL89" s="730">
        <f t="shared" si="10"/>
        <v>0</v>
      </c>
      <c r="BM89" s="730">
        <f t="shared" si="10"/>
        <v>0</v>
      </c>
      <c r="BN89" s="730">
        <f t="shared" si="11"/>
        <v>0</v>
      </c>
      <c r="BO89" s="730">
        <f t="shared" si="11"/>
        <v>0</v>
      </c>
      <c r="BP89" s="730">
        <f t="shared" si="11"/>
        <v>0</v>
      </c>
      <c r="BQ89" s="730">
        <f t="shared" si="11"/>
        <v>0</v>
      </c>
      <c r="BR89" s="730">
        <f t="shared" si="11"/>
        <v>0</v>
      </c>
      <c r="BS89" s="730">
        <f t="shared" si="11"/>
        <v>0</v>
      </c>
      <c r="BT89" s="730">
        <f t="shared" si="11"/>
        <v>0</v>
      </c>
      <c r="BU89" s="730">
        <f t="shared" si="11"/>
        <v>0</v>
      </c>
      <c r="BV89" s="730">
        <f t="shared" si="11"/>
        <v>0</v>
      </c>
      <c r="BW89" s="730">
        <f t="shared" si="11"/>
        <v>0</v>
      </c>
      <c r="BX89" s="730">
        <f t="shared" si="12"/>
        <v>0</v>
      </c>
      <c r="BY89" s="730">
        <f t="shared" si="12"/>
        <v>0</v>
      </c>
      <c r="BZ89" s="730">
        <f t="shared" si="12"/>
        <v>0</v>
      </c>
      <c r="CA89" s="730">
        <f t="shared" si="12"/>
        <v>0</v>
      </c>
      <c r="CB89" s="730">
        <f t="shared" si="12"/>
        <v>0</v>
      </c>
      <c r="CC89" s="730">
        <f t="shared" si="12"/>
        <v>0</v>
      </c>
      <c r="CD89" s="730">
        <f t="shared" si="12"/>
        <v>0</v>
      </c>
      <c r="CE89" s="730">
        <f t="shared" si="12"/>
        <v>0</v>
      </c>
      <c r="CF89" s="730">
        <f t="shared" si="12"/>
        <v>0</v>
      </c>
      <c r="CG89" s="730">
        <f t="shared" si="12"/>
        <v>0</v>
      </c>
      <c r="CH89" s="730">
        <f t="shared" si="12"/>
        <v>0</v>
      </c>
      <c r="CI89" s="730">
        <f t="shared" si="12"/>
        <v>0</v>
      </c>
      <c r="CJ89" s="730">
        <f t="shared" si="12"/>
        <v>0</v>
      </c>
      <c r="CK89" s="730">
        <f t="shared" si="12"/>
        <v>0</v>
      </c>
      <c r="CL89" s="769"/>
      <c r="CM89" s="770"/>
      <c r="CN89" s="771"/>
      <c r="CO89" s="772"/>
      <c r="CP89" s="712"/>
    </row>
    <row r="90" spans="1:94" ht="15">
      <c r="A90" s="712"/>
      <c r="B90" s="773"/>
      <c r="C90" s="730"/>
      <c r="D90" s="730" t="str">
        <v>PROFESIONAL SOCIAL II</v>
      </c>
      <c r="E90" s="730" t="str">
        <f t="shared" si="13"/>
        <v>P</v>
      </c>
      <c r="F90" s="730">
        <f t="shared" si="5"/>
        <v>5.8</v>
      </c>
      <c r="G90" s="730">
        <f t="shared" si="5"/>
        <v>5.8</v>
      </c>
      <c r="H90" s="730">
        <f t="shared" si="5"/>
        <v>5.7999999999999989</v>
      </c>
      <c r="I90" s="730">
        <f t="shared" si="5"/>
        <v>5.8</v>
      </c>
      <c r="J90" s="730">
        <f t="shared" si="5"/>
        <v>5.8</v>
      </c>
      <c r="K90" s="730">
        <f t="shared" si="5"/>
        <v>5.8</v>
      </c>
      <c r="L90" s="730">
        <f t="shared" si="5"/>
        <v>5.8</v>
      </c>
      <c r="M90" s="730">
        <f t="shared" si="5"/>
        <v>5.8</v>
      </c>
      <c r="N90" s="730">
        <f t="shared" si="5"/>
        <v>5.8</v>
      </c>
      <c r="O90" s="730">
        <f t="shared" si="5"/>
        <v>5.8</v>
      </c>
      <c r="P90" s="730">
        <f t="shared" si="6"/>
        <v>5.8</v>
      </c>
      <c r="Q90" s="730">
        <f t="shared" si="6"/>
        <v>5.8</v>
      </c>
      <c r="R90" s="730">
        <f t="shared" si="6"/>
        <v>5.8</v>
      </c>
      <c r="S90" s="730">
        <f t="shared" si="6"/>
        <v>5.8</v>
      </c>
      <c r="T90" s="730">
        <f t="shared" si="6"/>
        <v>5.8</v>
      </c>
      <c r="U90" s="730">
        <f t="shared" si="6"/>
        <v>5.8</v>
      </c>
      <c r="V90" s="730">
        <f t="shared" si="6"/>
        <v>5.8</v>
      </c>
      <c r="W90" s="730">
        <f t="shared" si="6"/>
        <v>5.8</v>
      </c>
      <c r="X90" s="730">
        <f t="shared" si="6"/>
        <v>5.8</v>
      </c>
      <c r="Y90" s="730">
        <f t="shared" si="6"/>
        <v>5.8</v>
      </c>
      <c r="Z90" s="730">
        <f t="shared" si="7"/>
        <v>5.8</v>
      </c>
      <c r="AA90" s="730">
        <f t="shared" si="7"/>
        <v>5.8</v>
      </c>
      <c r="AB90" s="730">
        <f t="shared" si="7"/>
        <v>5.8</v>
      </c>
      <c r="AC90" s="730">
        <f t="shared" si="7"/>
        <v>5.8</v>
      </c>
      <c r="AD90" s="730">
        <f t="shared" si="7"/>
        <v>5.8</v>
      </c>
      <c r="AE90" s="730">
        <f t="shared" si="7"/>
        <v>5.8</v>
      </c>
      <c r="AF90" s="730">
        <f t="shared" si="7"/>
        <v>5.8</v>
      </c>
      <c r="AG90" s="730">
        <f t="shared" si="7"/>
        <v>5.8</v>
      </c>
      <c r="AH90" s="730">
        <f t="shared" si="7"/>
        <v>5.8</v>
      </c>
      <c r="AI90" s="730">
        <f t="shared" si="7"/>
        <v>5.8</v>
      </c>
      <c r="AJ90" s="730">
        <f t="shared" si="8"/>
        <v>5.8</v>
      </c>
      <c r="AK90" s="730">
        <f t="shared" si="8"/>
        <v>5.8</v>
      </c>
      <c r="AL90" s="730">
        <f t="shared" si="8"/>
        <v>5.8</v>
      </c>
      <c r="AM90" s="730">
        <f t="shared" si="8"/>
        <v>5.8</v>
      </c>
      <c r="AN90" s="730">
        <f t="shared" si="8"/>
        <v>5.8</v>
      </c>
      <c r="AO90" s="730">
        <f t="shared" si="8"/>
        <v>5.8</v>
      </c>
      <c r="AP90" s="730">
        <f t="shared" si="8"/>
        <v>5.8</v>
      </c>
      <c r="AQ90" s="730">
        <f t="shared" si="8"/>
        <v>5.8</v>
      </c>
      <c r="AR90" s="730">
        <f t="shared" si="8"/>
        <v>5.8</v>
      </c>
      <c r="AS90" s="730">
        <f t="shared" si="8"/>
        <v>5.8</v>
      </c>
      <c r="AT90" s="730">
        <f t="shared" si="9"/>
        <v>0</v>
      </c>
      <c r="AU90" s="730">
        <f t="shared" si="9"/>
        <v>0</v>
      </c>
      <c r="AV90" s="730">
        <f t="shared" si="9"/>
        <v>0</v>
      </c>
      <c r="AW90" s="730">
        <f t="shared" si="9"/>
        <v>0</v>
      </c>
      <c r="AX90" s="730">
        <f t="shared" si="9"/>
        <v>0</v>
      </c>
      <c r="AY90" s="730">
        <f t="shared" si="9"/>
        <v>0</v>
      </c>
      <c r="AZ90" s="730">
        <f t="shared" si="9"/>
        <v>0</v>
      </c>
      <c r="BA90" s="730">
        <f t="shared" si="9"/>
        <v>0</v>
      </c>
      <c r="BB90" s="730">
        <f t="shared" si="9"/>
        <v>0</v>
      </c>
      <c r="BC90" s="730">
        <f t="shared" si="9"/>
        <v>0</v>
      </c>
      <c r="BD90" s="730">
        <f t="shared" si="10"/>
        <v>0</v>
      </c>
      <c r="BE90" s="730">
        <f t="shared" si="10"/>
        <v>0</v>
      </c>
      <c r="BF90" s="730">
        <f t="shared" si="10"/>
        <v>0</v>
      </c>
      <c r="BG90" s="730">
        <f t="shared" si="10"/>
        <v>0</v>
      </c>
      <c r="BH90" s="730">
        <f t="shared" si="10"/>
        <v>0</v>
      </c>
      <c r="BI90" s="730">
        <f t="shared" si="10"/>
        <v>0</v>
      </c>
      <c r="BJ90" s="730">
        <f t="shared" si="10"/>
        <v>0</v>
      </c>
      <c r="BK90" s="730">
        <f t="shared" si="10"/>
        <v>0</v>
      </c>
      <c r="BL90" s="730">
        <f t="shared" si="10"/>
        <v>0</v>
      </c>
      <c r="BM90" s="730">
        <f t="shared" si="10"/>
        <v>0</v>
      </c>
      <c r="BN90" s="730">
        <f t="shared" si="11"/>
        <v>0</v>
      </c>
      <c r="BO90" s="730">
        <f t="shared" si="11"/>
        <v>0</v>
      </c>
      <c r="BP90" s="730">
        <f t="shared" si="11"/>
        <v>0</v>
      </c>
      <c r="BQ90" s="730">
        <f t="shared" si="11"/>
        <v>0</v>
      </c>
      <c r="BR90" s="730">
        <f t="shared" si="11"/>
        <v>0</v>
      </c>
      <c r="BS90" s="730">
        <f t="shared" si="11"/>
        <v>0</v>
      </c>
      <c r="BT90" s="730">
        <f t="shared" si="11"/>
        <v>0</v>
      </c>
      <c r="BU90" s="730">
        <f t="shared" si="11"/>
        <v>0</v>
      </c>
      <c r="BV90" s="730">
        <f t="shared" si="11"/>
        <v>0</v>
      </c>
      <c r="BW90" s="730">
        <f t="shared" si="11"/>
        <v>0</v>
      </c>
      <c r="BX90" s="730">
        <f t="shared" si="12"/>
        <v>0</v>
      </c>
      <c r="BY90" s="730">
        <f t="shared" si="12"/>
        <v>0</v>
      </c>
      <c r="BZ90" s="730">
        <f t="shared" si="12"/>
        <v>0</v>
      </c>
      <c r="CA90" s="730">
        <f t="shared" si="12"/>
        <v>0</v>
      </c>
      <c r="CB90" s="730">
        <f t="shared" si="12"/>
        <v>0</v>
      </c>
      <c r="CC90" s="730">
        <f t="shared" si="12"/>
        <v>0</v>
      </c>
      <c r="CD90" s="730">
        <f t="shared" si="12"/>
        <v>0</v>
      </c>
      <c r="CE90" s="730">
        <f t="shared" si="12"/>
        <v>0</v>
      </c>
      <c r="CF90" s="730">
        <f t="shared" si="12"/>
        <v>0</v>
      </c>
      <c r="CG90" s="730">
        <f t="shared" si="12"/>
        <v>0</v>
      </c>
      <c r="CH90" s="730">
        <f t="shared" si="12"/>
        <v>0</v>
      </c>
      <c r="CI90" s="730">
        <f t="shared" si="12"/>
        <v>0</v>
      </c>
      <c r="CJ90" s="730">
        <f t="shared" si="12"/>
        <v>0</v>
      </c>
      <c r="CK90" s="730">
        <f t="shared" si="12"/>
        <v>0</v>
      </c>
      <c r="CL90" s="774"/>
      <c r="CM90" s="772"/>
      <c r="CN90" s="772"/>
      <c r="CO90" s="772"/>
      <c r="CP90" s="712"/>
    </row>
    <row r="91" spans="1:94" ht="36.75" customHeight="1">
      <c r="A91" s="712"/>
      <c r="B91" s="773"/>
      <c r="C91" s="730"/>
      <c r="D91" s="730" t="str">
        <v xml:space="preserve">PROFESIONAL EN RIESGOS </v>
      </c>
      <c r="E91" s="730" t="str">
        <f t="shared" si="13"/>
        <v>P</v>
      </c>
      <c r="F91" s="730">
        <f t="shared" si="5"/>
        <v>2.5</v>
      </c>
      <c r="G91" s="730">
        <f t="shared" si="5"/>
        <v>2</v>
      </c>
      <c r="H91" s="730">
        <f t="shared" si="5"/>
        <v>2</v>
      </c>
      <c r="I91" s="730">
        <f t="shared" si="5"/>
        <v>2</v>
      </c>
      <c r="J91" s="730">
        <f t="shared" si="5"/>
        <v>2</v>
      </c>
      <c r="K91" s="730">
        <f t="shared" si="5"/>
        <v>2</v>
      </c>
      <c r="L91" s="730">
        <f t="shared" si="5"/>
        <v>2</v>
      </c>
      <c r="M91" s="730">
        <f t="shared" si="5"/>
        <v>2</v>
      </c>
      <c r="N91" s="730">
        <f t="shared" si="5"/>
        <v>2</v>
      </c>
      <c r="O91" s="730">
        <f t="shared" si="5"/>
        <v>2</v>
      </c>
      <c r="P91" s="730">
        <f t="shared" si="6"/>
        <v>2</v>
      </c>
      <c r="Q91" s="730">
        <f t="shared" si="6"/>
        <v>2</v>
      </c>
      <c r="R91" s="730">
        <f t="shared" si="6"/>
        <v>2</v>
      </c>
      <c r="S91" s="730">
        <f t="shared" si="6"/>
        <v>2</v>
      </c>
      <c r="T91" s="730">
        <f t="shared" si="6"/>
        <v>2</v>
      </c>
      <c r="U91" s="730">
        <f t="shared" si="6"/>
        <v>2</v>
      </c>
      <c r="V91" s="730">
        <f t="shared" si="6"/>
        <v>2</v>
      </c>
      <c r="W91" s="730">
        <f t="shared" si="6"/>
        <v>2</v>
      </c>
      <c r="X91" s="730">
        <f t="shared" si="6"/>
        <v>2</v>
      </c>
      <c r="Y91" s="730">
        <f t="shared" si="6"/>
        <v>2</v>
      </c>
      <c r="Z91" s="730">
        <f t="shared" si="7"/>
        <v>2</v>
      </c>
      <c r="AA91" s="730">
        <f t="shared" si="7"/>
        <v>2</v>
      </c>
      <c r="AB91" s="730">
        <f t="shared" si="7"/>
        <v>2</v>
      </c>
      <c r="AC91" s="730">
        <f t="shared" si="7"/>
        <v>2</v>
      </c>
      <c r="AD91" s="730">
        <f t="shared" si="7"/>
        <v>2</v>
      </c>
      <c r="AE91" s="730">
        <f t="shared" si="7"/>
        <v>2</v>
      </c>
      <c r="AF91" s="730">
        <f t="shared" si="7"/>
        <v>2</v>
      </c>
      <c r="AG91" s="730">
        <f t="shared" si="7"/>
        <v>2</v>
      </c>
      <c r="AH91" s="730">
        <f t="shared" si="7"/>
        <v>2</v>
      </c>
      <c r="AI91" s="730">
        <f t="shared" si="7"/>
        <v>2</v>
      </c>
      <c r="AJ91" s="730">
        <f t="shared" si="8"/>
        <v>2</v>
      </c>
      <c r="AK91" s="730">
        <f t="shared" si="8"/>
        <v>2</v>
      </c>
      <c r="AL91" s="730">
        <f t="shared" si="8"/>
        <v>0</v>
      </c>
      <c r="AM91" s="730">
        <f t="shared" si="8"/>
        <v>0</v>
      </c>
      <c r="AN91" s="730">
        <f t="shared" si="8"/>
        <v>0</v>
      </c>
      <c r="AO91" s="730">
        <f t="shared" si="8"/>
        <v>0</v>
      </c>
      <c r="AP91" s="730">
        <f t="shared" si="8"/>
        <v>0</v>
      </c>
      <c r="AQ91" s="730">
        <f t="shared" si="8"/>
        <v>0</v>
      </c>
      <c r="AR91" s="730">
        <f t="shared" si="8"/>
        <v>0</v>
      </c>
      <c r="AS91" s="730">
        <f t="shared" si="8"/>
        <v>0</v>
      </c>
      <c r="AT91" s="730">
        <f t="shared" si="9"/>
        <v>0</v>
      </c>
      <c r="AU91" s="730">
        <f t="shared" si="9"/>
        <v>0</v>
      </c>
      <c r="AV91" s="730">
        <f t="shared" si="9"/>
        <v>0</v>
      </c>
      <c r="AW91" s="730">
        <f t="shared" si="9"/>
        <v>0</v>
      </c>
      <c r="AX91" s="730">
        <f t="shared" si="9"/>
        <v>0</v>
      </c>
      <c r="AY91" s="730">
        <f t="shared" si="9"/>
        <v>0</v>
      </c>
      <c r="AZ91" s="730">
        <f t="shared" si="9"/>
        <v>0</v>
      </c>
      <c r="BA91" s="730">
        <f t="shared" si="9"/>
        <v>0</v>
      </c>
      <c r="BB91" s="730">
        <f t="shared" si="9"/>
        <v>0</v>
      </c>
      <c r="BC91" s="730">
        <f t="shared" si="9"/>
        <v>0</v>
      </c>
      <c r="BD91" s="730">
        <f t="shared" si="10"/>
        <v>0</v>
      </c>
      <c r="BE91" s="730">
        <f t="shared" si="10"/>
        <v>0</v>
      </c>
      <c r="BF91" s="730">
        <f t="shared" si="10"/>
        <v>0</v>
      </c>
      <c r="BG91" s="730">
        <f t="shared" si="10"/>
        <v>0</v>
      </c>
      <c r="BH91" s="730">
        <f t="shared" si="10"/>
        <v>0</v>
      </c>
      <c r="BI91" s="730">
        <f t="shared" si="10"/>
        <v>0</v>
      </c>
      <c r="BJ91" s="730">
        <f t="shared" si="10"/>
        <v>0</v>
      </c>
      <c r="BK91" s="730">
        <f t="shared" si="10"/>
        <v>0</v>
      </c>
      <c r="BL91" s="730">
        <f t="shared" si="10"/>
        <v>0</v>
      </c>
      <c r="BM91" s="730">
        <f t="shared" si="10"/>
        <v>0</v>
      </c>
      <c r="BN91" s="730">
        <f t="shared" si="11"/>
        <v>0</v>
      </c>
      <c r="BO91" s="730">
        <f t="shared" si="11"/>
        <v>0</v>
      </c>
      <c r="BP91" s="730">
        <f t="shared" si="11"/>
        <v>0</v>
      </c>
      <c r="BQ91" s="730">
        <f t="shared" si="11"/>
        <v>0</v>
      </c>
      <c r="BR91" s="730">
        <f t="shared" si="11"/>
        <v>0</v>
      </c>
      <c r="BS91" s="730">
        <f t="shared" si="11"/>
        <v>0</v>
      </c>
      <c r="BT91" s="730">
        <f t="shared" si="11"/>
        <v>0</v>
      </c>
      <c r="BU91" s="730">
        <f t="shared" si="11"/>
        <v>0</v>
      </c>
      <c r="BV91" s="730">
        <f t="shared" si="11"/>
        <v>0</v>
      </c>
      <c r="BW91" s="730">
        <f t="shared" si="11"/>
        <v>0</v>
      </c>
      <c r="BX91" s="730">
        <f t="shared" si="12"/>
        <v>0</v>
      </c>
      <c r="BY91" s="730">
        <f t="shared" si="12"/>
        <v>0</v>
      </c>
      <c r="BZ91" s="730">
        <f t="shared" si="12"/>
        <v>0</v>
      </c>
      <c r="CA91" s="730">
        <f t="shared" si="12"/>
        <v>0</v>
      </c>
      <c r="CB91" s="730">
        <f t="shared" si="12"/>
        <v>0</v>
      </c>
      <c r="CC91" s="730">
        <f t="shared" si="12"/>
        <v>0</v>
      </c>
      <c r="CD91" s="730">
        <f t="shared" si="12"/>
        <v>0</v>
      </c>
      <c r="CE91" s="730">
        <f t="shared" si="12"/>
        <v>0</v>
      </c>
      <c r="CF91" s="730">
        <f t="shared" si="12"/>
        <v>0</v>
      </c>
      <c r="CG91" s="730">
        <f t="shared" si="12"/>
        <v>0</v>
      </c>
      <c r="CH91" s="730">
        <f t="shared" si="12"/>
        <v>0</v>
      </c>
      <c r="CI91" s="730">
        <f t="shared" si="12"/>
        <v>0</v>
      </c>
      <c r="CJ91" s="730">
        <f t="shared" si="12"/>
        <v>0</v>
      </c>
      <c r="CK91" s="730">
        <f t="shared" si="12"/>
        <v>0</v>
      </c>
      <c r="CL91" s="774"/>
      <c r="CM91" s="772"/>
      <c r="CN91" s="772"/>
      <c r="CO91" s="772"/>
      <c r="CP91" s="712"/>
    </row>
    <row r="92" spans="1:94" ht="15">
      <c r="A92" s="712"/>
      <c r="B92" s="773"/>
      <c r="C92" s="730"/>
      <c r="D92" s="730"/>
      <c r="E92" s="730" t="str">
        <f t="shared" si="13"/>
        <v/>
      </c>
      <c r="F92" s="730" t="str">
        <f t="shared" si="5"/>
        <v/>
      </c>
      <c r="G92" s="730" t="str">
        <f t="shared" si="5"/>
        <v/>
      </c>
      <c r="H92" s="730" t="str">
        <f t="shared" si="5"/>
        <v/>
      </c>
      <c r="I92" s="730" t="str">
        <f t="shared" si="5"/>
        <v/>
      </c>
      <c r="J92" s="730" t="str">
        <f t="shared" si="5"/>
        <v/>
      </c>
      <c r="K92" s="730" t="str">
        <f t="shared" si="5"/>
        <v/>
      </c>
      <c r="L92" s="730" t="str">
        <f t="shared" si="5"/>
        <v/>
      </c>
      <c r="M92" s="730" t="str">
        <f t="shared" si="5"/>
        <v/>
      </c>
      <c r="N92" s="730" t="str">
        <f t="shared" si="5"/>
        <v/>
      </c>
      <c r="O92" s="730" t="str">
        <f t="shared" si="5"/>
        <v/>
      </c>
      <c r="P92" s="730" t="str">
        <f t="shared" si="6"/>
        <v/>
      </c>
      <c r="Q92" s="730" t="str">
        <f t="shared" si="6"/>
        <v/>
      </c>
      <c r="R92" s="730" t="str">
        <f t="shared" si="6"/>
        <v/>
      </c>
      <c r="S92" s="730" t="str">
        <f t="shared" si="6"/>
        <v/>
      </c>
      <c r="T92" s="730" t="str">
        <f t="shared" si="6"/>
        <v/>
      </c>
      <c r="U92" s="730" t="str">
        <f t="shared" si="6"/>
        <v/>
      </c>
      <c r="V92" s="730" t="str">
        <f t="shared" si="6"/>
        <v/>
      </c>
      <c r="W92" s="730" t="str">
        <f t="shared" si="6"/>
        <v/>
      </c>
      <c r="X92" s="730" t="str">
        <f t="shared" si="6"/>
        <v/>
      </c>
      <c r="Y92" s="730" t="str">
        <f t="shared" si="6"/>
        <v/>
      </c>
      <c r="Z92" s="730" t="str">
        <f t="shared" si="7"/>
        <v/>
      </c>
      <c r="AA92" s="730" t="str">
        <f t="shared" si="7"/>
        <v/>
      </c>
      <c r="AB92" s="730" t="str">
        <f t="shared" si="7"/>
        <v/>
      </c>
      <c r="AC92" s="730" t="str">
        <f t="shared" si="7"/>
        <v/>
      </c>
      <c r="AD92" s="730" t="str">
        <f t="shared" si="7"/>
        <v/>
      </c>
      <c r="AE92" s="730" t="str">
        <f t="shared" si="7"/>
        <v/>
      </c>
      <c r="AF92" s="730" t="str">
        <f t="shared" si="7"/>
        <v/>
      </c>
      <c r="AG92" s="730" t="str">
        <f t="shared" si="7"/>
        <v/>
      </c>
      <c r="AH92" s="730" t="str">
        <f t="shared" si="7"/>
        <v/>
      </c>
      <c r="AI92" s="730" t="str">
        <f t="shared" si="7"/>
        <v/>
      </c>
      <c r="AJ92" s="730" t="str">
        <f t="shared" si="8"/>
        <v/>
      </c>
      <c r="AK92" s="730" t="str">
        <f t="shared" si="8"/>
        <v/>
      </c>
      <c r="AL92" s="730" t="str">
        <f t="shared" si="8"/>
        <v/>
      </c>
      <c r="AM92" s="730" t="str">
        <f t="shared" si="8"/>
        <v/>
      </c>
      <c r="AN92" s="730" t="str">
        <f t="shared" si="8"/>
        <v/>
      </c>
      <c r="AO92" s="730" t="str">
        <f t="shared" si="8"/>
        <v/>
      </c>
      <c r="AP92" s="730" t="str">
        <f t="shared" si="8"/>
        <v/>
      </c>
      <c r="AQ92" s="730" t="str">
        <f t="shared" si="8"/>
        <v/>
      </c>
      <c r="AR92" s="730" t="str">
        <f t="shared" si="8"/>
        <v/>
      </c>
      <c r="AS92" s="730" t="str">
        <f t="shared" si="8"/>
        <v/>
      </c>
      <c r="AT92" s="730" t="str">
        <f t="shared" si="9"/>
        <v/>
      </c>
      <c r="AU92" s="730" t="str">
        <f t="shared" si="9"/>
        <v/>
      </c>
      <c r="AV92" s="730" t="str">
        <f t="shared" si="9"/>
        <v/>
      </c>
      <c r="AW92" s="730" t="str">
        <f t="shared" si="9"/>
        <v/>
      </c>
      <c r="AX92" s="730" t="str">
        <f t="shared" si="9"/>
        <v/>
      </c>
      <c r="AY92" s="730" t="str">
        <f t="shared" si="9"/>
        <v/>
      </c>
      <c r="AZ92" s="730" t="str">
        <f t="shared" si="9"/>
        <v/>
      </c>
      <c r="BA92" s="730" t="str">
        <f t="shared" si="9"/>
        <v/>
      </c>
      <c r="BB92" s="730" t="str">
        <f t="shared" si="9"/>
        <v/>
      </c>
      <c r="BC92" s="730" t="str">
        <f t="shared" si="9"/>
        <v/>
      </c>
      <c r="BD92" s="730" t="str">
        <f t="shared" si="10"/>
        <v/>
      </c>
      <c r="BE92" s="730" t="str">
        <f t="shared" si="10"/>
        <v/>
      </c>
      <c r="BF92" s="730" t="str">
        <f t="shared" si="10"/>
        <v/>
      </c>
      <c r="BG92" s="730" t="str">
        <f t="shared" si="10"/>
        <v/>
      </c>
      <c r="BH92" s="730" t="str">
        <f t="shared" si="10"/>
        <v/>
      </c>
      <c r="BI92" s="730" t="str">
        <f t="shared" si="10"/>
        <v/>
      </c>
      <c r="BJ92" s="730" t="str">
        <f t="shared" si="10"/>
        <v/>
      </c>
      <c r="BK92" s="730" t="str">
        <f t="shared" si="10"/>
        <v/>
      </c>
      <c r="BL92" s="730" t="str">
        <f t="shared" si="10"/>
        <v/>
      </c>
      <c r="BM92" s="730" t="str">
        <f t="shared" si="10"/>
        <v/>
      </c>
      <c r="BN92" s="730" t="str">
        <f t="shared" si="11"/>
        <v/>
      </c>
      <c r="BO92" s="730" t="str">
        <f t="shared" si="11"/>
        <v/>
      </c>
      <c r="BP92" s="730" t="str">
        <f t="shared" si="11"/>
        <v/>
      </c>
      <c r="BQ92" s="730" t="str">
        <f t="shared" si="11"/>
        <v/>
      </c>
      <c r="BR92" s="730" t="str">
        <f t="shared" si="11"/>
        <v/>
      </c>
      <c r="BS92" s="730" t="str">
        <f t="shared" si="11"/>
        <v/>
      </c>
      <c r="BT92" s="730" t="str">
        <f t="shared" si="11"/>
        <v/>
      </c>
      <c r="BU92" s="730" t="str">
        <f t="shared" si="11"/>
        <v/>
      </c>
      <c r="BV92" s="730" t="str">
        <f t="shared" si="11"/>
        <v/>
      </c>
      <c r="BW92" s="730" t="str">
        <f t="shared" si="11"/>
        <v/>
      </c>
      <c r="BX92" s="730" t="str">
        <f t="shared" si="12"/>
        <v/>
      </c>
      <c r="BY92" s="730" t="str">
        <f t="shared" si="12"/>
        <v/>
      </c>
      <c r="BZ92" s="730" t="str">
        <f t="shared" si="12"/>
        <v/>
      </c>
      <c r="CA92" s="730" t="str">
        <f t="shared" si="12"/>
        <v/>
      </c>
      <c r="CB92" s="730" t="str">
        <f t="shared" si="12"/>
        <v/>
      </c>
      <c r="CC92" s="730" t="str">
        <f t="shared" si="12"/>
        <v/>
      </c>
      <c r="CD92" s="730" t="str">
        <f t="shared" si="12"/>
        <v/>
      </c>
      <c r="CE92" s="730" t="str">
        <f t="shared" si="12"/>
        <v/>
      </c>
      <c r="CF92" s="730" t="str">
        <f t="shared" si="12"/>
        <v/>
      </c>
      <c r="CG92" s="730" t="str">
        <f t="shared" si="12"/>
        <v/>
      </c>
      <c r="CH92" s="730" t="str">
        <f t="shared" si="12"/>
        <v/>
      </c>
      <c r="CI92" s="730" t="str">
        <f t="shared" si="12"/>
        <v/>
      </c>
      <c r="CJ92" s="730" t="str">
        <f t="shared" si="12"/>
        <v/>
      </c>
      <c r="CK92" s="730" t="str">
        <f t="shared" si="12"/>
        <v/>
      </c>
      <c r="CL92" s="774"/>
      <c r="CM92" s="772"/>
      <c r="CN92" s="772"/>
      <c r="CO92" s="772"/>
      <c r="CP92" s="712"/>
    </row>
    <row r="93" spans="1:94" ht="15">
      <c r="A93" s="712"/>
      <c r="B93" s="773"/>
      <c r="C93" s="730"/>
      <c r="D93" s="730"/>
      <c r="E93" s="730" t="str">
        <f t="shared" si="13"/>
        <v/>
      </c>
      <c r="F93" s="730" t="str">
        <f t="shared" si="5"/>
        <v/>
      </c>
      <c r="G93" s="730" t="str">
        <f t="shared" si="5"/>
        <v/>
      </c>
      <c r="H93" s="730" t="str">
        <f t="shared" si="5"/>
        <v/>
      </c>
      <c r="I93" s="730" t="str">
        <f t="shared" si="5"/>
        <v/>
      </c>
      <c r="J93" s="730" t="str">
        <f t="shared" si="5"/>
        <v/>
      </c>
      <c r="K93" s="730" t="str">
        <f t="shared" si="5"/>
        <v/>
      </c>
      <c r="L93" s="730" t="str">
        <f t="shared" si="5"/>
        <v/>
      </c>
      <c r="M93" s="730" t="str">
        <f t="shared" si="5"/>
        <v/>
      </c>
      <c r="N93" s="730" t="str">
        <f t="shared" si="5"/>
        <v/>
      </c>
      <c r="O93" s="730" t="str">
        <f t="shared" si="5"/>
        <v/>
      </c>
      <c r="P93" s="730" t="str">
        <f t="shared" si="6"/>
        <v/>
      </c>
      <c r="Q93" s="730" t="str">
        <f t="shared" si="6"/>
        <v/>
      </c>
      <c r="R93" s="730" t="str">
        <f t="shared" si="6"/>
        <v/>
      </c>
      <c r="S93" s="730" t="str">
        <f t="shared" si="6"/>
        <v/>
      </c>
      <c r="T93" s="730" t="str">
        <f t="shared" si="6"/>
        <v/>
      </c>
      <c r="U93" s="730" t="str">
        <f t="shared" si="6"/>
        <v/>
      </c>
      <c r="V93" s="730" t="str">
        <f t="shared" si="6"/>
        <v/>
      </c>
      <c r="W93" s="730" t="str">
        <f t="shared" si="6"/>
        <v/>
      </c>
      <c r="X93" s="730" t="str">
        <f t="shared" si="6"/>
        <v/>
      </c>
      <c r="Y93" s="730" t="str">
        <f t="shared" si="6"/>
        <v/>
      </c>
      <c r="Z93" s="730" t="str">
        <f t="shared" si="7"/>
        <v/>
      </c>
      <c r="AA93" s="730" t="str">
        <f t="shared" si="7"/>
        <v/>
      </c>
      <c r="AB93" s="730" t="str">
        <f t="shared" si="7"/>
        <v/>
      </c>
      <c r="AC93" s="730" t="str">
        <f t="shared" si="7"/>
        <v/>
      </c>
      <c r="AD93" s="730" t="str">
        <f t="shared" si="7"/>
        <v/>
      </c>
      <c r="AE93" s="730" t="str">
        <f t="shared" si="7"/>
        <v/>
      </c>
      <c r="AF93" s="730" t="str">
        <f t="shared" si="7"/>
        <v/>
      </c>
      <c r="AG93" s="730" t="str">
        <f t="shared" si="7"/>
        <v/>
      </c>
      <c r="AH93" s="730" t="str">
        <f t="shared" si="7"/>
        <v/>
      </c>
      <c r="AI93" s="730" t="str">
        <f t="shared" si="7"/>
        <v/>
      </c>
      <c r="AJ93" s="730" t="str">
        <f t="shared" si="8"/>
        <v/>
      </c>
      <c r="AK93" s="730" t="str">
        <f t="shared" si="8"/>
        <v/>
      </c>
      <c r="AL93" s="730" t="str">
        <f t="shared" si="8"/>
        <v/>
      </c>
      <c r="AM93" s="730" t="str">
        <f t="shared" si="8"/>
        <v/>
      </c>
      <c r="AN93" s="730" t="str">
        <f t="shared" si="8"/>
        <v/>
      </c>
      <c r="AO93" s="730" t="str">
        <f t="shared" si="8"/>
        <v/>
      </c>
      <c r="AP93" s="730" t="str">
        <f t="shared" si="8"/>
        <v/>
      </c>
      <c r="AQ93" s="730" t="str">
        <f t="shared" si="8"/>
        <v/>
      </c>
      <c r="AR93" s="730" t="str">
        <f t="shared" si="8"/>
        <v/>
      </c>
      <c r="AS93" s="730" t="str">
        <f t="shared" si="8"/>
        <v/>
      </c>
      <c r="AT93" s="730" t="str">
        <f t="shared" si="9"/>
        <v/>
      </c>
      <c r="AU93" s="730" t="str">
        <f t="shared" si="9"/>
        <v/>
      </c>
      <c r="AV93" s="730" t="str">
        <f t="shared" si="9"/>
        <v/>
      </c>
      <c r="AW93" s="730" t="str">
        <f t="shared" si="9"/>
        <v/>
      </c>
      <c r="AX93" s="730" t="str">
        <f t="shared" si="9"/>
        <v/>
      </c>
      <c r="AY93" s="730" t="str">
        <f t="shared" si="9"/>
        <v/>
      </c>
      <c r="AZ93" s="730" t="str">
        <f t="shared" si="9"/>
        <v/>
      </c>
      <c r="BA93" s="730" t="str">
        <f t="shared" si="9"/>
        <v/>
      </c>
      <c r="BB93" s="730" t="str">
        <f t="shared" si="9"/>
        <v/>
      </c>
      <c r="BC93" s="730" t="str">
        <f t="shared" si="9"/>
        <v/>
      </c>
      <c r="BD93" s="730" t="str">
        <f t="shared" si="10"/>
        <v/>
      </c>
      <c r="BE93" s="730" t="str">
        <f t="shared" si="10"/>
        <v/>
      </c>
      <c r="BF93" s="730" t="str">
        <f t="shared" si="10"/>
        <v/>
      </c>
      <c r="BG93" s="730" t="str">
        <f t="shared" si="10"/>
        <v/>
      </c>
      <c r="BH93" s="730" t="str">
        <f t="shared" si="10"/>
        <v/>
      </c>
      <c r="BI93" s="730" t="str">
        <f t="shared" si="10"/>
        <v/>
      </c>
      <c r="BJ93" s="730" t="str">
        <f t="shared" si="10"/>
        <v/>
      </c>
      <c r="BK93" s="730" t="str">
        <f t="shared" si="10"/>
        <v/>
      </c>
      <c r="BL93" s="730" t="str">
        <f t="shared" si="10"/>
        <v/>
      </c>
      <c r="BM93" s="730" t="str">
        <f t="shared" si="10"/>
        <v/>
      </c>
      <c r="BN93" s="730" t="str">
        <f t="shared" si="11"/>
        <v/>
      </c>
      <c r="BO93" s="730" t="str">
        <f t="shared" si="11"/>
        <v/>
      </c>
      <c r="BP93" s="730" t="str">
        <f t="shared" si="11"/>
        <v/>
      </c>
      <c r="BQ93" s="730" t="str">
        <f t="shared" si="11"/>
        <v/>
      </c>
      <c r="BR93" s="730" t="str">
        <f t="shared" si="11"/>
        <v/>
      </c>
      <c r="BS93" s="730" t="str">
        <f t="shared" si="11"/>
        <v/>
      </c>
      <c r="BT93" s="730" t="str">
        <f t="shared" si="11"/>
        <v/>
      </c>
      <c r="BU93" s="730" t="str">
        <f t="shared" si="11"/>
        <v/>
      </c>
      <c r="BV93" s="730" t="str">
        <f t="shared" si="11"/>
        <v/>
      </c>
      <c r="BW93" s="730" t="str">
        <f t="shared" si="11"/>
        <v/>
      </c>
      <c r="BX93" s="730" t="str">
        <f t="shared" si="12"/>
        <v/>
      </c>
      <c r="BY93" s="730" t="str">
        <f t="shared" si="12"/>
        <v/>
      </c>
      <c r="BZ93" s="730" t="str">
        <f t="shared" si="12"/>
        <v/>
      </c>
      <c r="CA93" s="730" t="str">
        <f t="shared" si="12"/>
        <v/>
      </c>
      <c r="CB93" s="730" t="str">
        <f t="shared" si="12"/>
        <v/>
      </c>
      <c r="CC93" s="730" t="str">
        <f t="shared" si="12"/>
        <v/>
      </c>
      <c r="CD93" s="730" t="str">
        <f t="shared" si="12"/>
        <v/>
      </c>
      <c r="CE93" s="730" t="str">
        <f t="shared" si="12"/>
        <v/>
      </c>
      <c r="CF93" s="730" t="str">
        <f t="shared" si="12"/>
        <v/>
      </c>
      <c r="CG93" s="730" t="str">
        <f t="shared" si="12"/>
        <v/>
      </c>
      <c r="CH93" s="730" t="str">
        <f t="shared" si="12"/>
        <v/>
      </c>
      <c r="CI93" s="730" t="str">
        <f t="shared" si="12"/>
        <v/>
      </c>
      <c r="CJ93" s="730" t="str">
        <f t="shared" si="12"/>
        <v/>
      </c>
      <c r="CK93" s="730" t="str">
        <f t="shared" si="12"/>
        <v/>
      </c>
      <c r="CL93" s="774"/>
      <c r="CM93" s="772"/>
      <c r="CN93" s="772"/>
      <c r="CO93" s="772"/>
      <c r="CP93" s="712"/>
    </row>
    <row r="94" spans="1:94" ht="15">
      <c r="A94" s="712"/>
      <c r="B94" s="773"/>
      <c r="C94" s="730"/>
      <c r="D94" s="730"/>
      <c r="E94" s="730" t="str">
        <f t="shared" si="13"/>
        <v/>
      </c>
      <c r="F94" s="730" t="str">
        <f t="shared" ref="F94:O103" si="14">IF($D94="","",SUMIFS(F$11:F$79,_xlnm.Criteria,$D94))</f>
        <v/>
      </c>
      <c r="G94" s="730" t="str">
        <f t="shared" si="14"/>
        <v/>
      </c>
      <c r="H94" s="730" t="str">
        <f t="shared" si="14"/>
        <v/>
      </c>
      <c r="I94" s="730" t="str">
        <f t="shared" si="14"/>
        <v/>
      </c>
      <c r="J94" s="730" t="str">
        <f t="shared" si="14"/>
        <v/>
      </c>
      <c r="K94" s="730" t="str">
        <f t="shared" si="14"/>
        <v/>
      </c>
      <c r="L94" s="730" t="str">
        <f t="shared" si="14"/>
        <v/>
      </c>
      <c r="M94" s="730" t="str">
        <f t="shared" si="14"/>
        <v/>
      </c>
      <c r="N94" s="730" t="str">
        <f t="shared" si="14"/>
        <v/>
      </c>
      <c r="O94" s="730" t="str">
        <f t="shared" si="14"/>
        <v/>
      </c>
      <c r="P94" s="730" t="str">
        <f t="shared" ref="P94:Y103" si="15">IF($D94="","",SUMIFS(P$11:P$79,_xlnm.Criteria,$D94))</f>
        <v/>
      </c>
      <c r="Q94" s="730" t="str">
        <f t="shared" si="15"/>
        <v/>
      </c>
      <c r="R94" s="730" t="str">
        <f t="shared" si="15"/>
        <v/>
      </c>
      <c r="S94" s="730" t="str">
        <f t="shared" si="15"/>
        <v/>
      </c>
      <c r="T94" s="730" t="str">
        <f t="shared" si="15"/>
        <v/>
      </c>
      <c r="U94" s="730" t="str">
        <f t="shared" si="15"/>
        <v/>
      </c>
      <c r="V94" s="730" t="str">
        <f t="shared" si="15"/>
        <v/>
      </c>
      <c r="W94" s="730" t="str">
        <f t="shared" si="15"/>
        <v/>
      </c>
      <c r="X94" s="730" t="str">
        <f t="shared" si="15"/>
        <v/>
      </c>
      <c r="Y94" s="730" t="str">
        <f t="shared" si="15"/>
        <v/>
      </c>
      <c r="Z94" s="730" t="str">
        <f t="shared" ref="Z94:AI103" si="16">IF($D94="","",SUMIFS(Z$11:Z$79,_xlnm.Criteria,$D94))</f>
        <v/>
      </c>
      <c r="AA94" s="730" t="str">
        <f t="shared" si="16"/>
        <v/>
      </c>
      <c r="AB94" s="730" t="str">
        <f t="shared" si="16"/>
        <v/>
      </c>
      <c r="AC94" s="730" t="str">
        <f t="shared" si="16"/>
        <v/>
      </c>
      <c r="AD94" s="730" t="str">
        <f t="shared" si="16"/>
        <v/>
      </c>
      <c r="AE94" s="730" t="str">
        <f t="shared" si="16"/>
        <v/>
      </c>
      <c r="AF94" s="730" t="str">
        <f t="shared" si="16"/>
        <v/>
      </c>
      <c r="AG94" s="730" t="str">
        <f t="shared" si="16"/>
        <v/>
      </c>
      <c r="AH94" s="730" t="str">
        <f t="shared" si="16"/>
        <v/>
      </c>
      <c r="AI94" s="730" t="str">
        <f t="shared" si="16"/>
        <v/>
      </c>
      <c r="AJ94" s="730" t="str">
        <f t="shared" ref="AJ94:AS103" si="17">IF($D94="","",SUMIFS(AJ$11:AJ$79,_xlnm.Criteria,$D94))</f>
        <v/>
      </c>
      <c r="AK94" s="730" t="str">
        <f t="shared" si="17"/>
        <v/>
      </c>
      <c r="AL94" s="730" t="str">
        <f t="shared" si="17"/>
        <v/>
      </c>
      <c r="AM94" s="730" t="str">
        <f t="shared" si="17"/>
        <v/>
      </c>
      <c r="AN94" s="730" t="str">
        <f t="shared" si="17"/>
        <v/>
      </c>
      <c r="AO94" s="730" t="str">
        <f t="shared" si="17"/>
        <v/>
      </c>
      <c r="AP94" s="730" t="str">
        <f t="shared" si="17"/>
        <v/>
      </c>
      <c r="AQ94" s="730" t="str">
        <f t="shared" si="17"/>
        <v/>
      </c>
      <c r="AR94" s="730" t="str">
        <f t="shared" si="17"/>
        <v/>
      </c>
      <c r="AS94" s="730" t="str">
        <f t="shared" si="17"/>
        <v/>
      </c>
      <c r="AT94" s="730" t="str">
        <f t="shared" ref="AT94:BC103" si="18">IF($D94="","",SUMIFS(AT$11:AT$79,_xlnm.Criteria,$D94))</f>
        <v/>
      </c>
      <c r="AU94" s="730" t="str">
        <f t="shared" si="18"/>
        <v/>
      </c>
      <c r="AV94" s="730" t="str">
        <f t="shared" si="18"/>
        <v/>
      </c>
      <c r="AW94" s="730" t="str">
        <f t="shared" si="18"/>
        <v/>
      </c>
      <c r="AX94" s="730" t="str">
        <f t="shared" si="18"/>
        <v/>
      </c>
      <c r="AY94" s="730" t="str">
        <f t="shared" si="18"/>
        <v/>
      </c>
      <c r="AZ94" s="730" t="str">
        <f t="shared" si="18"/>
        <v/>
      </c>
      <c r="BA94" s="730" t="str">
        <f t="shared" si="18"/>
        <v/>
      </c>
      <c r="BB94" s="730" t="str">
        <f t="shared" si="18"/>
        <v/>
      </c>
      <c r="BC94" s="730" t="str">
        <f t="shared" si="18"/>
        <v/>
      </c>
      <c r="BD94" s="730" t="str">
        <f t="shared" ref="BD94:BM103" si="19">IF($D94="","",SUMIFS(BD$11:BD$79,_xlnm.Criteria,$D94))</f>
        <v/>
      </c>
      <c r="BE94" s="730" t="str">
        <f t="shared" si="19"/>
        <v/>
      </c>
      <c r="BF94" s="730" t="str">
        <f t="shared" si="19"/>
        <v/>
      </c>
      <c r="BG94" s="730" t="str">
        <f t="shared" si="19"/>
        <v/>
      </c>
      <c r="BH94" s="730" t="str">
        <f t="shared" si="19"/>
        <v/>
      </c>
      <c r="BI94" s="730" t="str">
        <f t="shared" si="19"/>
        <v/>
      </c>
      <c r="BJ94" s="730" t="str">
        <f t="shared" si="19"/>
        <v/>
      </c>
      <c r="BK94" s="730" t="str">
        <f t="shared" si="19"/>
        <v/>
      </c>
      <c r="BL94" s="730" t="str">
        <f t="shared" si="19"/>
        <v/>
      </c>
      <c r="BM94" s="730" t="str">
        <f t="shared" si="19"/>
        <v/>
      </c>
      <c r="BN94" s="730" t="str">
        <f t="shared" ref="BN94:BW103" si="20">IF($D94="","",SUMIFS(BN$11:BN$79,_xlnm.Criteria,$D94))</f>
        <v/>
      </c>
      <c r="BO94" s="730" t="str">
        <f t="shared" si="20"/>
        <v/>
      </c>
      <c r="BP94" s="730" t="str">
        <f t="shared" si="20"/>
        <v/>
      </c>
      <c r="BQ94" s="730" t="str">
        <f t="shared" si="20"/>
        <v/>
      </c>
      <c r="BR94" s="730" t="str">
        <f t="shared" si="20"/>
        <v/>
      </c>
      <c r="BS94" s="730" t="str">
        <f t="shared" si="20"/>
        <v/>
      </c>
      <c r="BT94" s="730" t="str">
        <f t="shared" si="20"/>
        <v/>
      </c>
      <c r="BU94" s="730" t="str">
        <f t="shared" si="20"/>
        <v/>
      </c>
      <c r="BV94" s="730" t="str">
        <f t="shared" si="20"/>
        <v/>
      </c>
      <c r="BW94" s="730" t="str">
        <f t="shared" si="20"/>
        <v/>
      </c>
      <c r="BX94" s="730" t="str">
        <f t="shared" ref="BX94:CK103" si="21">IF($D94="","",SUMIFS(BX$11:BX$79,_xlnm.Criteria,$D94))</f>
        <v/>
      </c>
      <c r="BY94" s="730" t="str">
        <f t="shared" si="21"/>
        <v/>
      </c>
      <c r="BZ94" s="730" t="str">
        <f t="shared" si="21"/>
        <v/>
      </c>
      <c r="CA94" s="730" t="str">
        <f t="shared" si="21"/>
        <v/>
      </c>
      <c r="CB94" s="730" t="str">
        <f t="shared" si="21"/>
        <v/>
      </c>
      <c r="CC94" s="730" t="str">
        <f t="shared" si="21"/>
        <v/>
      </c>
      <c r="CD94" s="730" t="str">
        <f t="shared" si="21"/>
        <v/>
      </c>
      <c r="CE94" s="730" t="str">
        <f t="shared" si="21"/>
        <v/>
      </c>
      <c r="CF94" s="730" t="str">
        <f t="shared" si="21"/>
        <v/>
      </c>
      <c r="CG94" s="730" t="str">
        <f t="shared" si="21"/>
        <v/>
      </c>
      <c r="CH94" s="730" t="str">
        <f t="shared" si="21"/>
        <v/>
      </c>
      <c r="CI94" s="730" t="str">
        <f t="shared" si="21"/>
        <v/>
      </c>
      <c r="CJ94" s="730" t="str">
        <f t="shared" si="21"/>
        <v/>
      </c>
      <c r="CK94" s="730" t="str">
        <f t="shared" si="21"/>
        <v/>
      </c>
      <c r="CL94" s="774"/>
      <c r="CM94" s="772"/>
      <c r="CN94" s="772"/>
      <c r="CO94" s="772"/>
      <c r="CP94" s="712"/>
    </row>
    <row r="95" spans="1:94" ht="15">
      <c r="A95" s="712"/>
      <c r="B95" s="773"/>
      <c r="C95" s="730"/>
      <c r="D95" s="730"/>
      <c r="E95" s="730" t="str">
        <f t="shared" si="13"/>
        <v/>
      </c>
      <c r="F95" s="730" t="str">
        <f t="shared" si="14"/>
        <v/>
      </c>
      <c r="G95" s="730" t="str">
        <f t="shared" si="14"/>
        <v/>
      </c>
      <c r="H95" s="730" t="str">
        <f t="shared" si="14"/>
        <v/>
      </c>
      <c r="I95" s="730" t="str">
        <f t="shared" si="14"/>
        <v/>
      </c>
      <c r="J95" s="730" t="str">
        <f t="shared" si="14"/>
        <v/>
      </c>
      <c r="K95" s="730" t="str">
        <f t="shared" si="14"/>
        <v/>
      </c>
      <c r="L95" s="730" t="str">
        <f t="shared" si="14"/>
        <v/>
      </c>
      <c r="M95" s="730" t="str">
        <f t="shared" si="14"/>
        <v/>
      </c>
      <c r="N95" s="730" t="str">
        <f t="shared" si="14"/>
        <v/>
      </c>
      <c r="O95" s="730" t="str">
        <f t="shared" si="14"/>
        <v/>
      </c>
      <c r="P95" s="730" t="str">
        <f t="shared" si="15"/>
        <v/>
      </c>
      <c r="Q95" s="730" t="str">
        <f t="shared" si="15"/>
        <v/>
      </c>
      <c r="R95" s="730" t="str">
        <f t="shared" si="15"/>
        <v/>
      </c>
      <c r="S95" s="730" t="str">
        <f t="shared" si="15"/>
        <v/>
      </c>
      <c r="T95" s="730" t="str">
        <f t="shared" si="15"/>
        <v/>
      </c>
      <c r="U95" s="730" t="str">
        <f t="shared" si="15"/>
        <v/>
      </c>
      <c r="V95" s="730" t="str">
        <f t="shared" si="15"/>
        <v/>
      </c>
      <c r="W95" s="730" t="str">
        <f t="shared" si="15"/>
        <v/>
      </c>
      <c r="X95" s="730" t="str">
        <f t="shared" si="15"/>
        <v/>
      </c>
      <c r="Y95" s="730" t="str">
        <f t="shared" si="15"/>
        <v/>
      </c>
      <c r="Z95" s="730" t="str">
        <f t="shared" si="16"/>
        <v/>
      </c>
      <c r="AA95" s="730" t="str">
        <f t="shared" si="16"/>
        <v/>
      </c>
      <c r="AB95" s="730" t="str">
        <f t="shared" si="16"/>
        <v/>
      </c>
      <c r="AC95" s="730" t="str">
        <f t="shared" si="16"/>
        <v/>
      </c>
      <c r="AD95" s="730" t="str">
        <f t="shared" si="16"/>
        <v/>
      </c>
      <c r="AE95" s="730" t="str">
        <f t="shared" si="16"/>
        <v/>
      </c>
      <c r="AF95" s="730" t="str">
        <f t="shared" si="16"/>
        <v/>
      </c>
      <c r="AG95" s="730" t="str">
        <f t="shared" si="16"/>
        <v/>
      </c>
      <c r="AH95" s="730" t="str">
        <f t="shared" si="16"/>
        <v/>
      </c>
      <c r="AI95" s="730" t="str">
        <f t="shared" si="16"/>
        <v/>
      </c>
      <c r="AJ95" s="730" t="str">
        <f t="shared" si="17"/>
        <v/>
      </c>
      <c r="AK95" s="730" t="str">
        <f t="shared" si="17"/>
        <v/>
      </c>
      <c r="AL95" s="730" t="str">
        <f t="shared" si="17"/>
        <v/>
      </c>
      <c r="AM95" s="730" t="str">
        <f t="shared" si="17"/>
        <v/>
      </c>
      <c r="AN95" s="730" t="str">
        <f t="shared" si="17"/>
        <v/>
      </c>
      <c r="AO95" s="730" t="str">
        <f t="shared" si="17"/>
        <v/>
      </c>
      <c r="AP95" s="730" t="str">
        <f t="shared" si="17"/>
        <v/>
      </c>
      <c r="AQ95" s="730" t="str">
        <f t="shared" si="17"/>
        <v/>
      </c>
      <c r="AR95" s="730" t="str">
        <f t="shared" si="17"/>
        <v/>
      </c>
      <c r="AS95" s="730" t="str">
        <f t="shared" si="17"/>
        <v/>
      </c>
      <c r="AT95" s="730" t="str">
        <f t="shared" si="18"/>
        <v/>
      </c>
      <c r="AU95" s="730" t="str">
        <f t="shared" si="18"/>
        <v/>
      </c>
      <c r="AV95" s="730" t="str">
        <f t="shared" si="18"/>
        <v/>
      </c>
      <c r="AW95" s="730" t="str">
        <f t="shared" si="18"/>
        <v/>
      </c>
      <c r="AX95" s="730" t="str">
        <f t="shared" si="18"/>
        <v/>
      </c>
      <c r="AY95" s="730" t="str">
        <f t="shared" si="18"/>
        <v/>
      </c>
      <c r="AZ95" s="730" t="str">
        <f t="shared" si="18"/>
        <v/>
      </c>
      <c r="BA95" s="730" t="str">
        <f t="shared" si="18"/>
        <v/>
      </c>
      <c r="BB95" s="730" t="str">
        <f t="shared" si="18"/>
        <v/>
      </c>
      <c r="BC95" s="730" t="str">
        <f t="shared" si="18"/>
        <v/>
      </c>
      <c r="BD95" s="730" t="str">
        <f t="shared" si="19"/>
        <v/>
      </c>
      <c r="BE95" s="730" t="str">
        <f t="shared" si="19"/>
        <v/>
      </c>
      <c r="BF95" s="730" t="str">
        <f t="shared" si="19"/>
        <v/>
      </c>
      <c r="BG95" s="730" t="str">
        <f t="shared" si="19"/>
        <v/>
      </c>
      <c r="BH95" s="730" t="str">
        <f t="shared" si="19"/>
        <v/>
      </c>
      <c r="BI95" s="730" t="str">
        <f t="shared" si="19"/>
        <v/>
      </c>
      <c r="BJ95" s="730" t="str">
        <f t="shared" si="19"/>
        <v/>
      </c>
      <c r="BK95" s="730" t="str">
        <f t="shared" si="19"/>
        <v/>
      </c>
      <c r="BL95" s="730" t="str">
        <f t="shared" si="19"/>
        <v/>
      </c>
      <c r="BM95" s="730" t="str">
        <f t="shared" si="19"/>
        <v/>
      </c>
      <c r="BN95" s="730" t="str">
        <f t="shared" si="20"/>
        <v/>
      </c>
      <c r="BO95" s="730" t="str">
        <f t="shared" si="20"/>
        <v/>
      </c>
      <c r="BP95" s="730" t="str">
        <f t="shared" si="20"/>
        <v/>
      </c>
      <c r="BQ95" s="730" t="str">
        <f t="shared" si="20"/>
        <v/>
      </c>
      <c r="BR95" s="730" t="str">
        <f t="shared" si="20"/>
        <v/>
      </c>
      <c r="BS95" s="730" t="str">
        <f t="shared" si="20"/>
        <v/>
      </c>
      <c r="BT95" s="730" t="str">
        <f t="shared" si="20"/>
        <v/>
      </c>
      <c r="BU95" s="730" t="str">
        <f t="shared" si="20"/>
        <v/>
      </c>
      <c r="BV95" s="730" t="str">
        <f t="shared" si="20"/>
        <v/>
      </c>
      <c r="BW95" s="730" t="str">
        <f t="shared" si="20"/>
        <v/>
      </c>
      <c r="BX95" s="730" t="str">
        <f t="shared" si="21"/>
        <v/>
      </c>
      <c r="BY95" s="730" t="str">
        <f t="shared" si="21"/>
        <v/>
      </c>
      <c r="BZ95" s="730" t="str">
        <f t="shared" si="21"/>
        <v/>
      </c>
      <c r="CA95" s="730" t="str">
        <f t="shared" si="21"/>
        <v/>
      </c>
      <c r="CB95" s="730" t="str">
        <f t="shared" si="21"/>
        <v/>
      </c>
      <c r="CC95" s="730" t="str">
        <f t="shared" si="21"/>
        <v/>
      </c>
      <c r="CD95" s="730" t="str">
        <f t="shared" si="21"/>
        <v/>
      </c>
      <c r="CE95" s="730" t="str">
        <f t="shared" si="21"/>
        <v/>
      </c>
      <c r="CF95" s="730" t="str">
        <f t="shared" si="21"/>
        <v/>
      </c>
      <c r="CG95" s="730" t="str">
        <f t="shared" si="21"/>
        <v/>
      </c>
      <c r="CH95" s="730" t="str">
        <f t="shared" si="21"/>
        <v/>
      </c>
      <c r="CI95" s="730" t="str">
        <f t="shared" si="21"/>
        <v/>
      </c>
      <c r="CJ95" s="730" t="str">
        <f t="shared" si="21"/>
        <v/>
      </c>
      <c r="CK95" s="730" t="str">
        <f t="shared" si="21"/>
        <v/>
      </c>
      <c r="CL95" s="774"/>
      <c r="CM95" s="772"/>
      <c r="CN95" s="772"/>
      <c r="CO95" s="772"/>
      <c r="CP95" s="712"/>
    </row>
    <row r="96" spans="1:94" ht="15" hidden="1">
      <c r="A96" s="712"/>
      <c r="B96" s="773"/>
      <c r="C96" s="730"/>
      <c r="D96" s="730"/>
      <c r="E96" s="730" t="str">
        <f t="shared" si="13"/>
        <v/>
      </c>
      <c r="F96" s="730" t="str">
        <f t="shared" si="14"/>
        <v/>
      </c>
      <c r="G96" s="730" t="str">
        <f t="shared" si="14"/>
        <v/>
      </c>
      <c r="H96" s="730" t="str">
        <f t="shared" si="14"/>
        <v/>
      </c>
      <c r="I96" s="730" t="str">
        <f t="shared" si="14"/>
        <v/>
      </c>
      <c r="J96" s="730" t="str">
        <f t="shared" si="14"/>
        <v/>
      </c>
      <c r="K96" s="730" t="str">
        <f t="shared" si="14"/>
        <v/>
      </c>
      <c r="L96" s="730" t="str">
        <f t="shared" si="14"/>
        <v/>
      </c>
      <c r="M96" s="730" t="str">
        <f t="shared" si="14"/>
        <v/>
      </c>
      <c r="N96" s="730" t="str">
        <f t="shared" si="14"/>
        <v/>
      </c>
      <c r="O96" s="730" t="str">
        <f t="shared" si="14"/>
        <v/>
      </c>
      <c r="P96" s="730" t="str">
        <f t="shared" si="15"/>
        <v/>
      </c>
      <c r="Q96" s="730" t="str">
        <f t="shared" si="15"/>
        <v/>
      </c>
      <c r="R96" s="730" t="str">
        <f t="shared" si="15"/>
        <v/>
      </c>
      <c r="S96" s="730" t="str">
        <f t="shared" si="15"/>
        <v/>
      </c>
      <c r="T96" s="730" t="str">
        <f t="shared" si="15"/>
        <v/>
      </c>
      <c r="U96" s="730" t="str">
        <f t="shared" si="15"/>
        <v/>
      </c>
      <c r="V96" s="730" t="str">
        <f t="shared" si="15"/>
        <v/>
      </c>
      <c r="W96" s="730" t="str">
        <f t="shared" si="15"/>
        <v/>
      </c>
      <c r="X96" s="730" t="str">
        <f t="shared" si="15"/>
        <v/>
      </c>
      <c r="Y96" s="730" t="str">
        <f t="shared" si="15"/>
        <v/>
      </c>
      <c r="Z96" s="730" t="str">
        <f t="shared" si="16"/>
        <v/>
      </c>
      <c r="AA96" s="730" t="str">
        <f t="shared" si="16"/>
        <v/>
      </c>
      <c r="AB96" s="730" t="str">
        <f t="shared" si="16"/>
        <v/>
      </c>
      <c r="AC96" s="730" t="str">
        <f t="shared" si="16"/>
        <v/>
      </c>
      <c r="AD96" s="730" t="str">
        <f t="shared" si="16"/>
        <v/>
      </c>
      <c r="AE96" s="730" t="str">
        <f t="shared" si="16"/>
        <v/>
      </c>
      <c r="AF96" s="730" t="str">
        <f t="shared" si="16"/>
        <v/>
      </c>
      <c r="AG96" s="730" t="str">
        <f t="shared" si="16"/>
        <v/>
      </c>
      <c r="AH96" s="730" t="str">
        <f t="shared" si="16"/>
        <v/>
      </c>
      <c r="AI96" s="730" t="str">
        <f t="shared" si="16"/>
        <v/>
      </c>
      <c r="AJ96" s="730" t="str">
        <f t="shared" si="17"/>
        <v/>
      </c>
      <c r="AK96" s="730" t="str">
        <f t="shared" si="17"/>
        <v/>
      </c>
      <c r="AL96" s="730" t="str">
        <f t="shared" si="17"/>
        <v/>
      </c>
      <c r="AM96" s="730" t="str">
        <f t="shared" si="17"/>
        <v/>
      </c>
      <c r="AN96" s="730" t="str">
        <f t="shared" si="17"/>
        <v/>
      </c>
      <c r="AO96" s="730" t="str">
        <f t="shared" si="17"/>
        <v/>
      </c>
      <c r="AP96" s="730" t="str">
        <f t="shared" si="17"/>
        <v/>
      </c>
      <c r="AQ96" s="730" t="str">
        <f t="shared" si="17"/>
        <v/>
      </c>
      <c r="AR96" s="730" t="str">
        <f t="shared" si="17"/>
        <v/>
      </c>
      <c r="AS96" s="730" t="str">
        <f t="shared" si="17"/>
        <v/>
      </c>
      <c r="AT96" s="730" t="str">
        <f t="shared" si="18"/>
        <v/>
      </c>
      <c r="AU96" s="730" t="str">
        <f t="shared" si="18"/>
        <v/>
      </c>
      <c r="AV96" s="730" t="str">
        <f t="shared" si="18"/>
        <v/>
      </c>
      <c r="AW96" s="730" t="str">
        <f t="shared" si="18"/>
        <v/>
      </c>
      <c r="AX96" s="730" t="str">
        <f t="shared" si="18"/>
        <v/>
      </c>
      <c r="AY96" s="730" t="str">
        <f t="shared" si="18"/>
        <v/>
      </c>
      <c r="AZ96" s="730" t="str">
        <f t="shared" si="18"/>
        <v/>
      </c>
      <c r="BA96" s="730" t="str">
        <f t="shared" si="18"/>
        <v/>
      </c>
      <c r="BB96" s="730" t="str">
        <f t="shared" si="18"/>
        <v/>
      </c>
      <c r="BC96" s="730" t="str">
        <f t="shared" si="18"/>
        <v/>
      </c>
      <c r="BD96" s="730" t="str">
        <f t="shared" si="19"/>
        <v/>
      </c>
      <c r="BE96" s="730" t="str">
        <f t="shared" si="19"/>
        <v/>
      </c>
      <c r="BF96" s="730" t="str">
        <f t="shared" si="19"/>
        <v/>
      </c>
      <c r="BG96" s="730" t="str">
        <f t="shared" si="19"/>
        <v/>
      </c>
      <c r="BH96" s="730" t="str">
        <f t="shared" si="19"/>
        <v/>
      </c>
      <c r="BI96" s="730" t="str">
        <f t="shared" si="19"/>
        <v/>
      </c>
      <c r="BJ96" s="730" t="str">
        <f t="shared" si="19"/>
        <v/>
      </c>
      <c r="BK96" s="730" t="str">
        <f t="shared" si="19"/>
        <v/>
      </c>
      <c r="BL96" s="730" t="str">
        <f t="shared" si="19"/>
        <v/>
      </c>
      <c r="BM96" s="730" t="str">
        <f t="shared" si="19"/>
        <v/>
      </c>
      <c r="BN96" s="730" t="str">
        <f t="shared" si="20"/>
        <v/>
      </c>
      <c r="BO96" s="730" t="str">
        <f t="shared" si="20"/>
        <v/>
      </c>
      <c r="BP96" s="730" t="str">
        <f t="shared" si="20"/>
        <v/>
      </c>
      <c r="BQ96" s="730" t="str">
        <f t="shared" si="20"/>
        <v/>
      </c>
      <c r="BR96" s="730" t="str">
        <f t="shared" si="20"/>
        <v/>
      </c>
      <c r="BS96" s="730" t="str">
        <f t="shared" si="20"/>
        <v/>
      </c>
      <c r="BT96" s="730" t="str">
        <f t="shared" si="20"/>
        <v/>
      </c>
      <c r="BU96" s="730" t="str">
        <f t="shared" si="20"/>
        <v/>
      </c>
      <c r="BV96" s="730" t="str">
        <f t="shared" si="20"/>
        <v/>
      </c>
      <c r="BW96" s="730" t="str">
        <f t="shared" si="20"/>
        <v/>
      </c>
      <c r="BX96" s="730" t="str">
        <f t="shared" si="21"/>
        <v/>
      </c>
      <c r="BY96" s="730" t="str">
        <f t="shared" si="21"/>
        <v/>
      </c>
      <c r="BZ96" s="730" t="str">
        <f t="shared" si="21"/>
        <v/>
      </c>
      <c r="CA96" s="730" t="str">
        <f t="shared" si="21"/>
        <v/>
      </c>
      <c r="CB96" s="730" t="str">
        <f t="shared" si="21"/>
        <v/>
      </c>
      <c r="CC96" s="730" t="str">
        <f t="shared" si="21"/>
        <v/>
      </c>
      <c r="CD96" s="730" t="str">
        <f t="shared" si="21"/>
        <v/>
      </c>
      <c r="CE96" s="730" t="str">
        <f t="shared" si="21"/>
        <v/>
      </c>
      <c r="CF96" s="730" t="str">
        <f t="shared" si="21"/>
        <v/>
      </c>
      <c r="CG96" s="730" t="str">
        <f t="shared" si="21"/>
        <v/>
      </c>
      <c r="CH96" s="730" t="str">
        <f t="shared" si="21"/>
        <v/>
      </c>
      <c r="CI96" s="730" t="str">
        <f t="shared" si="21"/>
        <v/>
      </c>
      <c r="CJ96" s="730" t="str">
        <f t="shared" si="21"/>
        <v/>
      </c>
      <c r="CK96" s="730" t="str">
        <f t="shared" si="21"/>
        <v/>
      </c>
      <c r="CL96" s="774"/>
      <c r="CM96" s="772"/>
      <c r="CN96" s="772"/>
      <c r="CO96" s="772"/>
      <c r="CP96" s="712"/>
    </row>
    <row r="97" spans="1:94" ht="15" hidden="1">
      <c r="A97" s="712"/>
      <c r="B97" s="773"/>
      <c r="C97" s="730"/>
      <c r="D97" s="730"/>
      <c r="E97" s="730" t="str">
        <f t="shared" si="13"/>
        <v/>
      </c>
      <c r="F97" s="730" t="str">
        <f t="shared" si="14"/>
        <v/>
      </c>
      <c r="G97" s="730" t="str">
        <f t="shared" si="14"/>
        <v/>
      </c>
      <c r="H97" s="730" t="str">
        <f t="shared" si="14"/>
        <v/>
      </c>
      <c r="I97" s="730" t="str">
        <f t="shared" si="14"/>
        <v/>
      </c>
      <c r="J97" s="730" t="str">
        <f t="shared" si="14"/>
        <v/>
      </c>
      <c r="K97" s="730" t="str">
        <f t="shared" si="14"/>
        <v/>
      </c>
      <c r="L97" s="730" t="str">
        <f t="shared" si="14"/>
        <v/>
      </c>
      <c r="M97" s="730" t="str">
        <f t="shared" si="14"/>
        <v/>
      </c>
      <c r="N97" s="730" t="str">
        <f t="shared" si="14"/>
        <v/>
      </c>
      <c r="O97" s="730" t="str">
        <f t="shared" si="14"/>
        <v/>
      </c>
      <c r="P97" s="730" t="str">
        <f t="shared" si="15"/>
        <v/>
      </c>
      <c r="Q97" s="730" t="str">
        <f t="shared" si="15"/>
        <v/>
      </c>
      <c r="R97" s="730" t="str">
        <f t="shared" si="15"/>
        <v/>
      </c>
      <c r="S97" s="730" t="str">
        <f t="shared" si="15"/>
        <v/>
      </c>
      <c r="T97" s="730" t="str">
        <f t="shared" si="15"/>
        <v/>
      </c>
      <c r="U97" s="730" t="str">
        <f t="shared" si="15"/>
        <v/>
      </c>
      <c r="V97" s="730" t="str">
        <f t="shared" si="15"/>
        <v/>
      </c>
      <c r="W97" s="730" t="str">
        <f t="shared" si="15"/>
        <v/>
      </c>
      <c r="X97" s="730" t="str">
        <f t="shared" si="15"/>
        <v/>
      </c>
      <c r="Y97" s="730" t="str">
        <f t="shared" si="15"/>
        <v/>
      </c>
      <c r="Z97" s="730" t="str">
        <f t="shared" si="16"/>
        <v/>
      </c>
      <c r="AA97" s="730" t="str">
        <f t="shared" si="16"/>
        <v/>
      </c>
      <c r="AB97" s="730" t="str">
        <f t="shared" si="16"/>
        <v/>
      </c>
      <c r="AC97" s="730" t="str">
        <f t="shared" si="16"/>
        <v/>
      </c>
      <c r="AD97" s="730" t="str">
        <f t="shared" si="16"/>
        <v/>
      </c>
      <c r="AE97" s="730" t="str">
        <f t="shared" si="16"/>
        <v/>
      </c>
      <c r="AF97" s="730" t="str">
        <f t="shared" si="16"/>
        <v/>
      </c>
      <c r="AG97" s="730" t="str">
        <f t="shared" si="16"/>
        <v/>
      </c>
      <c r="AH97" s="730" t="str">
        <f t="shared" si="16"/>
        <v/>
      </c>
      <c r="AI97" s="730" t="str">
        <f t="shared" si="16"/>
        <v/>
      </c>
      <c r="AJ97" s="730" t="str">
        <f t="shared" si="17"/>
        <v/>
      </c>
      <c r="AK97" s="730" t="str">
        <f t="shared" si="17"/>
        <v/>
      </c>
      <c r="AL97" s="730" t="str">
        <f t="shared" si="17"/>
        <v/>
      </c>
      <c r="AM97" s="730" t="str">
        <f t="shared" si="17"/>
        <v/>
      </c>
      <c r="AN97" s="730" t="str">
        <f t="shared" si="17"/>
        <v/>
      </c>
      <c r="AO97" s="730" t="str">
        <f t="shared" si="17"/>
        <v/>
      </c>
      <c r="AP97" s="730" t="str">
        <f t="shared" si="17"/>
        <v/>
      </c>
      <c r="AQ97" s="730" t="str">
        <f t="shared" si="17"/>
        <v/>
      </c>
      <c r="AR97" s="730" t="str">
        <f t="shared" si="17"/>
        <v/>
      </c>
      <c r="AS97" s="730" t="str">
        <f t="shared" si="17"/>
        <v/>
      </c>
      <c r="AT97" s="730" t="str">
        <f t="shared" si="18"/>
        <v/>
      </c>
      <c r="AU97" s="730" t="str">
        <f t="shared" si="18"/>
        <v/>
      </c>
      <c r="AV97" s="730" t="str">
        <f t="shared" si="18"/>
        <v/>
      </c>
      <c r="AW97" s="730" t="str">
        <f t="shared" si="18"/>
        <v/>
      </c>
      <c r="AX97" s="730" t="str">
        <f t="shared" si="18"/>
        <v/>
      </c>
      <c r="AY97" s="730" t="str">
        <f t="shared" si="18"/>
        <v/>
      </c>
      <c r="AZ97" s="730" t="str">
        <f t="shared" si="18"/>
        <v/>
      </c>
      <c r="BA97" s="730" t="str">
        <f t="shared" si="18"/>
        <v/>
      </c>
      <c r="BB97" s="730" t="str">
        <f t="shared" si="18"/>
        <v/>
      </c>
      <c r="BC97" s="730" t="str">
        <f t="shared" si="18"/>
        <v/>
      </c>
      <c r="BD97" s="730" t="str">
        <f t="shared" si="19"/>
        <v/>
      </c>
      <c r="BE97" s="730" t="str">
        <f t="shared" si="19"/>
        <v/>
      </c>
      <c r="BF97" s="730" t="str">
        <f t="shared" si="19"/>
        <v/>
      </c>
      <c r="BG97" s="730" t="str">
        <f t="shared" si="19"/>
        <v/>
      </c>
      <c r="BH97" s="730" t="str">
        <f t="shared" si="19"/>
        <v/>
      </c>
      <c r="BI97" s="730" t="str">
        <f t="shared" si="19"/>
        <v/>
      </c>
      <c r="BJ97" s="730" t="str">
        <f t="shared" si="19"/>
        <v/>
      </c>
      <c r="BK97" s="730" t="str">
        <f t="shared" si="19"/>
        <v/>
      </c>
      <c r="BL97" s="730" t="str">
        <f t="shared" si="19"/>
        <v/>
      </c>
      <c r="BM97" s="730" t="str">
        <f t="shared" si="19"/>
        <v/>
      </c>
      <c r="BN97" s="730" t="str">
        <f t="shared" si="20"/>
        <v/>
      </c>
      <c r="BO97" s="730" t="str">
        <f t="shared" si="20"/>
        <v/>
      </c>
      <c r="BP97" s="730" t="str">
        <f t="shared" si="20"/>
        <v/>
      </c>
      <c r="BQ97" s="730" t="str">
        <f t="shared" si="20"/>
        <v/>
      </c>
      <c r="BR97" s="730" t="str">
        <f t="shared" si="20"/>
        <v/>
      </c>
      <c r="BS97" s="730" t="str">
        <f t="shared" si="20"/>
        <v/>
      </c>
      <c r="BT97" s="730" t="str">
        <f t="shared" si="20"/>
        <v/>
      </c>
      <c r="BU97" s="730" t="str">
        <f t="shared" si="20"/>
        <v/>
      </c>
      <c r="BV97" s="730" t="str">
        <f t="shared" si="20"/>
        <v/>
      </c>
      <c r="BW97" s="730" t="str">
        <f t="shared" si="20"/>
        <v/>
      </c>
      <c r="BX97" s="730" t="str">
        <f t="shared" si="21"/>
        <v/>
      </c>
      <c r="BY97" s="730" t="str">
        <f t="shared" si="21"/>
        <v/>
      </c>
      <c r="BZ97" s="730" t="str">
        <f t="shared" si="21"/>
        <v/>
      </c>
      <c r="CA97" s="730" t="str">
        <f t="shared" si="21"/>
        <v/>
      </c>
      <c r="CB97" s="730" t="str">
        <f t="shared" si="21"/>
        <v/>
      </c>
      <c r="CC97" s="730" t="str">
        <f t="shared" si="21"/>
        <v/>
      </c>
      <c r="CD97" s="730" t="str">
        <f t="shared" si="21"/>
        <v/>
      </c>
      <c r="CE97" s="730" t="str">
        <f t="shared" si="21"/>
        <v/>
      </c>
      <c r="CF97" s="730" t="str">
        <f t="shared" si="21"/>
        <v/>
      </c>
      <c r="CG97" s="730" t="str">
        <f t="shared" si="21"/>
        <v/>
      </c>
      <c r="CH97" s="730" t="str">
        <f t="shared" si="21"/>
        <v/>
      </c>
      <c r="CI97" s="730" t="str">
        <f t="shared" si="21"/>
        <v/>
      </c>
      <c r="CJ97" s="730" t="str">
        <f t="shared" si="21"/>
        <v/>
      </c>
      <c r="CK97" s="730" t="str">
        <f t="shared" si="21"/>
        <v/>
      </c>
      <c r="CL97" s="774"/>
      <c r="CM97" s="772"/>
      <c r="CN97" s="772"/>
      <c r="CO97" s="772"/>
      <c r="CP97" s="712"/>
    </row>
    <row r="98" spans="1:94" ht="15" hidden="1">
      <c r="A98" s="712"/>
      <c r="B98" s="773"/>
      <c r="C98" s="730"/>
      <c r="D98" s="730"/>
      <c r="E98" s="730" t="str">
        <f t="shared" si="13"/>
        <v/>
      </c>
      <c r="F98" s="730" t="str">
        <f t="shared" si="14"/>
        <v/>
      </c>
      <c r="G98" s="730" t="str">
        <f t="shared" si="14"/>
        <v/>
      </c>
      <c r="H98" s="730" t="str">
        <f t="shared" si="14"/>
        <v/>
      </c>
      <c r="I98" s="730" t="str">
        <f t="shared" si="14"/>
        <v/>
      </c>
      <c r="J98" s="730" t="str">
        <f t="shared" si="14"/>
        <v/>
      </c>
      <c r="K98" s="730" t="str">
        <f t="shared" si="14"/>
        <v/>
      </c>
      <c r="L98" s="730" t="str">
        <f t="shared" si="14"/>
        <v/>
      </c>
      <c r="M98" s="730" t="str">
        <f t="shared" si="14"/>
        <v/>
      </c>
      <c r="N98" s="730" t="str">
        <f t="shared" si="14"/>
        <v/>
      </c>
      <c r="O98" s="730" t="str">
        <f t="shared" si="14"/>
        <v/>
      </c>
      <c r="P98" s="730" t="str">
        <f t="shared" si="15"/>
        <v/>
      </c>
      <c r="Q98" s="730" t="str">
        <f t="shared" si="15"/>
        <v/>
      </c>
      <c r="R98" s="730" t="str">
        <f t="shared" si="15"/>
        <v/>
      </c>
      <c r="S98" s="730" t="str">
        <f t="shared" si="15"/>
        <v/>
      </c>
      <c r="T98" s="730" t="str">
        <f t="shared" si="15"/>
        <v/>
      </c>
      <c r="U98" s="730" t="str">
        <f t="shared" si="15"/>
        <v/>
      </c>
      <c r="V98" s="730" t="str">
        <f t="shared" si="15"/>
        <v/>
      </c>
      <c r="W98" s="730" t="str">
        <f t="shared" si="15"/>
        <v/>
      </c>
      <c r="X98" s="730" t="str">
        <f t="shared" si="15"/>
        <v/>
      </c>
      <c r="Y98" s="730" t="str">
        <f t="shared" si="15"/>
        <v/>
      </c>
      <c r="Z98" s="730" t="str">
        <f t="shared" si="16"/>
        <v/>
      </c>
      <c r="AA98" s="730" t="str">
        <f t="shared" si="16"/>
        <v/>
      </c>
      <c r="AB98" s="730" t="str">
        <f t="shared" si="16"/>
        <v/>
      </c>
      <c r="AC98" s="730" t="str">
        <f t="shared" si="16"/>
        <v/>
      </c>
      <c r="AD98" s="730" t="str">
        <f t="shared" si="16"/>
        <v/>
      </c>
      <c r="AE98" s="730" t="str">
        <f t="shared" si="16"/>
        <v/>
      </c>
      <c r="AF98" s="730" t="str">
        <f t="shared" si="16"/>
        <v/>
      </c>
      <c r="AG98" s="730" t="str">
        <f t="shared" si="16"/>
        <v/>
      </c>
      <c r="AH98" s="730" t="str">
        <f t="shared" si="16"/>
        <v/>
      </c>
      <c r="AI98" s="730" t="str">
        <f t="shared" si="16"/>
        <v/>
      </c>
      <c r="AJ98" s="730" t="str">
        <f t="shared" si="17"/>
        <v/>
      </c>
      <c r="AK98" s="730" t="str">
        <f t="shared" si="17"/>
        <v/>
      </c>
      <c r="AL98" s="730" t="str">
        <f t="shared" si="17"/>
        <v/>
      </c>
      <c r="AM98" s="730" t="str">
        <f t="shared" si="17"/>
        <v/>
      </c>
      <c r="AN98" s="730" t="str">
        <f t="shared" si="17"/>
        <v/>
      </c>
      <c r="AO98" s="730" t="str">
        <f t="shared" si="17"/>
        <v/>
      </c>
      <c r="AP98" s="730" t="str">
        <f t="shared" si="17"/>
        <v/>
      </c>
      <c r="AQ98" s="730" t="str">
        <f t="shared" si="17"/>
        <v/>
      </c>
      <c r="AR98" s="730" t="str">
        <f t="shared" si="17"/>
        <v/>
      </c>
      <c r="AS98" s="730" t="str">
        <f t="shared" si="17"/>
        <v/>
      </c>
      <c r="AT98" s="730" t="str">
        <f t="shared" si="18"/>
        <v/>
      </c>
      <c r="AU98" s="730" t="str">
        <f t="shared" si="18"/>
        <v/>
      </c>
      <c r="AV98" s="730" t="str">
        <f t="shared" si="18"/>
        <v/>
      </c>
      <c r="AW98" s="730" t="str">
        <f t="shared" si="18"/>
        <v/>
      </c>
      <c r="AX98" s="730" t="str">
        <f t="shared" si="18"/>
        <v/>
      </c>
      <c r="AY98" s="730" t="str">
        <f t="shared" si="18"/>
        <v/>
      </c>
      <c r="AZ98" s="730" t="str">
        <f t="shared" si="18"/>
        <v/>
      </c>
      <c r="BA98" s="730" t="str">
        <f t="shared" si="18"/>
        <v/>
      </c>
      <c r="BB98" s="730" t="str">
        <f t="shared" si="18"/>
        <v/>
      </c>
      <c r="BC98" s="730" t="str">
        <f t="shared" si="18"/>
        <v/>
      </c>
      <c r="BD98" s="730" t="str">
        <f t="shared" si="19"/>
        <v/>
      </c>
      <c r="BE98" s="730" t="str">
        <f t="shared" si="19"/>
        <v/>
      </c>
      <c r="BF98" s="730" t="str">
        <f t="shared" si="19"/>
        <v/>
      </c>
      <c r="BG98" s="730" t="str">
        <f t="shared" si="19"/>
        <v/>
      </c>
      <c r="BH98" s="730" t="str">
        <f t="shared" si="19"/>
        <v/>
      </c>
      <c r="BI98" s="730" t="str">
        <f t="shared" si="19"/>
        <v/>
      </c>
      <c r="BJ98" s="730" t="str">
        <f t="shared" si="19"/>
        <v/>
      </c>
      <c r="BK98" s="730" t="str">
        <f t="shared" si="19"/>
        <v/>
      </c>
      <c r="BL98" s="730" t="str">
        <f t="shared" si="19"/>
        <v/>
      </c>
      <c r="BM98" s="730" t="str">
        <f t="shared" si="19"/>
        <v/>
      </c>
      <c r="BN98" s="730" t="str">
        <f t="shared" si="20"/>
        <v/>
      </c>
      <c r="BO98" s="730" t="str">
        <f t="shared" si="20"/>
        <v/>
      </c>
      <c r="BP98" s="730" t="str">
        <f t="shared" si="20"/>
        <v/>
      </c>
      <c r="BQ98" s="730" t="str">
        <f t="shared" si="20"/>
        <v/>
      </c>
      <c r="BR98" s="730" t="str">
        <f t="shared" si="20"/>
        <v/>
      </c>
      <c r="BS98" s="730" t="str">
        <f t="shared" si="20"/>
        <v/>
      </c>
      <c r="BT98" s="730" t="str">
        <f t="shared" si="20"/>
        <v/>
      </c>
      <c r="BU98" s="730" t="str">
        <f t="shared" si="20"/>
        <v/>
      </c>
      <c r="BV98" s="730" t="str">
        <f t="shared" si="20"/>
        <v/>
      </c>
      <c r="BW98" s="730" t="str">
        <f t="shared" si="20"/>
        <v/>
      </c>
      <c r="BX98" s="730" t="str">
        <f t="shared" si="21"/>
        <v/>
      </c>
      <c r="BY98" s="730" t="str">
        <f t="shared" si="21"/>
        <v/>
      </c>
      <c r="BZ98" s="730" t="str">
        <f t="shared" si="21"/>
        <v/>
      </c>
      <c r="CA98" s="730" t="str">
        <f t="shared" si="21"/>
        <v/>
      </c>
      <c r="CB98" s="730" t="str">
        <f t="shared" si="21"/>
        <v/>
      </c>
      <c r="CC98" s="730" t="str">
        <f t="shared" si="21"/>
        <v/>
      </c>
      <c r="CD98" s="730" t="str">
        <f t="shared" si="21"/>
        <v/>
      </c>
      <c r="CE98" s="730" t="str">
        <f t="shared" si="21"/>
        <v/>
      </c>
      <c r="CF98" s="730" t="str">
        <f t="shared" si="21"/>
        <v/>
      </c>
      <c r="CG98" s="730" t="str">
        <f t="shared" si="21"/>
        <v/>
      </c>
      <c r="CH98" s="730" t="str">
        <f t="shared" si="21"/>
        <v/>
      </c>
      <c r="CI98" s="730" t="str">
        <f t="shared" si="21"/>
        <v/>
      </c>
      <c r="CJ98" s="730" t="str">
        <f t="shared" si="21"/>
        <v/>
      </c>
      <c r="CK98" s="730" t="str">
        <f t="shared" si="21"/>
        <v/>
      </c>
      <c r="CL98" s="774"/>
      <c r="CM98" s="772"/>
      <c r="CN98" s="772"/>
      <c r="CO98" s="772"/>
      <c r="CP98" s="712"/>
    </row>
    <row r="99" spans="1:94" ht="15" hidden="1">
      <c r="A99" s="712"/>
      <c r="B99" s="773"/>
      <c r="C99" s="730"/>
      <c r="D99" s="730"/>
      <c r="E99" s="730" t="str">
        <f t="shared" si="13"/>
        <v/>
      </c>
      <c r="F99" s="730" t="str">
        <f t="shared" si="14"/>
        <v/>
      </c>
      <c r="G99" s="730" t="str">
        <f t="shared" si="14"/>
        <v/>
      </c>
      <c r="H99" s="730" t="str">
        <f t="shared" si="14"/>
        <v/>
      </c>
      <c r="I99" s="730" t="str">
        <f t="shared" si="14"/>
        <v/>
      </c>
      <c r="J99" s="730" t="str">
        <f t="shared" si="14"/>
        <v/>
      </c>
      <c r="K99" s="730" t="str">
        <f t="shared" si="14"/>
        <v/>
      </c>
      <c r="L99" s="730" t="str">
        <f t="shared" si="14"/>
        <v/>
      </c>
      <c r="M99" s="730" t="str">
        <f t="shared" si="14"/>
        <v/>
      </c>
      <c r="N99" s="730" t="str">
        <f t="shared" si="14"/>
        <v/>
      </c>
      <c r="O99" s="730" t="str">
        <f t="shared" si="14"/>
        <v/>
      </c>
      <c r="P99" s="730" t="str">
        <f t="shared" si="15"/>
        <v/>
      </c>
      <c r="Q99" s="730" t="str">
        <f t="shared" si="15"/>
        <v/>
      </c>
      <c r="R99" s="730" t="str">
        <f t="shared" si="15"/>
        <v/>
      </c>
      <c r="S99" s="730" t="str">
        <f t="shared" si="15"/>
        <v/>
      </c>
      <c r="T99" s="730" t="str">
        <f t="shared" si="15"/>
        <v/>
      </c>
      <c r="U99" s="730" t="str">
        <f t="shared" si="15"/>
        <v/>
      </c>
      <c r="V99" s="730" t="str">
        <f t="shared" si="15"/>
        <v/>
      </c>
      <c r="W99" s="730" t="str">
        <f t="shared" si="15"/>
        <v/>
      </c>
      <c r="X99" s="730" t="str">
        <f t="shared" si="15"/>
        <v/>
      </c>
      <c r="Y99" s="730" t="str">
        <f t="shared" si="15"/>
        <v/>
      </c>
      <c r="Z99" s="730" t="str">
        <f t="shared" si="16"/>
        <v/>
      </c>
      <c r="AA99" s="730" t="str">
        <f t="shared" si="16"/>
        <v/>
      </c>
      <c r="AB99" s="730" t="str">
        <f t="shared" si="16"/>
        <v/>
      </c>
      <c r="AC99" s="730" t="str">
        <f t="shared" si="16"/>
        <v/>
      </c>
      <c r="AD99" s="730" t="str">
        <f t="shared" si="16"/>
        <v/>
      </c>
      <c r="AE99" s="730" t="str">
        <f t="shared" si="16"/>
        <v/>
      </c>
      <c r="AF99" s="730" t="str">
        <f t="shared" si="16"/>
        <v/>
      </c>
      <c r="AG99" s="730" t="str">
        <f t="shared" si="16"/>
        <v/>
      </c>
      <c r="AH99" s="730" t="str">
        <f t="shared" si="16"/>
        <v/>
      </c>
      <c r="AI99" s="730" t="str">
        <f t="shared" si="16"/>
        <v/>
      </c>
      <c r="AJ99" s="730" t="str">
        <f t="shared" si="17"/>
        <v/>
      </c>
      <c r="AK99" s="730" t="str">
        <f t="shared" si="17"/>
        <v/>
      </c>
      <c r="AL99" s="730" t="str">
        <f t="shared" si="17"/>
        <v/>
      </c>
      <c r="AM99" s="730" t="str">
        <f t="shared" si="17"/>
        <v/>
      </c>
      <c r="AN99" s="730" t="str">
        <f t="shared" si="17"/>
        <v/>
      </c>
      <c r="AO99" s="730" t="str">
        <f t="shared" si="17"/>
        <v/>
      </c>
      <c r="AP99" s="730" t="str">
        <f t="shared" si="17"/>
        <v/>
      </c>
      <c r="AQ99" s="730" t="str">
        <f t="shared" si="17"/>
        <v/>
      </c>
      <c r="AR99" s="730" t="str">
        <f t="shared" si="17"/>
        <v/>
      </c>
      <c r="AS99" s="730" t="str">
        <f t="shared" si="17"/>
        <v/>
      </c>
      <c r="AT99" s="730" t="str">
        <f t="shared" si="18"/>
        <v/>
      </c>
      <c r="AU99" s="730" t="str">
        <f t="shared" si="18"/>
        <v/>
      </c>
      <c r="AV99" s="730" t="str">
        <f t="shared" si="18"/>
        <v/>
      </c>
      <c r="AW99" s="730" t="str">
        <f t="shared" si="18"/>
        <v/>
      </c>
      <c r="AX99" s="730" t="str">
        <f t="shared" si="18"/>
        <v/>
      </c>
      <c r="AY99" s="730" t="str">
        <f t="shared" si="18"/>
        <v/>
      </c>
      <c r="AZ99" s="730" t="str">
        <f t="shared" si="18"/>
        <v/>
      </c>
      <c r="BA99" s="730" t="str">
        <f t="shared" si="18"/>
        <v/>
      </c>
      <c r="BB99" s="730" t="str">
        <f t="shared" si="18"/>
        <v/>
      </c>
      <c r="BC99" s="730" t="str">
        <f t="shared" si="18"/>
        <v/>
      </c>
      <c r="BD99" s="730" t="str">
        <f t="shared" si="19"/>
        <v/>
      </c>
      <c r="BE99" s="730" t="str">
        <f t="shared" si="19"/>
        <v/>
      </c>
      <c r="BF99" s="730" t="str">
        <f t="shared" si="19"/>
        <v/>
      </c>
      <c r="BG99" s="730" t="str">
        <f t="shared" si="19"/>
        <v/>
      </c>
      <c r="BH99" s="730" t="str">
        <f t="shared" si="19"/>
        <v/>
      </c>
      <c r="BI99" s="730" t="str">
        <f t="shared" si="19"/>
        <v/>
      </c>
      <c r="BJ99" s="730" t="str">
        <f t="shared" si="19"/>
        <v/>
      </c>
      <c r="BK99" s="730" t="str">
        <f t="shared" si="19"/>
        <v/>
      </c>
      <c r="BL99" s="730" t="str">
        <f t="shared" si="19"/>
        <v/>
      </c>
      <c r="BM99" s="730" t="str">
        <f t="shared" si="19"/>
        <v/>
      </c>
      <c r="BN99" s="730" t="str">
        <f t="shared" si="20"/>
        <v/>
      </c>
      <c r="BO99" s="730" t="str">
        <f t="shared" si="20"/>
        <v/>
      </c>
      <c r="BP99" s="730" t="str">
        <f t="shared" si="20"/>
        <v/>
      </c>
      <c r="BQ99" s="730" t="str">
        <f t="shared" si="20"/>
        <v/>
      </c>
      <c r="BR99" s="730" t="str">
        <f t="shared" si="20"/>
        <v/>
      </c>
      <c r="BS99" s="730" t="str">
        <f t="shared" si="20"/>
        <v/>
      </c>
      <c r="BT99" s="730" t="str">
        <f t="shared" si="20"/>
        <v/>
      </c>
      <c r="BU99" s="730" t="str">
        <f t="shared" si="20"/>
        <v/>
      </c>
      <c r="BV99" s="730" t="str">
        <f t="shared" si="20"/>
        <v/>
      </c>
      <c r="BW99" s="730" t="str">
        <f t="shared" si="20"/>
        <v/>
      </c>
      <c r="BX99" s="730" t="str">
        <f t="shared" si="21"/>
        <v/>
      </c>
      <c r="BY99" s="730" t="str">
        <f t="shared" si="21"/>
        <v/>
      </c>
      <c r="BZ99" s="730" t="str">
        <f t="shared" si="21"/>
        <v/>
      </c>
      <c r="CA99" s="730" t="str">
        <f t="shared" si="21"/>
        <v/>
      </c>
      <c r="CB99" s="730" t="str">
        <f t="shared" si="21"/>
        <v/>
      </c>
      <c r="CC99" s="730" t="str">
        <f t="shared" si="21"/>
        <v/>
      </c>
      <c r="CD99" s="730" t="str">
        <f t="shared" si="21"/>
        <v/>
      </c>
      <c r="CE99" s="730" t="str">
        <f t="shared" si="21"/>
        <v/>
      </c>
      <c r="CF99" s="730" t="str">
        <f t="shared" si="21"/>
        <v/>
      </c>
      <c r="CG99" s="730" t="str">
        <f t="shared" si="21"/>
        <v/>
      </c>
      <c r="CH99" s="730" t="str">
        <f t="shared" si="21"/>
        <v/>
      </c>
      <c r="CI99" s="730" t="str">
        <f t="shared" si="21"/>
        <v/>
      </c>
      <c r="CJ99" s="730" t="str">
        <f t="shared" si="21"/>
        <v/>
      </c>
      <c r="CK99" s="730" t="str">
        <f t="shared" si="21"/>
        <v/>
      </c>
      <c r="CL99" s="774"/>
      <c r="CM99" s="772"/>
      <c r="CN99" s="772"/>
      <c r="CO99" s="772"/>
      <c r="CP99" s="712"/>
    </row>
    <row r="100" spans="1:94" ht="15" hidden="1">
      <c r="A100" s="712"/>
      <c r="B100" s="773"/>
      <c r="C100" s="730"/>
      <c r="D100" s="730"/>
      <c r="E100" s="730" t="str">
        <f t="shared" si="13"/>
        <v/>
      </c>
      <c r="F100" s="730" t="str">
        <f t="shared" si="14"/>
        <v/>
      </c>
      <c r="G100" s="730" t="str">
        <f t="shared" si="14"/>
        <v/>
      </c>
      <c r="H100" s="730" t="str">
        <f t="shared" si="14"/>
        <v/>
      </c>
      <c r="I100" s="730" t="str">
        <f t="shared" si="14"/>
        <v/>
      </c>
      <c r="J100" s="730" t="str">
        <f t="shared" si="14"/>
        <v/>
      </c>
      <c r="K100" s="730" t="str">
        <f t="shared" si="14"/>
        <v/>
      </c>
      <c r="L100" s="730" t="str">
        <f t="shared" si="14"/>
        <v/>
      </c>
      <c r="M100" s="730" t="str">
        <f t="shared" si="14"/>
        <v/>
      </c>
      <c r="N100" s="730" t="str">
        <f t="shared" si="14"/>
        <v/>
      </c>
      <c r="O100" s="730" t="str">
        <f t="shared" si="14"/>
        <v/>
      </c>
      <c r="P100" s="730" t="str">
        <f t="shared" si="15"/>
        <v/>
      </c>
      <c r="Q100" s="730" t="str">
        <f t="shared" si="15"/>
        <v/>
      </c>
      <c r="R100" s="730" t="str">
        <f t="shared" si="15"/>
        <v/>
      </c>
      <c r="S100" s="730" t="str">
        <f t="shared" si="15"/>
        <v/>
      </c>
      <c r="T100" s="730" t="str">
        <f t="shared" si="15"/>
        <v/>
      </c>
      <c r="U100" s="730" t="str">
        <f t="shared" si="15"/>
        <v/>
      </c>
      <c r="V100" s="730" t="str">
        <f t="shared" si="15"/>
        <v/>
      </c>
      <c r="W100" s="730" t="str">
        <f t="shared" si="15"/>
        <v/>
      </c>
      <c r="X100" s="730" t="str">
        <f t="shared" si="15"/>
        <v/>
      </c>
      <c r="Y100" s="730" t="str">
        <f t="shared" si="15"/>
        <v/>
      </c>
      <c r="Z100" s="730" t="str">
        <f t="shared" si="16"/>
        <v/>
      </c>
      <c r="AA100" s="730" t="str">
        <f t="shared" si="16"/>
        <v/>
      </c>
      <c r="AB100" s="730" t="str">
        <f t="shared" si="16"/>
        <v/>
      </c>
      <c r="AC100" s="730" t="str">
        <f t="shared" si="16"/>
        <v/>
      </c>
      <c r="AD100" s="730" t="str">
        <f t="shared" si="16"/>
        <v/>
      </c>
      <c r="AE100" s="730" t="str">
        <f t="shared" si="16"/>
        <v/>
      </c>
      <c r="AF100" s="730" t="str">
        <f t="shared" si="16"/>
        <v/>
      </c>
      <c r="AG100" s="730" t="str">
        <f t="shared" si="16"/>
        <v/>
      </c>
      <c r="AH100" s="730" t="str">
        <f t="shared" si="16"/>
        <v/>
      </c>
      <c r="AI100" s="730" t="str">
        <f t="shared" si="16"/>
        <v/>
      </c>
      <c r="AJ100" s="730" t="str">
        <f t="shared" si="17"/>
        <v/>
      </c>
      <c r="AK100" s="730" t="str">
        <f t="shared" si="17"/>
        <v/>
      </c>
      <c r="AL100" s="730" t="str">
        <f t="shared" si="17"/>
        <v/>
      </c>
      <c r="AM100" s="730" t="str">
        <f t="shared" si="17"/>
        <v/>
      </c>
      <c r="AN100" s="730" t="str">
        <f t="shared" si="17"/>
        <v/>
      </c>
      <c r="AO100" s="730" t="str">
        <f t="shared" si="17"/>
        <v/>
      </c>
      <c r="AP100" s="730" t="str">
        <f t="shared" si="17"/>
        <v/>
      </c>
      <c r="AQ100" s="730" t="str">
        <f t="shared" si="17"/>
        <v/>
      </c>
      <c r="AR100" s="730" t="str">
        <f t="shared" si="17"/>
        <v/>
      </c>
      <c r="AS100" s="730" t="str">
        <f t="shared" si="17"/>
        <v/>
      </c>
      <c r="AT100" s="730" t="str">
        <f t="shared" si="18"/>
        <v/>
      </c>
      <c r="AU100" s="730" t="str">
        <f t="shared" si="18"/>
        <v/>
      </c>
      <c r="AV100" s="730" t="str">
        <f t="shared" si="18"/>
        <v/>
      </c>
      <c r="AW100" s="730" t="str">
        <f t="shared" si="18"/>
        <v/>
      </c>
      <c r="AX100" s="730" t="str">
        <f t="shared" si="18"/>
        <v/>
      </c>
      <c r="AY100" s="730" t="str">
        <f t="shared" si="18"/>
        <v/>
      </c>
      <c r="AZ100" s="730" t="str">
        <f t="shared" si="18"/>
        <v/>
      </c>
      <c r="BA100" s="730" t="str">
        <f t="shared" si="18"/>
        <v/>
      </c>
      <c r="BB100" s="730" t="str">
        <f t="shared" si="18"/>
        <v/>
      </c>
      <c r="BC100" s="730" t="str">
        <f t="shared" si="18"/>
        <v/>
      </c>
      <c r="BD100" s="730" t="str">
        <f t="shared" si="19"/>
        <v/>
      </c>
      <c r="BE100" s="730" t="str">
        <f t="shared" si="19"/>
        <v/>
      </c>
      <c r="BF100" s="730" t="str">
        <f t="shared" si="19"/>
        <v/>
      </c>
      <c r="BG100" s="730" t="str">
        <f t="shared" si="19"/>
        <v/>
      </c>
      <c r="BH100" s="730" t="str">
        <f t="shared" si="19"/>
        <v/>
      </c>
      <c r="BI100" s="730" t="str">
        <f t="shared" si="19"/>
        <v/>
      </c>
      <c r="BJ100" s="730" t="str">
        <f t="shared" si="19"/>
        <v/>
      </c>
      <c r="BK100" s="730" t="str">
        <f t="shared" si="19"/>
        <v/>
      </c>
      <c r="BL100" s="730" t="str">
        <f t="shared" si="19"/>
        <v/>
      </c>
      <c r="BM100" s="730" t="str">
        <f t="shared" si="19"/>
        <v/>
      </c>
      <c r="BN100" s="730" t="str">
        <f t="shared" si="20"/>
        <v/>
      </c>
      <c r="BO100" s="730" t="str">
        <f t="shared" si="20"/>
        <v/>
      </c>
      <c r="BP100" s="730" t="str">
        <f t="shared" si="20"/>
        <v/>
      </c>
      <c r="BQ100" s="730" t="str">
        <f t="shared" si="20"/>
        <v/>
      </c>
      <c r="BR100" s="730" t="str">
        <f t="shared" si="20"/>
        <v/>
      </c>
      <c r="BS100" s="730" t="str">
        <f t="shared" si="20"/>
        <v/>
      </c>
      <c r="BT100" s="730" t="str">
        <f t="shared" si="20"/>
        <v/>
      </c>
      <c r="BU100" s="730" t="str">
        <f t="shared" si="20"/>
        <v/>
      </c>
      <c r="BV100" s="730" t="str">
        <f t="shared" si="20"/>
        <v/>
      </c>
      <c r="BW100" s="730" t="str">
        <f t="shared" si="20"/>
        <v/>
      </c>
      <c r="BX100" s="730" t="str">
        <f t="shared" si="21"/>
        <v/>
      </c>
      <c r="BY100" s="730" t="str">
        <f t="shared" si="21"/>
        <v/>
      </c>
      <c r="BZ100" s="730" t="str">
        <f t="shared" si="21"/>
        <v/>
      </c>
      <c r="CA100" s="730" t="str">
        <f t="shared" si="21"/>
        <v/>
      </c>
      <c r="CB100" s="730" t="str">
        <f t="shared" si="21"/>
        <v/>
      </c>
      <c r="CC100" s="730" t="str">
        <f t="shared" si="21"/>
        <v/>
      </c>
      <c r="CD100" s="730" t="str">
        <f t="shared" si="21"/>
        <v/>
      </c>
      <c r="CE100" s="730" t="str">
        <f t="shared" si="21"/>
        <v/>
      </c>
      <c r="CF100" s="730" t="str">
        <f t="shared" si="21"/>
        <v/>
      </c>
      <c r="CG100" s="730" t="str">
        <f t="shared" si="21"/>
        <v/>
      </c>
      <c r="CH100" s="730" t="str">
        <f t="shared" si="21"/>
        <v/>
      </c>
      <c r="CI100" s="730" t="str">
        <f t="shared" si="21"/>
        <v/>
      </c>
      <c r="CJ100" s="730" t="str">
        <f t="shared" si="21"/>
        <v/>
      </c>
      <c r="CK100" s="730" t="str">
        <f t="shared" si="21"/>
        <v/>
      </c>
      <c r="CL100" s="774"/>
      <c r="CM100" s="772"/>
      <c r="CN100" s="772"/>
      <c r="CO100" s="772"/>
      <c r="CP100" s="712"/>
    </row>
    <row r="101" spans="1:94" ht="15" hidden="1">
      <c r="A101" s="712"/>
      <c r="B101" s="773"/>
      <c r="C101" s="730"/>
      <c r="D101" s="730"/>
      <c r="E101" s="730" t="str">
        <f t="shared" si="13"/>
        <v/>
      </c>
      <c r="F101" s="730" t="str">
        <f t="shared" si="14"/>
        <v/>
      </c>
      <c r="G101" s="730" t="str">
        <f t="shared" si="14"/>
        <v/>
      </c>
      <c r="H101" s="730" t="str">
        <f t="shared" si="14"/>
        <v/>
      </c>
      <c r="I101" s="730" t="str">
        <f t="shared" si="14"/>
        <v/>
      </c>
      <c r="J101" s="730" t="str">
        <f t="shared" si="14"/>
        <v/>
      </c>
      <c r="K101" s="730" t="str">
        <f t="shared" si="14"/>
        <v/>
      </c>
      <c r="L101" s="730" t="str">
        <f t="shared" si="14"/>
        <v/>
      </c>
      <c r="M101" s="730" t="str">
        <f t="shared" si="14"/>
        <v/>
      </c>
      <c r="N101" s="730" t="str">
        <f t="shared" si="14"/>
        <v/>
      </c>
      <c r="O101" s="730" t="str">
        <f t="shared" si="14"/>
        <v/>
      </c>
      <c r="P101" s="730" t="str">
        <f t="shared" si="15"/>
        <v/>
      </c>
      <c r="Q101" s="730" t="str">
        <f t="shared" si="15"/>
        <v/>
      </c>
      <c r="R101" s="730" t="str">
        <f t="shared" si="15"/>
        <v/>
      </c>
      <c r="S101" s="730" t="str">
        <f t="shared" si="15"/>
        <v/>
      </c>
      <c r="T101" s="730" t="str">
        <f t="shared" si="15"/>
        <v/>
      </c>
      <c r="U101" s="730" t="str">
        <f t="shared" si="15"/>
        <v/>
      </c>
      <c r="V101" s="730" t="str">
        <f t="shared" si="15"/>
        <v/>
      </c>
      <c r="W101" s="730" t="str">
        <f t="shared" si="15"/>
        <v/>
      </c>
      <c r="X101" s="730" t="str">
        <f t="shared" si="15"/>
        <v/>
      </c>
      <c r="Y101" s="730" t="str">
        <f t="shared" si="15"/>
        <v/>
      </c>
      <c r="Z101" s="730" t="str">
        <f t="shared" si="16"/>
        <v/>
      </c>
      <c r="AA101" s="730" t="str">
        <f t="shared" si="16"/>
        <v/>
      </c>
      <c r="AB101" s="730" t="str">
        <f t="shared" si="16"/>
        <v/>
      </c>
      <c r="AC101" s="730" t="str">
        <f t="shared" si="16"/>
        <v/>
      </c>
      <c r="AD101" s="730" t="str">
        <f t="shared" si="16"/>
        <v/>
      </c>
      <c r="AE101" s="730" t="str">
        <f t="shared" si="16"/>
        <v/>
      </c>
      <c r="AF101" s="730" t="str">
        <f t="shared" si="16"/>
        <v/>
      </c>
      <c r="AG101" s="730" t="str">
        <f t="shared" si="16"/>
        <v/>
      </c>
      <c r="AH101" s="730" t="str">
        <f t="shared" si="16"/>
        <v/>
      </c>
      <c r="AI101" s="730" t="str">
        <f t="shared" si="16"/>
        <v/>
      </c>
      <c r="AJ101" s="730" t="str">
        <f t="shared" si="17"/>
        <v/>
      </c>
      <c r="AK101" s="730" t="str">
        <f t="shared" si="17"/>
        <v/>
      </c>
      <c r="AL101" s="730" t="str">
        <f t="shared" si="17"/>
        <v/>
      </c>
      <c r="AM101" s="730" t="str">
        <f t="shared" si="17"/>
        <v/>
      </c>
      <c r="AN101" s="730" t="str">
        <f t="shared" si="17"/>
        <v/>
      </c>
      <c r="AO101" s="730" t="str">
        <f t="shared" si="17"/>
        <v/>
      </c>
      <c r="AP101" s="730" t="str">
        <f t="shared" si="17"/>
        <v/>
      </c>
      <c r="AQ101" s="730" t="str">
        <f t="shared" si="17"/>
        <v/>
      </c>
      <c r="AR101" s="730" t="str">
        <f t="shared" si="17"/>
        <v/>
      </c>
      <c r="AS101" s="730" t="str">
        <f t="shared" si="17"/>
        <v/>
      </c>
      <c r="AT101" s="730" t="str">
        <f t="shared" si="18"/>
        <v/>
      </c>
      <c r="AU101" s="730" t="str">
        <f t="shared" si="18"/>
        <v/>
      </c>
      <c r="AV101" s="730" t="str">
        <f t="shared" si="18"/>
        <v/>
      </c>
      <c r="AW101" s="730" t="str">
        <f t="shared" si="18"/>
        <v/>
      </c>
      <c r="AX101" s="730" t="str">
        <f t="shared" si="18"/>
        <v/>
      </c>
      <c r="AY101" s="730" t="str">
        <f t="shared" si="18"/>
        <v/>
      </c>
      <c r="AZ101" s="730" t="str">
        <f t="shared" si="18"/>
        <v/>
      </c>
      <c r="BA101" s="730" t="str">
        <f t="shared" si="18"/>
        <v/>
      </c>
      <c r="BB101" s="730" t="str">
        <f t="shared" si="18"/>
        <v/>
      </c>
      <c r="BC101" s="730" t="str">
        <f t="shared" si="18"/>
        <v/>
      </c>
      <c r="BD101" s="730" t="str">
        <f t="shared" si="19"/>
        <v/>
      </c>
      <c r="BE101" s="730" t="str">
        <f t="shared" si="19"/>
        <v/>
      </c>
      <c r="BF101" s="730" t="str">
        <f t="shared" si="19"/>
        <v/>
      </c>
      <c r="BG101" s="730" t="str">
        <f t="shared" si="19"/>
        <v/>
      </c>
      <c r="BH101" s="730" t="str">
        <f t="shared" si="19"/>
        <v/>
      </c>
      <c r="BI101" s="730" t="str">
        <f t="shared" si="19"/>
        <v/>
      </c>
      <c r="BJ101" s="730" t="str">
        <f t="shared" si="19"/>
        <v/>
      </c>
      <c r="BK101" s="730" t="str">
        <f t="shared" si="19"/>
        <v/>
      </c>
      <c r="BL101" s="730" t="str">
        <f t="shared" si="19"/>
        <v/>
      </c>
      <c r="BM101" s="730" t="str">
        <f t="shared" si="19"/>
        <v/>
      </c>
      <c r="BN101" s="730" t="str">
        <f t="shared" si="20"/>
        <v/>
      </c>
      <c r="BO101" s="730" t="str">
        <f t="shared" si="20"/>
        <v/>
      </c>
      <c r="BP101" s="730" t="str">
        <f t="shared" si="20"/>
        <v/>
      </c>
      <c r="BQ101" s="730" t="str">
        <f t="shared" si="20"/>
        <v/>
      </c>
      <c r="BR101" s="730" t="str">
        <f t="shared" si="20"/>
        <v/>
      </c>
      <c r="BS101" s="730" t="str">
        <f t="shared" si="20"/>
        <v/>
      </c>
      <c r="BT101" s="730" t="str">
        <f t="shared" si="20"/>
        <v/>
      </c>
      <c r="BU101" s="730" t="str">
        <f t="shared" si="20"/>
        <v/>
      </c>
      <c r="BV101" s="730" t="str">
        <f t="shared" si="20"/>
        <v/>
      </c>
      <c r="BW101" s="730" t="str">
        <f t="shared" si="20"/>
        <v/>
      </c>
      <c r="BX101" s="730" t="str">
        <f t="shared" si="21"/>
        <v/>
      </c>
      <c r="BY101" s="730" t="str">
        <f t="shared" si="21"/>
        <v/>
      </c>
      <c r="BZ101" s="730" t="str">
        <f t="shared" si="21"/>
        <v/>
      </c>
      <c r="CA101" s="730" t="str">
        <f t="shared" si="21"/>
        <v/>
      </c>
      <c r="CB101" s="730" t="str">
        <f t="shared" si="21"/>
        <v/>
      </c>
      <c r="CC101" s="730" t="str">
        <f t="shared" si="21"/>
        <v/>
      </c>
      <c r="CD101" s="730" t="str">
        <f t="shared" si="21"/>
        <v/>
      </c>
      <c r="CE101" s="730" t="str">
        <f t="shared" si="21"/>
        <v/>
      </c>
      <c r="CF101" s="730" t="str">
        <f t="shared" si="21"/>
        <v/>
      </c>
      <c r="CG101" s="730" t="str">
        <f t="shared" si="21"/>
        <v/>
      </c>
      <c r="CH101" s="730" t="str">
        <f t="shared" si="21"/>
        <v/>
      </c>
      <c r="CI101" s="730" t="str">
        <f t="shared" si="21"/>
        <v/>
      </c>
      <c r="CJ101" s="730" t="str">
        <f t="shared" si="21"/>
        <v/>
      </c>
      <c r="CK101" s="730" t="str">
        <f t="shared" si="21"/>
        <v/>
      </c>
      <c r="CL101" s="774"/>
      <c r="CM101" s="772"/>
      <c r="CN101" s="772"/>
      <c r="CO101" s="772"/>
      <c r="CP101" s="712"/>
    </row>
    <row r="102" spans="1:94" ht="15" hidden="1">
      <c r="A102" s="712"/>
      <c r="B102" s="773"/>
      <c r="C102" s="730"/>
      <c r="D102" s="730"/>
      <c r="E102" s="730" t="str">
        <f t="shared" si="13"/>
        <v/>
      </c>
      <c r="F102" s="730" t="str">
        <f t="shared" si="14"/>
        <v/>
      </c>
      <c r="G102" s="730" t="str">
        <f t="shared" si="14"/>
        <v/>
      </c>
      <c r="H102" s="730" t="str">
        <f t="shared" si="14"/>
        <v/>
      </c>
      <c r="I102" s="730" t="str">
        <f t="shared" si="14"/>
        <v/>
      </c>
      <c r="J102" s="730" t="str">
        <f t="shared" si="14"/>
        <v/>
      </c>
      <c r="K102" s="730" t="str">
        <f t="shared" si="14"/>
        <v/>
      </c>
      <c r="L102" s="730" t="str">
        <f t="shared" si="14"/>
        <v/>
      </c>
      <c r="M102" s="730" t="str">
        <f t="shared" si="14"/>
        <v/>
      </c>
      <c r="N102" s="730" t="str">
        <f t="shared" si="14"/>
        <v/>
      </c>
      <c r="O102" s="730" t="str">
        <f t="shared" si="14"/>
        <v/>
      </c>
      <c r="P102" s="730" t="str">
        <f t="shared" si="15"/>
        <v/>
      </c>
      <c r="Q102" s="730" t="str">
        <f t="shared" si="15"/>
        <v/>
      </c>
      <c r="R102" s="730" t="str">
        <f t="shared" si="15"/>
        <v/>
      </c>
      <c r="S102" s="730" t="str">
        <f t="shared" si="15"/>
        <v/>
      </c>
      <c r="T102" s="730" t="str">
        <f t="shared" si="15"/>
        <v/>
      </c>
      <c r="U102" s="730" t="str">
        <f t="shared" si="15"/>
        <v/>
      </c>
      <c r="V102" s="730" t="str">
        <f t="shared" si="15"/>
        <v/>
      </c>
      <c r="W102" s="730" t="str">
        <f t="shared" si="15"/>
        <v/>
      </c>
      <c r="X102" s="730" t="str">
        <f t="shared" si="15"/>
        <v/>
      </c>
      <c r="Y102" s="730" t="str">
        <f t="shared" si="15"/>
        <v/>
      </c>
      <c r="Z102" s="730" t="str">
        <f t="shared" si="16"/>
        <v/>
      </c>
      <c r="AA102" s="730" t="str">
        <f t="shared" si="16"/>
        <v/>
      </c>
      <c r="AB102" s="730" t="str">
        <f t="shared" si="16"/>
        <v/>
      </c>
      <c r="AC102" s="730" t="str">
        <f t="shared" si="16"/>
        <v/>
      </c>
      <c r="AD102" s="730" t="str">
        <f t="shared" si="16"/>
        <v/>
      </c>
      <c r="AE102" s="730" t="str">
        <f t="shared" si="16"/>
        <v/>
      </c>
      <c r="AF102" s="730" t="str">
        <f t="shared" si="16"/>
        <v/>
      </c>
      <c r="AG102" s="730" t="str">
        <f t="shared" si="16"/>
        <v/>
      </c>
      <c r="AH102" s="730" t="str">
        <f t="shared" si="16"/>
        <v/>
      </c>
      <c r="AI102" s="730" t="str">
        <f t="shared" si="16"/>
        <v/>
      </c>
      <c r="AJ102" s="730" t="str">
        <f t="shared" si="17"/>
        <v/>
      </c>
      <c r="AK102" s="730" t="str">
        <f t="shared" si="17"/>
        <v/>
      </c>
      <c r="AL102" s="730" t="str">
        <f t="shared" si="17"/>
        <v/>
      </c>
      <c r="AM102" s="730" t="str">
        <f t="shared" si="17"/>
        <v/>
      </c>
      <c r="AN102" s="730" t="str">
        <f t="shared" si="17"/>
        <v/>
      </c>
      <c r="AO102" s="730" t="str">
        <f t="shared" si="17"/>
        <v/>
      </c>
      <c r="AP102" s="730" t="str">
        <f t="shared" si="17"/>
        <v/>
      </c>
      <c r="AQ102" s="730" t="str">
        <f t="shared" si="17"/>
        <v/>
      </c>
      <c r="AR102" s="730" t="str">
        <f t="shared" si="17"/>
        <v/>
      </c>
      <c r="AS102" s="730" t="str">
        <f t="shared" si="17"/>
        <v/>
      </c>
      <c r="AT102" s="730" t="str">
        <f t="shared" si="18"/>
        <v/>
      </c>
      <c r="AU102" s="730" t="str">
        <f t="shared" si="18"/>
        <v/>
      </c>
      <c r="AV102" s="730" t="str">
        <f t="shared" si="18"/>
        <v/>
      </c>
      <c r="AW102" s="730" t="str">
        <f t="shared" si="18"/>
        <v/>
      </c>
      <c r="AX102" s="730" t="str">
        <f t="shared" si="18"/>
        <v/>
      </c>
      <c r="AY102" s="730" t="str">
        <f t="shared" si="18"/>
        <v/>
      </c>
      <c r="AZ102" s="730" t="str">
        <f t="shared" si="18"/>
        <v/>
      </c>
      <c r="BA102" s="730" t="str">
        <f t="shared" si="18"/>
        <v/>
      </c>
      <c r="BB102" s="730" t="str">
        <f t="shared" si="18"/>
        <v/>
      </c>
      <c r="BC102" s="730" t="str">
        <f t="shared" si="18"/>
        <v/>
      </c>
      <c r="BD102" s="730" t="str">
        <f t="shared" si="19"/>
        <v/>
      </c>
      <c r="BE102" s="730" t="str">
        <f t="shared" si="19"/>
        <v/>
      </c>
      <c r="BF102" s="730" t="str">
        <f t="shared" si="19"/>
        <v/>
      </c>
      <c r="BG102" s="730" t="str">
        <f t="shared" si="19"/>
        <v/>
      </c>
      <c r="BH102" s="730" t="str">
        <f t="shared" si="19"/>
        <v/>
      </c>
      <c r="BI102" s="730" t="str">
        <f t="shared" si="19"/>
        <v/>
      </c>
      <c r="BJ102" s="730" t="str">
        <f t="shared" si="19"/>
        <v/>
      </c>
      <c r="BK102" s="730" t="str">
        <f t="shared" si="19"/>
        <v/>
      </c>
      <c r="BL102" s="730" t="str">
        <f t="shared" si="19"/>
        <v/>
      </c>
      <c r="BM102" s="730" t="str">
        <f t="shared" si="19"/>
        <v/>
      </c>
      <c r="BN102" s="730" t="str">
        <f t="shared" si="20"/>
        <v/>
      </c>
      <c r="BO102" s="730" t="str">
        <f t="shared" si="20"/>
        <v/>
      </c>
      <c r="BP102" s="730" t="str">
        <f t="shared" si="20"/>
        <v/>
      </c>
      <c r="BQ102" s="730" t="str">
        <f t="shared" si="20"/>
        <v/>
      </c>
      <c r="BR102" s="730" t="str">
        <f t="shared" si="20"/>
        <v/>
      </c>
      <c r="BS102" s="730" t="str">
        <f t="shared" si="20"/>
        <v/>
      </c>
      <c r="BT102" s="730" t="str">
        <f t="shared" si="20"/>
        <v/>
      </c>
      <c r="BU102" s="730" t="str">
        <f t="shared" si="20"/>
        <v/>
      </c>
      <c r="BV102" s="730" t="str">
        <f t="shared" si="20"/>
        <v/>
      </c>
      <c r="BW102" s="730" t="str">
        <f t="shared" si="20"/>
        <v/>
      </c>
      <c r="BX102" s="730" t="str">
        <f t="shared" si="21"/>
        <v/>
      </c>
      <c r="BY102" s="730" t="str">
        <f t="shared" si="21"/>
        <v/>
      </c>
      <c r="BZ102" s="730" t="str">
        <f t="shared" si="21"/>
        <v/>
      </c>
      <c r="CA102" s="730" t="str">
        <f t="shared" si="21"/>
        <v/>
      </c>
      <c r="CB102" s="730" t="str">
        <f t="shared" si="21"/>
        <v/>
      </c>
      <c r="CC102" s="730" t="str">
        <f t="shared" si="21"/>
        <v/>
      </c>
      <c r="CD102" s="730" t="str">
        <f t="shared" si="21"/>
        <v/>
      </c>
      <c r="CE102" s="730" t="str">
        <f t="shared" si="21"/>
        <v/>
      </c>
      <c r="CF102" s="730" t="str">
        <f t="shared" si="21"/>
        <v/>
      </c>
      <c r="CG102" s="730" t="str">
        <f t="shared" si="21"/>
        <v/>
      </c>
      <c r="CH102" s="730" t="str">
        <f t="shared" si="21"/>
        <v/>
      </c>
      <c r="CI102" s="730" t="str">
        <f t="shared" si="21"/>
        <v/>
      </c>
      <c r="CJ102" s="730" t="str">
        <f t="shared" si="21"/>
        <v/>
      </c>
      <c r="CK102" s="730" t="str">
        <f t="shared" si="21"/>
        <v/>
      </c>
      <c r="CL102" s="774"/>
      <c r="CM102" s="772"/>
      <c r="CN102" s="772"/>
      <c r="CO102" s="772"/>
      <c r="CP102" s="712"/>
    </row>
    <row r="103" spans="1:94" ht="15" hidden="1">
      <c r="A103" s="712"/>
      <c r="B103" s="773"/>
      <c r="C103" s="730"/>
      <c r="D103" s="730"/>
      <c r="E103" s="730" t="str">
        <f t="shared" si="13"/>
        <v/>
      </c>
      <c r="F103" s="730" t="str">
        <f t="shared" si="14"/>
        <v/>
      </c>
      <c r="G103" s="730" t="str">
        <f t="shared" si="14"/>
        <v/>
      </c>
      <c r="H103" s="730" t="str">
        <f t="shared" si="14"/>
        <v/>
      </c>
      <c r="I103" s="730" t="str">
        <f t="shared" si="14"/>
        <v/>
      </c>
      <c r="J103" s="730" t="str">
        <f t="shared" si="14"/>
        <v/>
      </c>
      <c r="K103" s="730" t="str">
        <f t="shared" si="14"/>
        <v/>
      </c>
      <c r="L103" s="730" t="str">
        <f t="shared" si="14"/>
        <v/>
      </c>
      <c r="M103" s="730" t="str">
        <f t="shared" si="14"/>
        <v/>
      </c>
      <c r="N103" s="730" t="str">
        <f t="shared" si="14"/>
        <v/>
      </c>
      <c r="O103" s="730" t="str">
        <f t="shared" si="14"/>
        <v/>
      </c>
      <c r="P103" s="730" t="str">
        <f t="shared" si="15"/>
        <v/>
      </c>
      <c r="Q103" s="730" t="str">
        <f t="shared" si="15"/>
        <v/>
      </c>
      <c r="R103" s="730" t="str">
        <f t="shared" si="15"/>
        <v/>
      </c>
      <c r="S103" s="730" t="str">
        <f t="shared" si="15"/>
        <v/>
      </c>
      <c r="T103" s="730" t="str">
        <f t="shared" si="15"/>
        <v/>
      </c>
      <c r="U103" s="730" t="str">
        <f t="shared" si="15"/>
        <v/>
      </c>
      <c r="V103" s="730" t="str">
        <f t="shared" si="15"/>
        <v/>
      </c>
      <c r="W103" s="730" t="str">
        <f t="shared" si="15"/>
        <v/>
      </c>
      <c r="X103" s="730" t="str">
        <f t="shared" si="15"/>
        <v/>
      </c>
      <c r="Y103" s="730" t="str">
        <f t="shared" si="15"/>
        <v/>
      </c>
      <c r="Z103" s="730" t="str">
        <f t="shared" si="16"/>
        <v/>
      </c>
      <c r="AA103" s="730" t="str">
        <f t="shared" si="16"/>
        <v/>
      </c>
      <c r="AB103" s="730" t="str">
        <f t="shared" si="16"/>
        <v/>
      </c>
      <c r="AC103" s="730" t="str">
        <f t="shared" si="16"/>
        <v/>
      </c>
      <c r="AD103" s="730" t="str">
        <f t="shared" si="16"/>
        <v/>
      </c>
      <c r="AE103" s="730" t="str">
        <f t="shared" si="16"/>
        <v/>
      </c>
      <c r="AF103" s="730" t="str">
        <f t="shared" si="16"/>
        <v/>
      </c>
      <c r="AG103" s="730" t="str">
        <f t="shared" si="16"/>
        <v/>
      </c>
      <c r="AH103" s="730" t="str">
        <f t="shared" si="16"/>
        <v/>
      </c>
      <c r="AI103" s="730" t="str">
        <f t="shared" si="16"/>
        <v/>
      </c>
      <c r="AJ103" s="730" t="str">
        <f t="shared" si="17"/>
        <v/>
      </c>
      <c r="AK103" s="730" t="str">
        <f t="shared" si="17"/>
        <v/>
      </c>
      <c r="AL103" s="730" t="str">
        <f t="shared" si="17"/>
        <v/>
      </c>
      <c r="AM103" s="730" t="str">
        <f t="shared" si="17"/>
        <v/>
      </c>
      <c r="AN103" s="730" t="str">
        <f t="shared" si="17"/>
        <v/>
      </c>
      <c r="AO103" s="730" t="str">
        <f t="shared" si="17"/>
        <v/>
      </c>
      <c r="AP103" s="730" t="str">
        <f t="shared" si="17"/>
        <v/>
      </c>
      <c r="AQ103" s="730" t="str">
        <f t="shared" si="17"/>
        <v/>
      </c>
      <c r="AR103" s="730" t="str">
        <f t="shared" si="17"/>
        <v/>
      </c>
      <c r="AS103" s="730" t="str">
        <f t="shared" si="17"/>
        <v/>
      </c>
      <c r="AT103" s="730" t="str">
        <f t="shared" si="18"/>
        <v/>
      </c>
      <c r="AU103" s="730" t="str">
        <f t="shared" si="18"/>
        <v/>
      </c>
      <c r="AV103" s="730" t="str">
        <f t="shared" si="18"/>
        <v/>
      </c>
      <c r="AW103" s="730" t="str">
        <f t="shared" si="18"/>
        <v/>
      </c>
      <c r="AX103" s="730" t="str">
        <f t="shared" si="18"/>
        <v/>
      </c>
      <c r="AY103" s="730" t="str">
        <f t="shared" si="18"/>
        <v/>
      </c>
      <c r="AZ103" s="730" t="str">
        <f t="shared" si="18"/>
        <v/>
      </c>
      <c r="BA103" s="730" t="str">
        <f t="shared" si="18"/>
        <v/>
      </c>
      <c r="BB103" s="730" t="str">
        <f t="shared" si="18"/>
        <v/>
      </c>
      <c r="BC103" s="730" t="str">
        <f t="shared" si="18"/>
        <v/>
      </c>
      <c r="BD103" s="730" t="str">
        <f t="shared" si="19"/>
        <v/>
      </c>
      <c r="BE103" s="730" t="str">
        <f t="shared" si="19"/>
        <v/>
      </c>
      <c r="BF103" s="730" t="str">
        <f t="shared" si="19"/>
        <v/>
      </c>
      <c r="BG103" s="730" t="str">
        <f t="shared" si="19"/>
        <v/>
      </c>
      <c r="BH103" s="730" t="str">
        <f t="shared" si="19"/>
        <v/>
      </c>
      <c r="BI103" s="730" t="str">
        <f t="shared" si="19"/>
        <v/>
      </c>
      <c r="BJ103" s="730" t="str">
        <f t="shared" si="19"/>
        <v/>
      </c>
      <c r="BK103" s="730" t="str">
        <f t="shared" si="19"/>
        <v/>
      </c>
      <c r="BL103" s="730" t="str">
        <f t="shared" si="19"/>
        <v/>
      </c>
      <c r="BM103" s="730" t="str">
        <f t="shared" si="19"/>
        <v/>
      </c>
      <c r="BN103" s="730" t="str">
        <f t="shared" si="20"/>
        <v/>
      </c>
      <c r="BO103" s="730" t="str">
        <f t="shared" si="20"/>
        <v/>
      </c>
      <c r="BP103" s="730" t="str">
        <f t="shared" si="20"/>
        <v/>
      </c>
      <c r="BQ103" s="730" t="str">
        <f t="shared" si="20"/>
        <v/>
      </c>
      <c r="BR103" s="730" t="str">
        <f t="shared" si="20"/>
        <v/>
      </c>
      <c r="BS103" s="730" t="str">
        <f t="shared" si="20"/>
        <v/>
      </c>
      <c r="BT103" s="730" t="str">
        <f t="shared" si="20"/>
        <v/>
      </c>
      <c r="BU103" s="730" t="str">
        <f t="shared" si="20"/>
        <v/>
      </c>
      <c r="BV103" s="730" t="str">
        <f t="shared" si="20"/>
        <v/>
      </c>
      <c r="BW103" s="730" t="str">
        <f t="shared" si="20"/>
        <v/>
      </c>
      <c r="BX103" s="730" t="str">
        <f t="shared" si="21"/>
        <v/>
      </c>
      <c r="BY103" s="730" t="str">
        <f t="shared" si="21"/>
        <v/>
      </c>
      <c r="BZ103" s="730" t="str">
        <f t="shared" si="21"/>
        <v/>
      </c>
      <c r="CA103" s="730" t="str">
        <f t="shared" si="21"/>
        <v/>
      </c>
      <c r="CB103" s="730" t="str">
        <f t="shared" si="21"/>
        <v/>
      </c>
      <c r="CC103" s="730" t="str">
        <f t="shared" si="21"/>
        <v/>
      </c>
      <c r="CD103" s="730" t="str">
        <f t="shared" si="21"/>
        <v/>
      </c>
      <c r="CE103" s="730" t="str">
        <f t="shared" si="21"/>
        <v/>
      </c>
      <c r="CF103" s="730" t="str">
        <f t="shared" si="21"/>
        <v/>
      </c>
      <c r="CG103" s="730" t="str">
        <f t="shared" si="21"/>
        <v/>
      </c>
      <c r="CH103" s="730" t="str">
        <f t="shared" si="21"/>
        <v/>
      </c>
      <c r="CI103" s="730" t="str">
        <f t="shared" si="21"/>
        <v/>
      </c>
      <c r="CJ103" s="730" t="str">
        <f t="shared" si="21"/>
        <v/>
      </c>
      <c r="CK103" s="730" t="str">
        <f t="shared" si="21"/>
        <v/>
      </c>
      <c r="CL103" s="774"/>
      <c r="CM103" s="772"/>
      <c r="CN103" s="772"/>
      <c r="CO103" s="772"/>
      <c r="CP103" s="712"/>
    </row>
    <row r="104" spans="1:94" ht="15" hidden="1">
      <c r="A104" s="712"/>
      <c r="B104" s="773"/>
      <c r="C104" s="730"/>
      <c r="D104" s="730"/>
      <c r="E104" s="730" t="str">
        <f t="shared" si="13"/>
        <v/>
      </c>
      <c r="F104" s="730" t="str">
        <f t="shared" ref="F104:O109" si="22">IF($D104="","",SUMIFS(F$11:F$79,_xlnm.Criteria,$D104))</f>
        <v/>
      </c>
      <c r="G104" s="730" t="str">
        <f t="shared" si="22"/>
        <v/>
      </c>
      <c r="H104" s="730" t="str">
        <f t="shared" si="22"/>
        <v/>
      </c>
      <c r="I104" s="730" t="str">
        <f t="shared" si="22"/>
        <v/>
      </c>
      <c r="J104" s="730" t="str">
        <f t="shared" si="22"/>
        <v/>
      </c>
      <c r="K104" s="730" t="str">
        <f t="shared" si="22"/>
        <v/>
      </c>
      <c r="L104" s="730" t="str">
        <f t="shared" si="22"/>
        <v/>
      </c>
      <c r="M104" s="730" t="str">
        <f t="shared" si="22"/>
        <v/>
      </c>
      <c r="N104" s="730" t="str">
        <f t="shared" si="22"/>
        <v/>
      </c>
      <c r="O104" s="730" t="str">
        <f t="shared" si="22"/>
        <v/>
      </c>
      <c r="P104" s="730" t="str">
        <f t="shared" ref="P104:Y109" si="23">IF($D104="","",SUMIFS(P$11:P$79,_xlnm.Criteria,$D104))</f>
        <v/>
      </c>
      <c r="Q104" s="730" t="str">
        <f t="shared" si="23"/>
        <v/>
      </c>
      <c r="R104" s="730" t="str">
        <f t="shared" si="23"/>
        <v/>
      </c>
      <c r="S104" s="730" t="str">
        <f t="shared" si="23"/>
        <v/>
      </c>
      <c r="T104" s="730" t="str">
        <f t="shared" si="23"/>
        <v/>
      </c>
      <c r="U104" s="730" t="str">
        <f t="shared" si="23"/>
        <v/>
      </c>
      <c r="V104" s="730" t="str">
        <f t="shared" si="23"/>
        <v/>
      </c>
      <c r="W104" s="730" t="str">
        <f t="shared" si="23"/>
        <v/>
      </c>
      <c r="X104" s="730" t="str">
        <f t="shared" si="23"/>
        <v/>
      </c>
      <c r="Y104" s="730" t="str">
        <f t="shared" si="23"/>
        <v/>
      </c>
      <c r="Z104" s="730" t="str">
        <f t="shared" ref="Z104:AI109" si="24">IF($D104="","",SUMIFS(Z$11:Z$79,_xlnm.Criteria,$D104))</f>
        <v/>
      </c>
      <c r="AA104" s="730" t="str">
        <f t="shared" si="24"/>
        <v/>
      </c>
      <c r="AB104" s="730" t="str">
        <f t="shared" si="24"/>
        <v/>
      </c>
      <c r="AC104" s="730" t="str">
        <f t="shared" si="24"/>
        <v/>
      </c>
      <c r="AD104" s="730" t="str">
        <f t="shared" si="24"/>
        <v/>
      </c>
      <c r="AE104" s="730" t="str">
        <f t="shared" si="24"/>
        <v/>
      </c>
      <c r="AF104" s="730" t="str">
        <f t="shared" si="24"/>
        <v/>
      </c>
      <c r="AG104" s="730" t="str">
        <f t="shared" si="24"/>
        <v/>
      </c>
      <c r="AH104" s="730" t="str">
        <f t="shared" si="24"/>
        <v/>
      </c>
      <c r="AI104" s="730" t="str">
        <f t="shared" si="24"/>
        <v/>
      </c>
      <c r="AJ104" s="730" t="str">
        <f t="shared" ref="AJ104:AS109" si="25">IF($D104="","",SUMIFS(AJ$11:AJ$79,_xlnm.Criteria,$D104))</f>
        <v/>
      </c>
      <c r="AK104" s="730" t="str">
        <f t="shared" si="25"/>
        <v/>
      </c>
      <c r="AL104" s="730" t="str">
        <f t="shared" si="25"/>
        <v/>
      </c>
      <c r="AM104" s="730" t="str">
        <f t="shared" si="25"/>
        <v/>
      </c>
      <c r="AN104" s="730" t="str">
        <f t="shared" si="25"/>
        <v/>
      </c>
      <c r="AO104" s="730" t="str">
        <f t="shared" si="25"/>
        <v/>
      </c>
      <c r="AP104" s="730" t="str">
        <f t="shared" si="25"/>
        <v/>
      </c>
      <c r="AQ104" s="730" t="str">
        <f t="shared" si="25"/>
        <v/>
      </c>
      <c r="AR104" s="730" t="str">
        <f t="shared" si="25"/>
        <v/>
      </c>
      <c r="AS104" s="730" t="str">
        <f t="shared" si="25"/>
        <v/>
      </c>
      <c r="AT104" s="730" t="str">
        <f t="shared" ref="AT104:BC109" si="26">IF($D104="","",SUMIFS(AT$11:AT$79,_xlnm.Criteria,$D104))</f>
        <v/>
      </c>
      <c r="AU104" s="730" t="str">
        <f t="shared" si="26"/>
        <v/>
      </c>
      <c r="AV104" s="730" t="str">
        <f t="shared" si="26"/>
        <v/>
      </c>
      <c r="AW104" s="730" t="str">
        <f t="shared" si="26"/>
        <v/>
      </c>
      <c r="AX104" s="730" t="str">
        <f t="shared" si="26"/>
        <v/>
      </c>
      <c r="AY104" s="730" t="str">
        <f t="shared" si="26"/>
        <v/>
      </c>
      <c r="AZ104" s="730" t="str">
        <f t="shared" si="26"/>
        <v/>
      </c>
      <c r="BA104" s="730" t="str">
        <f t="shared" si="26"/>
        <v/>
      </c>
      <c r="BB104" s="730" t="str">
        <f t="shared" si="26"/>
        <v/>
      </c>
      <c r="BC104" s="730" t="str">
        <f t="shared" si="26"/>
        <v/>
      </c>
      <c r="BD104" s="730" t="str">
        <f t="shared" ref="BD104:BM109" si="27">IF($D104="","",SUMIFS(BD$11:BD$79,_xlnm.Criteria,$D104))</f>
        <v/>
      </c>
      <c r="BE104" s="730" t="str">
        <f t="shared" si="27"/>
        <v/>
      </c>
      <c r="BF104" s="730" t="str">
        <f t="shared" si="27"/>
        <v/>
      </c>
      <c r="BG104" s="730" t="str">
        <f t="shared" si="27"/>
        <v/>
      </c>
      <c r="BH104" s="730" t="str">
        <f t="shared" si="27"/>
        <v/>
      </c>
      <c r="BI104" s="730" t="str">
        <f t="shared" si="27"/>
        <v/>
      </c>
      <c r="BJ104" s="730" t="str">
        <f t="shared" si="27"/>
        <v/>
      </c>
      <c r="BK104" s="730" t="str">
        <f t="shared" si="27"/>
        <v/>
      </c>
      <c r="BL104" s="730" t="str">
        <f t="shared" si="27"/>
        <v/>
      </c>
      <c r="BM104" s="730" t="str">
        <f t="shared" si="27"/>
        <v/>
      </c>
      <c r="BN104" s="730" t="str">
        <f t="shared" ref="BN104:BW109" si="28">IF($D104="","",SUMIFS(BN$11:BN$79,_xlnm.Criteria,$D104))</f>
        <v/>
      </c>
      <c r="BO104" s="730" t="str">
        <f t="shared" si="28"/>
        <v/>
      </c>
      <c r="BP104" s="730" t="str">
        <f t="shared" si="28"/>
        <v/>
      </c>
      <c r="BQ104" s="730" t="str">
        <f t="shared" si="28"/>
        <v/>
      </c>
      <c r="BR104" s="730" t="str">
        <f t="shared" si="28"/>
        <v/>
      </c>
      <c r="BS104" s="730" t="str">
        <f t="shared" si="28"/>
        <v/>
      </c>
      <c r="BT104" s="730" t="str">
        <f t="shared" si="28"/>
        <v/>
      </c>
      <c r="BU104" s="730" t="str">
        <f t="shared" si="28"/>
        <v/>
      </c>
      <c r="BV104" s="730" t="str">
        <f t="shared" si="28"/>
        <v/>
      </c>
      <c r="BW104" s="730" t="str">
        <f t="shared" si="28"/>
        <v/>
      </c>
      <c r="BX104" s="730" t="str">
        <f t="shared" ref="BX104:CK109" si="29">IF($D104="","",SUMIFS(BX$11:BX$79,_xlnm.Criteria,$D104))</f>
        <v/>
      </c>
      <c r="BY104" s="730" t="str">
        <f t="shared" si="29"/>
        <v/>
      </c>
      <c r="BZ104" s="730" t="str">
        <f t="shared" si="29"/>
        <v/>
      </c>
      <c r="CA104" s="730" t="str">
        <f t="shared" si="29"/>
        <v/>
      </c>
      <c r="CB104" s="730" t="str">
        <f t="shared" si="29"/>
        <v/>
      </c>
      <c r="CC104" s="730" t="str">
        <f t="shared" si="29"/>
        <v/>
      </c>
      <c r="CD104" s="730" t="str">
        <f t="shared" si="29"/>
        <v/>
      </c>
      <c r="CE104" s="730" t="str">
        <f t="shared" si="29"/>
        <v/>
      </c>
      <c r="CF104" s="730" t="str">
        <f t="shared" si="29"/>
        <v/>
      </c>
      <c r="CG104" s="730" t="str">
        <f t="shared" si="29"/>
        <v/>
      </c>
      <c r="CH104" s="730" t="str">
        <f t="shared" si="29"/>
        <v/>
      </c>
      <c r="CI104" s="730" t="str">
        <f t="shared" si="29"/>
        <v/>
      </c>
      <c r="CJ104" s="730" t="str">
        <f t="shared" si="29"/>
        <v/>
      </c>
      <c r="CK104" s="730" t="str">
        <f t="shared" si="29"/>
        <v/>
      </c>
      <c r="CL104" s="774"/>
      <c r="CM104" s="772"/>
      <c r="CN104" s="772"/>
      <c r="CO104" s="772"/>
      <c r="CP104" s="712"/>
    </row>
    <row r="105" spans="1:94" ht="15" hidden="1">
      <c r="A105" s="712"/>
      <c r="B105" s="773"/>
      <c r="C105" s="730"/>
      <c r="D105" s="730"/>
      <c r="E105" s="730" t="str">
        <f t="shared" si="13"/>
        <v/>
      </c>
      <c r="F105" s="730" t="str">
        <f t="shared" si="22"/>
        <v/>
      </c>
      <c r="G105" s="730" t="str">
        <f t="shared" si="22"/>
        <v/>
      </c>
      <c r="H105" s="730" t="str">
        <f t="shared" si="22"/>
        <v/>
      </c>
      <c r="I105" s="730" t="str">
        <f t="shared" si="22"/>
        <v/>
      </c>
      <c r="J105" s="730" t="str">
        <f t="shared" si="22"/>
        <v/>
      </c>
      <c r="K105" s="730" t="str">
        <f t="shared" si="22"/>
        <v/>
      </c>
      <c r="L105" s="730" t="str">
        <f t="shared" si="22"/>
        <v/>
      </c>
      <c r="M105" s="730" t="str">
        <f t="shared" si="22"/>
        <v/>
      </c>
      <c r="N105" s="730" t="str">
        <f t="shared" si="22"/>
        <v/>
      </c>
      <c r="O105" s="730" t="str">
        <f t="shared" si="22"/>
        <v/>
      </c>
      <c r="P105" s="730" t="str">
        <f t="shared" si="23"/>
        <v/>
      </c>
      <c r="Q105" s="730" t="str">
        <f t="shared" si="23"/>
        <v/>
      </c>
      <c r="R105" s="730" t="str">
        <f t="shared" si="23"/>
        <v/>
      </c>
      <c r="S105" s="730" t="str">
        <f t="shared" si="23"/>
        <v/>
      </c>
      <c r="T105" s="730" t="str">
        <f t="shared" si="23"/>
        <v/>
      </c>
      <c r="U105" s="730" t="str">
        <f t="shared" si="23"/>
        <v/>
      </c>
      <c r="V105" s="730" t="str">
        <f t="shared" si="23"/>
        <v/>
      </c>
      <c r="W105" s="730" t="str">
        <f t="shared" si="23"/>
        <v/>
      </c>
      <c r="X105" s="730" t="str">
        <f t="shared" si="23"/>
        <v/>
      </c>
      <c r="Y105" s="730" t="str">
        <f t="shared" si="23"/>
        <v/>
      </c>
      <c r="Z105" s="730" t="str">
        <f t="shared" si="24"/>
        <v/>
      </c>
      <c r="AA105" s="730" t="str">
        <f t="shared" si="24"/>
        <v/>
      </c>
      <c r="AB105" s="730" t="str">
        <f t="shared" si="24"/>
        <v/>
      </c>
      <c r="AC105" s="730" t="str">
        <f t="shared" si="24"/>
        <v/>
      </c>
      <c r="AD105" s="730" t="str">
        <f t="shared" si="24"/>
        <v/>
      </c>
      <c r="AE105" s="730" t="str">
        <f t="shared" si="24"/>
        <v/>
      </c>
      <c r="AF105" s="730" t="str">
        <f t="shared" si="24"/>
        <v/>
      </c>
      <c r="AG105" s="730" t="str">
        <f t="shared" si="24"/>
        <v/>
      </c>
      <c r="AH105" s="730" t="str">
        <f t="shared" si="24"/>
        <v/>
      </c>
      <c r="AI105" s="730" t="str">
        <f t="shared" si="24"/>
        <v/>
      </c>
      <c r="AJ105" s="730" t="str">
        <f t="shared" si="25"/>
        <v/>
      </c>
      <c r="AK105" s="730" t="str">
        <f t="shared" si="25"/>
        <v/>
      </c>
      <c r="AL105" s="730" t="str">
        <f t="shared" si="25"/>
        <v/>
      </c>
      <c r="AM105" s="730" t="str">
        <f t="shared" si="25"/>
        <v/>
      </c>
      <c r="AN105" s="730" t="str">
        <f t="shared" si="25"/>
        <v/>
      </c>
      <c r="AO105" s="730" t="str">
        <f t="shared" si="25"/>
        <v/>
      </c>
      <c r="AP105" s="730" t="str">
        <f t="shared" si="25"/>
        <v/>
      </c>
      <c r="AQ105" s="730" t="str">
        <f t="shared" si="25"/>
        <v/>
      </c>
      <c r="AR105" s="730" t="str">
        <f t="shared" si="25"/>
        <v/>
      </c>
      <c r="AS105" s="730" t="str">
        <f t="shared" si="25"/>
        <v/>
      </c>
      <c r="AT105" s="730" t="str">
        <f t="shared" si="26"/>
        <v/>
      </c>
      <c r="AU105" s="730" t="str">
        <f t="shared" si="26"/>
        <v/>
      </c>
      <c r="AV105" s="730" t="str">
        <f t="shared" si="26"/>
        <v/>
      </c>
      <c r="AW105" s="730" t="str">
        <f t="shared" si="26"/>
        <v/>
      </c>
      <c r="AX105" s="730" t="str">
        <f t="shared" si="26"/>
        <v/>
      </c>
      <c r="AY105" s="730" t="str">
        <f t="shared" si="26"/>
        <v/>
      </c>
      <c r="AZ105" s="730" t="str">
        <f t="shared" si="26"/>
        <v/>
      </c>
      <c r="BA105" s="730" t="str">
        <f t="shared" si="26"/>
        <v/>
      </c>
      <c r="BB105" s="730" t="str">
        <f t="shared" si="26"/>
        <v/>
      </c>
      <c r="BC105" s="730" t="str">
        <f t="shared" si="26"/>
        <v/>
      </c>
      <c r="BD105" s="730" t="str">
        <f t="shared" si="27"/>
        <v/>
      </c>
      <c r="BE105" s="730" t="str">
        <f t="shared" si="27"/>
        <v/>
      </c>
      <c r="BF105" s="730" t="str">
        <f t="shared" si="27"/>
        <v/>
      </c>
      <c r="BG105" s="730" t="str">
        <f t="shared" si="27"/>
        <v/>
      </c>
      <c r="BH105" s="730" t="str">
        <f t="shared" si="27"/>
        <v/>
      </c>
      <c r="BI105" s="730" t="str">
        <f t="shared" si="27"/>
        <v/>
      </c>
      <c r="BJ105" s="730" t="str">
        <f t="shared" si="27"/>
        <v/>
      </c>
      <c r="BK105" s="730" t="str">
        <f t="shared" si="27"/>
        <v/>
      </c>
      <c r="BL105" s="730" t="str">
        <f t="shared" si="27"/>
        <v/>
      </c>
      <c r="BM105" s="730" t="str">
        <f t="shared" si="27"/>
        <v/>
      </c>
      <c r="BN105" s="730" t="str">
        <f t="shared" si="28"/>
        <v/>
      </c>
      <c r="BO105" s="730" t="str">
        <f t="shared" si="28"/>
        <v/>
      </c>
      <c r="BP105" s="730" t="str">
        <f t="shared" si="28"/>
        <v/>
      </c>
      <c r="BQ105" s="730" t="str">
        <f t="shared" si="28"/>
        <v/>
      </c>
      <c r="BR105" s="730" t="str">
        <f t="shared" si="28"/>
        <v/>
      </c>
      <c r="BS105" s="730" t="str">
        <f t="shared" si="28"/>
        <v/>
      </c>
      <c r="BT105" s="730" t="str">
        <f t="shared" si="28"/>
        <v/>
      </c>
      <c r="BU105" s="730" t="str">
        <f t="shared" si="28"/>
        <v/>
      </c>
      <c r="BV105" s="730" t="str">
        <f t="shared" si="28"/>
        <v/>
      </c>
      <c r="BW105" s="730" t="str">
        <f t="shared" si="28"/>
        <v/>
      </c>
      <c r="BX105" s="730" t="str">
        <f t="shared" si="29"/>
        <v/>
      </c>
      <c r="BY105" s="730" t="str">
        <f t="shared" si="29"/>
        <v/>
      </c>
      <c r="BZ105" s="730" t="str">
        <f t="shared" si="29"/>
        <v/>
      </c>
      <c r="CA105" s="730" t="str">
        <f t="shared" si="29"/>
        <v/>
      </c>
      <c r="CB105" s="730" t="str">
        <f t="shared" si="29"/>
        <v/>
      </c>
      <c r="CC105" s="730" t="str">
        <f t="shared" si="29"/>
        <v/>
      </c>
      <c r="CD105" s="730" t="str">
        <f t="shared" si="29"/>
        <v/>
      </c>
      <c r="CE105" s="730" t="str">
        <f t="shared" si="29"/>
        <v/>
      </c>
      <c r="CF105" s="730" t="str">
        <f t="shared" si="29"/>
        <v/>
      </c>
      <c r="CG105" s="730" t="str">
        <f t="shared" si="29"/>
        <v/>
      </c>
      <c r="CH105" s="730" t="str">
        <f t="shared" si="29"/>
        <v/>
      </c>
      <c r="CI105" s="730" t="str">
        <f t="shared" si="29"/>
        <v/>
      </c>
      <c r="CJ105" s="730" t="str">
        <f t="shared" si="29"/>
        <v/>
      </c>
      <c r="CK105" s="730" t="str">
        <f t="shared" si="29"/>
        <v/>
      </c>
      <c r="CL105" s="774"/>
      <c r="CM105" s="772"/>
      <c r="CN105" s="772"/>
      <c r="CO105" s="772"/>
      <c r="CP105" s="712"/>
    </row>
    <row r="106" spans="1:94" ht="15" hidden="1">
      <c r="A106" s="712"/>
      <c r="B106" s="773"/>
      <c r="C106" s="730"/>
      <c r="D106" s="730"/>
      <c r="E106" s="730" t="str">
        <f t="shared" si="13"/>
        <v/>
      </c>
      <c r="F106" s="730" t="str">
        <f t="shared" si="22"/>
        <v/>
      </c>
      <c r="G106" s="730" t="str">
        <f t="shared" si="22"/>
        <v/>
      </c>
      <c r="H106" s="730" t="str">
        <f t="shared" si="22"/>
        <v/>
      </c>
      <c r="I106" s="730" t="str">
        <f t="shared" si="22"/>
        <v/>
      </c>
      <c r="J106" s="730" t="str">
        <f t="shared" si="22"/>
        <v/>
      </c>
      <c r="K106" s="730" t="str">
        <f t="shared" si="22"/>
        <v/>
      </c>
      <c r="L106" s="730" t="str">
        <f t="shared" si="22"/>
        <v/>
      </c>
      <c r="M106" s="730" t="str">
        <f t="shared" si="22"/>
        <v/>
      </c>
      <c r="N106" s="730" t="str">
        <f t="shared" si="22"/>
        <v/>
      </c>
      <c r="O106" s="730" t="str">
        <f t="shared" si="22"/>
        <v/>
      </c>
      <c r="P106" s="730" t="str">
        <f t="shared" si="23"/>
        <v/>
      </c>
      <c r="Q106" s="730" t="str">
        <f t="shared" si="23"/>
        <v/>
      </c>
      <c r="R106" s="730" t="str">
        <f t="shared" si="23"/>
        <v/>
      </c>
      <c r="S106" s="730" t="str">
        <f t="shared" si="23"/>
        <v/>
      </c>
      <c r="T106" s="730" t="str">
        <f t="shared" si="23"/>
        <v/>
      </c>
      <c r="U106" s="730" t="str">
        <f t="shared" si="23"/>
        <v/>
      </c>
      <c r="V106" s="730" t="str">
        <f t="shared" si="23"/>
        <v/>
      </c>
      <c r="W106" s="730" t="str">
        <f t="shared" si="23"/>
        <v/>
      </c>
      <c r="X106" s="730" t="str">
        <f t="shared" si="23"/>
        <v/>
      </c>
      <c r="Y106" s="730" t="str">
        <f t="shared" si="23"/>
        <v/>
      </c>
      <c r="Z106" s="730" t="str">
        <f t="shared" si="24"/>
        <v/>
      </c>
      <c r="AA106" s="730" t="str">
        <f t="shared" si="24"/>
        <v/>
      </c>
      <c r="AB106" s="730" t="str">
        <f t="shared" si="24"/>
        <v/>
      </c>
      <c r="AC106" s="730" t="str">
        <f t="shared" si="24"/>
        <v/>
      </c>
      <c r="AD106" s="730" t="str">
        <f t="shared" si="24"/>
        <v/>
      </c>
      <c r="AE106" s="730" t="str">
        <f t="shared" si="24"/>
        <v/>
      </c>
      <c r="AF106" s="730" t="str">
        <f t="shared" si="24"/>
        <v/>
      </c>
      <c r="AG106" s="730" t="str">
        <f t="shared" si="24"/>
        <v/>
      </c>
      <c r="AH106" s="730" t="str">
        <f t="shared" si="24"/>
        <v/>
      </c>
      <c r="AI106" s="730" t="str">
        <f t="shared" si="24"/>
        <v/>
      </c>
      <c r="AJ106" s="730" t="str">
        <f t="shared" si="25"/>
        <v/>
      </c>
      <c r="AK106" s="730" t="str">
        <f t="shared" si="25"/>
        <v/>
      </c>
      <c r="AL106" s="730" t="str">
        <f t="shared" si="25"/>
        <v/>
      </c>
      <c r="AM106" s="730" t="str">
        <f t="shared" si="25"/>
        <v/>
      </c>
      <c r="AN106" s="730" t="str">
        <f t="shared" si="25"/>
        <v/>
      </c>
      <c r="AO106" s="730" t="str">
        <f t="shared" si="25"/>
        <v/>
      </c>
      <c r="AP106" s="730" t="str">
        <f t="shared" si="25"/>
        <v/>
      </c>
      <c r="AQ106" s="730" t="str">
        <f t="shared" si="25"/>
        <v/>
      </c>
      <c r="AR106" s="730" t="str">
        <f t="shared" si="25"/>
        <v/>
      </c>
      <c r="AS106" s="730" t="str">
        <f t="shared" si="25"/>
        <v/>
      </c>
      <c r="AT106" s="730" t="str">
        <f t="shared" si="26"/>
        <v/>
      </c>
      <c r="AU106" s="730" t="str">
        <f t="shared" si="26"/>
        <v/>
      </c>
      <c r="AV106" s="730" t="str">
        <f t="shared" si="26"/>
        <v/>
      </c>
      <c r="AW106" s="730" t="str">
        <f t="shared" si="26"/>
        <v/>
      </c>
      <c r="AX106" s="730" t="str">
        <f t="shared" si="26"/>
        <v/>
      </c>
      <c r="AY106" s="730" t="str">
        <f t="shared" si="26"/>
        <v/>
      </c>
      <c r="AZ106" s="730" t="str">
        <f t="shared" si="26"/>
        <v/>
      </c>
      <c r="BA106" s="730" t="str">
        <f t="shared" si="26"/>
        <v/>
      </c>
      <c r="BB106" s="730" t="str">
        <f t="shared" si="26"/>
        <v/>
      </c>
      <c r="BC106" s="730" t="str">
        <f t="shared" si="26"/>
        <v/>
      </c>
      <c r="BD106" s="730" t="str">
        <f t="shared" si="27"/>
        <v/>
      </c>
      <c r="BE106" s="730" t="str">
        <f t="shared" si="27"/>
        <v/>
      </c>
      <c r="BF106" s="730" t="str">
        <f t="shared" si="27"/>
        <v/>
      </c>
      <c r="BG106" s="730" t="str">
        <f t="shared" si="27"/>
        <v/>
      </c>
      <c r="BH106" s="730" t="str">
        <f t="shared" si="27"/>
        <v/>
      </c>
      <c r="BI106" s="730" t="str">
        <f t="shared" si="27"/>
        <v/>
      </c>
      <c r="BJ106" s="730" t="str">
        <f t="shared" si="27"/>
        <v/>
      </c>
      <c r="BK106" s="730" t="str">
        <f t="shared" si="27"/>
        <v/>
      </c>
      <c r="BL106" s="730" t="str">
        <f t="shared" si="27"/>
        <v/>
      </c>
      <c r="BM106" s="730" t="str">
        <f t="shared" si="27"/>
        <v/>
      </c>
      <c r="BN106" s="730" t="str">
        <f t="shared" si="28"/>
        <v/>
      </c>
      <c r="BO106" s="730" t="str">
        <f t="shared" si="28"/>
        <v/>
      </c>
      <c r="BP106" s="730" t="str">
        <f t="shared" si="28"/>
        <v/>
      </c>
      <c r="BQ106" s="730" t="str">
        <f t="shared" si="28"/>
        <v/>
      </c>
      <c r="BR106" s="730" t="str">
        <f t="shared" si="28"/>
        <v/>
      </c>
      <c r="BS106" s="730" t="str">
        <f t="shared" si="28"/>
        <v/>
      </c>
      <c r="BT106" s="730" t="str">
        <f t="shared" si="28"/>
        <v/>
      </c>
      <c r="BU106" s="730" t="str">
        <f t="shared" si="28"/>
        <v/>
      </c>
      <c r="BV106" s="730" t="str">
        <f t="shared" si="28"/>
        <v/>
      </c>
      <c r="BW106" s="730" t="str">
        <f t="shared" si="28"/>
        <v/>
      </c>
      <c r="BX106" s="730" t="str">
        <f t="shared" si="29"/>
        <v/>
      </c>
      <c r="BY106" s="730" t="str">
        <f t="shared" si="29"/>
        <v/>
      </c>
      <c r="BZ106" s="730" t="str">
        <f t="shared" si="29"/>
        <v/>
      </c>
      <c r="CA106" s="730" t="str">
        <f t="shared" si="29"/>
        <v/>
      </c>
      <c r="CB106" s="730" t="str">
        <f t="shared" si="29"/>
        <v/>
      </c>
      <c r="CC106" s="730" t="str">
        <f t="shared" si="29"/>
        <v/>
      </c>
      <c r="CD106" s="730" t="str">
        <f t="shared" si="29"/>
        <v/>
      </c>
      <c r="CE106" s="730" t="str">
        <f t="shared" si="29"/>
        <v/>
      </c>
      <c r="CF106" s="730" t="str">
        <f t="shared" si="29"/>
        <v/>
      </c>
      <c r="CG106" s="730" t="str">
        <f t="shared" si="29"/>
        <v/>
      </c>
      <c r="CH106" s="730" t="str">
        <f t="shared" si="29"/>
        <v/>
      </c>
      <c r="CI106" s="730" t="str">
        <f t="shared" si="29"/>
        <v/>
      </c>
      <c r="CJ106" s="730" t="str">
        <f t="shared" si="29"/>
        <v/>
      </c>
      <c r="CK106" s="730" t="str">
        <f t="shared" si="29"/>
        <v/>
      </c>
      <c r="CL106" s="774"/>
      <c r="CM106" s="772"/>
      <c r="CN106" s="772"/>
      <c r="CO106" s="772"/>
      <c r="CP106" s="712"/>
    </row>
    <row r="107" spans="1:94" ht="15" hidden="1">
      <c r="A107" s="712"/>
      <c r="B107" s="773"/>
      <c r="C107" s="730"/>
      <c r="D107" s="730"/>
      <c r="E107" s="730" t="str">
        <f t="shared" si="13"/>
        <v/>
      </c>
      <c r="F107" s="730" t="str">
        <f t="shared" si="22"/>
        <v/>
      </c>
      <c r="G107" s="730" t="str">
        <f t="shared" si="22"/>
        <v/>
      </c>
      <c r="H107" s="730" t="str">
        <f t="shared" si="22"/>
        <v/>
      </c>
      <c r="I107" s="730" t="str">
        <f t="shared" si="22"/>
        <v/>
      </c>
      <c r="J107" s="730" t="str">
        <f t="shared" si="22"/>
        <v/>
      </c>
      <c r="K107" s="730" t="str">
        <f t="shared" si="22"/>
        <v/>
      </c>
      <c r="L107" s="730" t="str">
        <f t="shared" si="22"/>
        <v/>
      </c>
      <c r="M107" s="730" t="str">
        <f t="shared" si="22"/>
        <v/>
      </c>
      <c r="N107" s="730" t="str">
        <f t="shared" si="22"/>
        <v/>
      </c>
      <c r="O107" s="730" t="str">
        <f t="shared" si="22"/>
        <v/>
      </c>
      <c r="P107" s="730" t="str">
        <f t="shared" si="23"/>
        <v/>
      </c>
      <c r="Q107" s="730" t="str">
        <f t="shared" si="23"/>
        <v/>
      </c>
      <c r="R107" s="730" t="str">
        <f t="shared" si="23"/>
        <v/>
      </c>
      <c r="S107" s="730" t="str">
        <f t="shared" si="23"/>
        <v/>
      </c>
      <c r="T107" s="730" t="str">
        <f t="shared" si="23"/>
        <v/>
      </c>
      <c r="U107" s="730" t="str">
        <f t="shared" si="23"/>
        <v/>
      </c>
      <c r="V107" s="730" t="str">
        <f t="shared" si="23"/>
        <v/>
      </c>
      <c r="W107" s="730" t="str">
        <f t="shared" si="23"/>
        <v/>
      </c>
      <c r="X107" s="730" t="str">
        <f t="shared" si="23"/>
        <v/>
      </c>
      <c r="Y107" s="730" t="str">
        <f t="shared" si="23"/>
        <v/>
      </c>
      <c r="Z107" s="730" t="str">
        <f t="shared" si="24"/>
        <v/>
      </c>
      <c r="AA107" s="730" t="str">
        <f t="shared" si="24"/>
        <v/>
      </c>
      <c r="AB107" s="730" t="str">
        <f t="shared" si="24"/>
        <v/>
      </c>
      <c r="AC107" s="730" t="str">
        <f t="shared" si="24"/>
        <v/>
      </c>
      <c r="AD107" s="730" t="str">
        <f t="shared" si="24"/>
        <v/>
      </c>
      <c r="AE107" s="730" t="str">
        <f t="shared" si="24"/>
        <v/>
      </c>
      <c r="AF107" s="730" t="str">
        <f t="shared" si="24"/>
        <v/>
      </c>
      <c r="AG107" s="730" t="str">
        <f t="shared" si="24"/>
        <v/>
      </c>
      <c r="AH107" s="730" t="str">
        <f t="shared" si="24"/>
        <v/>
      </c>
      <c r="AI107" s="730" t="str">
        <f t="shared" si="24"/>
        <v/>
      </c>
      <c r="AJ107" s="730" t="str">
        <f t="shared" si="25"/>
        <v/>
      </c>
      <c r="AK107" s="730" t="str">
        <f t="shared" si="25"/>
        <v/>
      </c>
      <c r="AL107" s="730" t="str">
        <f t="shared" si="25"/>
        <v/>
      </c>
      <c r="AM107" s="730" t="str">
        <f t="shared" si="25"/>
        <v/>
      </c>
      <c r="AN107" s="730" t="str">
        <f t="shared" si="25"/>
        <v/>
      </c>
      <c r="AO107" s="730" t="str">
        <f t="shared" si="25"/>
        <v/>
      </c>
      <c r="AP107" s="730" t="str">
        <f t="shared" si="25"/>
        <v/>
      </c>
      <c r="AQ107" s="730" t="str">
        <f t="shared" si="25"/>
        <v/>
      </c>
      <c r="AR107" s="730" t="str">
        <f t="shared" si="25"/>
        <v/>
      </c>
      <c r="AS107" s="730" t="str">
        <f t="shared" si="25"/>
        <v/>
      </c>
      <c r="AT107" s="730" t="str">
        <f t="shared" si="26"/>
        <v/>
      </c>
      <c r="AU107" s="730" t="str">
        <f t="shared" si="26"/>
        <v/>
      </c>
      <c r="AV107" s="730" t="str">
        <f t="shared" si="26"/>
        <v/>
      </c>
      <c r="AW107" s="730" t="str">
        <f t="shared" si="26"/>
        <v/>
      </c>
      <c r="AX107" s="730" t="str">
        <f t="shared" si="26"/>
        <v/>
      </c>
      <c r="AY107" s="730" t="str">
        <f t="shared" si="26"/>
        <v/>
      </c>
      <c r="AZ107" s="730" t="str">
        <f t="shared" si="26"/>
        <v/>
      </c>
      <c r="BA107" s="730" t="str">
        <f t="shared" si="26"/>
        <v/>
      </c>
      <c r="BB107" s="730" t="str">
        <f t="shared" si="26"/>
        <v/>
      </c>
      <c r="BC107" s="730" t="str">
        <f t="shared" si="26"/>
        <v/>
      </c>
      <c r="BD107" s="730" t="str">
        <f t="shared" si="27"/>
        <v/>
      </c>
      <c r="BE107" s="730" t="str">
        <f t="shared" si="27"/>
        <v/>
      </c>
      <c r="BF107" s="730" t="str">
        <f t="shared" si="27"/>
        <v/>
      </c>
      <c r="BG107" s="730" t="str">
        <f t="shared" si="27"/>
        <v/>
      </c>
      <c r="BH107" s="730" t="str">
        <f t="shared" si="27"/>
        <v/>
      </c>
      <c r="BI107" s="730" t="str">
        <f t="shared" si="27"/>
        <v/>
      </c>
      <c r="BJ107" s="730" t="str">
        <f t="shared" si="27"/>
        <v/>
      </c>
      <c r="BK107" s="730" t="str">
        <f t="shared" si="27"/>
        <v/>
      </c>
      <c r="BL107" s="730" t="str">
        <f t="shared" si="27"/>
        <v/>
      </c>
      <c r="BM107" s="730" t="str">
        <f t="shared" si="27"/>
        <v/>
      </c>
      <c r="BN107" s="730" t="str">
        <f t="shared" si="28"/>
        <v/>
      </c>
      <c r="BO107" s="730" t="str">
        <f t="shared" si="28"/>
        <v/>
      </c>
      <c r="BP107" s="730" t="str">
        <f t="shared" si="28"/>
        <v/>
      </c>
      <c r="BQ107" s="730" t="str">
        <f t="shared" si="28"/>
        <v/>
      </c>
      <c r="BR107" s="730" t="str">
        <f t="shared" si="28"/>
        <v/>
      </c>
      <c r="BS107" s="730" t="str">
        <f t="shared" si="28"/>
        <v/>
      </c>
      <c r="BT107" s="730" t="str">
        <f t="shared" si="28"/>
        <v/>
      </c>
      <c r="BU107" s="730" t="str">
        <f t="shared" si="28"/>
        <v/>
      </c>
      <c r="BV107" s="730" t="str">
        <f t="shared" si="28"/>
        <v/>
      </c>
      <c r="BW107" s="730" t="str">
        <f t="shared" si="28"/>
        <v/>
      </c>
      <c r="BX107" s="730" t="str">
        <f t="shared" si="29"/>
        <v/>
      </c>
      <c r="BY107" s="730" t="str">
        <f t="shared" si="29"/>
        <v/>
      </c>
      <c r="BZ107" s="730" t="str">
        <f t="shared" si="29"/>
        <v/>
      </c>
      <c r="CA107" s="730" t="str">
        <f t="shared" si="29"/>
        <v/>
      </c>
      <c r="CB107" s="730" t="str">
        <f t="shared" si="29"/>
        <v/>
      </c>
      <c r="CC107" s="730" t="str">
        <f t="shared" si="29"/>
        <v/>
      </c>
      <c r="CD107" s="730" t="str">
        <f t="shared" si="29"/>
        <v/>
      </c>
      <c r="CE107" s="730" t="str">
        <f t="shared" si="29"/>
        <v/>
      </c>
      <c r="CF107" s="730" t="str">
        <f t="shared" si="29"/>
        <v/>
      </c>
      <c r="CG107" s="730" t="str">
        <f t="shared" si="29"/>
        <v/>
      </c>
      <c r="CH107" s="730" t="str">
        <f t="shared" si="29"/>
        <v/>
      </c>
      <c r="CI107" s="730" t="str">
        <f t="shared" si="29"/>
        <v/>
      </c>
      <c r="CJ107" s="730" t="str">
        <f t="shared" si="29"/>
        <v/>
      </c>
      <c r="CK107" s="730" t="str">
        <f t="shared" si="29"/>
        <v/>
      </c>
      <c r="CL107" s="774"/>
      <c r="CM107" s="772"/>
      <c r="CN107" s="772"/>
      <c r="CO107" s="772"/>
      <c r="CP107" s="712"/>
    </row>
    <row r="108" spans="1:94" ht="15" hidden="1">
      <c r="A108" s="712"/>
      <c r="B108" s="773"/>
      <c r="C108" s="730"/>
      <c r="D108" s="730"/>
      <c r="E108" s="730" t="str">
        <f t="shared" si="13"/>
        <v/>
      </c>
      <c r="F108" s="730" t="str">
        <f t="shared" si="22"/>
        <v/>
      </c>
      <c r="G108" s="730" t="str">
        <f t="shared" si="22"/>
        <v/>
      </c>
      <c r="H108" s="730" t="str">
        <f t="shared" si="22"/>
        <v/>
      </c>
      <c r="I108" s="730" t="str">
        <f t="shared" si="22"/>
        <v/>
      </c>
      <c r="J108" s="730" t="str">
        <f t="shared" si="22"/>
        <v/>
      </c>
      <c r="K108" s="730" t="str">
        <f t="shared" si="22"/>
        <v/>
      </c>
      <c r="L108" s="730" t="str">
        <f t="shared" si="22"/>
        <v/>
      </c>
      <c r="M108" s="730" t="str">
        <f t="shared" si="22"/>
        <v/>
      </c>
      <c r="N108" s="730" t="str">
        <f t="shared" si="22"/>
        <v/>
      </c>
      <c r="O108" s="730" t="str">
        <f t="shared" si="22"/>
        <v/>
      </c>
      <c r="P108" s="730" t="str">
        <f t="shared" si="23"/>
        <v/>
      </c>
      <c r="Q108" s="730" t="str">
        <f t="shared" si="23"/>
        <v/>
      </c>
      <c r="R108" s="730" t="str">
        <f t="shared" si="23"/>
        <v/>
      </c>
      <c r="S108" s="730" t="str">
        <f t="shared" si="23"/>
        <v/>
      </c>
      <c r="T108" s="730" t="str">
        <f t="shared" si="23"/>
        <v/>
      </c>
      <c r="U108" s="730" t="str">
        <f t="shared" si="23"/>
        <v/>
      </c>
      <c r="V108" s="730" t="str">
        <f t="shared" si="23"/>
        <v/>
      </c>
      <c r="W108" s="730" t="str">
        <f t="shared" si="23"/>
        <v/>
      </c>
      <c r="X108" s="730" t="str">
        <f t="shared" si="23"/>
        <v/>
      </c>
      <c r="Y108" s="730" t="str">
        <f t="shared" si="23"/>
        <v/>
      </c>
      <c r="Z108" s="730" t="str">
        <f t="shared" si="24"/>
        <v/>
      </c>
      <c r="AA108" s="730" t="str">
        <f t="shared" si="24"/>
        <v/>
      </c>
      <c r="AB108" s="730" t="str">
        <f t="shared" si="24"/>
        <v/>
      </c>
      <c r="AC108" s="730" t="str">
        <f t="shared" si="24"/>
        <v/>
      </c>
      <c r="AD108" s="730" t="str">
        <f t="shared" si="24"/>
        <v/>
      </c>
      <c r="AE108" s="730" t="str">
        <f t="shared" si="24"/>
        <v/>
      </c>
      <c r="AF108" s="730" t="str">
        <f t="shared" si="24"/>
        <v/>
      </c>
      <c r="AG108" s="730" t="str">
        <f t="shared" si="24"/>
        <v/>
      </c>
      <c r="AH108" s="730" t="str">
        <f t="shared" si="24"/>
        <v/>
      </c>
      <c r="AI108" s="730" t="str">
        <f t="shared" si="24"/>
        <v/>
      </c>
      <c r="AJ108" s="730" t="str">
        <f t="shared" si="25"/>
        <v/>
      </c>
      <c r="AK108" s="730" t="str">
        <f t="shared" si="25"/>
        <v/>
      </c>
      <c r="AL108" s="730" t="str">
        <f t="shared" si="25"/>
        <v/>
      </c>
      <c r="AM108" s="730" t="str">
        <f t="shared" si="25"/>
        <v/>
      </c>
      <c r="AN108" s="730" t="str">
        <f t="shared" si="25"/>
        <v/>
      </c>
      <c r="AO108" s="730" t="str">
        <f t="shared" si="25"/>
        <v/>
      </c>
      <c r="AP108" s="730" t="str">
        <f t="shared" si="25"/>
        <v/>
      </c>
      <c r="AQ108" s="730" t="str">
        <f t="shared" si="25"/>
        <v/>
      </c>
      <c r="AR108" s="730" t="str">
        <f t="shared" si="25"/>
        <v/>
      </c>
      <c r="AS108" s="730" t="str">
        <f t="shared" si="25"/>
        <v/>
      </c>
      <c r="AT108" s="730" t="str">
        <f t="shared" si="26"/>
        <v/>
      </c>
      <c r="AU108" s="730" t="str">
        <f t="shared" si="26"/>
        <v/>
      </c>
      <c r="AV108" s="730" t="str">
        <f t="shared" si="26"/>
        <v/>
      </c>
      <c r="AW108" s="730" t="str">
        <f t="shared" si="26"/>
        <v/>
      </c>
      <c r="AX108" s="730" t="str">
        <f t="shared" si="26"/>
        <v/>
      </c>
      <c r="AY108" s="730" t="str">
        <f t="shared" si="26"/>
        <v/>
      </c>
      <c r="AZ108" s="730" t="str">
        <f t="shared" si="26"/>
        <v/>
      </c>
      <c r="BA108" s="730" t="str">
        <f t="shared" si="26"/>
        <v/>
      </c>
      <c r="BB108" s="730" t="str">
        <f t="shared" si="26"/>
        <v/>
      </c>
      <c r="BC108" s="730" t="str">
        <f t="shared" si="26"/>
        <v/>
      </c>
      <c r="BD108" s="730" t="str">
        <f t="shared" si="27"/>
        <v/>
      </c>
      <c r="BE108" s="730" t="str">
        <f t="shared" si="27"/>
        <v/>
      </c>
      <c r="BF108" s="730" t="str">
        <f t="shared" si="27"/>
        <v/>
      </c>
      <c r="BG108" s="730" t="str">
        <f t="shared" si="27"/>
        <v/>
      </c>
      <c r="BH108" s="730" t="str">
        <f t="shared" si="27"/>
        <v/>
      </c>
      <c r="BI108" s="730" t="str">
        <f t="shared" si="27"/>
        <v/>
      </c>
      <c r="BJ108" s="730" t="str">
        <f t="shared" si="27"/>
        <v/>
      </c>
      <c r="BK108" s="730" t="str">
        <f t="shared" si="27"/>
        <v/>
      </c>
      <c r="BL108" s="730" t="str">
        <f t="shared" si="27"/>
        <v/>
      </c>
      <c r="BM108" s="730" t="str">
        <f t="shared" si="27"/>
        <v/>
      </c>
      <c r="BN108" s="730" t="str">
        <f t="shared" si="28"/>
        <v/>
      </c>
      <c r="BO108" s="730" t="str">
        <f t="shared" si="28"/>
        <v/>
      </c>
      <c r="BP108" s="730" t="str">
        <f t="shared" si="28"/>
        <v/>
      </c>
      <c r="BQ108" s="730" t="str">
        <f t="shared" si="28"/>
        <v/>
      </c>
      <c r="BR108" s="730" t="str">
        <f t="shared" si="28"/>
        <v/>
      </c>
      <c r="BS108" s="730" t="str">
        <f t="shared" si="28"/>
        <v/>
      </c>
      <c r="BT108" s="730" t="str">
        <f t="shared" si="28"/>
        <v/>
      </c>
      <c r="BU108" s="730" t="str">
        <f t="shared" si="28"/>
        <v/>
      </c>
      <c r="BV108" s="730" t="str">
        <f t="shared" si="28"/>
        <v/>
      </c>
      <c r="BW108" s="730" t="str">
        <f t="shared" si="28"/>
        <v/>
      </c>
      <c r="BX108" s="730" t="str">
        <f t="shared" si="29"/>
        <v/>
      </c>
      <c r="BY108" s="730" t="str">
        <f t="shared" si="29"/>
        <v/>
      </c>
      <c r="BZ108" s="730" t="str">
        <f t="shared" si="29"/>
        <v/>
      </c>
      <c r="CA108" s="730" t="str">
        <f t="shared" si="29"/>
        <v/>
      </c>
      <c r="CB108" s="730" t="str">
        <f t="shared" si="29"/>
        <v/>
      </c>
      <c r="CC108" s="730" t="str">
        <f t="shared" si="29"/>
        <v/>
      </c>
      <c r="CD108" s="730" t="str">
        <f t="shared" si="29"/>
        <v/>
      </c>
      <c r="CE108" s="730" t="str">
        <f t="shared" si="29"/>
        <v/>
      </c>
      <c r="CF108" s="730" t="str">
        <f t="shared" si="29"/>
        <v/>
      </c>
      <c r="CG108" s="730" t="str">
        <f t="shared" si="29"/>
        <v/>
      </c>
      <c r="CH108" s="730" t="str">
        <f t="shared" si="29"/>
        <v/>
      </c>
      <c r="CI108" s="730" t="str">
        <f t="shared" si="29"/>
        <v/>
      </c>
      <c r="CJ108" s="730" t="str">
        <f t="shared" si="29"/>
        <v/>
      </c>
      <c r="CK108" s="730" t="str">
        <f t="shared" si="29"/>
        <v/>
      </c>
      <c r="CL108" s="774"/>
      <c r="CM108" s="772"/>
      <c r="CN108" s="772"/>
      <c r="CO108" s="772"/>
      <c r="CP108" s="712"/>
    </row>
    <row r="109" spans="1:94" ht="15" hidden="1">
      <c r="A109" s="712"/>
      <c r="B109" s="773"/>
      <c r="C109" s="730"/>
      <c r="D109" s="730"/>
      <c r="E109" s="730" t="str">
        <f t="shared" si="13"/>
        <v/>
      </c>
      <c r="F109" s="730" t="str">
        <f t="shared" si="22"/>
        <v/>
      </c>
      <c r="G109" s="730" t="str">
        <f t="shared" si="22"/>
        <v/>
      </c>
      <c r="H109" s="730" t="str">
        <f t="shared" si="22"/>
        <v/>
      </c>
      <c r="I109" s="730" t="str">
        <f t="shared" si="22"/>
        <v/>
      </c>
      <c r="J109" s="730" t="str">
        <f t="shared" si="22"/>
        <v/>
      </c>
      <c r="K109" s="730" t="str">
        <f t="shared" si="22"/>
        <v/>
      </c>
      <c r="L109" s="730" t="str">
        <f t="shared" si="22"/>
        <v/>
      </c>
      <c r="M109" s="730" t="str">
        <f t="shared" si="22"/>
        <v/>
      </c>
      <c r="N109" s="730" t="str">
        <f t="shared" si="22"/>
        <v/>
      </c>
      <c r="O109" s="730" t="str">
        <f t="shared" si="22"/>
        <v/>
      </c>
      <c r="P109" s="730" t="str">
        <f t="shared" si="23"/>
        <v/>
      </c>
      <c r="Q109" s="730" t="str">
        <f t="shared" si="23"/>
        <v/>
      </c>
      <c r="R109" s="730" t="str">
        <f t="shared" si="23"/>
        <v/>
      </c>
      <c r="S109" s="730" t="str">
        <f t="shared" si="23"/>
        <v/>
      </c>
      <c r="T109" s="730" t="str">
        <f t="shared" si="23"/>
        <v/>
      </c>
      <c r="U109" s="730" t="str">
        <f t="shared" si="23"/>
        <v/>
      </c>
      <c r="V109" s="730" t="str">
        <f t="shared" si="23"/>
        <v/>
      </c>
      <c r="W109" s="730" t="str">
        <f t="shared" si="23"/>
        <v/>
      </c>
      <c r="X109" s="730" t="str">
        <f t="shared" si="23"/>
        <v/>
      </c>
      <c r="Y109" s="730" t="str">
        <f t="shared" si="23"/>
        <v/>
      </c>
      <c r="Z109" s="730" t="str">
        <f t="shared" si="24"/>
        <v/>
      </c>
      <c r="AA109" s="730" t="str">
        <f t="shared" si="24"/>
        <v/>
      </c>
      <c r="AB109" s="730" t="str">
        <f t="shared" si="24"/>
        <v/>
      </c>
      <c r="AC109" s="730" t="str">
        <f t="shared" si="24"/>
        <v/>
      </c>
      <c r="AD109" s="730" t="str">
        <f t="shared" si="24"/>
        <v/>
      </c>
      <c r="AE109" s="730" t="str">
        <f t="shared" si="24"/>
        <v/>
      </c>
      <c r="AF109" s="730" t="str">
        <f t="shared" si="24"/>
        <v/>
      </c>
      <c r="AG109" s="730" t="str">
        <f t="shared" si="24"/>
        <v/>
      </c>
      <c r="AH109" s="730" t="str">
        <f t="shared" si="24"/>
        <v/>
      </c>
      <c r="AI109" s="730" t="str">
        <f t="shared" si="24"/>
        <v/>
      </c>
      <c r="AJ109" s="730" t="str">
        <f t="shared" si="25"/>
        <v/>
      </c>
      <c r="AK109" s="730" t="str">
        <f t="shared" si="25"/>
        <v/>
      </c>
      <c r="AL109" s="730" t="str">
        <f t="shared" si="25"/>
        <v/>
      </c>
      <c r="AM109" s="730" t="str">
        <f t="shared" si="25"/>
        <v/>
      </c>
      <c r="AN109" s="730" t="str">
        <f t="shared" si="25"/>
        <v/>
      </c>
      <c r="AO109" s="730" t="str">
        <f t="shared" si="25"/>
        <v/>
      </c>
      <c r="AP109" s="730" t="str">
        <f t="shared" si="25"/>
        <v/>
      </c>
      <c r="AQ109" s="730" t="str">
        <f t="shared" si="25"/>
        <v/>
      </c>
      <c r="AR109" s="730" t="str">
        <f t="shared" si="25"/>
        <v/>
      </c>
      <c r="AS109" s="730" t="str">
        <f t="shared" si="25"/>
        <v/>
      </c>
      <c r="AT109" s="730" t="str">
        <f t="shared" si="26"/>
        <v/>
      </c>
      <c r="AU109" s="730" t="str">
        <f t="shared" si="26"/>
        <v/>
      </c>
      <c r="AV109" s="730" t="str">
        <f t="shared" si="26"/>
        <v/>
      </c>
      <c r="AW109" s="730" t="str">
        <f t="shared" si="26"/>
        <v/>
      </c>
      <c r="AX109" s="730" t="str">
        <f t="shared" si="26"/>
        <v/>
      </c>
      <c r="AY109" s="730" t="str">
        <f t="shared" si="26"/>
        <v/>
      </c>
      <c r="AZ109" s="730" t="str">
        <f t="shared" si="26"/>
        <v/>
      </c>
      <c r="BA109" s="730" t="str">
        <f t="shared" si="26"/>
        <v/>
      </c>
      <c r="BB109" s="730" t="str">
        <f t="shared" si="26"/>
        <v/>
      </c>
      <c r="BC109" s="730" t="str">
        <f t="shared" si="26"/>
        <v/>
      </c>
      <c r="BD109" s="730" t="str">
        <f t="shared" si="27"/>
        <v/>
      </c>
      <c r="BE109" s="730" t="str">
        <f t="shared" si="27"/>
        <v/>
      </c>
      <c r="BF109" s="730" t="str">
        <f t="shared" si="27"/>
        <v/>
      </c>
      <c r="BG109" s="730" t="str">
        <f t="shared" si="27"/>
        <v/>
      </c>
      <c r="BH109" s="730" t="str">
        <f t="shared" si="27"/>
        <v/>
      </c>
      <c r="BI109" s="730" t="str">
        <f t="shared" si="27"/>
        <v/>
      </c>
      <c r="BJ109" s="730" t="str">
        <f t="shared" si="27"/>
        <v/>
      </c>
      <c r="BK109" s="730" t="str">
        <f t="shared" si="27"/>
        <v/>
      </c>
      <c r="BL109" s="730" t="str">
        <f t="shared" si="27"/>
        <v/>
      </c>
      <c r="BM109" s="730" t="str">
        <f t="shared" si="27"/>
        <v/>
      </c>
      <c r="BN109" s="730" t="str">
        <f t="shared" si="28"/>
        <v/>
      </c>
      <c r="BO109" s="730" t="str">
        <f t="shared" si="28"/>
        <v/>
      </c>
      <c r="BP109" s="730" t="str">
        <f t="shared" si="28"/>
        <v/>
      </c>
      <c r="BQ109" s="730" t="str">
        <f t="shared" si="28"/>
        <v/>
      </c>
      <c r="BR109" s="730" t="str">
        <f t="shared" si="28"/>
        <v/>
      </c>
      <c r="BS109" s="730" t="str">
        <f t="shared" si="28"/>
        <v/>
      </c>
      <c r="BT109" s="730" t="str">
        <f t="shared" si="28"/>
        <v/>
      </c>
      <c r="BU109" s="730" t="str">
        <f t="shared" si="28"/>
        <v/>
      </c>
      <c r="BV109" s="730" t="str">
        <f t="shared" si="28"/>
        <v/>
      </c>
      <c r="BW109" s="730" t="str">
        <f t="shared" si="28"/>
        <v/>
      </c>
      <c r="BX109" s="730" t="str">
        <f t="shared" si="29"/>
        <v/>
      </c>
      <c r="BY109" s="730" t="str">
        <f t="shared" si="29"/>
        <v/>
      </c>
      <c r="BZ109" s="730" t="str">
        <f t="shared" si="29"/>
        <v/>
      </c>
      <c r="CA109" s="730" t="str">
        <f t="shared" si="29"/>
        <v/>
      </c>
      <c r="CB109" s="730" t="str">
        <f t="shared" si="29"/>
        <v/>
      </c>
      <c r="CC109" s="730" t="str">
        <f t="shared" si="29"/>
        <v/>
      </c>
      <c r="CD109" s="730" t="str">
        <f t="shared" si="29"/>
        <v/>
      </c>
      <c r="CE109" s="730" t="str">
        <f t="shared" si="29"/>
        <v/>
      </c>
      <c r="CF109" s="730" t="str">
        <f t="shared" si="29"/>
        <v/>
      </c>
      <c r="CG109" s="730" t="str">
        <f t="shared" si="29"/>
        <v/>
      </c>
      <c r="CH109" s="730" t="str">
        <f t="shared" si="29"/>
        <v/>
      </c>
      <c r="CI109" s="730" t="str">
        <f t="shared" si="29"/>
        <v/>
      </c>
      <c r="CJ109" s="730" t="str">
        <f t="shared" si="29"/>
        <v/>
      </c>
      <c r="CK109" s="730" t="str">
        <f t="shared" si="29"/>
        <v/>
      </c>
      <c r="CL109" s="774"/>
      <c r="CM109" s="772"/>
      <c r="CN109" s="772"/>
      <c r="CO109" s="772"/>
      <c r="CP109" s="712"/>
    </row>
    <row r="110" spans="1:94" ht="15" hidden="1">
      <c r="B110" s="759"/>
      <c r="C110" s="730"/>
      <c r="D110" s="730"/>
      <c r="E110" s="730" t="str">
        <f t="shared" si="13"/>
        <v/>
      </c>
      <c r="F110" s="730" t="str">
        <f t="shared" ref="F110:O111" si="30">IF($D110="","",SUMIFS($F$11:$F$79,_xlnm.Criteria,D110))</f>
        <v/>
      </c>
      <c r="G110" s="730" t="str">
        <f t="shared" si="30"/>
        <v/>
      </c>
      <c r="H110" s="730" t="str">
        <f t="shared" si="30"/>
        <v/>
      </c>
      <c r="I110" s="730" t="str">
        <f t="shared" si="30"/>
        <v/>
      </c>
      <c r="J110" s="730" t="str">
        <f t="shared" si="30"/>
        <v/>
      </c>
      <c r="K110" s="730" t="str">
        <f t="shared" si="30"/>
        <v/>
      </c>
      <c r="L110" s="730" t="str">
        <f t="shared" si="30"/>
        <v/>
      </c>
      <c r="M110" s="730" t="str">
        <f t="shared" si="30"/>
        <v/>
      </c>
      <c r="N110" s="730" t="str">
        <f t="shared" si="30"/>
        <v/>
      </c>
      <c r="O110" s="730" t="str">
        <f t="shared" si="30"/>
        <v/>
      </c>
      <c r="P110" s="730" t="str">
        <f t="shared" ref="P110:Y111" si="31">IF($D110="","",SUMIFS($F$11:$F$79,_xlnm.Criteria,N110))</f>
        <v/>
      </c>
      <c r="Q110" s="730" t="str">
        <f t="shared" si="31"/>
        <v/>
      </c>
      <c r="R110" s="730" t="str">
        <f t="shared" si="31"/>
        <v/>
      </c>
      <c r="S110" s="730" t="str">
        <f t="shared" si="31"/>
        <v/>
      </c>
      <c r="T110" s="730" t="str">
        <f t="shared" si="31"/>
        <v/>
      </c>
      <c r="U110" s="730" t="str">
        <f t="shared" si="31"/>
        <v/>
      </c>
      <c r="V110" s="730" t="str">
        <f t="shared" si="31"/>
        <v/>
      </c>
      <c r="W110" s="730" t="str">
        <f t="shared" si="31"/>
        <v/>
      </c>
      <c r="X110" s="730" t="str">
        <f t="shared" si="31"/>
        <v/>
      </c>
      <c r="Y110" s="730" t="str">
        <f t="shared" si="31"/>
        <v/>
      </c>
      <c r="Z110" s="730" t="str">
        <f t="shared" ref="Z110:AI111" si="32">IF($D110="","",SUMIFS($F$11:$F$79,_xlnm.Criteria,X110))</f>
        <v/>
      </c>
      <c r="AA110" s="730" t="str">
        <f t="shared" si="32"/>
        <v/>
      </c>
      <c r="AB110" s="730" t="str">
        <f t="shared" si="32"/>
        <v/>
      </c>
      <c r="AC110" s="730" t="str">
        <f t="shared" si="32"/>
        <v/>
      </c>
      <c r="AD110" s="730" t="str">
        <f t="shared" si="32"/>
        <v/>
      </c>
      <c r="AE110" s="730" t="str">
        <f t="shared" si="32"/>
        <v/>
      </c>
      <c r="AF110" s="730" t="str">
        <f t="shared" si="32"/>
        <v/>
      </c>
      <c r="AG110" s="730" t="str">
        <f t="shared" si="32"/>
        <v/>
      </c>
      <c r="AH110" s="730" t="str">
        <f t="shared" si="32"/>
        <v/>
      </c>
      <c r="AI110" s="730" t="str">
        <f t="shared" si="32"/>
        <v/>
      </c>
      <c r="AJ110" s="730" t="str">
        <f t="shared" ref="AJ110:AS111" si="33">IF($D110="","",SUMIFS($F$11:$F$79,_xlnm.Criteria,AH110))</f>
        <v/>
      </c>
      <c r="AK110" s="730" t="str">
        <f t="shared" si="33"/>
        <v/>
      </c>
      <c r="AL110" s="730" t="str">
        <f t="shared" si="33"/>
        <v/>
      </c>
      <c r="AM110" s="730" t="str">
        <f t="shared" si="33"/>
        <v/>
      </c>
      <c r="AN110" s="730" t="str">
        <f t="shared" si="33"/>
        <v/>
      </c>
      <c r="AO110" s="730" t="str">
        <f t="shared" si="33"/>
        <v/>
      </c>
      <c r="AP110" s="730" t="str">
        <f t="shared" si="33"/>
        <v/>
      </c>
      <c r="AQ110" s="730" t="str">
        <f t="shared" si="33"/>
        <v/>
      </c>
      <c r="AR110" s="730" t="str">
        <f t="shared" si="33"/>
        <v/>
      </c>
      <c r="AS110" s="730" t="str">
        <f t="shared" si="33"/>
        <v/>
      </c>
      <c r="AT110" s="730" t="str">
        <f t="shared" ref="AT110:BC111" si="34">IF($D110="","",SUMIFS($F$11:$F$79,_xlnm.Criteria,AR110))</f>
        <v/>
      </c>
      <c r="AU110" s="730" t="str">
        <f t="shared" si="34"/>
        <v/>
      </c>
      <c r="AV110" s="730" t="str">
        <f t="shared" si="34"/>
        <v/>
      </c>
      <c r="AW110" s="730" t="str">
        <f t="shared" si="34"/>
        <v/>
      </c>
      <c r="AX110" s="730" t="str">
        <f t="shared" si="34"/>
        <v/>
      </c>
      <c r="AY110" s="730" t="str">
        <f t="shared" si="34"/>
        <v/>
      </c>
      <c r="AZ110" s="730" t="str">
        <f t="shared" si="34"/>
        <v/>
      </c>
      <c r="BA110" s="730" t="str">
        <f t="shared" si="34"/>
        <v/>
      </c>
      <c r="BB110" s="730" t="str">
        <f t="shared" si="34"/>
        <v/>
      </c>
      <c r="BC110" s="730" t="str">
        <f t="shared" si="34"/>
        <v/>
      </c>
      <c r="BD110" s="730" t="str">
        <f t="shared" ref="BD110:BM111" si="35">IF($D110="","",SUMIFS($F$11:$F$79,_xlnm.Criteria,BB110))</f>
        <v/>
      </c>
      <c r="BE110" s="730" t="str">
        <f t="shared" si="35"/>
        <v/>
      </c>
      <c r="BF110" s="730" t="str">
        <f t="shared" si="35"/>
        <v/>
      </c>
      <c r="BG110" s="730" t="str">
        <f t="shared" si="35"/>
        <v/>
      </c>
      <c r="BH110" s="730" t="str">
        <f t="shared" si="35"/>
        <v/>
      </c>
      <c r="BI110" s="730" t="str">
        <f t="shared" si="35"/>
        <v/>
      </c>
      <c r="BJ110" s="730" t="str">
        <f t="shared" si="35"/>
        <v/>
      </c>
      <c r="BK110" s="730" t="str">
        <f t="shared" si="35"/>
        <v/>
      </c>
      <c r="BL110" s="730" t="str">
        <f t="shared" si="35"/>
        <v/>
      </c>
      <c r="BM110" s="730" t="str">
        <f t="shared" si="35"/>
        <v/>
      </c>
      <c r="BN110" s="730" t="str">
        <f t="shared" ref="BN110:BW111" si="36">IF($D110="","",SUMIFS($F$11:$F$79,_xlnm.Criteria,BL110))</f>
        <v/>
      </c>
      <c r="BO110" s="730" t="str">
        <f t="shared" si="36"/>
        <v/>
      </c>
      <c r="BP110" s="730" t="str">
        <f t="shared" si="36"/>
        <v/>
      </c>
      <c r="BQ110" s="730" t="str">
        <f t="shared" si="36"/>
        <v/>
      </c>
      <c r="BR110" s="730" t="str">
        <f t="shared" si="36"/>
        <v/>
      </c>
      <c r="BS110" s="730" t="str">
        <f t="shared" si="36"/>
        <v/>
      </c>
      <c r="BT110" s="730" t="str">
        <f t="shared" si="36"/>
        <v/>
      </c>
      <c r="BU110" s="730" t="str">
        <f t="shared" si="36"/>
        <v/>
      </c>
      <c r="BV110" s="730" t="str">
        <f t="shared" si="36"/>
        <v/>
      </c>
      <c r="BW110" s="730" t="str">
        <f t="shared" si="36"/>
        <v/>
      </c>
      <c r="BX110" s="730" t="str">
        <f t="shared" ref="BX110:CG111" si="37">IF($D110="","",SUMIFS($F$11:$F$79,_xlnm.Criteria,BV110))</f>
        <v/>
      </c>
      <c r="BY110" s="730" t="str">
        <f t="shared" si="37"/>
        <v/>
      </c>
      <c r="BZ110" s="730" t="str">
        <f t="shared" si="37"/>
        <v/>
      </c>
      <c r="CA110" s="730" t="str">
        <f t="shared" si="37"/>
        <v/>
      </c>
      <c r="CB110" s="730" t="str">
        <f t="shared" si="37"/>
        <v/>
      </c>
      <c r="CC110" s="730" t="str">
        <f t="shared" si="37"/>
        <v/>
      </c>
      <c r="CD110" s="730" t="str">
        <f t="shared" si="37"/>
        <v/>
      </c>
      <c r="CE110" s="730" t="str">
        <f t="shared" si="37"/>
        <v/>
      </c>
      <c r="CF110" s="730" t="str">
        <f t="shared" si="37"/>
        <v/>
      </c>
      <c r="CG110" s="730" t="str">
        <f t="shared" si="37"/>
        <v/>
      </c>
      <c r="CH110" s="730" t="str">
        <f t="shared" ref="CH110:CK111" si="38">IF($D110="","",SUMIFS($F$11:$F$79,_xlnm.Criteria,CF110))</f>
        <v/>
      </c>
      <c r="CI110" s="730" t="str">
        <f t="shared" si="38"/>
        <v/>
      </c>
      <c r="CJ110" s="730" t="str">
        <f t="shared" si="38"/>
        <v/>
      </c>
      <c r="CK110" s="730" t="str">
        <f t="shared" si="38"/>
        <v/>
      </c>
      <c r="CL110" s="757"/>
      <c r="CM110" s="759"/>
      <c r="CN110" s="759"/>
      <c r="CO110" s="759"/>
    </row>
    <row r="111" spans="1:94" ht="15" hidden="1">
      <c r="B111" s="759"/>
      <c r="C111" s="730"/>
      <c r="D111" s="730"/>
      <c r="E111" s="730" t="str">
        <f t="shared" si="13"/>
        <v/>
      </c>
      <c r="F111" s="730" t="str">
        <f t="shared" si="30"/>
        <v/>
      </c>
      <c r="G111" s="730" t="str">
        <f t="shared" si="30"/>
        <v/>
      </c>
      <c r="H111" s="730" t="str">
        <f t="shared" si="30"/>
        <v/>
      </c>
      <c r="I111" s="730" t="str">
        <f t="shared" si="30"/>
        <v/>
      </c>
      <c r="J111" s="730" t="str">
        <f t="shared" si="30"/>
        <v/>
      </c>
      <c r="K111" s="730" t="str">
        <f t="shared" si="30"/>
        <v/>
      </c>
      <c r="L111" s="730" t="str">
        <f t="shared" si="30"/>
        <v/>
      </c>
      <c r="M111" s="730" t="str">
        <f t="shared" si="30"/>
        <v/>
      </c>
      <c r="N111" s="730" t="str">
        <f t="shared" si="30"/>
        <v/>
      </c>
      <c r="O111" s="730" t="str">
        <f t="shared" si="30"/>
        <v/>
      </c>
      <c r="P111" s="730" t="str">
        <f t="shared" si="31"/>
        <v/>
      </c>
      <c r="Q111" s="730" t="str">
        <f t="shared" si="31"/>
        <v/>
      </c>
      <c r="R111" s="730" t="str">
        <f t="shared" si="31"/>
        <v/>
      </c>
      <c r="S111" s="730" t="str">
        <f t="shared" si="31"/>
        <v/>
      </c>
      <c r="T111" s="730" t="str">
        <f t="shared" si="31"/>
        <v/>
      </c>
      <c r="U111" s="730" t="str">
        <f t="shared" si="31"/>
        <v/>
      </c>
      <c r="V111" s="730" t="str">
        <f t="shared" si="31"/>
        <v/>
      </c>
      <c r="W111" s="730" t="str">
        <f t="shared" si="31"/>
        <v/>
      </c>
      <c r="X111" s="730" t="str">
        <f t="shared" si="31"/>
        <v/>
      </c>
      <c r="Y111" s="730" t="str">
        <f t="shared" si="31"/>
        <v/>
      </c>
      <c r="Z111" s="730" t="str">
        <f t="shared" si="32"/>
        <v/>
      </c>
      <c r="AA111" s="730" t="str">
        <f t="shared" si="32"/>
        <v/>
      </c>
      <c r="AB111" s="730" t="str">
        <f t="shared" si="32"/>
        <v/>
      </c>
      <c r="AC111" s="730" t="str">
        <f t="shared" si="32"/>
        <v/>
      </c>
      <c r="AD111" s="730" t="str">
        <f t="shared" si="32"/>
        <v/>
      </c>
      <c r="AE111" s="730" t="str">
        <f t="shared" si="32"/>
        <v/>
      </c>
      <c r="AF111" s="730" t="str">
        <f t="shared" si="32"/>
        <v/>
      </c>
      <c r="AG111" s="730" t="str">
        <f t="shared" si="32"/>
        <v/>
      </c>
      <c r="AH111" s="730" t="str">
        <f t="shared" si="32"/>
        <v/>
      </c>
      <c r="AI111" s="730" t="str">
        <f t="shared" si="32"/>
        <v/>
      </c>
      <c r="AJ111" s="730" t="str">
        <f t="shared" si="33"/>
        <v/>
      </c>
      <c r="AK111" s="730" t="str">
        <f t="shared" si="33"/>
        <v/>
      </c>
      <c r="AL111" s="730" t="str">
        <f t="shared" si="33"/>
        <v/>
      </c>
      <c r="AM111" s="730" t="str">
        <f t="shared" si="33"/>
        <v/>
      </c>
      <c r="AN111" s="730" t="str">
        <f t="shared" si="33"/>
        <v/>
      </c>
      <c r="AO111" s="730" t="str">
        <f t="shared" si="33"/>
        <v/>
      </c>
      <c r="AP111" s="730" t="str">
        <f t="shared" si="33"/>
        <v/>
      </c>
      <c r="AQ111" s="730" t="str">
        <f t="shared" si="33"/>
        <v/>
      </c>
      <c r="AR111" s="730" t="str">
        <f t="shared" si="33"/>
        <v/>
      </c>
      <c r="AS111" s="730" t="str">
        <f t="shared" si="33"/>
        <v/>
      </c>
      <c r="AT111" s="730" t="str">
        <f t="shared" si="34"/>
        <v/>
      </c>
      <c r="AU111" s="730" t="str">
        <f t="shared" si="34"/>
        <v/>
      </c>
      <c r="AV111" s="730" t="str">
        <f t="shared" si="34"/>
        <v/>
      </c>
      <c r="AW111" s="730" t="str">
        <f t="shared" si="34"/>
        <v/>
      </c>
      <c r="AX111" s="730" t="str">
        <f t="shared" si="34"/>
        <v/>
      </c>
      <c r="AY111" s="730" t="str">
        <f t="shared" si="34"/>
        <v/>
      </c>
      <c r="AZ111" s="730" t="str">
        <f t="shared" si="34"/>
        <v/>
      </c>
      <c r="BA111" s="730" t="str">
        <f t="shared" si="34"/>
        <v/>
      </c>
      <c r="BB111" s="730" t="str">
        <f t="shared" si="34"/>
        <v/>
      </c>
      <c r="BC111" s="730" t="str">
        <f t="shared" si="34"/>
        <v/>
      </c>
      <c r="BD111" s="730" t="str">
        <f t="shared" si="35"/>
        <v/>
      </c>
      <c r="BE111" s="730" t="str">
        <f t="shared" si="35"/>
        <v/>
      </c>
      <c r="BF111" s="730" t="str">
        <f t="shared" si="35"/>
        <v/>
      </c>
      <c r="BG111" s="730" t="str">
        <f t="shared" si="35"/>
        <v/>
      </c>
      <c r="BH111" s="730" t="str">
        <f t="shared" si="35"/>
        <v/>
      </c>
      <c r="BI111" s="730" t="str">
        <f t="shared" si="35"/>
        <v/>
      </c>
      <c r="BJ111" s="730" t="str">
        <f t="shared" si="35"/>
        <v/>
      </c>
      <c r="BK111" s="730" t="str">
        <f t="shared" si="35"/>
        <v/>
      </c>
      <c r="BL111" s="730" t="str">
        <f t="shared" si="35"/>
        <v/>
      </c>
      <c r="BM111" s="730" t="str">
        <f t="shared" si="35"/>
        <v/>
      </c>
      <c r="BN111" s="730" t="str">
        <f t="shared" si="36"/>
        <v/>
      </c>
      <c r="BO111" s="730" t="str">
        <f t="shared" si="36"/>
        <v/>
      </c>
      <c r="BP111" s="730" t="str">
        <f t="shared" si="36"/>
        <v/>
      </c>
      <c r="BQ111" s="730" t="str">
        <f t="shared" si="36"/>
        <v/>
      </c>
      <c r="BR111" s="730" t="str">
        <f t="shared" si="36"/>
        <v/>
      </c>
      <c r="BS111" s="730" t="str">
        <f t="shared" si="36"/>
        <v/>
      </c>
      <c r="BT111" s="730" t="str">
        <f t="shared" si="36"/>
        <v/>
      </c>
      <c r="BU111" s="730" t="str">
        <f t="shared" si="36"/>
        <v/>
      </c>
      <c r="BV111" s="730" t="str">
        <f t="shared" si="36"/>
        <v/>
      </c>
      <c r="BW111" s="730" t="str">
        <f t="shared" si="36"/>
        <v/>
      </c>
      <c r="BX111" s="730" t="str">
        <f t="shared" si="37"/>
        <v/>
      </c>
      <c r="BY111" s="730" t="str">
        <f t="shared" si="37"/>
        <v/>
      </c>
      <c r="BZ111" s="730" t="str">
        <f t="shared" si="37"/>
        <v/>
      </c>
      <c r="CA111" s="730" t="str">
        <f t="shared" si="37"/>
        <v/>
      </c>
      <c r="CB111" s="730" t="str">
        <f t="shared" si="37"/>
        <v/>
      </c>
      <c r="CC111" s="730" t="str">
        <f t="shared" si="37"/>
        <v/>
      </c>
      <c r="CD111" s="730" t="str">
        <f t="shared" si="37"/>
        <v/>
      </c>
      <c r="CE111" s="730" t="str">
        <f t="shared" si="37"/>
        <v/>
      </c>
      <c r="CF111" s="730" t="str">
        <f t="shared" si="37"/>
        <v/>
      </c>
      <c r="CG111" s="730" t="str">
        <f t="shared" si="37"/>
        <v/>
      </c>
      <c r="CH111" s="730" t="str">
        <f t="shared" si="38"/>
        <v/>
      </c>
      <c r="CI111" s="730" t="str">
        <f t="shared" si="38"/>
        <v/>
      </c>
      <c r="CJ111" s="730" t="str">
        <f t="shared" si="38"/>
        <v/>
      </c>
      <c r="CK111" s="730" t="str">
        <f t="shared" si="38"/>
        <v/>
      </c>
      <c r="CL111" s="757"/>
      <c r="CM111" s="759"/>
      <c r="CN111" s="759"/>
      <c r="CO111" s="759"/>
    </row>
    <row r="112" spans="1:94">
      <c r="B112" s="759"/>
      <c r="C112" s="759"/>
      <c r="D112" s="774"/>
      <c r="E112" s="774"/>
      <c r="F112" s="774"/>
      <c r="G112" s="757"/>
      <c r="H112" s="757"/>
      <c r="I112" s="757"/>
      <c r="J112" s="757"/>
      <c r="K112" s="757"/>
      <c r="L112" s="757"/>
      <c r="M112" s="757"/>
      <c r="N112" s="757"/>
      <c r="O112" s="757"/>
      <c r="P112" s="757"/>
      <c r="Q112" s="757"/>
      <c r="R112" s="757"/>
      <c r="S112" s="757"/>
      <c r="T112" s="757"/>
      <c r="U112" s="757"/>
      <c r="V112" s="757"/>
      <c r="W112" s="757"/>
      <c r="X112" s="757"/>
      <c r="Y112" s="757"/>
      <c r="Z112" s="757"/>
      <c r="AA112" s="757"/>
      <c r="AB112" s="757"/>
      <c r="AC112" s="757"/>
      <c r="AD112" s="757"/>
      <c r="AE112" s="757"/>
      <c r="AF112" s="757"/>
      <c r="AG112" s="757"/>
      <c r="AH112" s="757"/>
      <c r="AI112" s="757"/>
      <c r="AJ112" s="757"/>
      <c r="AK112" s="757"/>
      <c r="AL112" s="757"/>
      <c r="AM112" s="757"/>
      <c r="AN112" s="757"/>
      <c r="AO112" s="757"/>
      <c r="AP112" s="757"/>
      <c r="AQ112" s="757"/>
      <c r="AR112" s="757"/>
      <c r="AS112" s="757"/>
      <c r="AT112" s="757"/>
      <c r="AU112" s="757"/>
      <c r="AV112" s="757"/>
      <c r="AW112" s="757"/>
      <c r="AX112" s="757"/>
      <c r="AY112" s="757"/>
      <c r="AZ112" s="757"/>
      <c r="BA112" s="757"/>
      <c r="BB112" s="757"/>
      <c r="BC112" s="757"/>
      <c r="BD112" s="757"/>
      <c r="BE112" s="757"/>
      <c r="BF112" s="757"/>
      <c r="BG112" s="757"/>
      <c r="BH112" s="757"/>
      <c r="BI112" s="757"/>
      <c r="BJ112" s="757"/>
      <c r="BK112" s="757"/>
      <c r="BL112" s="757"/>
      <c r="BM112" s="757"/>
      <c r="BN112" s="757"/>
      <c r="BO112" s="757"/>
      <c r="BP112" s="757"/>
      <c r="BQ112" s="757"/>
      <c r="BR112" s="757"/>
      <c r="BS112" s="757"/>
      <c r="BT112" s="757"/>
      <c r="BU112" s="757"/>
      <c r="BV112" s="757"/>
      <c r="BW112" s="757"/>
      <c r="BX112" s="757"/>
      <c r="BY112" s="757"/>
      <c r="BZ112" s="757"/>
      <c r="CA112" s="757"/>
      <c r="CB112" s="757"/>
      <c r="CC112" s="757"/>
      <c r="CD112" s="757"/>
      <c r="CE112" s="757"/>
      <c r="CF112" s="757"/>
      <c r="CG112" s="757"/>
      <c r="CH112" s="757"/>
      <c r="CI112" s="757"/>
      <c r="CJ112" s="757"/>
      <c r="CK112" s="757"/>
      <c r="CL112" s="757"/>
      <c r="CM112" s="759"/>
      <c r="CN112" s="759"/>
      <c r="CO112" s="759"/>
    </row>
    <row r="113" spans="2:93">
      <c r="B113" s="759"/>
      <c r="C113" s="759"/>
      <c r="D113" s="774"/>
      <c r="E113" s="774"/>
      <c r="F113" s="774"/>
      <c r="G113" s="757"/>
      <c r="H113" s="757"/>
      <c r="I113" s="757"/>
      <c r="J113" s="757"/>
      <c r="K113" s="757"/>
      <c r="L113" s="757"/>
      <c r="M113" s="757"/>
      <c r="N113" s="757"/>
      <c r="O113" s="757"/>
      <c r="P113" s="757"/>
      <c r="Q113" s="757"/>
      <c r="R113" s="757"/>
      <c r="S113" s="757"/>
      <c r="T113" s="757"/>
      <c r="U113" s="757"/>
      <c r="V113" s="757"/>
      <c r="W113" s="757"/>
      <c r="X113" s="757"/>
      <c r="Y113" s="757"/>
      <c r="Z113" s="757"/>
      <c r="AA113" s="757"/>
      <c r="AB113" s="757"/>
      <c r="AC113" s="757"/>
      <c r="AD113" s="757"/>
      <c r="AE113" s="757"/>
      <c r="AF113" s="757"/>
      <c r="AG113" s="757"/>
      <c r="AH113" s="757"/>
      <c r="AI113" s="757"/>
      <c r="AJ113" s="757"/>
      <c r="AK113" s="757"/>
      <c r="AL113" s="757"/>
      <c r="AM113" s="757"/>
      <c r="AN113" s="757"/>
      <c r="AO113" s="757"/>
      <c r="AP113" s="757"/>
      <c r="AQ113" s="757"/>
      <c r="AR113" s="757"/>
      <c r="AS113" s="757"/>
      <c r="AT113" s="757"/>
      <c r="AU113" s="757"/>
      <c r="AV113" s="757"/>
      <c r="AW113" s="757"/>
      <c r="AX113" s="757"/>
      <c r="AY113" s="757"/>
      <c r="AZ113" s="757"/>
      <c r="BA113" s="757"/>
      <c r="BB113" s="757"/>
      <c r="BC113" s="757"/>
      <c r="BD113" s="757"/>
      <c r="BE113" s="757"/>
      <c r="BF113" s="757"/>
      <c r="BG113" s="757"/>
      <c r="BH113" s="757"/>
      <c r="BI113" s="757"/>
      <c r="BJ113" s="757"/>
      <c r="BK113" s="757"/>
      <c r="BL113" s="757"/>
      <c r="BM113" s="757"/>
      <c r="BN113" s="757"/>
      <c r="BO113" s="757"/>
      <c r="BP113" s="757"/>
      <c r="BQ113" s="757"/>
      <c r="BR113" s="757"/>
      <c r="BS113" s="757"/>
      <c r="BT113" s="757"/>
      <c r="BU113" s="757"/>
      <c r="BV113" s="757"/>
      <c r="BW113" s="757"/>
      <c r="BX113" s="757"/>
      <c r="BY113" s="757"/>
      <c r="BZ113" s="757"/>
      <c r="CA113" s="757"/>
      <c r="CB113" s="757"/>
      <c r="CC113" s="757"/>
      <c r="CD113" s="757"/>
      <c r="CE113" s="757"/>
      <c r="CF113" s="757"/>
      <c r="CG113" s="757"/>
      <c r="CH113" s="757"/>
      <c r="CI113" s="757"/>
      <c r="CJ113" s="757"/>
      <c r="CK113" s="757"/>
      <c r="CL113" s="757"/>
      <c r="CM113" s="759"/>
      <c r="CN113" s="759"/>
      <c r="CO113" s="759"/>
    </row>
    <row r="114" spans="2:93">
      <c r="B114" s="759"/>
      <c r="C114" s="759"/>
      <c r="D114" s="774"/>
      <c r="E114" s="774"/>
      <c r="F114" s="774"/>
      <c r="G114" s="757"/>
      <c r="H114" s="757"/>
      <c r="I114" s="757"/>
      <c r="J114" s="757"/>
      <c r="K114" s="757"/>
      <c r="L114" s="757"/>
      <c r="M114" s="757"/>
      <c r="N114" s="757"/>
      <c r="O114" s="757"/>
      <c r="P114" s="757"/>
      <c r="Q114" s="757"/>
      <c r="R114" s="757"/>
      <c r="S114" s="757"/>
      <c r="T114" s="757"/>
      <c r="U114" s="757"/>
      <c r="V114" s="757"/>
      <c r="W114" s="757"/>
      <c r="X114" s="757"/>
      <c r="Y114" s="757"/>
      <c r="Z114" s="757"/>
      <c r="AA114" s="757"/>
      <c r="AB114" s="757"/>
      <c r="AC114" s="757"/>
      <c r="AD114" s="757"/>
      <c r="AE114" s="757"/>
      <c r="AF114" s="757"/>
      <c r="AG114" s="757"/>
      <c r="AH114" s="757"/>
      <c r="AI114" s="757"/>
      <c r="AJ114" s="757"/>
      <c r="AK114" s="757"/>
      <c r="AL114" s="757"/>
      <c r="AM114" s="757"/>
      <c r="AN114" s="757"/>
      <c r="AO114" s="757"/>
      <c r="AP114" s="757"/>
      <c r="AQ114" s="757"/>
      <c r="AR114" s="757"/>
      <c r="AS114" s="757"/>
      <c r="AT114" s="757"/>
      <c r="AU114" s="757"/>
      <c r="AV114" s="757"/>
      <c r="AW114" s="757"/>
      <c r="AX114" s="757"/>
      <c r="AY114" s="757"/>
      <c r="AZ114" s="757"/>
      <c r="BA114" s="757"/>
      <c r="BB114" s="757"/>
      <c r="BC114" s="757"/>
      <c r="BD114" s="757"/>
      <c r="BE114" s="757"/>
      <c r="BF114" s="757"/>
      <c r="BG114" s="757"/>
      <c r="BH114" s="757"/>
      <c r="BI114" s="757"/>
      <c r="BJ114" s="757"/>
      <c r="BK114" s="757"/>
      <c r="BL114" s="757"/>
      <c r="BM114" s="757"/>
      <c r="BN114" s="757"/>
      <c r="BO114" s="757"/>
      <c r="BP114" s="757"/>
      <c r="BQ114" s="757"/>
      <c r="BR114" s="757"/>
      <c r="BS114" s="757"/>
      <c r="BT114" s="757"/>
      <c r="BU114" s="757"/>
      <c r="BV114" s="757"/>
      <c r="BW114" s="757"/>
      <c r="BX114" s="757"/>
      <c r="BY114" s="757"/>
      <c r="BZ114" s="757"/>
      <c r="CA114" s="757"/>
      <c r="CB114" s="757"/>
      <c r="CC114" s="757"/>
      <c r="CD114" s="757"/>
      <c r="CE114" s="757"/>
      <c r="CF114" s="757"/>
      <c r="CG114" s="757"/>
      <c r="CH114" s="757"/>
      <c r="CI114" s="757"/>
      <c r="CJ114" s="757"/>
      <c r="CK114" s="757"/>
      <c r="CL114" s="757"/>
      <c r="CM114" s="759"/>
      <c r="CN114" s="759"/>
      <c r="CO114" s="759"/>
    </row>
    <row r="115" spans="2:93" ht="30">
      <c r="B115" s="910" t="s">
        <v>238</v>
      </c>
      <c r="C115" s="759"/>
      <c r="D115" s="730" t="str" cm="1">
        <f t="array" ref="D115:D122">_xlfn.UNIQUE(D11:D79)</f>
        <v>COORDINADOR DEL PROYECTO</v>
      </c>
      <c r="E115" s="730" t="str">
        <f>IF($D115="","","P")</f>
        <v>P</v>
      </c>
      <c r="F115" s="730">
        <f>IF($D115="","",F84)</f>
        <v>4.3</v>
      </c>
      <c r="G115" s="730">
        <f>IF($D115="","",G84+F115)</f>
        <v>7.1999999999999993</v>
      </c>
      <c r="H115" s="730">
        <f t="shared" ref="H115:BS116" si="39">IF($D115="","",H84+G115)</f>
        <v>10.1</v>
      </c>
      <c r="I115" s="730">
        <f t="shared" si="39"/>
        <v>13</v>
      </c>
      <c r="J115" s="730">
        <f t="shared" si="39"/>
        <v>15.9</v>
      </c>
      <c r="K115" s="730">
        <f t="shared" si="39"/>
        <v>18.8</v>
      </c>
      <c r="L115" s="730">
        <f t="shared" si="39"/>
        <v>21.7</v>
      </c>
      <c r="M115" s="730">
        <f t="shared" si="39"/>
        <v>24.599999999999998</v>
      </c>
      <c r="N115" s="730">
        <f t="shared" si="39"/>
        <v>27.5</v>
      </c>
      <c r="O115" s="730">
        <f t="shared" si="39"/>
        <v>30.4</v>
      </c>
      <c r="P115" s="730">
        <f t="shared" si="39"/>
        <v>33.299999999999997</v>
      </c>
      <c r="Q115" s="730">
        <f t="shared" si="39"/>
        <v>36.199999999999996</v>
      </c>
      <c r="R115" s="730">
        <f t="shared" si="39"/>
        <v>39.099999999999994</v>
      </c>
      <c r="S115" s="730">
        <f t="shared" si="39"/>
        <v>41.999999999999993</v>
      </c>
      <c r="T115" s="730">
        <f t="shared" si="39"/>
        <v>44.899999999999991</v>
      </c>
      <c r="U115" s="730">
        <f t="shared" si="39"/>
        <v>47.79999999999999</v>
      </c>
      <c r="V115" s="730">
        <f t="shared" si="39"/>
        <v>50.699999999999989</v>
      </c>
      <c r="W115" s="730">
        <f t="shared" si="39"/>
        <v>53.599999999999987</v>
      </c>
      <c r="X115" s="730">
        <f t="shared" si="39"/>
        <v>56.499999999999986</v>
      </c>
      <c r="Y115" s="730">
        <f t="shared" si="39"/>
        <v>59.399999999999984</v>
      </c>
      <c r="Z115" s="730">
        <f t="shared" si="39"/>
        <v>62.299999999999983</v>
      </c>
      <c r="AA115" s="730">
        <f t="shared" si="39"/>
        <v>65.199999999999989</v>
      </c>
      <c r="AB115" s="730">
        <f t="shared" si="39"/>
        <v>68.099999999999994</v>
      </c>
      <c r="AC115" s="730">
        <f t="shared" si="39"/>
        <v>71</v>
      </c>
      <c r="AD115" s="730">
        <f t="shared" si="39"/>
        <v>73.900000000000006</v>
      </c>
      <c r="AE115" s="730">
        <f t="shared" si="39"/>
        <v>76.800000000000011</v>
      </c>
      <c r="AF115" s="730">
        <f t="shared" si="39"/>
        <v>79.700000000000017</v>
      </c>
      <c r="AG115" s="730">
        <f t="shared" si="39"/>
        <v>82.600000000000023</v>
      </c>
      <c r="AH115" s="730">
        <f t="shared" si="39"/>
        <v>85.500000000000028</v>
      </c>
      <c r="AI115" s="730">
        <f t="shared" si="39"/>
        <v>88.400000000000034</v>
      </c>
      <c r="AJ115" s="730">
        <f t="shared" si="39"/>
        <v>91.30000000000004</v>
      </c>
      <c r="AK115" s="730">
        <f t="shared" si="39"/>
        <v>94.200000000000045</v>
      </c>
      <c r="AL115" s="730">
        <f t="shared" si="39"/>
        <v>97.100000000000051</v>
      </c>
      <c r="AM115" s="730">
        <f t="shared" si="39"/>
        <v>100.00000000000006</v>
      </c>
      <c r="AN115" s="730">
        <f t="shared" si="39"/>
        <v>102.90000000000006</v>
      </c>
      <c r="AO115" s="730">
        <f t="shared" si="39"/>
        <v>105.80000000000007</v>
      </c>
      <c r="AP115" s="730">
        <f t="shared" si="39"/>
        <v>108.70000000000007</v>
      </c>
      <c r="AQ115" s="730">
        <f t="shared" si="39"/>
        <v>111.60000000000008</v>
      </c>
      <c r="AR115" s="730">
        <f t="shared" si="39"/>
        <v>114.50000000000009</v>
      </c>
      <c r="AS115" s="730">
        <f t="shared" si="39"/>
        <v>117.50000000000009</v>
      </c>
      <c r="AT115" s="730">
        <f t="shared" si="39"/>
        <v>117.50000000000009</v>
      </c>
      <c r="AU115" s="730">
        <f t="shared" si="39"/>
        <v>117.50000000000009</v>
      </c>
      <c r="AV115" s="730">
        <f t="shared" si="39"/>
        <v>117.50000000000009</v>
      </c>
      <c r="AW115" s="730">
        <f t="shared" si="39"/>
        <v>117.50000000000009</v>
      </c>
      <c r="AX115" s="730">
        <f t="shared" si="39"/>
        <v>117.50000000000009</v>
      </c>
      <c r="AY115" s="730">
        <f t="shared" si="39"/>
        <v>117.50000000000009</v>
      </c>
      <c r="AZ115" s="730">
        <f t="shared" si="39"/>
        <v>117.50000000000009</v>
      </c>
      <c r="BA115" s="730">
        <f t="shared" si="39"/>
        <v>117.50000000000009</v>
      </c>
      <c r="BB115" s="730">
        <f t="shared" si="39"/>
        <v>117.50000000000009</v>
      </c>
      <c r="BC115" s="730">
        <f t="shared" si="39"/>
        <v>117.50000000000009</v>
      </c>
      <c r="BD115" s="730">
        <f t="shared" si="39"/>
        <v>117.50000000000009</v>
      </c>
      <c r="BE115" s="730">
        <f t="shared" si="39"/>
        <v>117.50000000000009</v>
      </c>
      <c r="BF115" s="730">
        <f t="shared" si="39"/>
        <v>117.50000000000009</v>
      </c>
      <c r="BG115" s="730">
        <f t="shared" si="39"/>
        <v>117.50000000000009</v>
      </c>
      <c r="BH115" s="730">
        <f t="shared" si="39"/>
        <v>117.50000000000009</v>
      </c>
      <c r="BI115" s="730">
        <f t="shared" si="39"/>
        <v>117.50000000000009</v>
      </c>
      <c r="BJ115" s="730">
        <f t="shared" si="39"/>
        <v>117.50000000000009</v>
      </c>
      <c r="BK115" s="730">
        <f t="shared" si="39"/>
        <v>117.50000000000009</v>
      </c>
      <c r="BL115" s="730">
        <f t="shared" si="39"/>
        <v>117.50000000000009</v>
      </c>
      <c r="BM115" s="730">
        <f t="shared" si="39"/>
        <v>117.50000000000009</v>
      </c>
      <c r="BN115" s="730">
        <f t="shared" si="39"/>
        <v>117.50000000000009</v>
      </c>
      <c r="BO115" s="730">
        <f t="shared" si="39"/>
        <v>117.50000000000009</v>
      </c>
      <c r="BP115" s="730">
        <f t="shared" si="39"/>
        <v>117.50000000000009</v>
      </c>
      <c r="BQ115" s="730">
        <f t="shared" si="39"/>
        <v>117.50000000000009</v>
      </c>
      <c r="BR115" s="730">
        <f t="shared" si="39"/>
        <v>117.50000000000009</v>
      </c>
      <c r="BS115" s="730">
        <f t="shared" si="39"/>
        <v>117.50000000000009</v>
      </c>
      <c r="BT115" s="730">
        <f t="shared" ref="BT115:CK118" si="40">IF($D115="","",BT84+BS115)</f>
        <v>117.50000000000009</v>
      </c>
      <c r="BU115" s="730">
        <f t="shared" si="40"/>
        <v>117.50000000000009</v>
      </c>
      <c r="BV115" s="730">
        <f t="shared" si="40"/>
        <v>117.50000000000009</v>
      </c>
      <c r="BW115" s="730">
        <f t="shared" si="40"/>
        <v>117.50000000000009</v>
      </c>
      <c r="BX115" s="730">
        <f t="shared" si="40"/>
        <v>117.50000000000009</v>
      </c>
      <c r="BY115" s="730">
        <f t="shared" si="40"/>
        <v>117.50000000000009</v>
      </c>
      <c r="BZ115" s="730">
        <f t="shared" si="40"/>
        <v>117.50000000000009</v>
      </c>
      <c r="CA115" s="730">
        <f t="shared" si="40"/>
        <v>117.50000000000009</v>
      </c>
      <c r="CB115" s="730">
        <f t="shared" si="40"/>
        <v>117.50000000000009</v>
      </c>
      <c r="CC115" s="730">
        <f t="shared" si="40"/>
        <v>117.50000000000009</v>
      </c>
      <c r="CD115" s="730">
        <f t="shared" si="40"/>
        <v>117.50000000000009</v>
      </c>
      <c r="CE115" s="730">
        <f t="shared" si="40"/>
        <v>117.50000000000009</v>
      </c>
      <c r="CF115" s="730">
        <f t="shared" si="40"/>
        <v>117.50000000000009</v>
      </c>
      <c r="CG115" s="730">
        <f t="shared" si="40"/>
        <v>117.50000000000009</v>
      </c>
      <c r="CH115" s="730">
        <f t="shared" si="40"/>
        <v>117.50000000000009</v>
      </c>
      <c r="CI115" s="730">
        <f t="shared" si="40"/>
        <v>117.50000000000009</v>
      </c>
      <c r="CJ115" s="730">
        <f t="shared" si="40"/>
        <v>117.50000000000009</v>
      </c>
      <c r="CK115" s="730">
        <f t="shared" si="40"/>
        <v>117.50000000000009</v>
      </c>
      <c r="CL115" s="757"/>
      <c r="CM115" s="759"/>
      <c r="CN115" s="759"/>
      <c r="CO115" s="759"/>
    </row>
    <row r="116" spans="2:93" ht="30">
      <c r="B116" s="912"/>
      <c r="C116" s="759"/>
      <c r="D116" s="730" t="str">
        <v>PROFESIONAL DE APOYO SIG</v>
      </c>
      <c r="E116" s="730" t="str">
        <f t="shared" ref="E116:E125" si="41">IF($D116="","","P")</f>
        <v>P</v>
      </c>
      <c r="F116" s="730">
        <f t="shared" ref="F116:F124" si="42">IF($D116="","",F85)</f>
        <v>1.2</v>
      </c>
      <c r="G116" s="730">
        <f t="shared" ref="G116:V118" si="43">IF($D116="","",G85+F116)</f>
        <v>2.4</v>
      </c>
      <c r="H116" s="730">
        <f t="shared" si="43"/>
        <v>3.5999999999999996</v>
      </c>
      <c r="I116" s="730">
        <f t="shared" si="43"/>
        <v>5.8</v>
      </c>
      <c r="J116" s="730">
        <f t="shared" si="43"/>
        <v>7</v>
      </c>
      <c r="K116" s="730">
        <f t="shared" si="43"/>
        <v>8.1999999999999993</v>
      </c>
      <c r="L116" s="730">
        <f t="shared" si="43"/>
        <v>9.3999999999999986</v>
      </c>
      <c r="M116" s="730">
        <f t="shared" si="43"/>
        <v>11.599999999999998</v>
      </c>
      <c r="N116" s="730">
        <f t="shared" si="43"/>
        <v>12.799999999999997</v>
      </c>
      <c r="O116" s="730">
        <f t="shared" si="43"/>
        <v>13.999999999999996</v>
      </c>
      <c r="P116" s="730">
        <f t="shared" si="43"/>
        <v>15.199999999999996</v>
      </c>
      <c r="Q116" s="730">
        <f t="shared" si="43"/>
        <v>17.399999999999995</v>
      </c>
      <c r="R116" s="730">
        <f t="shared" si="43"/>
        <v>18.599999999999994</v>
      </c>
      <c r="S116" s="730">
        <f t="shared" si="43"/>
        <v>19.799999999999994</v>
      </c>
      <c r="T116" s="730">
        <f t="shared" si="43"/>
        <v>20.999999999999993</v>
      </c>
      <c r="U116" s="730">
        <f t="shared" si="43"/>
        <v>23.199999999999992</v>
      </c>
      <c r="V116" s="730">
        <f t="shared" si="43"/>
        <v>24.399999999999991</v>
      </c>
      <c r="W116" s="730">
        <f t="shared" si="39"/>
        <v>25.599999999999991</v>
      </c>
      <c r="X116" s="730">
        <f t="shared" si="39"/>
        <v>26.79999999999999</v>
      </c>
      <c r="Y116" s="730">
        <f t="shared" si="39"/>
        <v>28.999999999999989</v>
      </c>
      <c r="Z116" s="730">
        <f t="shared" si="39"/>
        <v>30.199999999999989</v>
      </c>
      <c r="AA116" s="730">
        <f t="shared" si="39"/>
        <v>31.399999999999988</v>
      </c>
      <c r="AB116" s="730">
        <f t="shared" si="39"/>
        <v>32.599999999999987</v>
      </c>
      <c r="AC116" s="730">
        <f t="shared" si="39"/>
        <v>34.79999999999999</v>
      </c>
      <c r="AD116" s="730">
        <f t="shared" si="39"/>
        <v>35.999999999999993</v>
      </c>
      <c r="AE116" s="730">
        <f t="shared" si="39"/>
        <v>37.199999999999996</v>
      </c>
      <c r="AF116" s="730">
        <f t="shared" si="39"/>
        <v>38.4</v>
      </c>
      <c r="AG116" s="730">
        <f t="shared" si="39"/>
        <v>40.6</v>
      </c>
      <c r="AH116" s="730">
        <f t="shared" si="39"/>
        <v>41.800000000000004</v>
      </c>
      <c r="AI116" s="730">
        <f t="shared" si="39"/>
        <v>43.000000000000007</v>
      </c>
      <c r="AJ116" s="730">
        <f t="shared" si="39"/>
        <v>44.20000000000001</v>
      </c>
      <c r="AK116" s="730">
        <f t="shared" si="39"/>
        <v>46.400000000000013</v>
      </c>
      <c r="AL116" s="730">
        <f t="shared" si="39"/>
        <v>47.600000000000016</v>
      </c>
      <c r="AM116" s="730">
        <f t="shared" si="39"/>
        <v>48.800000000000018</v>
      </c>
      <c r="AN116" s="730">
        <f t="shared" si="39"/>
        <v>50.000000000000021</v>
      </c>
      <c r="AO116" s="730">
        <f t="shared" si="39"/>
        <v>52.200000000000024</v>
      </c>
      <c r="AP116" s="730">
        <f t="shared" si="39"/>
        <v>53.400000000000027</v>
      </c>
      <c r="AQ116" s="730">
        <f t="shared" si="39"/>
        <v>54.60000000000003</v>
      </c>
      <c r="AR116" s="730">
        <f t="shared" si="39"/>
        <v>55.800000000000033</v>
      </c>
      <c r="AS116" s="730">
        <f t="shared" si="39"/>
        <v>59.000000000000036</v>
      </c>
      <c r="AT116" s="730">
        <f t="shared" si="39"/>
        <v>59.000000000000036</v>
      </c>
      <c r="AU116" s="730">
        <f t="shared" si="39"/>
        <v>59.000000000000036</v>
      </c>
      <c r="AV116" s="730">
        <f t="shared" si="39"/>
        <v>59.000000000000036</v>
      </c>
      <c r="AW116" s="730">
        <f t="shared" si="39"/>
        <v>59.000000000000036</v>
      </c>
      <c r="AX116" s="730">
        <f t="shared" si="39"/>
        <v>59.000000000000036</v>
      </c>
      <c r="AY116" s="730">
        <f t="shared" si="39"/>
        <v>59.000000000000036</v>
      </c>
      <c r="AZ116" s="730">
        <f t="shared" si="39"/>
        <v>59.000000000000036</v>
      </c>
      <c r="BA116" s="730">
        <f t="shared" si="39"/>
        <v>59.000000000000036</v>
      </c>
      <c r="BB116" s="730">
        <f t="shared" si="39"/>
        <v>59.000000000000036</v>
      </c>
      <c r="BC116" s="730">
        <f t="shared" si="39"/>
        <v>59.000000000000036</v>
      </c>
      <c r="BD116" s="730">
        <f t="shared" si="39"/>
        <v>59.000000000000036</v>
      </c>
      <c r="BE116" s="730">
        <f t="shared" si="39"/>
        <v>59.000000000000036</v>
      </c>
      <c r="BF116" s="730">
        <f t="shared" si="39"/>
        <v>59.000000000000036</v>
      </c>
      <c r="BG116" s="730">
        <f t="shared" si="39"/>
        <v>59.000000000000036</v>
      </c>
      <c r="BH116" s="730">
        <f t="shared" si="39"/>
        <v>59.000000000000036</v>
      </c>
      <c r="BI116" s="730">
        <f t="shared" si="39"/>
        <v>59.000000000000036</v>
      </c>
      <c r="BJ116" s="730">
        <f t="shared" si="39"/>
        <v>59.000000000000036</v>
      </c>
      <c r="BK116" s="730">
        <f t="shared" si="39"/>
        <v>59.000000000000036</v>
      </c>
      <c r="BL116" s="730">
        <f t="shared" si="39"/>
        <v>59.000000000000036</v>
      </c>
      <c r="BM116" s="730">
        <f t="shared" si="39"/>
        <v>59.000000000000036</v>
      </c>
      <c r="BN116" s="730">
        <f t="shared" si="39"/>
        <v>59.000000000000036</v>
      </c>
      <c r="BO116" s="730">
        <f t="shared" si="39"/>
        <v>59.000000000000036</v>
      </c>
      <c r="BP116" s="730">
        <f t="shared" si="39"/>
        <v>59.000000000000036</v>
      </c>
      <c r="BQ116" s="730">
        <f t="shared" si="39"/>
        <v>59.000000000000036</v>
      </c>
      <c r="BR116" s="730">
        <f t="shared" si="39"/>
        <v>59.000000000000036</v>
      </c>
      <c r="BS116" s="730">
        <f t="shared" si="39"/>
        <v>59.000000000000036</v>
      </c>
      <c r="BT116" s="730">
        <f t="shared" si="40"/>
        <v>59.000000000000036</v>
      </c>
      <c r="BU116" s="730">
        <f t="shared" si="40"/>
        <v>59.000000000000036</v>
      </c>
      <c r="BV116" s="730">
        <f t="shared" si="40"/>
        <v>59.000000000000036</v>
      </c>
      <c r="BW116" s="730">
        <f t="shared" si="40"/>
        <v>59.000000000000036</v>
      </c>
      <c r="BX116" s="730">
        <f t="shared" si="40"/>
        <v>59.000000000000036</v>
      </c>
      <c r="BY116" s="730">
        <f t="shared" si="40"/>
        <v>59.000000000000036</v>
      </c>
      <c r="BZ116" s="730">
        <f t="shared" si="40"/>
        <v>59.000000000000036</v>
      </c>
      <c r="CA116" s="730">
        <f t="shared" si="40"/>
        <v>59.000000000000036</v>
      </c>
      <c r="CB116" s="730">
        <f t="shared" si="40"/>
        <v>59.000000000000036</v>
      </c>
      <c r="CC116" s="730">
        <f t="shared" si="40"/>
        <v>59.000000000000036</v>
      </c>
      <c r="CD116" s="730">
        <f t="shared" si="40"/>
        <v>59.000000000000036</v>
      </c>
      <c r="CE116" s="730">
        <f t="shared" si="40"/>
        <v>59.000000000000036</v>
      </c>
      <c r="CF116" s="730">
        <f t="shared" si="40"/>
        <v>59.000000000000036</v>
      </c>
      <c r="CG116" s="730">
        <f t="shared" si="40"/>
        <v>59.000000000000036</v>
      </c>
      <c r="CH116" s="730">
        <f t="shared" si="40"/>
        <v>59.000000000000036</v>
      </c>
      <c r="CI116" s="730">
        <f t="shared" si="40"/>
        <v>59.000000000000036</v>
      </c>
      <c r="CJ116" s="730">
        <f t="shared" si="40"/>
        <v>59.000000000000036</v>
      </c>
      <c r="CK116" s="730">
        <f t="shared" si="40"/>
        <v>59.000000000000036</v>
      </c>
      <c r="CL116" s="757"/>
      <c r="CM116" s="759"/>
      <c r="CN116" s="759"/>
      <c r="CO116" s="759"/>
    </row>
    <row r="117" spans="2:93" ht="60">
      <c r="B117" s="913"/>
      <c r="C117" s="759"/>
      <c r="D117" s="730" t="str">
        <v>PROFESIONAL BIÓLOGO CON ÉNFASIS EN RESTAURACIÓN ECOLÓGICA</v>
      </c>
      <c r="E117" s="730" t="str">
        <f t="shared" si="41"/>
        <v>P</v>
      </c>
      <c r="F117" s="730">
        <f t="shared" si="42"/>
        <v>5.4</v>
      </c>
      <c r="G117" s="730">
        <f t="shared" si="43"/>
        <v>9.5</v>
      </c>
      <c r="H117" s="730">
        <f t="shared" ref="H117:BS118" si="44">IF($D117="","",H86+G117)</f>
        <v>13.6</v>
      </c>
      <c r="I117" s="730">
        <f t="shared" si="44"/>
        <v>17.899999999999999</v>
      </c>
      <c r="J117" s="730">
        <f t="shared" si="44"/>
        <v>22</v>
      </c>
      <c r="K117" s="730">
        <f t="shared" si="44"/>
        <v>26.1</v>
      </c>
      <c r="L117" s="730">
        <f t="shared" si="44"/>
        <v>30.200000000000003</v>
      </c>
      <c r="M117" s="730">
        <f t="shared" si="44"/>
        <v>34.5</v>
      </c>
      <c r="N117" s="730">
        <f t="shared" si="44"/>
        <v>38.6</v>
      </c>
      <c r="O117" s="730">
        <f t="shared" si="44"/>
        <v>42.7</v>
      </c>
      <c r="P117" s="730">
        <f t="shared" si="44"/>
        <v>46.800000000000004</v>
      </c>
      <c r="Q117" s="730">
        <f t="shared" si="44"/>
        <v>50.900000000000006</v>
      </c>
      <c r="R117" s="730">
        <f t="shared" si="44"/>
        <v>55.000000000000007</v>
      </c>
      <c r="S117" s="730">
        <f t="shared" si="44"/>
        <v>59.20000000000001</v>
      </c>
      <c r="T117" s="730">
        <f t="shared" si="44"/>
        <v>63.300000000000011</v>
      </c>
      <c r="U117" s="730">
        <f t="shared" si="44"/>
        <v>67.600000000000009</v>
      </c>
      <c r="V117" s="730">
        <f t="shared" si="44"/>
        <v>71.7</v>
      </c>
      <c r="W117" s="730">
        <f t="shared" si="44"/>
        <v>75.8</v>
      </c>
      <c r="X117" s="730">
        <f t="shared" si="44"/>
        <v>79.899999999999991</v>
      </c>
      <c r="Y117" s="730">
        <f t="shared" si="44"/>
        <v>84.199999999999989</v>
      </c>
      <c r="Z117" s="730">
        <f t="shared" si="44"/>
        <v>88.299999999999983</v>
      </c>
      <c r="AA117" s="730">
        <f t="shared" si="44"/>
        <v>92.399999999999977</v>
      </c>
      <c r="AB117" s="730">
        <f t="shared" si="44"/>
        <v>96.499999999999972</v>
      </c>
      <c r="AC117" s="730">
        <f t="shared" si="44"/>
        <v>100.79999999999997</v>
      </c>
      <c r="AD117" s="730">
        <f t="shared" si="44"/>
        <v>104.89999999999996</v>
      </c>
      <c r="AE117" s="730">
        <f t="shared" si="44"/>
        <v>108.99999999999996</v>
      </c>
      <c r="AF117" s="730">
        <f t="shared" si="44"/>
        <v>113.09999999999995</v>
      </c>
      <c r="AG117" s="730">
        <f t="shared" si="44"/>
        <v>117.39999999999995</v>
      </c>
      <c r="AH117" s="730">
        <f t="shared" si="44"/>
        <v>121.49999999999994</v>
      </c>
      <c r="AI117" s="730">
        <f t="shared" si="44"/>
        <v>125.59999999999994</v>
      </c>
      <c r="AJ117" s="730">
        <f t="shared" si="44"/>
        <v>129.69999999999993</v>
      </c>
      <c r="AK117" s="730">
        <f t="shared" si="44"/>
        <v>133.99999999999994</v>
      </c>
      <c r="AL117" s="730">
        <f t="shared" si="44"/>
        <v>138.09999999999994</v>
      </c>
      <c r="AM117" s="730">
        <f t="shared" si="44"/>
        <v>142.19999999999993</v>
      </c>
      <c r="AN117" s="730">
        <f t="shared" si="44"/>
        <v>146.29999999999993</v>
      </c>
      <c r="AO117" s="730">
        <f t="shared" si="44"/>
        <v>153.19999999999993</v>
      </c>
      <c r="AP117" s="730">
        <f t="shared" si="44"/>
        <v>157.29999999999993</v>
      </c>
      <c r="AQ117" s="730">
        <f t="shared" si="44"/>
        <v>161.39999999999992</v>
      </c>
      <c r="AR117" s="730">
        <f t="shared" si="44"/>
        <v>165.49999999999991</v>
      </c>
      <c r="AS117" s="730">
        <f t="shared" si="44"/>
        <v>169.59999999999991</v>
      </c>
      <c r="AT117" s="730">
        <f t="shared" si="44"/>
        <v>169.59999999999991</v>
      </c>
      <c r="AU117" s="730">
        <f t="shared" si="44"/>
        <v>169.59999999999991</v>
      </c>
      <c r="AV117" s="730">
        <f t="shared" si="44"/>
        <v>169.59999999999991</v>
      </c>
      <c r="AW117" s="730">
        <f t="shared" si="44"/>
        <v>169.59999999999991</v>
      </c>
      <c r="AX117" s="730">
        <f t="shared" si="44"/>
        <v>169.59999999999991</v>
      </c>
      <c r="AY117" s="730">
        <f t="shared" si="44"/>
        <v>169.59999999999991</v>
      </c>
      <c r="AZ117" s="730">
        <f t="shared" si="44"/>
        <v>169.59999999999991</v>
      </c>
      <c r="BA117" s="730">
        <f t="shared" si="44"/>
        <v>169.59999999999991</v>
      </c>
      <c r="BB117" s="730">
        <f t="shared" si="44"/>
        <v>169.59999999999991</v>
      </c>
      <c r="BC117" s="730">
        <f t="shared" si="44"/>
        <v>169.59999999999991</v>
      </c>
      <c r="BD117" s="730">
        <f t="shared" si="44"/>
        <v>169.59999999999991</v>
      </c>
      <c r="BE117" s="730">
        <f t="shared" si="44"/>
        <v>169.59999999999991</v>
      </c>
      <c r="BF117" s="730">
        <f t="shared" si="44"/>
        <v>169.59999999999991</v>
      </c>
      <c r="BG117" s="730">
        <f t="shared" si="44"/>
        <v>169.59999999999991</v>
      </c>
      <c r="BH117" s="730">
        <f t="shared" si="44"/>
        <v>169.59999999999991</v>
      </c>
      <c r="BI117" s="730">
        <f t="shared" si="44"/>
        <v>169.59999999999991</v>
      </c>
      <c r="BJ117" s="730">
        <f t="shared" si="44"/>
        <v>169.59999999999991</v>
      </c>
      <c r="BK117" s="730">
        <f t="shared" si="44"/>
        <v>169.59999999999991</v>
      </c>
      <c r="BL117" s="730">
        <f t="shared" si="44"/>
        <v>169.59999999999991</v>
      </c>
      <c r="BM117" s="730">
        <f t="shared" si="44"/>
        <v>169.59999999999991</v>
      </c>
      <c r="BN117" s="730">
        <f t="shared" si="44"/>
        <v>169.59999999999991</v>
      </c>
      <c r="BO117" s="730">
        <f t="shared" si="44"/>
        <v>169.59999999999991</v>
      </c>
      <c r="BP117" s="730">
        <f t="shared" si="44"/>
        <v>169.59999999999991</v>
      </c>
      <c r="BQ117" s="730">
        <f t="shared" si="44"/>
        <v>169.59999999999991</v>
      </c>
      <c r="BR117" s="730">
        <f t="shared" si="44"/>
        <v>169.59999999999991</v>
      </c>
      <c r="BS117" s="730">
        <f t="shared" si="44"/>
        <v>169.59999999999991</v>
      </c>
      <c r="BT117" s="730">
        <f t="shared" si="40"/>
        <v>169.59999999999991</v>
      </c>
      <c r="BU117" s="730">
        <f t="shared" si="40"/>
        <v>169.59999999999991</v>
      </c>
      <c r="BV117" s="730">
        <f t="shared" si="40"/>
        <v>169.59999999999991</v>
      </c>
      <c r="BW117" s="730">
        <f t="shared" si="40"/>
        <v>169.59999999999991</v>
      </c>
      <c r="BX117" s="730">
        <f t="shared" si="40"/>
        <v>169.59999999999991</v>
      </c>
      <c r="BY117" s="730">
        <f t="shared" si="40"/>
        <v>169.59999999999991</v>
      </c>
      <c r="BZ117" s="730">
        <f t="shared" si="40"/>
        <v>169.59999999999991</v>
      </c>
      <c r="CA117" s="730">
        <f t="shared" si="40"/>
        <v>169.59999999999991</v>
      </c>
      <c r="CB117" s="730">
        <f t="shared" si="40"/>
        <v>169.59999999999991</v>
      </c>
      <c r="CC117" s="730">
        <f t="shared" si="40"/>
        <v>169.59999999999991</v>
      </c>
      <c r="CD117" s="730">
        <f t="shared" si="40"/>
        <v>169.59999999999991</v>
      </c>
      <c r="CE117" s="730">
        <f t="shared" si="40"/>
        <v>169.59999999999991</v>
      </c>
      <c r="CF117" s="730">
        <f t="shared" si="40"/>
        <v>169.59999999999991</v>
      </c>
      <c r="CG117" s="730">
        <f t="shared" si="40"/>
        <v>169.59999999999991</v>
      </c>
      <c r="CH117" s="730">
        <f t="shared" si="40"/>
        <v>169.59999999999991</v>
      </c>
      <c r="CI117" s="730">
        <f t="shared" si="40"/>
        <v>169.59999999999991</v>
      </c>
      <c r="CJ117" s="730">
        <f t="shared" si="40"/>
        <v>169.59999999999991</v>
      </c>
      <c r="CK117" s="730">
        <f t="shared" si="40"/>
        <v>169.59999999999991</v>
      </c>
      <c r="CL117" s="757"/>
      <c r="CM117" s="759"/>
      <c r="CN117" s="759"/>
      <c r="CO117" s="759"/>
    </row>
    <row r="118" spans="2:93" ht="30">
      <c r="B118" s="759"/>
      <c r="C118" s="759"/>
      <c r="D118" s="730" t="str">
        <v>TÉCNICO AMBIENTAL RESIDENTE</v>
      </c>
      <c r="E118" s="730" t="str">
        <f t="shared" si="41"/>
        <v>P</v>
      </c>
      <c r="F118" s="730">
        <f t="shared" si="42"/>
        <v>6</v>
      </c>
      <c r="G118" s="730">
        <f t="shared" si="43"/>
        <v>12</v>
      </c>
      <c r="H118" s="730">
        <f t="shared" si="44"/>
        <v>18</v>
      </c>
      <c r="I118" s="730">
        <f t="shared" si="44"/>
        <v>24</v>
      </c>
      <c r="J118" s="730">
        <f t="shared" si="44"/>
        <v>29.8</v>
      </c>
      <c r="K118" s="730">
        <f t="shared" si="44"/>
        <v>35.6</v>
      </c>
      <c r="L118" s="730">
        <f t="shared" si="44"/>
        <v>41.4</v>
      </c>
      <c r="M118" s="730">
        <f t="shared" si="44"/>
        <v>47.5</v>
      </c>
      <c r="N118" s="730">
        <f t="shared" si="44"/>
        <v>53.3</v>
      </c>
      <c r="O118" s="730">
        <f t="shared" si="44"/>
        <v>59.099999999999994</v>
      </c>
      <c r="P118" s="730">
        <f t="shared" si="44"/>
        <v>64.899999999999991</v>
      </c>
      <c r="Q118" s="730">
        <f t="shared" si="44"/>
        <v>70.999999999999986</v>
      </c>
      <c r="R118" s="730">
        <f t="shared" si="44"/>
        <v>76.799999999999983</v>
      </c>
      <c r="S118" s="730">
        <f t="shared" si="44"/>
        <v>82.59999999999998</v>
      </c>
      <c r="T118" s="730">
        <f t="shared" si="44"/>
        <v>88.399999999999977</v>
      </c>
      <c r="U118" s="730">
        <f t="shared" si="44"/>
        <v>94.499999999999972</v>
      </c>
      <c r="V118" s="730">
        <f t="shared" si="44"/>
        <v>100.29999999999997</v>
      </c>
      <c r="W118" s="730">
        <f t="shared" si="44"/>
        <v>106.09999999999997</v>
      </c>
      <c r="X118" s="730">
        <f t="shared" si="44"/>
        <v>111.89999999999996</v>
      </c>
      <c r="Y118" s="730">
        <f t="shared" si="44"/>
        <v>117.99999999999996</v>
      </c>
      <c r="Z118" s="730">
        <f t="shared" si="44"/>
        <v>123.79999999999995</v>
      </c>
      <c r="AA118" s="730">
        <f t="shared" si="44"/>
        <v>129.59999999999997</v>
      </c>
      <c r="AB118" s="730">
        <f t="shared" si="44"/>
        <v>135.39999999999998</v>
      </c>
      <c r="AC118" s="730">
        <f t="shared" si="44"/>
        <v>141.49999999999997</v>
      </c>
      <c r="AD118" s="730">
        <f t="shared" si="44"/>
        <v>147.29999999999998</v>
      </c>
      <c r="AE118" s="730">
        <f t="shared" si="44"/>
        <v>153.1</v>
      </c>
      <c r="AF118" s="730">
        <f t="shared" si="44"/>
        <v>158.9</v>
      </c>
      <c r="AG118" s="730">
        <f t="shared" si="44"/>
        <v>164.70000000000002</v>
      </c>
      <c r="AH118" s="730">
        <f t="shared" si="44"/>
        <v>170.50000000000003</v>
      </c>
      <c r="AI118" s="730">
        <f t="shared" si="44"/>
        <v>176.30000000000004</v>
      </c>
      <c r="AJ118" s="730">
        <f t="shared" si="44"/>
        <v>182.10000000000005</v>
      </c>
      <c r="AK118" s="730">
        <f t="shared" si="44"/>
        <v>188.10000000000005</v>
      </c>
      <c r="AL118" s="730">
        <f t="shared" si="44"/>
        <v>193.90000000000006</v>
      </c>
      <c r="AM118" s="730">
        <f t="shared" si="44"/>
        <v>199.70000000000007</v>
      </c>
      <c r="AN118" s="730">
        <f t="shared" si="44"/>
        <v>205.50000000000009</v>
      </c>
      <c r="AO118" s="730">
        <f t="shared" si="44"/>
        <v>212.3000000000001</v>
      </c>
      <c r="AP118" s="730">
        <f t="shared" si="44"/>
        <v>218.10000000000011</v>
      </c>
      <c r="AQ118" s="730">
        <f t="shared" si="44"/>
        <v>223.90000000000012</v>
      </c>
      <c r="AR118" s="730">
        <f t="shared" si="44"/>
        <v>229.70000000000013</v>
      </c>
      <c r="AS118" s="730">
        <f t="shared" si="44"/>
        <v>235.50000000000014</v>
      </c>
      <c r="AT118" s="730">
        <f t="shared" si="44"/>
        <v>235.50000000000014</v>
      </c>
      <c r="AU118" s="730">
        <f t="shared" si="44"/>
        <v>235.50000000000014</v>
      </c>
      <c r="AV118" s="730">
        <f t="shared" si="44"/>
        <v>235.50000000000014</v>
      </c>
      <c r="AW118" s="730">
        <f t="shared" si="44"/>
        <v>235.50000000000014</v>
      </c>
      <c r="AX118" s="730">
        <f t="shared" si="44"/>
        <v>235.50000000000014</v>
      </c>
      <c r="AY118" s="730">
        <f t="shared" si="44"/>
        <v>235.50000000000014</v>
      </c>
      <c r="AZ118" s="730">
        <f t="shared" si="44"/>
        <v>235.50000000000014</v>
      </c>
      <c r="BA118" s="730">
        <f t="shared" si="44"/>
        <v>235.50000000000014</v>
      </c>
      <c r="BB118" s="730">
        <f t="shared" si="44"/>
        <v>235.50000000000014</v>
      </c>
      <c r="BC118" s="730">
        <f t="shared" si="44"/>
        <v>235.50000000000014</v>
      </c>
      <c r="BD118" s="730">
        <f t="shared" si="44"/>
        <v>235.50000000000014</v>
      </c>
      <c r="BE118" s="730">
        <f t="shared" si="44"/>
        <v>235.50000000000014</v>
      </c>
      <c r="BF118" s="730">
        <f t="shared" si="44"/>
        <v>235.50000000000014</v>
      </c>
      <c r="BG118" s="730">
        <f t="shared" si="44"/>
        <v>235.50000000000014</v>
      </c>
      <c r="BH118" s="730">
        <f t="shared" si="44"/>
        <v>235.50000000000014</v>
      </c>
      <c r="BI118" s="730">
        <f t="shared" si="44"/>
        <v>235.50000000000014</v>
      </c>
      <c r="BJ118" s="730">
        <f t="shared" si="44"/>
        <v>235.50000000000014</v>
      </c>
      <c r="BK118" s="730">
        <f t="shared" si="44"/>
        <v>235.50000000000014</v>
      </c>
      <c r="BL118" s="730">
        <f t="shared" si="44"/>
        <v>235.50000000000014</v>
      </c>
      <c r="BM118" s="730">
        <f t="shared" si="44"/>
        <v>235.50000000000014</v>
      </c>
      <c r="BN118" s="730">
        <f t="shared" si="44"/>
        <v>235.50000000000014</v>
      </c>
      <c r="BO118" s="730">
        <f t="shared" si="44"/>
        <v>235.50000000000014</v>
      </c>
      <c r="BP118" s="730">
        <f t="shared" si="44"/>
        <v>235.50000000000014</v>
      </c>
      <c r="BQ118" s="730">
        <f t="shared" si="44"/>
        <v>235.50000000000014</v>
      </c>
      <c r="BR118" s="730">
        <f t="shared" si="44"/>
        <v>235.50000000000014</v>
      </c>
      <c r="BS118" s="730">
        <f t="shared" si="44"/>
        <v>235.50000000000014</v>
      </c>
      <c r="BT118" s="730">
        <f t="shared" si="40"/>
        <v>235.50000000000014</v>
      </c>
      <c r="BU118" s="730">
        <f t="shared" si="40"/>
        <v>235.50000000000014</v>
      </c>
      <c r="BV118" s="730">
        <f t="shared" si="40"/>
        <v>235.50000000000014</v>
      </c>
      <c r="BW118" s="730">
        <f t="shared" si="40"/>
        <v>235.50000000000014</v>
      </c>
      <c r="BX118" s="730">
        <f t="shared" si="40"/>
        <v>235.50000000000014</v>
      </c>
      <c r="BY118" s="730">
        <f t="shared" si="40"/>
        <v>235.50000000000014</v>
      </c>
      <c r="BZ118" s="730">
        <f t="shared" si="40"/>
        <v>235.50000000000014</v>
      </c>
      <c r="CA118" s="730">
        <f t="shared" si="40"/>
        <v>235.50000000000014</v>
      </c>
      <c r="CB118" s="730">
        <f t="shared" si="40"/>
        <v>235.50000000000014</v>
      </c>
      <c r="CC118" s="730">
        <f t="shared" si="40"/>
        <v>235.50000000000014</v>
      </c>
      <c r="CD118" s="730">
        <f t="shared" si="40"/>
        <v>235.50000000000014</v>
      </c>
      <c r="CE118" s="730">
        <f t="shared" si="40"/>
        <v>235.50000000000014</v>
      </c>
      <c r="CF118" s="730">
        <f t="shared" si="40"/>
        <v>235.50000000000014</v>
      </c>
      <c r="CG118" s="730">
        <f t="shared" si="40"/>
        <v>235.50000000000014</v>
      </c>
      <c r="CH118" s="730">
        <f t="shared" si="40"/>
        <v>235.50000000000014</v>
      </c>
      <c r="CI118" s="730">
        <f t="shared" si="40"/>
        <v>235.50000000000014</v>
      </c>
      <c r="CJ118" s="730">
        <f t="shared" si="40"/>
        <v>235.50000000000014</v>
      </c>
      <c r="CK118" s="730">
        <f t="shared" si="40"/>
        <v>235.50000000000014</v>
      </c>
      <c r="CL118" s="757"/>
      <c r="CM118" s="759"/>
      <c r="CN118" s="759"/>
      <c r="CO118" s="759"/>
    </row>
    <row r="119" spans="2:93" ht="60">
      <c r="B119" s="759"/>
      <c r="C119" s="759"/>
      <c r="D119" s="730" t="str">
        <v>PROFESIONAL AGROECOSISTEMAS, INGENIERO FORESTAL O INGENIERO AGRÓNOMO</v>
      </c>
      <c r="E119" s="730" t="str">
        <f t="shared" si="41"/>
        <v>P</v>
      </c>
      <c r="F119" s="730">
        <f t="shared" si="42"/>
        <v>5.8</v>
      </c>
      <c r="G119" s="730">
        <f t="shared" ref="G119:G121" si="45">IF($D119="","",G88+F119)</f>
        <v>11.6</v>
      </c>
      <c r="H119" s="730">
        <f t="shared" ref="H119:H121" si="46">IF($D119="","",H88+G119)</f>
        <v>17.399999999999999</v>
      </c>
      <c r="I119" s="730">
        <f t="shared" ref="I119:I121" si="47">IF($D119="","",I88+H119)</f>
        <v>23.4</v>
      </c>
      <c r="J119" s="730">
        <f t="shared" ref="J119:J121" si="48">IF($D119="","",J88+I119)</f>
        <v>29.2</v>
      </c>
      <c r="K119" s="730">
        <f t="shared" ref="K119:K121" si="49">IF($D119="","",K88+J119)</f>
        <v>35</v>
      </c>
      <c r="L119" s="730">
        <f t="shared" ref="L119:L121" si="50">IF($D119="","",L88+K119)</f>
        <v>40.799999999999997</v>
      </c>
      <c r="M119" s="730">
        <f t="shared" ref="M119:M121" si="51">IF($D119="","",M88+L119)</f>
        <v>46.8</v>
      </c>
      <c r="N119" s="730">
        <f t="shared" ref="N119:N121" si="52">IF($D119="","",N88+M119)</f>
        <v>52.599999999999994</v>
      </c>
      <c r="O119" s="730">
        <f t="shared" ref="O119:O121" si="53">IF($D119="","",O88+N119)</f>
        <v>58.399999999999991</v>
      </c>
      <c r="P119" s="730">
        <f t="shared" ref="P119:P121" si="54">IF($D119="","",P88+O119)</f>
        <v>64.199999999999989</v>
      </c>
      <c r="Q119" s="730">
        <f t="shared" ref="Q119:Q121" si="55">IF($D119="","",Q88+P119)</f>
        <v>70.199999999999989</v>
      </c>
      <c r="R119" s="730">
        <f t="shared" ref="R119:R121" si="56">IF($D119="","",R88+Q119)</f>
        <v>75.999999999999986</v>
      </c>
      <c r="S119" s="730">
        <f t="shared" ref="S119:S121" si="57">IF($D119="","",S88+R119)</f>
        <v>81.799999999999983</v>
      </c>
      <c r="T119" s="730">
        <f t="shared" ref="T119:T121" si="58">IF($D119="","",T88+S119)</f>
        <v>87.59999999999998</v>
      </c>
      <c r="U119" s="730">
        <f t="shared" ref="U119:U121" si="59">IF($D119="","",U88+T119)</f>
        <v>93.59999999999998</v>
      </c>
      <c r="V119" s="730">
        <f t="shared" ref="V119:V121" si="60">IF($D119="","",V88+U119)</f>
        <v>99.399999999999977</v>
      </c>
      <c r="W119" s="730">
        <f t="shared" ref="W119:W121" si="61">IF($D119="","",W88+V119)</f>
        <v>105.19999999999997</v>
      </c>
      <c r="X119" s="730">
        <f t="shared" ref="X119:X121" si="62">IF($D119="","",X88+W119)</f>
        <v>110.99999999999997</v>
      </c>
      <c r="Y119" s="730">
        <f t="shared" ref="Y119:Y121" si="63">IF($D119="","",Y88+X119)</f>
        <v>116.99999999999997</v>
      </c>
      <c r="Z119" s="730">
        <f t="shared" ref="Z119:Z121" si="64">IF($D119="","",Z88+Y119)</f>
        <v>122.79999999999997</v>
      </c>
      <c r="AA119" s="730">
        <f t="shared" ref="AA119:AA121" si="65">IF($D119="","",AA88+Z119)</f>
        <v>128.59999999999997</v>
      </c>
      <c r="AB119" s="730">
        <f t="shared" ref="AB119:AB121" si="66">IF($D119="","",AB88+AA119)</f>
        <v>134.39999999999998</v>
      </c>
      <c r="AC119" s="730">
        <f t="shared" ref="AC119:AC121" si="67">IF($D119="","",AC88+AB119)</f>
        <v>140.39999999999998</v>
      </c>
      <c r="AD119" s="730">
        <f t="shared" ref="AD119:AD121" si="68">IF($D119="","",AD88+AC119)</f>
        <v>146.19999999999999</v>
      </c>
      <c r="AE119" s="730">
        <f t="shared" ref="AE119:AE121" si="69">IF($D119="","",AE88+AD119)</f>
        <v>152</v>
      </c>
      <c r="AF119" s="730">
        <f t="shared" ref="AF119:AF121" si="70">IF($D119="","",AF88+AE119)</f>
        <v>157.80000000000001</v>
      </c>
      <c r="AG119" s="730">
        <f t="shared" ref="AG119:AG121" si="71">IF($D119="","",AG88+AF119)</f>
        <v>163.80000000000001</v>
      </c>
      <c r="AH119" s="730">
        <f t="shared" ref="AH119:AH121" si="72">IF($D119="","",AH88+AG119)</f>
        <v>169.60000000000002</v>
      </c>
      <c r="AI119" s="730">
        <f t="shared" ref="AI119:AI121" si="73">IF($D119="","",AI88+AH119)</f>
        <v>175.40000000000003</v>
      </c>
      <c r="AJ119" s="730">
        <f t="shared" ref="AJ119:AJ121" si="74">IF($D119="","",AJ88+AI119)</f>
        <v>181.20000000000005</v>
      </c>
      <c r="AK119" s="730">
        <f t="shared" ref="AK119:AK121" si="75">IF($D119="","",AK88+AJ119)</f>
        <v>187.20000000000005</v>
      </c>
      <c r="AL119" s="730">
        <f t="shared" ref="AL119:AL121" si="76">IF($D119="","",AL88+AK119)</f>
        <v>193.00000000000006</v>
      </c>
      <c r="AM119" s="730">
        <f t="shared" ref="AM119:AM121" si="77">IF($D119="","",AM88+AL119)</f>
        <v>198.80000000000007</v>
      </c>
      <c r="AN119" s="730">
        <f t="shared" ref="AN119:AN121" si="78">IF($D119="","",AN88+AM119)</f>
        <v>204.60000000000008</v>
      </c>
      <c r="AO119" s="730">
        <f t="shared" ref="AO119:AO121" si="79">IF($D119="","",AO88+AN119)</f>
        <v>210.60000000000008</v>
      </c>
      <c r="AP119" s="730">
        <f t="shared" ref="AP119:AP121" si="80">IF($D119="","",AP88+AO119)</f>
        <v>216.40000000000009</v>
      </c>
      <c r="AQ119" s="730">
        <f t="shared" ref="AQ119:AQ121" si="81">IF($D119="","",AQ88+AP119)</f>
        <v>222.2000000000001</v>
      </c>
      <c r="AR119" s="730">
        <f t="shared" ref="AR119:AR121" si="82">IF($D119="","",AR88+AQ119)</f>
        <v>228.00000000000011</v>
      </c>
      <c r="AS119" s="730">
        <f t="shared" ref="AS119:AS121" si="83">IF($D119="","",AS88+AR119)</f>
        <v>234.00000000000011</v>
      </c>
      <c r="AT119" s="730">
        <f t="shared" ref="AT119:AT121" si="84">IF($D119="","",AT88+AS119)</f>
        <v>234.00000000000011</v>
      </c>
      <c r="AU119" s="757"/>
      <c r="AV119" s="757"/>
      <c r="AW119" s="757"/>
      <c r="AX119" s="757"/>
      <c r="AY119" s="757"/>
      <c r="AZ119" s="757"/>
      <c r="BA119" s="757"/>
      <c r="BB119" s="757"/>
      <c r="BC119" s="757"/>
      <c r="BD119" s="757"/>
      <c r="BE119" s="757"/>
      <c r="BF119" s="757"/>
      <c r="BG119" s="757"/>
      <c r="BH119" s="757"/>
      <c r="BI119" s="757"/>
      <c r="BJ119" s="757"/>
      <c r="BK119" s="757"/>
      <c r="BL119" s="757"/>
      <c r="BM119" s="757"/>
      <c r="BN119" s="757"/>
      <c r="BO119" s="757"/>
      <c r="BP119" s="757"/>
      <c r="BQ119" s="757"/>
      <c r="BR119" s="757"/>
      <c r="BS119" s="757"/>
      <c r="BT119" s="757"/>
      <c r="BU119" s="757"/>
      <c r="BV119" s="757"/>
      <c r="BW119" s="757"/>
      <c r="BX119" s="757"/>
      <c r="BY119" s="757"/>
      <c r="BZ119" s="757"/>
      <c r="CA119" s="757"/>
      <c r="CB119" s="757"/>
      <c r="CC119" s="757"/>
      <c r="CD119" s="757"/>
      <c r="CE119" s="757"/>
      <c r="CF119" s="757"/>
      <c r="CG119" s="757"/>
      <c r="CH119" s="757"/>
      <c r="CI119" s="757"/>
      <c r="CJ119" s="757"/>
      <c r="CK119" s="757"/>
      <c r="CL119" s="757"/>
      <c r="CM119" s="759"/>
      <c r="CN119" s="759"/>
      <c r="CO119" s="759"/>
    </row>
    <row r="120" spans="2:93" ht="15">
      <c r="B120" s="759"/>
      <c r="C120" s="759"/>
      <c r="D120" s="730" t="str">
        <v>PROFESIONAL SOCIAL I</v>
      </c>
      <c r="E120" s="730" t="str">
        <f t="shared" si="41"/>
        <v>P</v>
      </c>
      <c r="F120" s="730">
        <f t="shared" si="42"/>
        <v>5.8</v>
      </c>
      <c r="G120" s="730">
        <f t="shared" si="45"/>
        <v>11.6</v>
      </c>
      <c r="H120" s="730">
        <f t="shared" si="46"/>
        <v>17.399999999999999</v>
      </c>
      <c r="I120" s="730">
        <f t="shared" si="47"/>
        <v>23.2</v>
      </c>
      <c r="J120" s="730">
        <f t="shared" si="48"/>
        <v>29</v>
      </c>
      <c r="K120" s="730">
        <f t="shared" si="49"/>
        <v>34.799999999999997</v>
      </c>
      <c r="L120" s="730">
        <f t="shared" si="50"/>
        <v>40.599999999999994</v>
      </c>
      <c r="M120" s="730">
        <f t="shared" si="51"/>
        <v>46.399999999999991</v>
      </c>
      <c r="N120" s="730">
        <f t="shared" si="52"/>
        <v>52.099999999999994</v>
      </c>
      <c r="O120" s="730">
        <f t="shared" si="53"/>
        <v>57.899999999999991</v>
      </c>
      <c r="P120" s="730">
        <f t="shared" si="54"/>
        <v>63.699999999999989</v>
      </c>
      <c r="Q120" s="730">
        <f t="shared" si="55"/>
        <v>69.499999999999986</v>
      </c>
      <c r="R120" s="730">
        <f t="shared" si="56"/>
        <v>75.299999999999983</v>
      </c>
      <c r="S120" s="730">
        <f t="shared" si="57"/>
        <v>81.09999999999998</v>
      </c>
      <c r="T120" s="730">
        <f t="shared" si="58"/>
        <v>86.899999999999977</v>
      </c>
      <c r="U120" s="730">
        <f t="shared" si="59"/>
        <v>92.699999999999974</v>
      </c>
      <c r="V120" s="730">
        <f t="shared" si="60"/>
        <v>98.499999999999972</v>
      </c>
      <c r="W120" s="730">
        <f t="shared" si="61"/>
        <v>104.29999999999997</v>
      </c>
      <c r="X120" s="730">
        <f t="shared" si="62"/>
        <v>110.09999999999997</v>
      </c>
      <c r="Y120" s="730">
        <f t="shared" si="63"/>
        <v>115.89999999999996</v>
      </c>
      <c r="Z120" s="730">
        <f t="shared" si="64"/>
        <v>121.69999999999996</v>
      </c>
      <c r="AA120" s="730">
        <f t="shared" si="65"/>
        <v>127.49999999999996</v>
      </c>
      <c r="AB120" s="730">
        <f t="shared" si="66"/>
        <v>133.29999999999995</v>
      </c>
      <c r="AC120" s="730">
        <f t="shared" si="67"/>
        <v>139.09999999999997</v>
      </c>
      <c r="AD120" s="730">
        <f t="shared" si="68"/>
        <v>144.89999999999998</v>
      </c>
      <c r="AE120" s="730">
        <f t="shared" si="69"/>
        <v>150.69999999999999</v>
      </c>
      <c r="AF120" s="730">
        <f t="shared" si="70"/>
        <v>156.5</v>
      </c>
      <c r="AG120" s="730">
        <f t="shared" si="71"/>
        <v>162.30000000000001</v>
      </c>
      <c r="AH120" s="730">
        <f t="shared" si="72"/>
        <v>168.10000000000002</v>
      </c>
      <c r="AI120" s="730">
        <f t="shared" si="73"/>
        <v>173.90000000000003</v>
      </c>
      <c r="AJ120" s="730">
        <f t="shared" si="74"/>
        <v>179.70000000000005</v>
      </c>
      <c r="AK120" s="730">
        <f t="shared" si="75"/>
        <v>185.50000000000006</v>
      </c>
      <c r="AL120" s="730">
        <f t="shared" si="76"/>
        <v>191.30000000000007</v>
      </c>
      <c r="AM120" s="730">
        <f t="shared" si="77"/>
        <v>197.10000000000008</v>
      </c>
      <c r="AN120" s="730">
        <f t="shared" si="78"/>
        <v>202.90000000000009</v>
      </c>
      <c r="AO120" s="730">
        <f t="shared" si="79"/>
        <v>208.7000000000001</v>
      </c>
      <c r="AP120" s="730">
        <f t="shared" si="80"/>
        <v>214.50000000000011</v>
      </c>
      <c r="AQ120" s="730">
        <f t="shared" si="81"/>
        <v>220.30000000000013</v>
      </c>
      <c r="AR120" s="730">
        <f t="shared" si="82"/>
        <v>226.10000000000014</v>
      </c>
      <c r="AS120" s="730">
        <f t="shared" si="83"/>
        <v>231.90000000000015</v>
      </c>
      <c r="AT120" s="730">
        <f t="shared" si="84"/>
        <v>231.90000000000015</v>
      </c>
      <c r="AU120" s="757"/>
      <c r="AV120" s="757"/>
      <c r="AW120" s="757"/>
      <c r="AX120" s="757"/>
      <c r="AY120" s="757"/>
      <c r="AZ120" s="757"/>
      <c r="BA120" s="757"/>
      <c r="BB120" s="757"/>
      <c r="BC120" s="757"/>
      <c r="BD120" s="757"/>
      <c r="BE120" s="757"/>
      <c r="BF120" s="757"/>
      <c r="BG120" s="757"/>
      <c r="BH120" s="757"/>
      <c r="BI120" s="757"/>
      <c r="BJ120" s="757"/>
      <c r="BK120" s="757"/>
      <c r="BL120" s="757"/>
      <c r="BM120" s="757"/>
      <c r="BN120" s="757"/>
      <c r="BO120" s="757"/>
      <c r="BP120" s="757"/>
      <c r="BQ120" s="757"/>
      <c r="BR120" s="757"/>
      <c r="BS120" s="757"/>
      <c r="BT120" s="757"/>
      <c r="BU120" s="757"/>
      <c r="BV120" s="757"/>
      <c r="BW120" s="757"/>
      <c r="BX120" s="757"/>
      <c r="BY120" s="757"/>
      <c r="BZ120" s="757"/>
      <c r="CA120" s="757"/>
      <c r="CB120" s="757"/>
      <c r="CC120" s="757"/>
      <c r="CD120" s="757"/>
      <c r="CE120" s="757"/>
      <c r="CF120" s="757"/>
      <c r="CG120" s="757"/>
      <c r="CH120" s="757"/>
      <c r="CI120" s="757"/>
      <c r="CJ120" s="757"/>
      <c r="CK120" s="757"/>
      <c r="CL120" s="757"/>
      <c r="CM120" s="759"/>
      <c r="CN120" s="759"/>
      <c r="CO120" s="759"/>
    </row>
    <row r="121" spans="2:93" ht="45" customHeight="1">
      <c r="B121" s="759"/>
      <c r="C121" s="759"/>
      <c r="D121" s="730" t="str">
        <v>PROFESIONAL SOCIAL II</v>
      </c>
      <c r="E121" s="730" t="str">
        <f t="shared" si="41"/>
        <v>P</v>
      </c>
      <c r="F121" s="730">
        <f t="shared" si="42"/>
        <v>5.8</v>
      </c>
      <c r="G121" s="730">
        <f t="shared" si="45"/>
        <v>11.6</v>
      </c>
      <c r="H121" s="730">
        <f t="shared" si="46"/>
        <v>17.399999999999999</v>
      </c>
      <c r="I121" s="730">
        <f t="shared" si="47"/>
        <v>23.2</v>
      </c>
      <c r="J121" s="730">
        <f t="shared" si="48"/>
        <v>29</v>
      </c>
      <c r="K121" s="730">
        <f t="shared" si="49"/>
        <v>34.799999999999997</v>
      </c>
      <c r="L121" s="730">
        <f t="shared" si="50"/>
        <v>40.599999999999994</v>
      </c>
      <c r="M121" s="730">
        <f t="shared" si="51"/>
        <v>46.399999999999991</v>
      </c>
      <c r="N121" s="730">
        <f t="shared" si="52"/>
        <v>52.199999999999989</v>
      </c>
      <c r="O121" s="730">
        <f t="shared" si="53"/>
        <v>57.999999999999986</v>
      </c>
      <c r="P121" s="730">
        <f t="shared" si="54"/>
        <v>63.799999999999983</v>
      </c>
      <c r="Q121" s="730">
        <f t="shared" si="55"/>
        <v>69.59999999999998</v>
      </c>
      <c r="R121" s="730">
        <f t="shared" si="56"/>
        <v>75.399999999999977</v>
      </c>
      <c r="S121" s="730">
        <f t="shared" si="57"/>
        <v>81.199999999999974</v>
      </c>
      <c r="T121" s="730">
        <f t="shared" si="58"/>
        <v>86.999999999999972</v>
      </c>
      <c r="U121" s="730">
        <f t="shared" si="59"/>
        <v>92.799999999999969</v>
      </c>
      <c r="V121" s="730">
        <f t="shared" si="60"/>
        <v>98.599999999999966</v>
      </c>
      <c r="W121" s="730">
        <f t="shared" si="61"/>
        <v>104.39999999999996</v>
      </c>
      <c r="X121" s="730">
        <f t="shared" si="62"/>
        <v>110.19999999999996</v>
      </c>
      <c r="Y121" s="730">
        <f t="shared" si="63"/>
        <v>115.99999999999996</v>
      </c>
      <c r="Z121" s="730">
        <f t="shared" si="64"/>
        <v>121.79999999999995</v>
      </c>
      <c r="AA121" s="730">
        <f t="shared" si="65"/>
        <v>127.59999999999995</v>
      </c>
      <c r="AB121" s="730">
        <f t="shared" si="66"/>
        <v>133.39999999999995</v>
      </c>
      <c r="AC121" s="730">
        <f t="shared" si="67"/>
        <v>139.19999999999996</v>
      </c>
      <c r="AD121" s="730">
        <f t="shared" si="68"/>
        <v>144.99999999999997</v>
      </c>
      <c r="AE121" s="730">
        <f t="shared" si="69"/>
        <v>150.79999999999998</v>
      </c>
      <c r="AF121" s="730">
        <f t="shared" si="70"/>
        <v>156.6</v>
      </c>
      <c r="AG121" s="730">
        <f t="shared" si="71"/>
        <v>162.4</v>
      </c>
      <c r="AH121" s="730">
        <f t="shared" si="72"/>
        <v>168.20000000000002</v>
      </c>
      <c r="AI121" s="730">
        <f t="shared" si="73"/>
        <v>174.00000000000003</v>
      </c>
      <c r="AJ121" s="730">
        <f t="shared" si="74"/>
        <v>179.80000000000004</v>
      </c>
      <c r="AK121" s="730">
        <f t="shared" si="75"/>
        <v>185.60000000000005</v>
      </c>
      <c r="AL121" s="730">
        <f t="shared" si="76"/>
        <v>191.40000000000006</v>
      </c>
      <c r="AM121" s="730">
        <f t="shared" si="77"/>
        <v>197.20000000000007</v>
      </c>
      <c r="AN121" s="730">
        <f t="shared" si="78"/>
        <v>203.00000000000009</v>
      </c>
      <c r="AO121" s="730">
        <f t="shared" si="79"/>
        <v>208.8000000000001</v>
      </c>
      <c r="AP121" s="730">
        <f t="shared" si="80"/>
        <v>214.60000000000011</v>
      </c>
      <c r="AQ121" s="730">
        <f t="shared" si="81"/>
        <v>220.40000000000012</v>
      </c>
      <c r="AR121" s="730">
        <f t="shared" si="82"/>
        <v>226.20000000000013</v>
      </c>
      <c r="AS121" s="730">
        <f t="shared" si="83"/>
        <v>232.00000000000014</v>
      </c>
      <c r="AT121" s="730">
        <f t="shared" si="84"/>
        <v>232.00000000000014</v>
      </c>
      <c r="AU121" s="757"/>
      <c r="AV121" s="757"/>
      <c r="AW121" s="757"/>
      <c r="AX121" s="757"/>
      <c r="AY121" s="757"/>
      <c r="AZ121" s="757"/>
      <c r="BA121" s="757"/>
      <c r="BB121" s="757"/>
      <c r="BC121" s="757"/>
      <c r="BD121" s="757"/>
      <c r="BE121" s="757"/>
      <c r="BF121" s="757"/>
      <c r="BG121" s="757"/>
      <c r="BH121" s="757"/>
      <c r="BI121" s="757"/>
      <c r="BJ121" s="757"/>
      <c r="BK121" s="757"/>
      <c r="BL121" s="757"/>
      <c r="BM121" s="757"/>
      <c r="BN121" s="757"/>
      <c r="BO121" s="757"/>
      <c r="BP121" s="757"/>
      <c r="BQ121" s="757"/>
      <c r="BR121" s="757"/>
      <c r="BS121" s="757"/>
      <c r="BT121" s="757"/>
      <c r="BU121" s="757"/>
      <c r="BV121" s="757"/>
      <c r="BW121" s="757"/>
      <c r="BX121" s="757"/>
      <c r="BY121" s="757"/>
      <c r="BZ121" s="757"/>
      <c r="CA121" s="757"/>
      <c r="CB121" s="757"/>
      <c r="CC121" s="757"/>
      <c r="CD121" s="757"/>
      <c r="CE121" s="757"/>
      <c r="CF121" s="757"/>
      <c r="CG121" s="757"/>
      <c r="CH121" s="757"/>
      <c r="CI121" s="757"/>
      <c r="CJ121" s="757"/>
      <c r="CK121" s="757"/>
      <c r="CL121" s="757"/>
      <c r="CM121" s="759"/>
      <c r="CN121" s="759"/>
      <c r="CO121" s="759"/>
    </row>
    <row r="122" spans="2:93" ht="39" customHeight="1">
      <c r="B122" s="759"/>
      <c r="C122" s="759"/>
      <c r="D122" s="730" t="str">
        <v xml:space="preserve">PROFESIONAL EN RIESGOS </v>
      </c>
      <c r="E122" s="730" t="str">
        <f t="shared" si="41"/>
        <v>P</v>
      </c>
      <c r="F122" s="730">
        <f t="shared" si="42"/>
        <v>2.5</v>
      </c>
      <c r="G122" s="730">
        <f t="shared" ref="G122:G124" si="85">IF($D122="","",G91+F122)</f>
        <v>4.5</v>
      </c>
      <c r="H122" s="730">
        <f t="shared" ref="H122:H124" si="86">IF($D122="","",H91+G122)</f>
        <v>6.5</v>
      </c>
      <c r="I122" s="730">
        <f t="shared" ref="I122:I124" si="87">IF($D122="","",I91+H122)</f>
        <v>8.5</v>
      </c>
      <c r="J122" s="730">
        <f t="shared" ref="J122:J124" si="88">IF($D122="","",J91+I122)</f>
        <v>10.5</v>
      </c>
      <c r="K122" s="730">
        <f t="shared" ref="K122:K124" si="89">IF($D122="","",K91+J122)</f>
        <v>12.5</v>
      </c>
      <c r="L122" s="730">
        <f t="shared" ref="L122:L124" si="90">IF($D122="","",L91+K122)</f>
        <v>14.5</v>
      </c>
      <c r="M122" s="730">
        <f t="shared" ref="M122:M124" si="91">IF($D122="","",M91+L122)</f>
        <v>16.5</v>
      </c>
      <c r="N122" s="730">
        <f t="shared" ref="N122:N124" si="92">IF($D122="","",N91+M122)</f>
        <v>18.5</v>
      </c>
      <c r="O122" s="730">
        <f t="shared" ref="O122:O124" si="93">IF($D122="","",O91+N122)</f>
        <v>20.5</v>
      </c>
      <c r="P122" s="730">
        <f t="shared" ref="P122:P124" si="94">IF($D122="","",P91+O122)</f>
        <v>22.5</v>
      </c>
      <c r="Q122" s="730">
        <f t="shared" ref="Q122:Q124" si="95">IF($D122="","",Q91+P122)</f>
        <v>24.5</v>
      </c>
      <c r="R122" s="730">
        <f t="shared" ref="R122:R124" si="96">IF($D122="","",R91+Q122)</f>
        <v>26.5</v>
      </c>
      <c r="S122" s="730">
        <f t="shared" ref="S122:S124" si="97">IF($D122="","",S91+R122)</f>
        <v>28.5</v>
      </c>
      <c r="T122" s="730">
        <f t="shared" ref="T122:T124" si="98">IF($D122="","",T91+S122)</f>
        <v>30.5</v>
      </c>
      <c r="U122" s="730">
        <f t="shared" ref="U122:U124" si="99">IF($D122="","",U91+T122)</f>
        <v>32.5</v>
      </c>
      <c r="V122" s="730">
        <f t="shared" ref="V122:V124" si="100">IF($D122="","",V91+U122)</f>
        <v>34.5</v>
      </c>
      <c r="W122" s="730">
        <f t="shared" ref="W122:W124" si="101">IF($D122="","",W91+V122)</f>
        <v>36.5</v>
      </c>
      <c r="X122" s="730">
        <f t="shared" ref="X122:X124" si="102">IF($D122="","",X91+W122)</f>
        <v>38.5</v>
      </c>
      <c r="Y122" s="730">
        <f t="shared" ref="Y122:Y124" si="103">IF($D122="","",Y91+X122)</f>
        <v>40.5</v>
      </c>
      <c r="Z122" s="730">
        <f t="shared" ref="Z122:Z124" si="104">IF($D122="","",Z91+Y122)</f>
        <v>42.5</v>
      </c>
      <c r="AA122" s="730">
        <f t="shared" ref="AA122:AA124" si="105">IF($D122="","",AA91+Z122)</f>
        <v>44.5</v>
      </c>
      <c r="AB122" s="730">
        <f t="shared" ref="AB122:AB124" si="106">IF($D122="","",AB91+AA122)</f>
        <v>46.5</v>
      </c>
      <c r="AC122" s="730">
        <f t="shared" ref="AC122:AC124" si="107">IF($D122="","",AC91+AB122)</f>
        <v>48.5</v>
      </c>
      <c r="AD122" s="730">
        <f t="shared" ref="AD122:AD124" si="108">IF($D122="","",AD91+AC122)</f>
        <v>50.5</v>
      </c>
      <c r="AE122" s="730">
        <f t="shared" ref="AE122:AE124" si="109">IF($D122="","",AE91+AD122)</f>
        <v>52.5</v>
      </c>
      <c r="AF122" s="730">
        <f t="shared" ref="AF122:AF124" si="110">IF($D122="","",AF91+AE122)</f>
        <v>54.5</v>
      </c>
      <c r="AG122" s="730">
        <f t="shared" ref="AG122:AG124" si="111">IF($D122="","",AG91+AF122)</f>
        <v>56.5</v>
      </c>
      <c r="AH122" s="730">
        <f t="shared" ref="AH122:AH124" si="112">IF($D122="","",AH91+AG122)</f>
        <v>58.5</v>
      </c>
      <c r="AI122" s="730">
        <f t="shared" ref="AI122:AI124" si="113">IF($D122="","",AI91+AH122)</f>
        <v>60.5</v>
      </c>
      <c r="AJ122" s="730">
        <f t="shared" ref="AJ122:AJ124" si="114">IF($D122="","",AJ91+AI122)</f>
        <v>62.5</v>
      </c>
      <c r="AK122" s="730">
        <f t="shared" ref="AK122:AK124" si="115">IF($D122="","",AK91+AJ122)</f>
        <v>64.5</v>
      </c>
      <c r="AL122" s="730">
        <f t="shared" ref="AL122:AL124" si="116">IF($D122="","",AL91+AK122)</f>
        <v>64.5</v>
      </c>
      <c r="AM122" s="730">
        <f t="shared" ref="AM122:AM124" si="117">IF($D122="","",AM91+AL122)</f>
        <v>64.5</v>
      </c>
      <c r="AN122" s="730">
        <f t="shared" ref="AN122:AN124" si="118">IF($D122="","",AN91+AM122)</f>
        <v>64.5</v>
      </c>
      <c r="AO122" s="730">
        <f t="shared" ref="AO122:AO124" si="119">IF($D122="","",AO91+AN122)</f>
        <v>64.5</v>
      </c>
      <c r="AP122" s="730">
        <f t="shared" ref="AP122:AP124" si="120">IF($D122="","",AP91+AO122)</f>
        <v>64.5</v>
      </c>
      <c r="AQ122" s="730">
        <f t="shared" ref="AQ122:AQ124" si="121">IF($D122="","",AQ91+AP122)</f>
        <v>64.5</v>
      </c>
      <c r="AR122" s="730">
        <f t="shared" ref="AR122:AR124" si="122">IF($D122="","",AR91+AQ122)</f>
        <v>64.5</v>
      </c>
      <c r="AS122" s="730">
        <f t="shared" ref="AS122:AS124" si="123">IF($D122="","",AS91+AR122)</f>
        <v>64.5</v>
      </c>
      <c r="AT122" s="730">
        <f t="shared" ref="AT122:AT124" si="124">IF($D122="","",AT91+AS122)</f>
        <v>64.5</v>
      </c>
      <c r="AU122" s="757"/>
      <c r="AV122" s="757"/>
      <c r="AW122" s="757"/>
      <c r="AX122" s="757"/>
      <c r="AY122" s="757"/>
      <c r="AZ122" s="757"/>
      <c r="BA122" s="757"/>
      <c r="BB122" s="757"/>
      <c r="BC122" s="757"/>
      <c r="BD122" s="757"/>
      <c r="BE122" s="757"/>
      <c r="BF122" s="757"/>
      <c r="BG122" s="757"/>
      <c r="BH122" s="757"/>
      <c r="BI122" s="757"/>
      <c r="BJ122" s="757"/>
      <c r="BK122" s="757"/>
      <c r="BL122" s="757"/>
      <c r="BM122" s="757"/>
      <c r="BN122" s="757"/>
      <c r="BO122" s="757"/>
      <c r="BP122" s="757"/>
      <c r="BQ122" s="757"/>
      <c r="BR122" s="757"/>
      <c r="BS122" s="757"/>
      <c r="BT122" s="757"/>
      <c r="BU122" s="757"/>
      <c r="BV122" s="757"/>
      <c r="BW122" s="757"/>
      <c r="BX122" s="757"/>
      <c r="BY122" s="757"/>
      <c r="BZ122" s="757"/>
      <c r="CA122" s="757"/>
      <c r="CB122" s="757"/>
      <c r="CC122" s="757"/>
      <c r="CD122" s="757"/>
      <c r="CE122" s="757"/>
      <c r="CF122" s="757"/>
      <c r="CG122" s="757"/>
      <c r="CH122" s="757"/>
      <c r="CI122" s="757"/>
      <c r="CJ122" s="757"/>
      <c r="CK122" s="757"/>
      <c r="CL122" s="757"/>
      <c r="CM122" s="759"/>
      <c r="CN122" s="759"/>
      <c r="CO122" s="759"/>
    </row>
    <row r="123" spans="2:93" ht="15">
      <c r="B123" s="759"/>
      <c r="C123" s="759"/>
      <c r="D123" s="730"/>
      <c r="E123" s="730" t="str">
        <f t="shared" si="41"/>
        <v/>
      </c>
      <c r="F123" s="730" t="str">
        <f t="shared" si="42"/>
        <v/>
      </c>
      <c r="G123" s="730" t="str">
        <f t="shared" si="85"/>
        <v/>
      </c>
      <c r="H123" s="730" t="str">
        <f t="shared" si="86"/>
        <v/>
      </c>
      <c r="I123" s="730" t="str">
        <f t="shared" si="87"/>
        <v/>
      </c>
      <c r="J123" s="730" t="str">
        <f t="shared" si="88"/>
        <v/>
      </c>
      <c r="K123" s="730" t="str">
        <f t="shared" si="89"/>
        <v/>
      </c>
      <c r="L123" s="730" t="str">
        <f t="shared" si="90"/>
        <v/>
      </c>
      <c r="M123" s="730" t="str">
        <f t="shared" si="91"/>
        <v/>
      </c>
      <c r="N123" s="730" t="str">
        <f t="shared" si="92"/>
        <v/>
      </c>
      <c r="O123" s="730" t="str">
        <f t="shared" si="93"/>
        <v/>
      </c>
      <c r="P123" s="730" t="str">
        <f t="shared" si="94"/>
        <v/>
      </c>
      <c r="Q123" s="730" t="str">
        <f t="shared" si="95"/>
        <v/>
      </c>
      <c r="R123" s="730" t="str">
        <f t="shared" si="96"/>
        <v/>
      </c>
      <c r="S123" s="730" t="str">
        <f t="shared" si="97"/>
        <v/>
      </c>
      <c r="T123" s="730" t="str">
        <f t="shared" si="98"/>
        <v/>
      </c>
      <c r="U123" s="730" t="str">
        <f t="shared" si="99"/>
        <v/>
      </c>
      <c r="V123" s="730" t="str">
        <f t="shared" si="100"/>
        <v/>
      </c>
      <c r="W123" s="730" t="str">
        <f t="shared" si="101"/>
        <v/>
      </c>
      <c r="X123" s="730" t="str">
        <f t="shared" si="102"/>
        <v/>
      </c>
      <c r="Y123" s="730" t="str">
        <f t="shared" si="103"/>
        <v/>
      </c>
      <c r="Z123" s="730" t="str">
        <f t="shared" si="104"/>
        <v/>
      </c>
      <c r="AA123" s="730" t="str">
        <f t="shared" si="105"/>
        <v/>
      </c>
      <c r="AB123" s="730" t="str">
        <f t="shared" si="106"/>
        <v/>
      </c>
      <c r="AC123" s="730" t="str">
        <f t="shared" si="107"/>
        <v/>
      </c>
      <c r="AD123" s="730" t="str">
        <f t="shared" si="108"/>
        <v/>
      </c>
      <c r="AE123" s="730" t="str">
        <f t="shared" si="109"/>
        <v/>
      </c>
      <c r="AF123" s="730" t="str">
        <f t="shared" si="110"/>
        <v/>
      </c>
      <c r="AG123" s="730" t="str">
        <f t="shared" si="111"/>
        <v/>
      </c>
      <c r="AH123" s="730" t="str">
        <f t="shared" si="112"/>
        <v/>
      </c>
      <c r="AI123" s="730" t="str">
        <f t="shared" si="113"/>
        <v/>
      </c>
      <c r="AJ123" s="730" t="str">
        <f t="shared" si="114"/>
        <v/>
      </c>
      <c r="AK123" s="730" t="str">
        <f t="shared" si="115"/>
        <v/>
      </c>
      <c r="AL123" s="730" t="str">
        <f t="shared" si="116"/>
        <v/>
      </c>
      <c r="AM123" s="730" t="str">
        <f t="shared" si="117"/>
        <v/>
      </c>
      <c r="AN123" s="730" t="str">
        <f t="shared" si="118"/>
        <v/>
      </c>
      <c r="AO123" s="730" t="str">
        <f t="shared" si="119"/>
        <v/>
      </c>
      <c r="AP123" s="730" t="str">
        <f t="shared" si="120"/>
        <v/>
      </c>
      <c r="AQ123" s="730" t="str">
        <f t="shared" si="121"/>
        <v/>
      </c>
      <c r="AR123" s="730" t="str">
        <f t="shared" si="122"/>
        <v/>
      </c>
      <c r="AS123" s="730" t="str">
        <f t="shared" si="123"/>
        <v/>
      </c>
      <c r="AT123" s="730" t="str">
        <f t="shared" si="124"/>
        <v/>
      </c>
      <c r="AU123" s="757"/>
      <c r="AV123" s="757"/>
      <c r="AW123" s="757"/>
      <c r="AX123" s="757"/>
      <c r="AY123" s="757"/>
      <c r="AZ123" s="757"/>
      <c r="BA123" s="757"/>
      <c r="BB123" s="757"/>
      <c r="BC123" s="757"/>
      <c r="BD123" s="757"/>
      <c r="BE123" s="757"/>
      <c r="BF123" s="757"/>
      <c r="BG123" s="757"/>
      <c r="BH123" s="757"/>
      <c r="BI123" s="757"/>
      <c r="BJ123" s="757"/>
      <c r="BK123" s="757"/>
      <c r="BL123" s="757"/>
      <c r="BM123" s="757"/>
      <c r="BN123" s="757"/>
      <c r="BO123" s="757"/>
      <c r="BP123" s="757"/>
      <c r="BQ123" s="757"/>
      <c r="BR123" s="757"/>
      <c r="BS123" s="757"/>
      <c r="BT123" s="757"/>
      <c r="BU123" s="757"/>
      <c r="BV123" s="757"/>
      <c r="BW123" s="757"/>
      <c r="BX123" s="757"/>
      <c r="BY123" s="757"/>
      <c r="BZ123" s="757"/>
      <c r="CA123" s="757"/>
      <c r="CB123" s="757"/>
      <c r="CC123" s="757"/>
      <c r="CD123" s="757"/>
      <c r="CE123" s="757"/>
      <c r="CF123" s="757"/>
      <c r="CG123" s="757"/>
      <c r="CH123" s="757"/>
      <c r="CI123" s="757"/>
      <c r="CJ123" s="757"/>
      <c r="CK123" s="757"/>
      <c r="CL123" s="757"/>
      <c r="CM123" s="759"/>
      <c r="CN123" s="759"/>
      <c r="CO123" s="759"/>
    </row>
    <row r="124" spans="2:93" ht="15">
      <c r="B124" s="759"/>
      <c r="C124" s="759"/>
      <c r="D124" s="730"/>
      <c r="E124" s="730" t="str">
        <f t="shared" si="41"/>
        <v/>
      </c>
      <c r="F124" s="730" t="str">
        <f t="shared" si="42"/>
        <v/>
      </c>
      <c r="G124" s="730" t="str">
        <f t="shared" si="85"/>
        <v/>
      </c>
      <c r="H124" s="730" t="str">
        <f t="shared" si="86"/>
        <v/>
      </c>
      <c r="I124" s="775" t="str">
        <f t="shared" si="87"/>
        <v/>
      </c>
      <c r="J124" s="730" t="str">
        <f t="shared" si="88"/>
        <v/>
      </c>
      <c r="K124" s="730" t="str">
        <f t="shared" si="89"/>
        <v/>
      </c>
      <c r="L124" s="730" t="str">
        <f t="shared" si="90"/>
        <v/>
      </c>
      <c r="M124" s="775" t="str">
        <f t="shared" si="91"/>
        <v/>
      </c>
      <c r="N124" s="730" t="str">
        <f t="shared" si="92"/>
        <v/>
      </c>
      <c r="O124" s="730" t="str">
        <f t="shared" si="93"/>
        <v/>
      </c>
      <c r="P124" s="730" t="str">
        <f t="shared" si="94"/>
        <v/>
      </c>
      <c r="Q124" s="775" t="str">
        <f t="shared" si="95"/>
        <v/>
      </c>
      <c r="R124" s="730" t="str">
        <f t="shared" si="96"/>
        <v/>
      </c>
      <c r="S124" s="730" t="str">
        <f t="shared" si="97"/>
        <v/>
      </c>
      <c r="T124" s="730" t="str">
        <f t="shared" si="98"/>
        <v/>
      </c>
      <c r="U124" s="775" t="str">
        <f t="shared" si="99"/>
        <v/>
      </c>
      <c r="V124" s="730" t="str">
        <f t="shared" si="100"/>
        <v/>
      </c>
      <c r="W124" s="730" t="str">
        <f t="shared" si="101"/>
        <v/>
      </c>
      <c r="X124" s="730" t="str">
        <f t="shared" si="102"/>
        <v/>
      </c>
      <c r="Y124" s="730" t="str">
        <f t="shared" si="103"/>
        <v/>
      </c>
      <c r="Z124" s="730" t="str">
        <f t="shared" si="104"/>
        <v/>
      </c>
      <c r="AA124" s="730" t="str">
        <f t="shared" si="105"/>
        <v/>
      </c>
      <c r="AB124" s="730" t="str">
        <f t="shared" si="106"/>
        <v/>
      </c>
      <c r="AC124" s="730" t="str">
        <f t="shared" si="107"/>
        <v/>
      </c>
      <c r="AD124" s="730" t="str">
        <f t="shared" si="108"/>
        <v/>
      </c>
      <c r="AE124" s="730" t="str">
        <f t="shared" si="109"/>
        <v/>
      </c>
      <c r="AF124" s="730" t="str">
        <f t="shared" si="110"/>
        <v/>
      </c>
      <c r="AG124" s="730" t="str">
        <f t="shared" si="111"/>
        <v/>
      </c>
      <c r="AH124" s="730" t="str">
        <f t="shared" si="112"/>
        <v/>
      </c>
      <c r="AI124" s="730" t="str">
        <f t="shared" si="113"/>
        <v/>
      </c>
      <c r="AJ124" s="730" t="str">
        <f t="shared" si="114"/>
        <v/>
      </c>
      <c r="AK124" s="730" t="str">
        <f t="shared" si="115"/>
        <v/>
      </c>
      <c r="AL124" s="730" t="str">
        <f t="shared" si="116"/>
        <v/>
      </c>
      <c r="AM124" s="730" t="str">
        <f t="shared" si="117"/>
        <v/>
      </c>
      <c r="AN124" s="730" t="str">
        <f t="shared" si="118"/>
        <v/>
      </c>
      <c r="AO124" s="730" t="str">
        <f t="shared" si="119"/>
        <v/>
      </c>
      <c r="AP124" s="730" t="str">
        <f t="shared" si="120"/>
        <v/>
      </c>
      <c r="AQ124" s="730" t="str">
        <f t="shared" si="121"/>
        <v/>
      </c>
      <c r="AR124" s="730" t="str">
        <f t="shared" si="122"/>
        <v/>
      </c>
      <c r="AS124" s="730" t="str">
        <f t="shared" si="123"/>
        <v/>
      </c>
      <c r="AT124" s="730" t="str">
        <f t="shared" si="124"/>
        <v/>
      </c>
      <c r="AU124" s="757"/>
      <c r="AV124" s="757"/>
      <c r="AW124" s="757"/>
      <c r="AX124" s="757"/>
      <c r="AY124" s="757"/>
      <c r="AZ124" s="757"/>
      <c r="BA124" s="757"/>
      <c r="BB124" s="757"/>
      <c r="BC124" s="757"/>
      <c r="BD124" s="757"/>
      <c r="BE124" s="757"/>
      <c r="BF124" s="757"/>
      <c r="BG124" s="757"/>
      <c r="BH124" s="757"/>
      <c r="BI124" s="757"/>
      <c r="BJ124" s="757"/>
      <c r="BK124" s="757"/>
      <c r="BL124" s="757"/>
      <c r="BM124" s="757"/>
      <c r="BN124" s="757"/>
      <c r="BO124" s="757"/>
      <c r="BP124" s="757"/>
      <c r="BQ124" s="757"/>
      <c r="BR124" s="757"/>
      <c r="BS124" s="757"/>
      <c r="BT124" s="757"/>
      <c r="BU124" s="757"/>
      <c r="BV124" s="757"/>
      <c r="BW124" s="757"/>
      <c r="BX124" s="757"/>
      <c r="BY124" s="757"/>
      <c r="BZ124" s="757"/>
      <c r="CA124" s="757"/>
      <c r="CB124" s="757"/>
      <c r="CC124" s="757"/>
      <c r="CD124" s="757"/>
      <c r="CE124" s="757"/>
      <c r="CF124" s="757"/>
      <c r="CG124" s="757"/>
      <c r="CH124" s="757"/>
      <c r="CI124" s="757"/>
      <c r="CJ124" s="757"/>
      <c r="CK124" s="757"/>
      <c r="CL124" s="757"/>
      <c r="CM124" s="759"/>
      <c r="CN124" s="759"/>
      <c r="CO124" s="759"/>
    </row>
    <row r="125" spans="2:93" ht="15">
      <c r="B125" s="759"/>
      <c r="C125" s="759"/>
      <c r="D125" s="730"/>
      <c r="E125" s="730" t="str">
        <f t="shared" si="41"/>
        <v/>
      </c>
      <c r="F125" s="774"/>
      <c r="G125" s="757"/>
      <c r="H125" s="757"/>
      <c r="I125" s="757"/>
      <c r="J125" s="757"/>
      <c r="K125" s="757"/>
      <c r="L125" s="757"/>
      <c r="M125" s="757"/>
      <c r="N125" s="757"/>
      <c r="O125" s="757"/>
      <c r="P125" s="757"/>
      <c r="Q125" s="757"/>
      <c r="R125" s="757"/>
      <c r="S125" s="757"/>
      <c r="T125" s="757"/>
      <c r="U125" s="757"/>
      <c r="V125" s="757"/>
      <c r="W125" s="757"/>
      <c r="X125" s="757"/>
      <c r="Y125" s="757"/>
      <c r="Z125" s="757"/>
      <c r="AA125" s="757"/>
      <c r="AB125" s="757"/>
      <c r="AC125" s="757"/>
      <c r="AD125" s="757"/>
      <c r="AE125" s="757"/>
      <c r="AF125" s="757"/>
      <c r="AG125" s="757"/>
      <c r="AH125" s="757"/>
      <c r="AI125" s="757"/>
      <c r="AJ125" s="757"/>
      <c r="AK125" s="757"/>
      <c r="AL125" s="757"/>
      <c r="AM125" s="757"/>
      <c r="AN125" s="757"/>
      <c r="AO125" s="757"/>
      <c r="AP125" s="757"/>
      <c r="AQ125" s="757"/>
      <c r="AR125" s="757"/>
      <c r="AS125" s="757"/>
      <c r="AT125" s="757"/>
      <c r="AU125" s="757"/>
      <c r="AV125" s="757"/>
      <c r="AW125" s="757"/>
      <c r="AX125" s="757"/>
      <c r="AY125" s="757"/>
      <c r="AZ125" s="757"/>
      <c r="BA125" s="757"/>
      <c r="BB125" s="757"/>
      <c r="BC125" s="757"/>
      <c r="BD125" s="757"/>
      <c r="BE125" s="757"/>
      <c r="BF125" s="757"/>
      <c r="BG125" s="757"/>
      <c r="BH125" s="757"/>
      <c r="BI125" s="757"/>
      <c r="BJ125" s="757"/>
      <c r="BK125" s="757"/>
      <c r="BL125" s="757"/>
      <c r="BM125" s="757"/>
      <c r="BN125" s="757"/>
      <c r="BO125" s="757"/>
      <c r="BP125" s="757"/>
      <c r="BQ125" s="757"/>
      <c r="BR125" s="757"/>
      <c r="BS125" s="757"/>
      <c r="BT125" s="757"/>
      <c r="BU125" s="757"/>
      <c r="BV125" s="757"/>
      <c r="BW125" s="757"/>
      <c r="BX125" s="757"/>
      <c r="BY125" s="757"/>
      <c r="BZ125" s="757"/>
      <c r="CA125" s="757"/>
      <c r="CB125" s="757"/>
      <c r="CC125" s="757"/>
      <c r="CD125" s="757"/>
      <c r="CE125" s="757"/>
      <c r="CF125" s="757"/>
      <c r="CG125" s="757"/>
      <c r="CH125" s="757"/>
      <c r="CI125" s="757"/>
      <c r="CJ125" s="757"/>
      <c r="CK125" s="757"/>
      <c r="CL125" s="757"/>
      <c r="CM125" s="759"/>
      <c r="CN125" s="759"/>
      <c r="CO125" s="759"/>
    </row>
    <row r="126" spans="2:93">
      <c r="B126" s="759"/>
      <c r="C126" s="759"/>
      <c r="D126" s="774"/>
      <c r="E126" s="774"/>
      <c r="F126" s="774"/>
      <c r="G126" s="757"/>
      <c r="H126" s="757"/>
      <c r="I126" s="757"/>
      <c r="J126" s="757"/>
      <c r="K126" s="757"/>
      <c r="L126" s="757"/>
      <c r="M126" s="757"/>
      <c r="N126" s="757"/>
      <c r="O126" s="757"/>
      <c r="P126" s="757"/>
      <c r="Q126" s="757"/>
      <c r="R126" s="757"/>
      <c r="S126" s="757"/>
      <c r="T126" s="757"/>
      <c r="U126" s="757"/>
      <c r="V126" s="757"/>
      <c r="W126" s="757"/>
      <c r="X126" s="757"/>
      <c r="Y126" s="757"/>
      <c r="Z126" s="757"/>
      <c r="AA126" s="757"/>
      <c r="AB126" s="757"/>
      <c r="AC126" s="757"/>
      <c r="AD126" s="757"/>
      <c r="AE126" s="757"/>
      <c r="AF126" s="757"/>
      <c r="AG126" s="757"/>
      <c r="AH126" s="757"/>
      <c r="AI126" s="757"/>
      <c r="AJ126" s="757"/>
      <c r="AK126" s="757"/>
      <c r="AL126" s="757"/>
      <c r="AM126" s="757"/>
      <c r="AN126" s="757"/>
      <c r="AO126" s="757"/>
      <c r="AP126" s="757"/>
      <c r="AQ126" s="757"/>
      <c r="AR126" s="757"/>
      <c r="AS126" s="757"/>
      <c r="AT126" s="757"/>
      <c r="AU126" s="757"/>
      <c r="AV126" s="757"/>
      <c r="AW126" s="757"/>
      <c r="AX126" s="757"/>
      <c r="AY126" s="757"/>
      <c r="AZ126" s="757"/>
      <c r="BA126" s="757"/>
      <c r="BB126" s="757"/>
      <c r="BC126" s="757"/>
      <c r="BD126" s="757"/>
      <c r="BE126" s="757"/>
      <c r="BF126" s="757"/>
      <c r="BG126" s="757"/>
      <c r="BH126" s="757"/>
      <c r="BI126" s="757"/>
      <c r="BJ126" s="757"/>
      <c r="BK126" s="757"/>
      <c r="BL126" s="757"/>
      <c r="BM126" s="757"/>
      <c r="BN126" s="757"/>
      <c r="BO126" s="757"/>
      <c r="BP126" s="757"/>
      <c r="BQ126" s="757"/>
      <c r="BR126" s="757"/>
      <c r="BS126" s="757"/>
      <c r="BT126" s="757"/>
      <c r="BU126" s="757"/>
      <c r="BV126" s="757"/>
      <c r="BW126" s="757"/>
      <c r="BX126" s="757"/>
      <c r="BY126" s="757"/>
      <c r="BZ126" s="757"/>
      <c r="CA126" s="757"/>
      <c r="CB126" s="757"/>
      <c r="CC126" s="757"/>
      <c r="CD126" s="757"/>
      <c r="CE126" s="757"/>
      <c r="CF126" s="757"/>
      <c r="CG126" s="757"/>
      <c r="CH126" s="757"/>
      <c r="CI126" s="757"/>
      <c r="CJ126" s="757"/>
      <c r="CK126" s="757"/>
      <c r="CL126" s="757"/>
      <c r="CM126" s="759"/>
      <c r="CN126" s="759"/>
      <c r="CO126" s="759"/>
    </row>
    <row r="127" spans="2:93">
      <c r="B127" s="759"/>
      <c r="C127" s="759"/>
      <c r="D127" s="774"/>
      <c r="E127" s="774"/>
      <c r="F127" s="774"/>
      <c r="G127" s="757"/>
      <c r="H127" s="757"/>
      <c r="I127" s="757"/>
      <c r="J127" s="757"/>
      <c r="K127" s="757"/>
      <c r="L127" s="757"/>
      <c r="M127" s="757"/>
      <c r="N127" s="757"/>
      <c r="O127" s="757"/>
      <c r="P127" s="757"/>
      <c r="Q127" s="757"/>
      <c r="R127" s="757"/>
      <c r="S127" s="757"/>
      <c r="T127" s="757"/>
      <c r="U127" s="757"/>
      <c r="V127" s="757"/>
      <c r="W127" s="757"/>
      <c r="X127" s="757"/>
      <c r="Y127" s="757"/>
      <c r="Z127" s="757"/>
      <c r="AA127" s="757"/>
      <c r="AB127" s="757"/>
      <c r="AC127" s="757"/>
      <c r="AD127" s="757"/>
      <c r="AE127" s="757"/>
      <c r="AF127" s="757"/>
      <c r="AG127" s="757"/>
      <c r="AH127" s="757"/>
      <c r="AI127" s="757"/>
      <c r="AJ127" s="757"/>
      <c r="AK127" s="757"/>
      <c r="AL127" s="757"/>
      <c r="AM127" s="757"/>
      <c r="AN127" s="757"/>
      <c r="AO127" s="757"/>
      <c r="AP127" s="757"/>
      <c r="AQ127" s="757"/>
      <c r="AR127" s="757"/>
      <c r="AS127" s="757"/>
      <c r="AT127" s="757"/>
      <c r="AU127" s="757"/>
      <c r="AV127" s="757"/>
      <c r="AW127" s="757"/>
      <c r="AX127" s="757"/>
      <c r="AY127" s="757"/>
      <c r="AZ127" s="757"/>
      <c r="BA127" s="757"/>
      <c r="BB127" s="757"/>
      <c r="BC127" s="757"/>
      <c r="BD127" s="757"/>
      <c r="BE127" s="757"/>
      <c r="BF127" s="757"/>
      <c r="BG127" s="757"/>
      <c r="BH127" s="757"/>
      <c r="BI127" s="757"/>
      <c r="BJ127" s="757"/>
      <c r="BK127" s="757"/>
      <c r="BL127" s="757"/>
      <c r="BM127" s="757"/>
      <c r="BN127" s="757"/>
      <c r="BO127" s="757"/>
      <c r="BP127" s="757"/>
      <c r="BQ127" s="757"/>
      <c r="BR127" s="757"/>
      <c r="BS127" s="757"/>
      <c r="BT127" s="757"/>
      <c r="BU127" s="757"/>
      <c r="BV127" s="757"/>
      <c r="BW127" s="757"/>
      <c r="BX127" s="757"/>
      <c r="BY127" s="757"/>
      <c r="BZ127" s="757"/>
      <c r="CA127" s="757"/>
      <c r="CB127" s="757"/>
      <c r="CC127" s="757"/>
      <c r="CD127" s="757"/>
      <c r="CE127" s="757"/>
      <c r="CF127" s="757"/>
      <c r="CG127" s="757"/>
      <c r="CH127" s="757"/>
      <c r="CI127" s="757"/>
      <c r="CJ127" s="757"/>
      <c r="CK127" s="757"/>
      <c r="CL127" s="757"/>
      <c r="CM127" s="759"/>
      <c r="CN127" s="759"/>
      <c r="CO127" s="759"/>
    </row>
    <row r="128" spans="2:93">
      <c r="B128" s="759"/>
      <c r="C128" s="759"/>
      <c r="D128" s="774"/>
      <c r="E128" s="774"/>
      <c r="F128" s="774"/>
      <c r="G128" s="757"/>
      <c r="H128" s="757"/>
      <c r="I128" s="757"/>
      <c r="J128" s="757"/>
      <c r="K128" s="757"/>
      <c r="L128" s="757"/>
      <c r="M128" s="757"/>
      <c r="N128" s="757"/>
      <c r="O128" s="757"/>
      <c r="P128" s="757"/>
      <c r="Q128" s="757"/>
      <c r="R128" s="757"/>
      <c r="S128" s="757"/>
      <c r="T128" s="757"/>
      <c r="U128" s="757"/>
      <c r="V128" s="757"/>
      <c r="W128" s="757"/>
      <c r="X128" s="757"/>
      <c r="Y128" s="757"/>
      <c r="Z128" s="757"/>
      <c r="AA128" s="757"/>
      <c r="AB128" s="757"/>
      <c r="AC128" s="757"/>
      <c r="AD128" s="757"/>
      <c r="AE128" s="757"/>
      <c r="AF128" s="757"/>
      <c r="AG128" s="757"/>
      <c r="AH128" s="757"/>
      <c r="AI128" s="757"/>
      <c r="AJ128" s="757"/>
      <c r="AK128" s="757"/>
      <c r="AL128" s="757"/>
      <c r="AM128" s="757"/>
      <c r="AN128" s="757"/>
      <c r="AO128" s="757"/>
      <c r="AP128" s="757"/>
      <c r="AQ128" s="757"/>
      <c r="AR128" s="757"/>
      <c r="AS128" s="757"/>
      <c r="AT128" s="757"/>
      <c r="AU128" s="757"/>
      <c r="AV128" s="757"/>
      <c r="AW128" s="757"/>
      <c r="AX128" s="757"/>
      <c r="AY128" s="757"/>
      <c r="AZ128" s="757"/>
      <c r="BA128" s="757"/>
      <c r="BB128" s="757"/>
      <c r="BC128" s="757"/>
      <c r="BD128" s="757"/>
      <c r="BE128" s="757"/>
      <c r="BF128" s="757"/>
      <c r="BG128" s="757"/>
      <c r="BH128" s="757"/>
      <c r="BI128" s="757"/>
      <c r="BJ128" s="757"/>
      <c r="BK128" s="757"/>
      <c r="BL128" s="757"/>
      <c r="BM128" s="757"/>
      <c r="BN128" s="757"/>
      <c r="BO128" s="757"/>
      <c r="BP128" s="757"/>
      <c r="BQ128" s="757"/>
      <c r="BR128" s="757"/>
      <c r="BS128" s="757"/>
      <c r="BT128" s="757"/>
      <c r="BU128" s="757"/>
      <c r="BV128" s="757"/>
      <c r="BW128" s="757"/>
      <c r="BX128" s="757"/>
      <c r="BY128" s="757"/>
      <c r="BZ128" s="757"/>
      <c r="CA128" s="757"/>
      <c r="CB128" s="757"/>
      <c r="CC128" s="757"/>
      <c r="CD128" s="757"/>
      <c r="CE128" s="757"/>
      <c r="CF128" s="757"/>
      <c r="CG128" s="757"/>
      <c r="CH128" s="757"/>
      <c r="CI128" s="757"/>
      <c r="CJ128" s="757"/>
      <c r="CK128" s="757"/>
      <c r="CL128" s="757"/>
      <c r="CM128" s="759"/>
      <c r="CN128" s="759"/>
      <c r="CO128" s="759"/>
    </row>
    <row r="129" spans="2:93">
      <c r="B129" s="759"/>
      <c r="C129" s="759"/>
      <c r="D129" s="774"/>
      <c r="E129" s="774"/>
      <c r="F129" s="774"/>
      <c r="G129" s="757"/>
      <c r="H129" s="757"/>
      <c r="I129" s="757"/>
      <c r="J129" s="757"/>
      <c r="K129" s="757"/>
      <c r="L129" s="757"/>
      <c r="M129" s="757"/>
      <c r="N129" s="757"/>
      <c r="O129" s="757"/>
      <c r="P129" s="757"/>
      <c r="Q129" s="757"/>
      <c r="R129" s="757"/>
      <c r="S129" s="757"/>
      <c r="T129" s="757"/>
      <c r="U129" s="757"/>
      <c r="V129" s="757"/>
      <c r="W129" s="757"/>
      <c r="X129" s="757"/>
      <c r="Y129" s="757"/>
      <c r="Z129" s="757"/>
      <c r="AA129" s="757"/>
      <c r="AB129" s="757"/>
      <c r="AC129" s="757"/>
      <c r="AD129" s="757"/>
      <c r="AE129" s="757"/>
      <c r="AF129" s="757"/>
      <c r="AG129" s="757"/>
      <c r="AH129" s="757"/>
      <c r="AI129" s="757"/>
      <c r="AJ129" s="757"/>
      <c r="AK129" s="757"/>
      <c r="AL129" s="757"/>
      <c r="AM129" s="757"/>
      <c r="AN129" s="757"/>
      <c r="AO129" s="757"/>
      <c r="AP129" s="757"/>
      <c r="AQ129" s="757"/>
      <c r="AR129" s="757"/>
      <c r="AS129" s="757"/>
      <c r="AT129" s="757"/>
      <c r="AU129" s="757"/>
      <c r="AV129" s="757"/>
      <c r="AW129" s="757"/>
      <c r="AX129" s="757"/>
      <c r="AY129" s="757"/>
      <c r="AZ129" s="757"/>
      <c r="BA129" s="757"/>
      <c r="BB129" s="757"/>
      <c r="BC129" s="757"/>
      <c r="BD129" s="757"/>
      <c r="BE129" s="757"/>
      <c r="BF129" s="757"/>
      <c r="BG129" s="757"/>
      <c r="BH129" s="757"/>
      <c r="BI129" s="757"/>
      <c r="BJ129" s="757"/>
      <c r="BK129" s="757"/>
      <c r="BL129" s="757"/>
      <c r="BM129" s="757"/>
      <c r="BN129" s="757"/>
      <c r="BO129" s="757"/>
      <c r="BP129" s="757"/>
      <c r="BQ129" s="757"/>
      <c r="BR129" s="757"/>
      <c r="BS129" s="757"/>
      <c r="BT129" s="757"/>
      <c r="BU129" s="757"/>
      <c r="BV129" s="757"/>
      <c r="BW129" s="757"/>
      <c r="BX129" s="757"/>
      <c r="BY129" s="757"/>
      <c r="BZ129" s="757"/>
      <c r="CA129" s="757"/>
      <c r="CB129" s="757"/>
      <c r="CC129" s="757"/>
      <c r="CD129" s="757"/>
      <c r="CE129" s="757"/>
      <c r="CF129" s="757"/>
      <c r="CG129" s="757"/>
      <c r="CH129" s="757"/>
      <c r="CI129" s="757"/>
      <c r="CJ129" s="757"/>
      <c r="CK129" s="757"/>
      <c r="CL129" s="757"/>
      <c r="CM129" s="759"/>
      <c r="CN129" s="759"/>
      <c r="CO129" s="759"/>
    </row>
    <row r="130" spans="2:93">
      <c r="B130" s="759"/>
      <c r="C130" s="759"/>
      <c r="D130" s="774"/>
      <c r="E130" s="774"/>
      <c r="F130" s="774"/>
      <c r="G130" s="757"/>
      <c r="H130" s="757"/>
      <c r="I130" s="757"/>
      <c r="J130" s="757"/>
      <c r="K130" s="757"/>
      <c r="L130" s="757"/>
      <c r="M130" s="757"/>
      <c r="N130" s="757"/>
      <c r="O130" s="757"/>
      <c r="P130" s="757"/>
      <c r="Q130" s="757"/>
      <c r="R130" s="757"/>
      <c r="S130" s="757"/>
      <c r="T130" s="757"/>
      <c r="U130" s="757"/>
      <c r="V130" s="757"/>
      <c r="W130" s="757"/>
      <c r="X130" s="757"/>
      <c r="Y130" s="757"/>
      <c r="Z130" s="757"/>
      <c r="AA130" s="757"/>
      <c r="AB130" s="757"/>
      <c r="AC130" s="757"/>
      <c r="AD130" s="757"/>
      <c r="AE130" s="757"/>
      <c r="AF130" s="757"/>
      <c r="AG130" s="757"/>
      <c r="AH130" s="757"/>
      <c r="AI130" s="757"/>
      <c r="AJ130" s="757"/>
      <c r="AK130" s="757"/>
      <c r="AL130" s="757"/>
      <c r="AM130" s="757"/>
      <c r="AN130" s="757"/>
      <c r="AO130" s="757"/>
      <c r="AP130" s="757"/>
      <c r="AQ130" s="757"/>
      <c r="AR130" s="757"/>
      <c r="AS130" s="757"/>
      <c r="AT130" s="757"/>
      <c r="AU130" s="757"/>
      <c r="AV130" s="757"/>
      <c r="AW130" s="757"/>
      <c r="AX130" s="757"/>
      <c r="AY130" s="757"/>
      <c r="AZ130" s="757"/>
      <c r="BA130" s="757"/>
      <c r="BB130" s="757"/>
      <c r="BC130" s="757"/>
      <c r="BD130" s="757"/>
      <c r="BE130" s="757"/>
      <c r="BF130" s="757"/>
      <c r="BG130" s="757"/>
      <c r="BH130" s="757"/>
      <c r="BI130" s="757"/>
      <c r="BJ130" s="757"/>
      <c r="BK130" s="757"/>
      <c r="BL130" s="757"/>
      <c r="BM130" s="757"/>
      <c r="BN130" s="757"/>
      <c r="BO130" s="757"/>
      <c r="BP130" s="757"/>
      <c r="BQ130" s="757"/>
      <c r="BR130" s="757"/>
      <c r="BS130" s="757"/>
      <c r="BT130" s="757"/>
      <c r="BU130" s="757"/>
      <c r="BV130" s="757"/>
      <c r="BW130" s="757"/>
      <c r="BX130" s="757"/>
      <c r="BY130" s="757"/>
      <c r="BZ130" s="757"/>
      <c r="CA130" s="757"/>
      <c r="CB130" s="757"/>
      <c r="CC130" s="757"/>
      <c r="CD130" s="757"/>
      <c r="CE130" s="757"/>
      <c r="CF130" s="757"/>
      <c r="CG130" s="757"/>
      <c r="CH130" s="757"/>
      <c r="CI130" s="757"/>
      <c r="CJ130" s="757"/>
      <c r="CK130" s="757"/>
      <c r="CL130" s="757"/>
      <c r="CM130" s="759"/>
      <c r="CN130" s="759"/>
      <c r="CO130" s="759"/>
    </row>
    <row r="131" spans="2:93">
      <c r="B131" s="759"/>
      <c r="C131" s="759"/>
      <c r="D131" s="774"/>
      <c r="E131" s="774"/>
      <c r="F131" s="774"/>
      <c r="G131" s="757"/>
      <c r="H131" s="757"/>
      <c r="I131" s="757"/>
      <c r="J131" s="757"/>
      <c r="K131" s="757"/>
      <c r="L131" s="757"/>
      <c r="M131" s="757"/>
      <c r="N131" s="757"/>
      <c r="O131" s="757"/>
      <c r="P131" s="757"/>
      <c r="Q131" s="757"/>
      <c r="R131" s="757"/>
      <c r="S131" s="757"/>
      <c r="T131" s="757"/>
      <c r="U131" s="757"/>
      <c r="V131" s="757"/>
      <c r="W131" s="757"/>
      <c r="X131" s="757"/>
      <c r="Y131" s="757"/>
      <c r="Z131" s="757"/>
      <c r="AA131" s="757"/>
      <c r="AB131" s="757"/>
      <c r="AC131" s="757"/>
      <c r="AD131" s="757"/>
      <c r="AE131" s="757"/>
      <c r="AF131" s="757"/>
      <c r="AG131" s="757"/>
      <c r="AH131" s="757"/>
      <c r="AI131" s="757"/>
      <c r="AJ131" s="757"/>
      <c r="AK131" s="757"/>
      <c r="AL131" s="757"/>
      <c r="AM131" s="757"/>
      <c r="AN131" s="757"/>
      <c r="AO131" s="757"/>
      <c r="AP131" s="757"/>
      <c r="AQ131" s="757"/>
      <c r="AR131" s="757"/>
      <c r="AS131" s="757"/>
      <c r="AT131" s="757"/>
      <c r="AU131" s="757"/>
      <c r="AV131" s="757"/>
      <c r="AW131" s="757"/>
      <c r="AX131" s="757"/>
      <c r="AY131" s="757"/>
      <c r="AZ131" s="757"/>
      <c r="BA131" s="757"/>
      <c r="BB131" s="757"/>
      <c r="BC131" s="757"/>
      <c r="BD131" s="757"/>
      <c r="BE131" s="757"/>
      <c r="BF131" s="757"/>
      <c r="BG131" s="757"/>
      <c r="BH131" s="757"/>
      <c r="BI131" s="757"/>
      <c r="BJ131" s="757"/>
      <c r="BK131" s="757"/>
      <c r="BL131" s="757"/>
      <c r="BM131" s="757"/>
      <c r="BN131" s="757"/>
      <c r="BO131" s="757"/>
      <c r="BP131" s="757"/>
      <c r="BQ131" s="757"/>
      <c r="BR131" s="757"/>
      <c r="BS131" s="757"/>
      <c r="BT131" s="757"/>
      <c r="BU131" s="757"/>
      <c r="BV131" s="757"/>
      <c r="BW131" s="757"/>
      <c r="BX131" s="757"/>
      <c r="BY131" s="757"/>
      <c r="BZ131" s="757"/>
      <c r="CA131" s="757"/>
      <c r="CB131" s="757"/>
      <c r="CC131" s="757"/>
      <c r="CD131" s="757"/>
      <c r="CE131" s="757"/>
      <c r="CF131" s="757"/>
      <c r="CG131" s="757"/>
      <c r="CH131" s="757"/>
      <c r="CI131" s="757"/>
      <c r="CJ131" s="757"/>
      <c r="CK131" s="757"/>
      <c r="CL131" s="757"/>
      <c r="CM131" s="759"/>
      <c r="CN131" s="759"/>
      <c r="CO131" s="759"/>
    </row>
    <row r="132" spans="2:93">
      <c r="B132" s="759"/>
      <c r="C132" s="759"/>
      <c r="D132" s="774"/>
      <c r="E132" s="774"/>
      <c r="F132" s="774"/>
      <c r="G132" s="757"/>
      <c r="H132" s="757"/>
      <c r="I132" s="757"/>
      <c r="J132" s="757"/>
      <c r="K132" s="757"/>
      <c r="L132" s="757"/>
      <c r="M132" s="757"/>
      <c r="N132" s="757"/>
      <c r="O132" s="757"/>
      <c r="P132" s="757"/>
      <c r="Q132" s="757"/>
      <c r="R132" s="757"/>
      <c r="S132" s="757"/>
      <c r="T132" s="757"/>
      <c r="U132" s="757"/>
      <c r="V132" s="757"/>
      <c r="W132" s="757"/>
      <c r="X132" s="757"/>
      <c r="Y132" s="757"/>
      <c r="Z132" s="757"/>
      <c r="AA132" s="757"/>
      <c r="AB132" s="757"/>
      <c r="AC132" s="757"/>
      <c r="AD132" s="757"/>
      <c r="AE132" s="757"/>
      <c r="AF132" s="757"/>
      <c r="AG132" s="757"/>
      <c r="AH132" s="757"/>
      <c r="AI132" s="757"/>
      <c r="AJ132" s="757"/>
      <c r="AK132" s="757"/>
      <c r="AL132" s="757"/>
      <c r="AM132" s="757"/>
      <c r="AN132" s="757"/>
      <c r="AO132" s="757"/>
      <c r="AP132" s="757"/>
      <c r="AQ132" s="757"/>
      <c r="AR132" s="757"/>
      <c r="AS132" s="757"/>
      <c r="AT132" s="757"/>
      <c r="AU132" s="757"/>
      <c r="AV132" s="757"/>
      <c r="AW132" s="757"/>
      <c r="AX132" s="757"/>
      <c r="AY132" s="757"/>
      <c r="AZ132" s="757"/>
      <c r="BA132" s="757"/>
      <c r="BB132" s="757"/>
      <c r="BC132" s="757"/>
      <c r="BD132" s="757"/>
      <c r="BE132" s="757"/>
      <c r="BF132" s="757"/>
      <c r="BG132" s="757"/>
      <c r="BH132" s="757"/>
      <c r="BI132" s="757"/>
      <c r="BJ132" s="757"/>
      <c r="BK132" s="757"/>
      <c r="BL132" s="757"/>
      <c r="BM132" s="757"/>
      <c r="BN132" s="757"/>
      <c r="BO132" s="757"/>
      <c r="BP132" s="757"/>
      <c r="BQ132" s="757"/>
      <c r="BR132" s="757"/>
      <c r="BS132" s="757"/>
      <c r="BT132" s="757"/>
      <c r="BU132" s="757"/>
      <c r="BV132" s="757"/>
      <c r="BW132" s="757"/>
      <c r="BX132" s="757"/>
      <c r="BY132" s="757"/>
      <c r="BZ132" s="757"/>
      <c r="CA132" s="757"/>
      <c r="CB132" s="757"/>
      <c r="CC132" s="757"/>
      <c r="CD132" s="757"/>
      <c r="CE132" s="757"/>
      <c r="CF132" s="757"/>
      <c r="CG132" s="757"/>
      <c r="CH132" s="757"/>
      <c r="CI132" s="757"/>
      <c r="CJ132" s="757"/>
      <c r="CK132" s="757"/>
      <c r="CL132" s="757"/>
      <c r="CM132" s="759"/>
      <c r="CN132" s="759"/>
      <c r="CO132" s="759"/>
    </row>
    <row r="133" spans="2:93">
      <c r="B133" s="759"/>
      <c r="C133" s="759"/>
      <c r="D133" s="774"/>
      <c r="E133" s="774"/>
      <c r="F133" s="774"/>
      <c r="G133" s="757"/>
      <c r="H133" s="757"/>
      <c r="I133" s="757"/>
      <c r="J133" s="757"/>
      <c r="K133" s="757"/>
      <c r="L133" s="757"/>
      <c r="M133" s="757"/>
      <c r="N133" s="757"/>
      <c r="O133" s="757"/>
      <c r="P133" s="757"/>
      <c r="Q133" s="757"/>
      <c r="R133" s="757"/>
      <c r="S133" s="757"/>
      <c r="T133" s="757"/>
      <c r="U133" s="757"/>
      <c r="V133" s="757"/>
      <c r="W133" s="757"/>
      <c r="X133" s="757"/>
      <c r="Y133" s="757"/>
      <c r="Z133" s="757"/>
      <c r="AA133" s="757"/>
      <c r="AB133" s="757"/>
      <c r="AC133" s="757"/>
      <c r="AD133" s="757"/>
      <c r="AE133" s="757"/>
      <c r="AF133" s="757"/>
      <c r="AG133" s="757"/>
      <c r="AH133" s="757"/>
      <c r="AI133" s="757"/>
      <c r="AJ133" s="757"/>
      <c r="AK133" s="757"/>
      <c r="AL133" s="757"/>
      <c r="AM133" s="757"/>
      <c r="AN133" s="757"/>
      <c r="AO133" s="757"/>
      <c r="AP133" s="757"/>
      <c r="AQ133" s="757"/>
      <c r="AR133" s="757"/>
      <c r="AS133" s="757"/>
      <c r="AT133" s="757"/>
      <c r="AU133" s="757"/>
      <c r="AV133" s="757"/>
      <c r="AW133" s="757"/>
      <c r="AX133" s="757"/>
      <c r="AY133" s="757"/>
      <c r="AZ133" s="757"/>
      <c r="BA133" s="757"/>
      <c r="BB133" s="757"/>
      <c r="BC133" s="757"/>
      <c r="BD133" s="757"/>
      <c r="BE133" s="757"/>
      <c r="BF133" s="757"/>
      <c r="BG133" s="757"/>
      <c r="BH133" s="757"/>
      <c r="BI133" s="757"/>
      <c r="BJ133" s="757"/>
      <c r="BK133" s="757"/>
      <c r="BL133" s="757"/>
      <c r="BM133" s="757"/>
      <c r="BN133" s="757"/>
      <c r="BO133" s="757"/>
      <c r="BP133" s="757"/>
      <c r="BQ133" s="757"/>
      <c r="BR133" s="757"/>
      <c r="BS133" s="757"/>
      <c r="BT133" s="757"/>
      <c r="BU133" s="757"/>
      <c r="BV133" s="757"/>
      <c r="BW133" s="757"/>
      <c r="BX133" s="757"/>
      <c r="BY133" s="757"/>
      <c r="BZ133" s="757"/>
      <c r="CA133" s="757"/>
      <c r="CB133" s="757"/>
      <c r="CC133" s="757"/>
      <c r="CD133" s="757"/>
      <c r="CE133" s="757"/>
      <c r="CF133" s="757"/>
      <c r="CG133" s="757"/>
      <c r="CH133" s="757"/>
      <c r="CI133" s="757"/>
      <c r="CJ133" s="757"/>
      <c r="CK133" s="757"/>
      <c r="CL133" s="757"/>
      <c r="CM133" s="759"/>
      <c r="CN133" s="759"/>
      <c r="CO133" s="759"/>
    </row>
    <row r="134" spans="2:93">
      <c r="B134" s="759"/>
      <c r="C134" s="759"/>
      <c r="D134" s="774"/>
      <c r="E134" s="774"/>
      <c r="F134" s="774"/>
      <c r="G134" s="757"/>
      <c r="H134" s="757"/>
      <c r="I134" s="757"/>
      <c r="J134" s="757"/>
      <c r="K134" s="757"/>
      <c r="L134" s="757"/>
      <c r="M134" s="757"/>
      <c r="N134" s="757"/>
      <c r="O134" s="757"/>
      <c r="P134" s="757"/>
      <c r="Q134" s="757"/>
      <c r="R134" s="757"/>
      <c r="S134" s="757"/>
      <c r="T134" s="757"/>
      <c r="U134" s="757"/>
      <c r="V134" s="757"/>
      <c r="W134" s="757"/>
      <c r="X134" s="757"/>
      <c r="Y134" s="757"/>
      <c r="Z134" s="757"/>
      <c r="AA134" s="757"/>
      <c r="AB134" s="757"/>
      <c r="AC134" s="757"/>
      <c r="AD134" s="757"/>
      <c r="AE134" s="757"/>
      <c r="AF134" s="757"/>
      <c r="AG134" s="757"/>
      <c r="AH134" s="757"/>
      <c r="AI134" s="757"/>
      <c r="AJ134" s="757"/>
      <c r="AK134" s="757"/>
      <c r="AL134" s="757"/>
      <c r="AM134" s="757"/>
      <c r="AN134" s="757"/>
      <c r="AO134" s="757"/>
      <c r="AP134" s="757"/>
      <c r="AQ134" s="757"/>
      <c r="AR134" s="757"/>
      <c r="AS134" s="757"/>
      <c r="AT134" s="757"/>
      <c r="AU134" s="757"/>
      <c r="AV134" s="757"/>
      <c r="AW134" s="757"/>
      <c r="AX134" s="757"/>
      <c r="AY134" s="757"/>
      <c r="AZ134" s="757"/>
      <c r="BA134" s="757"/>
      <c r="BB134" s="757"/>
      <c r="BC134" s="757"/>
      <c r="BD134" s="757"/>
      <c r="BE134" s="757"/>
      <c r="BF134" s="757"/>
      <c r="BG134" s="757"/>
      <c r="BH134" s="757"/>
      <c r="BI134" s="757"/>
      <c r="BJ134" s="757"/>
      <c r="BK134" s="757"/>
      <c r="BL134" s="757"/>
      <c r="BM134" s="757"/>
      <c r="BN134" s="757"/>
      <c r="BO134" s="757"/>
      <c r="BP134" s="757"/>
      <c r="BQ134" s="757"/>
      <c r="BR134" s="757"/>
      <c r="BS134" s="757"/>
      <c r="BT134" s="757"/>
      <c r="BU134" s="757"/>
      <c r="BV134" s="757"/>
      <c r="BW134" s="757"/>
      <c r="BX134" s="757"/>
      <c r="BY134" s="757"/>
      <c r="BZ134" s="757"/>
      <c r="CA134" s="757"/>
      <c r="CB134" s="757"/>
      <c r="CC134" s="757"/>
      <c r="CD134" s="757"/>
      <c r="CE134" s="757"/>
      <c r="CF134" s="757"/>
      <c r="CG134" s="757"/>
      <c r="CH134" s="757"/>
      <c r="CI134" s="757"/>
      <c r="CJ134" s="757"/>
      <c r="CK134" s="757"/>
      <c r="CL134" s="757"/>
      <c r="CM134" s="759"/>
      <c r="CN134" s="759"/>
      <c r="CO134" s="759"/>
    </row>
    <row r="135" spans="2:93">
      <c r="B135" s="759"/>
      <c r="C135" s="759"/>
      <c r="D135" s="774"/>
      <c r="E135" s="774"/>
      <c r="F135" s="774"/>
      <c r="G135" s="757"/>
      <c r="H135" s="757"/>
      <c r="I135" s="757"/>
      <c r="J135" s="757"/>
      <c r="K135" s="757"/>
      <c r="L135" s="757"/>
      <c r="M135" s="757"/>
      <c r="N135" s="757"/>
      <c r="O135" s="757"/>
      <c r="P135" s="757"/>
      <c r="Q135" s="757"/>
      <c r="R135" s="757"/>
      <c r="S135" s="757"/>
      <c r="T135" s="757"/>
      <c r="U135" s="757"/>
      <c r="V135" s="757"/>
      <c r="W135" s="757"/>
      <c r="X135" s="757"/>
      <c r="Y135" s="757"/>
      <c r="Z135" s="757"/>
      <c r="AA135" s="757"/>
      <c r="AB135" s="757"/>
      <c r="AC135" s="757"/>
      <c r="AD135" s="757"/>
      <c r="AE135" s="757"/>
      <c r="AF135" s="757"/>
      <c r="AG135" s="757"/>
      <c r="AH135" s="757"/>
      <c r="AI135" s="757"/>
      <c r="AJ135" s="757"/>
      <c r="AK135" s="757"/>
      <c r="AL135" s="757"/>
      <c r="AM135" s="757"/>
      <c r="AN135" s="757"/>
      <c r="AO135" s="757"/>
      <c r="AP135" s="757"/>
      <c r="AQ135" s="757"/>
      <c r="AR135" s="757"/>
      <c r="AS135" s="757"/>
      <c r="AT135" s="757"/>
      <c r="AU135" s="757"/>
      <c r="AV135" s="757"/>
      <c r="AW135" s="757"/>
      <c r="AX135" s="757"/>
      <c r="AY135" s="757"/>
      <c r="AZ135" s="757"/>
      <c r="BA135" s="757"/>
      <c r="BB135" s="757"/>
      <c r="BC135" s="757"/>
      <c r="BD135" s="757"/>
      <c r="BE135" s="757"/>
      <c r="BF135" s="757"/>
      <c r="BG135" s="757"/>
      <c r="BH135" s="757"/>
      <c r="BI135" s="757"/>
      <c r="BJ135" s="757"/>
      <c r="BK135" s="757"/>
      <c r="BL135" s="757"/>
      <c r="BM135" s="757"/>
      <c r="BN135" s="757"/>
      <c r="BO135" s="757"/>
      <c r="BP135" s="757"/>
      <c r="BQ135" s="757"/>
      <c r="BR135" s="757"/>
      <c r="BS135" s="757"/>
      <c r="BT135" s="757"/>
      <c r="BU135" s="757"/>
      <c r="BV135" s="757"/>
      <c r="BW135" s="757"/>
      <c r="BX135" s="757"/>
      <c r="BY135" s="757"/>
      <c r="BZ135" s="757"/>
      <c r="CA135" s="757"/>
      <c r="CB135" s="757"/>
      <c r="CC135" s="757"/>
      <c r="CD135" s="757"/>
      <c r="CE135" s="757"/>
      <c r="CF135" s="757"/>
      <c r="CG135" s="757"/>
      <c r="CH135" s="757"/>
      <c r="CI135" s="757"/>
      <c r="CJ135" s="757"/>
      <c r="CK135" s="757"/>
      <c r="CL135" s="757"/>
      <c r="CM135" s="759"/>
      <c r="CN135" s="759"/>
      <c r="CO135" s="759"/>
    </row>
    <row r="136" spans="2:93">
      <c r="B136" s="759"/>
      <c r="C136" s="759"/>
      <c r="D136" s="774"/>
      <c r="E136" s="774"/>
      <c r="F136" s="774"/>
      <c r="G136" s="757"/>
      <c r="H136" s="757"/>
      <c r="I136" s="757"/>
      <c r="J136" s="757"/>
      <c r="K136" s="757"/>
      <c r="L136" s="757"/>
      <c r="M136" s="757"/>
      <c r="N136" s="757"/>
      <c r="O136" s="757"/>
      <c r="P136" s="757"/>
      <c r="Q136" s="757"/>
      <c r="R136" s="757"/>
      <c r="S136" s="757"/>
      <c r="T136" s="757"/>
      <c r="U136" s="757"/>
      <c r="V136" s="757"/>
      <c r="W136" s="757"/>
      <c r="X136" s="757"/>
      <c r="Y136" s="757"/>
      <c r="Z136" s="757"/>
      <c r="AA136" s="757"/>
      <c r="AB136" s="757"/>
      <c r="AC136" s="757"/>
      <c r="AD136" s="757"/>
      <c r="AE136" s="757"/>
      <c r="AF136" s="757"/>
      <c r="AG136" s="757"/>
      <c r="AH136" s="757"/>
      <c r="AI136" s="757"/>
      <c r="AJ136" s="757"/>
      <c r="AK136" s="757"/>
      <c r="AL136" s="757"/>
      <c r="AM136" s="757"/>
      <c r="AN136" s="757"/>
      <c r="AO136" s="757"/>
      <c r="AP136" s="757"/>
      <c r="AQ136" s="757"/>
      <c r="AR136" s="757"/>
      <c r="AS136" s="757"/>
      <c r="AT136" s="757"/>
      <c r="AU136" s="757"/>
      <c r="AV136" s="757"/>
      <c r="AW136" s="757"/>
      <c r="AX136" s="757"/>
      <c r="AY136" s="757"/>
      <c r="AZ136" s="757"/>
      <c r="BA136" s="757"/>
      <c r="BB136" s="757"/>
      <c r="BC136" s="757"/>
      <c r="BD136" s="757"/>
      <c r="BE136" s="757"/>
      <c r="BF136" s="757"/>
      <c r="BG136" s="757"/>
      <c r="BH136" s="757"/>
      <c r="BI136" s="757"/>
      <c r="BJ136" s="757"/>
      <c r="BK136" s="757"/>
      <c r="BL136" s="757"/>
      <c r="BM136" s="757"/>
      <c r="BN136" s="757"/>
      <c r="BO136" s="757"/>
      <c r="BP136" s="757"/>
      <c r="BQ136" s="757"/>
      <c r="BR136" s="757"/>
      <c r="BS136" s="757"/>
      <c r="BT136" s="757"/>
      <c r="BU136" s="757"/>
      <c r="BV136" s="757"/>
      <c r="BW136" s="757"/>
      <c r="BX136" s="757"/>
      <c r="BY136" s="757"/>
      <c r="BZ136" s="757"/>
      <c r="CA136" s="757"/>
      <c r="CB136" s="757"/>
      <c r="CC136" s="757"/>
      <c r="CD136" s="757"/>
      <c r="CE136" s="757"/>
      <c r="CF136" s="757"/>
      <c r="CG136" s="757"/>
      <c r="CH136" s="757"/>
      <c r="CI136" s="757"/>
      <c r="CJ136" s="757"/>
      <c r="CK136" s="757"/>
      <c r="CL136" s="757"/>
      <c r="CM136" s="759"/>
      <c r="CN136" s="759"/>
      <c r="CO136" s="759"/>
    </row>
    <row r="137" spans="2:93">
      <c r="B137" s="759"/>
      <c r="C137" s="759"/>
      <c r="D137" s="774"/>
      <c r="E137" s="774"/>
      <c r="F137" s="774"/>
      <c r="G137" s="757"/>
      <c r="H137" s="757"/>
      <c r="I137" s="757"/>
      <c r="J137" s="757"/>
      <c r="K137" s="757"/>
      <c r="L137" s="757"/>
      <c r="M137" s="757"/>
      <c r="N137" s="757"/>
      <c r="O137" s="757"/>
      <c r="P137" s="757"/>
      <c r="Q137" s="757"/>
      <c r="R137" s="757"/>
      <c r="S137" s="757"/>
      <c r="T137" s="757"/>
      <c r="U137" s="757"/>
      <c r="V137" s="757"/>
      <c r="W137" s="757"/>
      <c r="X137" s="757"/>
      <c r="Y137" s="757"/>
      <c r="Z137" s="757"/>
      <c r="AA137" s="757"/>
      <c r="AB137" s="757"/>
      <c r="AC137" s="757"/>
      <c r="AD137" s="757"/>
      <c r="AE137" s="757"/>
      <c r="AF137" s="757"/>
      <c r="AG137" s="757"/>
      <c r="AH137" s="757"/>
      <c r="AI137" s="757"/>
      <c r="AJ137" s="757"/>
      <c r="AK137" s="757"/>
      <c r="AL137" s="757"/>
      <c r="AM137" s="757"/>
      <c r="AN137" s="757"/>
      <c r="AO137" s="757"/>
      <c r="AP137" s="757"/>
      <c r="AQ137" s="757"/>
      <c r="AR137" s="757"/>
      <c r="AS137" s="757"/>
      <c r="AT137" s="757"/>
      <c r="AU137" s="757"/>
      <c r="AV137" s="757"/>
      <c r="AW137" s="757"/>
      <c r="AX137" s="757"/>
      <c r="AY137" s="757"/>
      <c r="AZ137" s="757"/>
      <c r="BA137" s="757"/>
      <c r="BB137" s="757"/>
      <c r="BC137" s="757"/>
      <c r="BD137" s="757"/>
      <c r="BE137" s="757"/>
      <c r="BF137" s="757"/>
      <c r="BG137" s="757"/>
      <c r="BH137" s="757"/>
      <c r="BI137" s="757"/>
      <c r="BJ137" s="757"/>
      <c r="BK137" s="757"/>
      <c r="BL137" s="757"/>
      <c r="BM137" s="757"/>
      <c r="BN137" s="757"/>
      <c r="BO137" s="757"/>
      <c r="BP137" s="757"/>
      <c r="BQ137" s="757"/>
      <c r="BR137" s="757"/>
      <c r="BS137" s="757"/>
      <c r="BT137" s="757"/>
      <c r="BU137" s="757"/>
      <c r="BV137" s="757"/>
      <c r="BW137" s="757"/>
      <c r="BX137" s="757"/>
      <c r="BY137" s="757"/>
      <c r="BZ137" s="757"/>
      <c r="CA137" s="757"/>
      <c r="CB137" s="757"/>
      <c r="CC137" s="757"/>
      <c r="CD137" s="757"/>
      <c r="CE137" s="757"/>
      <c r="CF137" s="757"/>
      <c r="CG137" s="757"/>
      <c r="CH137" s="757"/>
      <c r="CI137" s="757"/>
      <c r="CJ137" s="757"/>
      <c r="CK137" s="757"/>
      <c r="CL137" s="757"/>
      <c r="CM137" s="759"/>
      <c r="CN137" s="759"/>
      <c r="CO137" s="759"/>
    </row>
    <row r="138" spans="2:93">
      <c r="B138" s="759"/>
      <c r="C138" s="759"/>
      <c r="D138" s="774"/>
      <c r="E138" s="774"/>
      <c r="F138" s="774"/>
      <c r="G138" s="757"/>
      <c r="H138" s="757"/>
      <c r="I138" s="757"/>
      <c r="J138" s="757"/>
      <c r="K138" s="757"/>
      <c r="L138" s="757"/>
      <c r="M138" s="757"/>
      <c r="N138" s="757"/>
      <c r="O138" s="757"/>
      <c r="P138" s="757"/>
      <c r="Q138" s="757"/>
      <c r="R138" s="757"/>
      <c r="S138" s="757"/>
      <c r="T138" s="757"/>
      <c r="U138" s="757"/>
      <c r="V138" s="757"/>
      <c r="W138" s="757"/>
      <c r="X138" s="757"/>
      <c r="Y138" s="757"/>
      <c r="Z138" s="757"/>
      <c r="AA138" s="757"/>
      <c r="AB138" s="757"/>
      <c r="AC138" s="757"/>
      <c r="AD138" s="757"/>
      <c r="AE138" s="757"/>
      <c r="AF138" s="757"/>
      <c r="AG138" s="757"/>
      <c r="AH138" s="757"/>
      <c r="AI138" s="757"/>
      <c r="AJ138" s="757"/>
      <c r="AK138" s="757"/>
      <c r="AL138" s="757"/>
      <c r="AM138" s="757"/>
      <c r="AN138" s="757"/>
      <c r="AO138" s="757"/>
      <c r="AP138" s="757"/>
      <c r="AQ138" s="757"/>
      <c r="AR138" s="757"/>
      <c r="AS138" s="757"/>
      <c r="AT138" s="757"/>
      <c r="AU138" s="757"/>
      <c r="AV138" s="757"/>
      <c r="AW138" s="757"/>
      <c r="AX138" s="757"/>
      <c r="AY138" s="757"/>
      <c r="AZ138" s="757"/>
      <c r="BA138" s="757"/>
      <c r="BB138" s="757"/>
      <c r="BC138" s="757"/>
      <c r="BD138" s="757"/>
      <c r="BE138" s="757"/>
      <c r="BF138" s="757"/>
      <c r="BG138" s="757"/>
      <c r="BH138" s="757"/>
      <c r="BI138" s="757"/>
      <c r="BJ138" s="757"/>
      <c r="BK138" s="757"/>
      <c r="BL138" s="757"/>
      <c r="BM138" s="757"/>
      <c r="BN138" s="757"/>
      <c r="BO138" s="757"/>
      <c r="BP138" s="757"/>
      <c r="BQ138" s="757"/>
      <c r="BR138" s="757"/>
      <c r="BS138" s="757"/>
      <c r="BT138" s="757"/>
      <c r="BU138" s="757"/>
      <c r="BV138" s="757"/>
      <c r="BW138" s="757"/>
      <c r="BX138" s="757"/>
      <c r="BY138" s="757"/>
      <c r="BZ138" s="757"/>
      <c r="CA138" s="757"/>
      <c r="CB138" s="757"/>
      <c r="CC138" s="757"/>
      <c r="CD138" s="757"/>
      <c r="CE138" s="757"/>
      <c r="CF138" s="757"/>
      <c r="CG138" s="757"/>
      <c r="CH138" s="757"/>
      <c r="CI138" s="757"/>
      <c r="CJ138" s="757"/>
      <c r="CK138" s="757"/>
      <c r="CL138" s="757"/>
      <c r="CM138" s="759"/>
      <c r="CN138" s="759"/>
      <c r="CO138" s="759"/>
    </row>
    <row r="139" spans="2:93">
      <c r="B139" s="759"/>
      <c r="C139" s="759"/>
      <c r="D139" s="774"/>
      <c r="E139" s="774"/>
      <c r="F139" s="774"/>
      <c r="G139" s="757"/>
      <c r="H139" s="757"/>
      <c r="I139" s="757"/>
      <c r="J139" s="757"/>
      <c r="K139" s="757"/>
      <c r="L139" s="757"/>
      <c r="M139" s="757"/>
      <c r="N139" s="757"/>
      <c r="O139" s="757"/>
      <c r="P139" s="757"/>
      <c r="Q139" s="757"/>
      <c r="R139" s="757"/>
      <c r="S139" s="757"/>
      <c r="T139" s="757"/>
      <c r="U139" s="757"/>
      <c r="V139" s="757"/>
      <c r="W139" s="757"/>
      <c r="X139" s="757"/>
      <c r="Y139" s="757"/>
      <c r="Z139" s="757"/>
      <c r="AA139" s="757"/>
      <c r="AB139" s="757"/>
      <c r="AC139" s="757"/>
      <c r="AD139" s="757"/>
      <c r="AE139" s="757"/>
      <c r="AF139" s="757"/>
      <c r="AG139" s="757"/>
      <c r="AH139" s="757"/>
      <c r="AI139" s="757"/>
      <c r="AJ139" s="757"/>
      <c r="AK139" s="757"/>
      <c r="AL139" s="757"/>
      <c r="AM139" s="757"/>
      <c r="AN139" s="757"/>
      <c r="AO139" s="757"/>
      <c r="AP139" s="757"/>
      <c r="AQ139" s="757"/>
      <c r="AR139" s="757"/>
      <c r="AS139" s="757"/>
      <c r="AT139" s="757"/>
      <c r="AU139" s="757"/>
      <c r="AV139" s="757"/>
      <c r="AW139" s="757"/>
      <c r="AX139" s="757"/>
      <c r="AY139" s="757"/>
      <c r="AZ139" s="757"/>
      <c r="BA139" s="757"/>
      <c r="BB139" s="757"/>
      <c r="BC139" s="757"/>
      <c r="BD139" s="757"/>
      <c r="BE139" s="757"/>
      <c r="BF139" s="757"/>
      <c r="BG139" s="757"/>
      <c r="BH139" s="757"/>
      <c r="BI139" s="757"/>
      <c r="BJ139" s="757"/>
      <c r="BK139" s="757"/>
      <c r="BL139" s="757"/>
      <c r="BM139" s="757"/>
      <c r="BN139" s="757"/>
      <c r="BO139" s="757"/>
      <c r="BP139" s="757"/>
      <c r="BQ139" s="757"/>
      <c r="BR139" s="757"/>
      <c r="BS139" s="757"/>
      <c r="BT139" s="757"/>
      <c r="BU139" s="757"/>
      <c r="BV139" s="757"/>
      <c r="BW139" s="757"/>
      <c r="BX139" s="757"/>
      <c r="BY139" s="757"/>
      <c r="BZ139" s="757"/>
      <c r="CA139" s="757"/>
      <c r="CB139" s="757"/>
      <c r="CC139" s="757"/>
      <c r="CD139" s="757"/>
      <c r="CE139" s="757"/>
      <c r="CF139" s="757"/>
      <c r="CG139" s="757"/>
      <c r="CH139" s="757"/>
      <c r="CI139" s="757"/>
      <c r="CJ139" s="757"/>
      <c r="CK139" s="757"/>
      <c r="CL139" s="757"/>
      <c r="CM139" s="759"/>
      <c r="CN139" s="759"/>
      <c r="CO139" s="759"/>
    </row>
    <row r="140" spans="2:93">
      <c r="B140" s="759"/>
      <c r="C140" s="759"/>
      <c r="D140" s="774"/>
      <c r="E140" s="774"/>
      <c r="F140" s="774"/>
      <c r="G140" s="757"/>
      <c r="H140" s="757"/>
      <c r="I140" s="757"/>
      <c r="J140" s="757"/>
      <c r="K140" s="757"/>
      <c r="L140" s="757"/>
      <c r="M140" s="757"/>
      <c r="N140" s="757"/>
      <c r="O140" s="757"/>
      <c r="P140" s="757"/>
      <c r="Q140" s="757"/>
      <c r="R140" s="757"/>
      <c r="S140" s="757"/>
      <c r="T140" s="757"/>
      <c r="U140" s="757"/>
      <c r="V140" s="757"/>
      <c r="W140" s="757"/>
      <c r="X140" s="757"/>
      <c r="Y140" s="757"/>
      <c r="Z140" s="757"/>
      <c r="AA140" s="757"/>
      <c r="AB140" s="757"/>
      <c r="AC140" s="757"/>
      <c r="AD140" s="757"/>
      <c r="AE140" s="757"/>
      <c r="AF140" s="757"/>
      <c r="AG140" s="757"/>
      <c r="AH140" s="757"/>
      <c r="AI140" s="757"/>
      <c r="AJ140" s="757"/>
      <c r="AK140" s="757"/>
      <c r="AL140" s="757"/>
      <c r="AM140" s="757"/>
      <c r="AN140" s="757"/>
      <c r="AO140" s="757"/>
      <c r="AP140" s="757"/>
      <c r="AQ140" s="757"/>
      <c r="AR140" s="757"/>
      <c r="AS140" s="757"/>
      <c r="AT140" s="757"/>
      <c r="AU140" s="757"/>
      <c r="AV140" s="757"/>
      <c r="AW140" s="757"/>
      <c r="AX140" s="757"/>
      <c r="AY140" s="757"/>
      <c r="AZ140" s="757"/>
      <c r="BA140" s="757"/>
      <c r="BB140" s="757"/>
      <c r="BC140" s="757"/>
      <c r="BD140" s="757"/>
      <c r="BE140" s="757"/>
      <c r="BF140" s="757"/>
      <c r="BG140" s="757"/>
      <c r="BH140" s="757"/>
      <c r="BI140" s="757"/>
      <c r="BJ140" s="757"/>
      <c r="BK140" s="757"/>
      <c r="BL140" s="757"/>
      <c r="BM140" s="757"/>
      <c r="BN140" s="757"/>
      <c r="BO140" s="757"/>
      <c r="BP140" s="757"/>
      <c r="BQ140" s="757"/>
      <c r="BR140" s="757"/>
      <c r="BS140" s="757"/>
      <c r="BT140" s="757"/>
      <c r="BU140" s="757"/>
      <c r="BV140" s="757"/>
      <c r="BW140" s="757"/>
      <c r="BX140" s="757"/>
      <c r="BY140" s="757"/>
      <c r="BZ140" s="757"/>
      <c r="CA140" s="757"/>
      <c r="CB140" s="757"/>
      <c r="CC140" s="757"/>
      <c r="CD140" s="757"/>
      <c r="CE140" s="757"/>
      <c r="CF140" s="757"/>
      <c r="CG140" s="757"/>
      <c r="CH140" s="757"/>
      <c r="CI140" s="757"/>
      <c r="CJ140" s="757"/>
      <c r="CK140" s="757"/>
      <c r="CL140" s="757"/>
      <c r="CM140" s="759"/>
      <c r="CN140" s="759"/>
      <c r="CO140" s="759"/>
    </row>
    <row r="141" spans="2:93">
      <c r="B141" s="759"/>
      <c r="C141" s="759"/>
      <c r="D141" s="774"/>
      <c r="E141" s="774"/>
      <c r="F141" s="774"/>
      <c r="G141" s="757"/>
      <c r="H141" s="757"/>
      <c r="I141" s="757"/>
      <c r="J141" s="757"/>
      <c r="K141" s="757"/>
      <c r="L141" s="757"/>
      <c r="M141" s="757"/>
      <c r="N141" s="757"/>
      <c r="O141" s="757"/>
      <c r="P141" s="757"/>
      <c r="Q141" s="757"/>
      <c r="R141" s="757"/>
      <c r="S141" s="757"/>
      <c r="T141" s="757"/>
      <c r="U141" s="757"/>
      <c r="V141" s="757"/>
      <c r="W141" s="757"/>
      <c r="X141" s="757"/>
      <c r="Y141" s="757"/>
      <c r="Z141" s="757"/>
      <c r="AA141" s="757"/>
      <c r="AB141" s="757"/>
      <c r="AC141" s="757"/>
      <c r="AD141" s="757"/>
      <c r="AE141" s="757"/>
      <c r="AF141" s="757"/>
      <c r="AG141" s="757"/>
      <c r="AH141" s="757"/>
      <c r="AI141" s="757"/>
      <c r="AJ141" s="757"/>
      <c r="AK141" s="757"/>
      <c r="AL141" s="757"/>
      <c r="AM141" s="757"/>
      <c r="AN141" s="757"/>
      <c r="AO141" s="757"/>
      <c r="AP141" s="757"/>
      <c r="AQ141" s="757"/>
      <c r="AR141" s="757"/>
      <c r="AS141" s="757"/>
      <c r="AT141" s="757"/>
      <c r="AU141" s="757"/>
      <c r="AV141" s="757"/>
      <c r="AW141" s="757"/>
      <c r="AX141" s="757"/>
      <c r="AY141" s="757"/>
      <c r="AZ141" s="757"/>
      <c r="BA141" s="757"/>
      <c r="BB141" s="757"/>
      <c r="BC141" s="757"/>
      <c r="BD141" s="757"/>
      <c r="BE141" s="757"/>
      <c r="BF141" s="757"/>
      <c r="BG141" s="757"/>
      <c r="BH141" s="757"/>
      <c r="BI141" s="757"/>
      <c r="BJ141" s="757"/>
      <c r="BK141" s="757"/>
      <c r="BL141" s="757"/>
      <c r="BM141" s="757"/>
      <c r="BN141" s="757"/>
      <c r="BO141" s="757"/>
      <c r="BP141" s="757"/>
      <c r="BQ141" s="757"/>
      <c r="BR141" s="757"/>
      <c r="BS141" s="757"/>
      <c r="BT141" s="757"/>
      <c r="BU141" s="757"/>
      <c r="BV141" s="757"/>
      <c r="BW141" s="757"/>
      <c r="BX141" s="757"/>
      <c r="BY141" s="757"/>
      <c r="BZ141" s="757"/>
      <c r="CA141" s="757"/>
      <c r="CB141" s="757"/>
      <c r="CC141" s="757"/>
      <c r="CD141" s="757"/>
      <c r="CE141" s="757"/>
      <c r="CF141" s="757"/>
      <c r="CG141" s="757"/>
      <c r="CH141" s="757"/>
      <c r="CI141" s="757"/>
      <c r="CJ141" s="757"/>
      <c r="CK141" s="757"/>
      <c r="CL141" s="757"/>
      <c r="CM141" s="759"/>
      <c r="CN141" s="759"/>
      <c r="CO141" s="759"/>
    </row>
    <row r="142" spans="2:93">
      <c r="B142" s="759"/>
      <c r="C142" s="759"/>
      <c r="D142" s="774"/>
      <c r="E142" s="774"/>
      <c r="F142" s="774"/>
      <c r="G142" s="757"/>
      <c r="H142" s="757"/>
      <c r="I142" s="757"/>
      <c r="J142" s="757"/>
      <c r="K142" s="757"/>
      <c r="L142" s="757"/>
      <c r="M142" s="757"/>
      <c r="N142" s="757"/>
      <c r="O142" s="757"/>
      <c r="P142" s="757"/>
      <c r="Q142" s="757"/>
      <c r="R142" s="757"/>
      <c r="S142" s="757"/>
      <c r="T142" s="757"/>
      <c r="U142" s="757"/>
      <c r="V142" s="757"/>
      <c r="W142" s="757"/>
      <c r="X142" s="757"/>
      <c r="Y142" s="757"/>
      <c r="Z142" s="757"/>
      <c r="AA142" s="757"/>
      <c r="AB142" s="757"/>
      <c r="AC142" s="757"/>
      <c r="AD142" s="757"/>
      <c r="AE142" s="757"/>
      <c r="AF142" s="757"/>
      <c r="AG142" s="757"/>
      <c r="AH142" s="757"/>
      <c r="AI142" s="757"/>
      <c r="AJ142" s="757"/>
      <c r="AK142" s="757"/>
      <c r="AL142" s="757"/>
      <c r="AM142" s="757"/>
      <c r="AN142" s="757"/>
      <c r="AO142" s="757"/>
      <c r="AP142" s="757"/>
      <c r="AQ142" s="757"/>
      <c r="AR142" s="757"/>
      <c r="AS142" s="757"/>
      <c r="AT142" s="757"/>
      <c r="AU142" s="757"/>
      <c r="AV142" s="757"/>
      <c r="AW142" s="757"/>
      <c r="AX142" s="757"/>
      <c r="AY142" s="757"/>
      <c r="AZ142" s="757"/>
      <c r="BA142" s="757"/>
      <c r="BB142" s="757"/>
      <c r="BC142" s="757"/>
      <c r="BD142" s="757"/>
      <c r="BE142" s="757"/>
      <c r="BF142" s="757"/>
      <c r="BG142" s="757"/>
      <c r="BH142" s="757"/>
      <c r="BI142" s="757"/>
      <c r="BJ142" s="757"/>
      <c r="BK142" s="757"/>
      <c r="BL142" s="757"/>
      <c r="BM142" s="757"/>
      <c r="BN142" s="757"/>
      <c r="BO142" s="757"/>
      <c r="BP142" s="757"/>
      <c r="BQ142" s="757"/>
      <c r="BR142" s="757"/>
      <c r="BS142" s="757"/>
      <c r="BT142" s="757"/>
      <c r="BU142" s="757"/>
      <c r="BV142" s="757"/>
      <c r="BW142" s="757"/>
      <c r="BX142" s="757"/>
      <c r="BY142" s="757"/>
      <c r="BZ142" s="757"/>
      <c r="CA142" s="757"/>
      <c r="CB142" s="757"/>
      <c r="CC142" s="757"/>
      <c r="CD142" s="757"/>
      <c r="CE142" s="757"/>
      <c r="CF142" s="757"/>
      <c r="CG142" s="757"/>
      <c r="CH142" s="757"/>
      <c r="CI142" s="757"/>
      <c r="CJ142" s="757"/>
      <c r="CK142" s="757"/>
      <c r="CL142" s="757"/>
      <c r="CM142" s="759"/>
      <c r="CN142" s="759"/>
      <c r="CO142" s="759"/>
    </row>
    <row r="143" spans="2:93">
      <c r="B143" s="759"/>
      <c r="C143" s="759"/>
      <c r="D143" s="774"/>
      <c r="E143" s="774"/>
      <c r="F143" s="774"/>
      <c r="G143" s="757"/>
      <c r="H143" s="757"/>
      <c r="I143" s="757"/>
      <c r="J143" s="757"/>
      <c r="K143" s="757"/>
      <c r="L143" s="757"/>
      <c r="M143" s="757"/>
      <c r="N143" s="757"/>
      <c r="O143" s="757"/>
      <c r="P143" s="757"/>
      <c r="Q143" s="757"/>
      <c r="R143" s="757"/>
      <c r="S143" s="757"/>
      <c r="T143" s="757"/>
      <c r="U143" s="757"/>
      <c r="V143" s="757"/>
      <c r="W143" s="757"/>
      <c r="X143" s="757"/>
      <c r="Y143" s="757"/>
      <c r="Z143" s="757"/>
      <c r="AA143" s="757"/>
      <c r="AB143" s="757"/>
      <c r="AC143" s="757"/>
      <c r="AD143" s="757"/>
      <c r="AE143" s="757"/>
      <c r="AF143" s="757"/>
      <c r="AG143" s="757"/>
      <c r="AH143" s="757"/>
      <c r="AI143" s="757"/>
      <c r="AJ143" s="757"/>
      <c r="AK143" s="757"/>
      <c r="AL143" s="757"/>
      <c r="AM143" s="757"/>
      <c r="AN143" s="757"/>
      <c r="AO143" s="757"/>
      <c r="AP143" s="757"/>
      <c r="AQ143" s="757"/>
      <c r="AR143" s="757"/>
      <c r="AS143" s="757"/>
      <c r="AT143" s="757"/>
      <c r="AU143" s="757"/>
      <c r="AV143" s="757"/>
      <c r="AW143" s="757"/>
      <c r="AX143" s="757"/>
      <c r="AY143" s="757"/>
      <c r="AZ143" s="757"/>
      <c r="BA143" s="757"/>
      <c r="BB143" s="757"/>
      <c r="BC143" s="757"/>
      <c r="BD143" s="757"/>
      <c r="BE143" s="757"/>
      <c r="BF143" s="757"/>
      <c r="BG143" s="757"/>
      <c r="BH143" s="757"/>
      <c r="BI143" s="757"/>
      <c r="BJ143" s="757"/>
      <c r="BK143" s="757"/>
      <c r="BL143" s="757"/>
      <c r="BM143" s="757"/>
      <c r="BN143" s="757"/>
      <c r="BO143" s="757"/>
      <c r="BP143" s="757"/>
      <c r="BQ143" s="757"/>
      <c r="BR143" s="757"/>
      <c r="BS143" s="757"/>
      <c r="BT143" s="757"/>
      <c r="BU143" s="757"/>
      <c r="BV143" s="757"/>
      <c r="BW143" s="757"/>
      <c r="BX143" s="757"/>
      <c r="BY143" s="757"/>
      <c r="BZ143" s="757"/>
      <c r="CA143" s="757"/>
      <c r="CB143" s="757"/>
      <c r="CC143" s="757"/>
      <c r="CD143" s="757"/>
      <c r="CE143" s="757"/>
      <c r="CF143" s="757"/>
      <c r="CG143" s="757"/>
      <c r="CH143" s="757"/>
      <c r="CI143" s="757"/>
      <c r="CJ143" s="757"/>
      <c r="CK143" s="757"/>
      <c r="CL143" s="757"/>
      <c r="CM143" s="759"/>
      <c r="CN143" s="759"/>
      <c r="CO143" s="759"/>
    </row>
    <row r="144" spans="2:93">
      <c r="B144" s="759"/>
      <c r="C144" s="759"/>
      <c r="D144" s="774"/>
      <c r="E144" s="774"/>
      <c r="F144" s="774"/>
      <c r="G144" s="757"/>
      <c r="H144" s="757"/>
      <c r="I144" s="757"/>
      <c r="J144" s="757"/>
      <c r="K144" s="757"/>
      <c r="L144" s="757"/>
      <c r="M144" s="757"/>
      <c r="N144" s="757"/>
      <c r="O144" s="757"/>
      <c r="P144" s="757"/>
      <c r="Q144" s="757"/>
      <c r="R144" s="757"/>
      <c r="S144" s="757"/>
      <c r="T144" s="757"/>
      <c r="U144" s="757"/>
      <c r="V144" s="757"/>
      <c r="W144" s="757"/>
      <c r="X144" s="757"/>
      <c r="Y144" s="757"/>
      <c r="Z144" s="757"/>
      <c r="AA144" s="757"/>
      <c r="AB144" s="757"/>
      <c r="AC144" s="757"/>
      <c r="AD144" s="757"/>
      <c r="AE144" s="757"/>
      <c r="AF144" s="757"/>
      <c r="AG144" s="757"/>
      <c r="AH144" s="757"/>
      <c r="AI144" s="757"/>
      <c r="AJ144" s="757"/>
      <c r="AK144" s="757"/>
      <c r="AL144" s="757"/>
      <c r="AM144" s="757"/>
      <c r="AN144" s="757"/>
      <c r="AO144" s="757"/>
      <c r="AP144" s="757"/>
      <c r="AQ144" s="757"/>
      <c r="AR144" s="757"/>
      <c r="AS144" s="757"/>
      <c r="AT144" s="757"/>
      <c r="AU144" s="757"/>
      <c r="AV144" s="757"/>
      <c r="AW144" s="757"/>
      <c r="AX144" s="757"/>
      <c r="AY144" s="757"/>
      <c r="AZ144" s="757"/>
      <c r="BA144" s="757"/>
      <c r="BB144" s="757"/>
      <c r="BC144" s="757"/>
      <c r="BD144" s="757"/>
      <c r="BE144" s="757"/>
      <c r="BF144" s="757"/>
      <c r="BG144" s="757"/>
      <c r="BH144" s="757"/>
      <c r="BI144" s="757"/>
      <c r="BJ144" s="757"/>
      <c r="BK144" s="757"/>
      <c r="BL144" s="757"/>
      <c r="BM144" s="757"/>
      <c r="BN144" s="757"/>
      <c r="BO144" s="757"/>
      <c r="BP144" s="757"/>
      <c r="BQ144" s="757"/>
      <c r="BR144" s="757"/>
      <c r="BS144" s="757"/>
      <c r="BT144" s="757"/>
      <c r="BU144" s="757"/>
      <c r="BV144" s="757"/>
      <c r="BW144" s="757"/>
      <c r="BX144" s="757"/>
      <c r="BY144" s="757"/>
      <c r="BZ144" s="757"/>
      <c r="CA144" s="757"/>
      <c r="CB144" s="757"/>
      <c r="CC144" s="757"/>
      <c r="CD144" s="757"/>
      <c r="CE144" s="757"/>
      <c r="CF144" s="757"/>
      <c r="CG144" s="757"/>
      <c r="CH144" s="757"/>
      <c r="CI144" s="757"/>
      <c r="CJ144" s="757"/>
      <c r="CK144" s="757"/>
      <c r="CL144" s="757"/>
      <c r="CM144" s="759"/>
      <c r="CN144" s="759"/>
      <c r="CO144" s="759"/>
    </row>
    <row r="145" spans="2:93">
      <c r="B145" s="759"/>
      <c r="C145" s="759"/>
      <c r="D145" s="774"/>
      <c r="E145" s="774"/>
      <c r="F145" s="774"/>
      <c r="G145" s="757"/>
      <c r="H145" s="757"/>
      <c r="I145" s="757"/>
      <c r="J145" s="757"/>
      <c r="K145" s="757"/>
      <c r="L145" s="757"/>
      <c r="M145" s="757"/>
      <c r="N145" s="757"/>
      <c r="O145" s="757"/>
      <c r="P145" s="757"/>
      <c r="Q145" s="757"/>
      <c r="R145" s="757"/>
      <c r="S145" s="757"/>
      <c r="T145" s="757"/>
      <c r="U145" s="757"/>
      <c r="V145" s="757"/>
      <c r="W145" s="757"/>
      <c r="X145" s="757"/>
      <c r="Y145" s="757"/>
      <c r="Z145" s="757"/>
      <c r="AA145" s="757"/>
      <c r="AB145" s="757"/>
      <c r="AC145" s="757"/>
      <c r="AD145" s="757"/>
      <c r="AE145" s="757"/>
      <c r="AF145" s="757"/>
      <c r="AG145" s="757"/>
      <c r="AH145" s="757"/>
      <c r="AI145" s="757"/>
      <c r="AJ145" s="757"/>
      <c r="AK145" s="757"/>
      <c r="AL145" s="757"/>
      <c r="AM145" s="757"/>
      <c r="AN145" s="757"/>
      <c r="AO145" s="757"/>
      <c r="AP145" s="757"/>
      <c r="AQ145" s="757"/>
      <c r="AR145" s="757"/>
      <c r="AS145" s="757"/>
      <c r="AT145" s="757"/>
      <c r="AU145" s="757"/>
      <c r="AV145" s="757"/>
      <c r="AW145" s="757"/>
      <c r="AX145" s="757"/>
      <c r="AY145" s="757"/>
      <c r="AZ145" s="757"/>
      <c r="BA145" s="757"/>
      <c r="BB145" s="757"/>
      <c r="BC145" s="757"/>
      <c r="BD145" s="757"/>
      <c r="BE145" s="757"/>
      <c r="BF145" s="757"/>
      <c r="BG145" s="757"/>
      <c r="BH145" s="757"/>
      <c r="BI145" s="757"/>
      <c r="BJ145" s="757"/>
      <c r="BK145" s="757"/>
      <c r="BL145" s="757"/>
      <c r="BM145" s="757"/>
      <c r="BN145" s="757"/>
      <c r="BO145" s="757"/>
      <c r="BP145" s="757"/>
      <c r="BQ145" s="757"/>
      <c r="BR145" s="757"/>
      <c r="BS145" s="757"/>
      <c r="BT145" s="757"/>
      <c r="BU145" s="757"/>
      <c r="BV145" s="757"/>
      <c r="BW145" s="757"/>
      <c r="BX145" s="757"/>
      <c r="BY145" s="757"/>
      <c r="BZ145" s="757"/>
      <c r="CA145" s="757"/>
      <c r="CB145" s="757"/>
      <c r="CC145" s="757"/>
      <c r="CD145" s="757"/>
      <c r="CE145" s="757"/>
      <c r="CF145" s="757"/>
      <c r="CG145" s="757"/>
      <c r="CH145" s="757"/>
      <c r="CI145" s="757"/>
      <c r="CJ145" s="757"/>
      <c r="CK145" s="757"/>
      <c r="CL145" s="757"/>
      <c r="CM145" s="759"/>
      <c r="CN145" s="759"/>
      <c r="CO145" s="759"/>
    </row>
    <row r="146" spans="2:93">
      <c r="B146" s="759"/>
      <c r="C146" s="759"/>
      <c r="D146" s="774"/>
      <c r="E146" s="774"/>
      <c r="F146" s="774"/>
      <c r="G146" s="757"/>
      <c r="H146" s="757"/>
      <c r="I146" s="757"/>
      <c r="J146" s="757"/>
      <c r="K146" s="757"/>
      <c r="L146" s="757"/>
      <c r="M146" s="757"/>
      <c r="N146" s="757"/>
      <c r="O146" s="757"/>
      <c r="P146" s="757"/>
      <c r="Q146" s="757"/>
      <c r="R146" s="757"/>
      <c r="S146" s="757"/>
      <c r="T146" s="757"/>
      <c r="U146" s="757"/>
      <c r="V146" s="757"/>
      <c r="W146" s="757"/>
      <c r="X146" s="757"/>
      <c r="Y146" s="757"/>
      <c r="Z146" s="757"/>
      <c r="AA146" s="757"/>
      <c r="AB146" s="757"/>
      <c r="AC146" s="757"/>
      <c r="AD146" s="757"/>
      <c r="AE146" s="757"/>
      <c r="AF146" s="757"/>
      <c r="AG146" s="757"/>
      <c r="AH146" s="757"/>
      <c r="AI146" s="757"/>
      <c r="AJ146" s="757"/>
      <c r="AK146" s="757"/>
      <c r="AL146" s="757"/>
      <c r="AM146" s="757"/>
      <c r="AN146" s="757"/>
      <c r="AO146" s="757"/>
      <c r="AP146" s="757"/>
      <c r="AQ146" s="757"/>
      <c r="AR146" s="757"/>
      <c r="AS146" s="757"/>
      <c r="AT146" s="757"/>
      <c r="AU146" s="757"/>
      <c r="AV146" s="757"/>
      <c r="AW146" s="757"/>
      <c r="AX146" s="757"/>
      <c r="AY146" s="757"/>
      <c r="AZ146" s="757"/>
      <c r="BA146" s="757"/>
      <c r="BB146" s="757"/>
      <c r="BC146" s="757"/>
      <c r="BD146" s="757"/>
      <c r="BE146" s="757"/>
      <c r="BF146" s="757"/>
      <c r="BG146" s="757"/>
      <c r="BH146" s="757"/>
      <c r="BI146" s="757"/>
      <c r="BJ146" s="757"/>
      <c r="BK146" s="757"/>
      <c r="BL146" s="757"/>
      <c r="BM146" s="757"/>
      <c r="BN146" s="757"/>
      <c r="BO146" s="757"/>
      <c r="BP146" s="757"/>
      <c r="BQ146" s="757"/>
      <c r="BR146" s="757"/>
      <c r="BS146" s="757"/>
      <c r="BT146" s="757"/>
      <c r="BU146" s="757"/>
      <c r="BV146" s="757"/>
      <c r="BW146" s="757"/>
      <c r="BX146" s="757"/>
      <c r="BY146" s="757"/>
      <c r="BZ146" s="757"/>
      <c r="CA146" s="757"/>
      <c r="CB146" s="757"/>
      <c r="CC146" s="757"/>
      <c r="CD146" s="757"/>
      <c r="CE146" s="757"/>
      <c r="CF146" s="757"/>
      <c r="CG146" s="757"/>
      <c r="CH146" s="757"/>
      <c r="CI146" s="757"/>
      <c r="CJ146" s="757"/>
      <c r="CK146" s="757"/>
      <c r="CL146" s="757"/>
      <c r="CM146" s="759"/>
      <c r="CN146" s="759"/>
      <c r="CO146" s="759"/>
    </row>
    <row r="147" spans="2:93">
      <c r="B147" s="759"/>
      <c r="C147" s="759"/>
      <c r="D147" s="774"/>
      <c r="E147" s="774"/>
      <c r="F147" s="774"/>
      <c r="G147" s="757"/>
      <c r="H147" s="757"/>
      <c r="I147" s="757"/>
      <c r="J147" s="757"/>
      <c r="K147" s="757"/>
      <c r="L147" s="757"/>
      <c r="M147" s="757"/>
      <c r="N147" s="757"/>
      <c r="O147" s="757"/>
      <c r="P147" s="757"/>
      <c r="Q147" s="757"/>
      <c r="R147" s="757"/>
      <c r="S147" s="757"/>
      <c r="T147" s="757"/>
      <c r="U147" s="757"/>
      <c r="V147" s="757"/>
      <c r="W147" s="757"/>
      <c r="X147" s="757"/>
      <c r="Y147" s="757"/>
      <c r="Z147" s="757"/>
      <c r="AA147" s="757"/>
      <c r="AB147" s="757"/>
      <c r="AC147" s="757"/>
      <c r="AD147" s="757"/>
      <c r="AE147" s="757"/>
      <c r="AF147" s="757"/>
      <c r="AG147" s="757"/>
      <c r="AH147" s="757"/>
      <c r="AI147" s="757"/>
      <c r="AJ147" s="757"/>
      <c r="AK147" s="757"/>
      <c r="AL147" s="757"/>
      <c r="AM147" s="757"/>
      <c r="AN147" s="757"/>
      <c r="AO147" s="757"/>
      <c r="AP147" s="757"/>
      <c r="AQ147" s="757"/>
      <c r="AR147" s="757"/>
      <c r="AS147" s="757"/>
      <c r="AT147" s="757"/>
      <c r="AU147" s="757"/>
      <c r="AV147" s="757"/>
      <c r="AW147" s="757"/>
      <c r="AX147" s="757"/>
      <c r="AY147" s="757"/>
      <c r="AZ147" s="757"/>
      <c r="BA147" s="757"/>
      <c r="BB147" s="757"/>
      <c r="BC147" s="757"/>
      <c r="BD147" s="757"/>
      <c r="BE147" s="757"/>
      <c r="BF147" s="757"/>
      <c r="BG147" s="757"/>
      <c r="BH147" s="757"/>
      <c r="BI147" s="757"/>
      <c r="BJ147" s="757"/>
      <c r="BK147" s="757"/>
      <c r="BL147" s="757"/>
      <c r="BM147" s="757"/>
      <c r="BN147" s="757"/>
      <c r="BO147" s="757"/>
      <c r="BP147" s="757"/>
      <c r="BQ147" s="757"/>
      <c r="BR147" s="757"/>
      <c r="BS147" s="757"/>
      <c r="BT147" s="757"/>
      <c r="BU147" s="757"/>
      <c r="BV147" s="757"/>
      <c r="BW147" s="757"/>
      <c r="BX147" s="757"/>
      <c r="BY147" s="757"/>
      <c r="BZ147" s="757"/>
      <c r="CA147" s="757"/>
      <c r="CB147" s="757"/>
      <c r="CC147" s="757"/>
      <c r="CD147" s="757"/>
      <c r="CE147" s="757"/>
      <c r="CF147" s="757"/>
      <c r="CG147" s="757"/>
      <c r="CH147" s="757"/>
      <c r="CI147" s="757"/>
      <c r="CJ147" s="757"/>
      <c r="CK147" s="757"/>
      <c r="CL147" s="757"/>
      <c r="CM147" s="759"/>
      <c r="CN147" s="759"/>
      <c r="CO147" s="759"/>
    </row>
    <row r="148" spans="2:93">
      <c r="D148" s="776"/>
      <c r="E148" s="776"/>
      <c r="F148" s="776"/>
    </row>
    <row r="149" spans="2:93">
      <c r="D149" s="776"/>
      <c r="E149" s="776"/>
      <c r="F149" s="776"/>
    </row>
    <row r="150" spans="2:93">
      <c r="D150" s="776"/>
      <c r="E150" s="776"/>
      <c r="F150" s="776"/>
    </row>
    <row r="151" spans="2:93">
      <c r="D151" s="776"/>
      <c r="E151" s="776"/>
      <c r="F151" s="776"/>
    </row>
    <row r="152" spans="2:93">
      <c r="D152" s="776"/>
      <c r="E152" s="776"/>
      <c r="F152" s="776"/>
    </row>
    <row r="153" spans="2:93">
      <c r="D153" s="776"/>
      <c r="E153" s="776"/>
      <c r="F153" s="776"/>
    </row>
    <row r="154" spans="2:93">
      <c r="D154" s="776"/>
      <c r="E154" s="776"/>
      <c r="F154" s="776"/>
    </row>
    <row r="155" spans="2:93">
      <c r="D155" s="776"/>
      <c r="E155" s="776"/>
      <c r="F155" s="776"/>
    </row>
    <row r="156" spans="2:93">
      <c r="D156" s="776"/>
      <c r="E156" s="776"/>
      <c r="F156" s="776"/>
    </row>
    <row r="157" spans="2:93">
      <c r="D157" s="776"/>
      <c r="E157" s="776"/>
      <c r="F157" s="776"/>
    </row>
    <row r="158" spans="2:93">
      <c r="D158" s="776"/>
      <c r="E158" s="776"/>
      <c r="F158" s="776"/>
    </row>
    <row r="159" spans="2:93">
      <c r="D159" s="776"/>
      <c r="E159" s="776"/>
      <c r="F159" s="776"/>
    </row>
    <row r="160" spans="2:93">
      <c r="D160" s="776"/>
      <c r="E160" s="776"/>
      <c r="F160" s="776"/>
    </row>
    <row r="161" spans="4:6">
      <c r="D161" s="776"/>
      <c r="E161" s="776"/>
      <c r="F161" s="776"/>
    </row>
  </sheetData>
  <mergeCells count="60">
    <mergeCell ref="AH9:AK9"/>
    <mergeCell ref="AL9:AO9"/>
    <mergeCell ref="BJ9:BM9"/>
    <mergeCell ref="BN9:BQ9"/>
    <mergeCell ref="CO72:CO79"/>
    <mergeCell ref="CM75:CM78"/>
    <mergeCell ref="CN72:CN74"/>
    <mergeCell ref="CN75:CN77"/>
    <mergeCell ref="CM72:CM74"/>
    <mergeCell ref="CN11:CN17"/>
    <mergeCell ref="CN18:CN19"/>
    <mergeCell ref="CO11:CO19"/>
    <mergeCell ref="B84:B85"/>
    <mergeCell ref="B115:B117"/>
    <mergeCell ref="CM20:CM22"/>
    <mergeCell ref="CO20:CO23"/>
    <mergeCell ref="CO24:CO28"/>
    <mergeCell ref="CN48:CN49"/>
    <mergeCell ref="CO29:CO31"/>
    <mergeCell ref="CO33:CO49"/>
    <mergeCell ref="CM35:CM36"/>
    <mergeCell ref="CN33:CN36"/>
    <mergeCell ref="CM37:CM38"/>
    <mergeCell ref="CN37:CN38"/>
    <mergeCell ref="CN39:CN43"/>
    <mergeCell ref="CM88:CO88"/>
    <mergeCell ref="CO60:CO71"/>
    <mergeCell ref="CO50:CO59"/>
    <mergeCell ref="E9:E10"/>
    <mergeCell ref="BZ9:CC9"/>
    <mergeCell ref="CM11:CM12"/>
    <mergeCell ref="CM15:CM16"/>
    <mergeCell ref="CM17:CM18"/>
    <mergeCell ref="CD9:CG9"/>
    <mergeCell ref="CH9:CK9"/>
    <mergeCell ref="BR9:BU9"/>
    <mergeCell ref="BV9:BY9"/>
    <mergeCell ref="AP9:AS9"/>
    <mergeCell ref="AT9:AW9"/>
    <mergeCell ref="AX9:BA9"/>
    <mergeCell ref="BF9:BI9"/>
    <mergeCell ref="F9:I9"/>
    <mergeCell ref="Z9:AC9"/>
    <mergeCell ref="AD9:AG9"/>
    <mergeCell ref="CO2:CO4"/>
    <mergeCell ref="B2:CN2"/>
    <mergeCell ref="B3:CN3"/>
    <mergeCell ref="B4:CN4"/>
    <mergeCell ref="V9:Y9"/>
    <mergeCell ref="CO9:CO10"/>
    <mergeCell ref="B8:CO8"/>
    <mergeCell ref="CM9:CM10"/>
    <mergeCell ref="CN9:CN10"/>
    <mergeCell ref="B9:B10"/>
    <mergeCell ref="J9:M9"/>
    <mergeCell ref="N9:Q9"/>
    <mergeCell ref="R9:U9"/>
    <mergeCell ref="C9:C10"/>
    <mergeCell ref="D9:D10"/>
    <mergeCell ref="BB9:BE9"/>
  </mergeCells>
  <conditionalFormatting sqref="B20:B23">
    <cfRule type="duplicateValues" dxfId="23" priority="169"/>
  </conditionalFormatting>
  <conditionalFormatting sqref="B61:B67">
    <cfRule type="duplicateValues" dxfId="22" priority="168"/>
  </conditionalFormatting>
  <conditionalFormatting sqref="B68:B71 B11:B19 B50:B60 B24:B31">
    <cfRule type="duplicateValues" dxfId="21" priority="164"/>
  </conditionalFormatting>
  <conditionalFormatting sqref="B72:B79">
    <cfRule type="duplicateValues" dxfId="20" priority="5"/>
  </conditionalFormatting>
  <conditionalFormatting sqref="B80">
    <cfRule type="duplicateValues" dxfId="19" priority="177"/>
  </conditionalFormatting>
  <conditionalFormatting sqref="B82">
    <cfRule type="containsText" dxfId="18" priority="51" operator="containsText" text="ALERTA">
      <formula>NOT(ISERROR(SEARCH("ALERTA",B82)))</formula>
    </cfRule>
  </conditionalFormatting>
  <conditionalFormatting sqref="D82">
    <cfRule type="containsText" dxfId="17" priority="50" operator="containsText" text="ALERTA: EXISTEN ACTIVIDADES REPETIDAS">
      <formula>NOT(ISERROR(SEARCH("ALERTA: EXISTEN ACTIVIDADES REPETIDAS",D82)))</formula>
    </cfRule>
  </conditionalFormatting>
  <conditionalFormatting sqref="D119:E125">
    <cfRule type="containsBlanks" dxfId="16" priority="37">
      <formula>LEN(TRIM(D119))=0</formula>
    </cfRule>
    <cfRule type="containsBlanks" priority="38">
      <formula>LEN(TRIM(D119))=0</formula>
    </cfRule>
  </conditionalFormatting>
  <conditionalFormatting sqref="D84:CK111">
    <cfRule type="containsBlanks" dxfId="15" priority="42">
      <formula>LEN(TRIM(D84))=0</formula>
    </cfRule>
    <cfRule type="containsBlanks" priority="46">
      <formula>LEN(TRIM(D84))=0</formula>
    </cfRule>
  </conditionalFormatting>
  <conditionalFormatting sqref="D115:CK118 F119:AT124">
    <cfRule type="containsBlanks" dxfId="14" priority="40">
      <formula>LEN(TRIM(D115))=0</formula>
    </cfRule>
    <cfRule type="containsBlanks" priority="41">
      <formula>LEN(TRIM(D115))=0</formula>
    </cfRule>
  </conditionalFormatting>
  <conditionalFormatting sqref="E11:CK19">
    <cfRule type="cellIs" dxfId="13" priority="52" stopIfTrue="1" operator="equal">
      <formula>"x"</formula>
    </cfRule>
  </conditionalFormatting>
  <conditionalFormatting sqref="E84:CK111 E115:CK118 E119:AT124 E125:F125 E7:CL7 G50:CK50 E81:CL83 CL84:CL103 D112:F114 D126:F161">
    <cfRule type="cellIs" dxfId="12" priority="53" stopIfTrue="1" operator="equal">
      <formula>"x"</formula>
    </cfRule>
  </conditionalFormatting>
  <conditionalFormatting sqref="F28:AS28">
    <cfRule type="cellIs" dxfId="11" priority="3" stopIfTrue="1" operator="equal">
      <formula>"x"</formula>
    </cfRule>
  </conditionalFormatting>
  <conditionalFormatting sqref="F50:AT59">
    <cfRule type="cellIs" dxfId="10" priority="21" stopIfTrue="1" operator="equal">
      <formula>"x"</formula>
    </cfRule>
  </conditionalFormatting>
  <conditionalFormatting sqref="F32:CK49">
    <cfRule type="cellIs" dxfId="9" priority="1" stopIfTrue="1" operator="equal">
      <formula>"x"</formula>
    </cfRule>
  </conditionalFormatting>
  <conditionalFormatting sqref="F51:CK73 F74 M74:CK74 F75:K75 S75:CK75 F76:S76 Z76:CK76 F77:Y77 AF77:CK77 F78:CK80">
    <cfRule type="cellIs" dxfId="8" priority="7" stopIfTrue="1" operator="equal">
      <formula>"x"</formula>
    </cfRule>
  </conditionalFormatting>
  <conditionalFormatting sqref="F24:CL27 AU28:CL28 F29:CL31">
    <cfRule type="cellIs" dxfId="7" priority="16" stopIfTrue="1" operator="equal">
      <formula>"x"</formula>
    </cfRule>
  </conditionalFormatting>
  <conditionalFormatting sqref="CL11:CL80 D20:CK23 E24:E80 B32:B47 D32:D49">
    <cfRule type="cellIs" dxfId="6" priority="4" stopIfTrue="1" operator="equal">
      <formula>"x"</formula>
    </cfRule>
  </conditionalFormatting>
  <printOptions horizontalCentered="1" verticalCentered="1"/>
  <pageMargins left="0" right="0" top="0" bottom="0" header="0.31496062992125984" footer="0.31496062992125984"/>
  <pageSetup paperSize="5" scale="43" orientation="landscape" r:id="rId1"/>
  <headerFooter alignWithMargins="0"/>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AA71B8D6-B826-407F-8B39-E38B6DB43608}">
          <x14:formula1>
            <xm:f>'RECURSO HUMANO'!$B$9:$B$16</xm:f>
          </x14:formula1>
          <xm:sqref>D11:D80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3:BU106"/>
  <sheetViews>
    <sheetView topLeftCell="A25" zoomScale="70" zoomScaleNormal="70" workbookViewId="0">
      <selection activeCell="D41" sqref="D41"/>
    </sheetView>
  </sheetViews>
  <sheetFormatPr baseColWidth="10" defaultColWidth="13" defaultRowHeight="15"/>
  <cols>
    <col min="1" max="1" width="1.42578125" customWidth="1"/>
    <col min="2" max="2" width="30.42578125" customWidth="1"/>
    <col min="3" max="3" width="13.42578125" customWidth="1"/>
    <col min="4" max="4" width="22.5703125" customWidth="1"/>
    <col min="5" max="5" width="3.85546875" customWidth="1"/>
    <col min="6" max="6" width="30.42578125" customWidth="1"/>
    <col min="7" max="7" width="13" customWidth="1"/>
    <col min="8" max="8" width="14.85546875" bestFit="1" customWidth="1"/>
    <col min="9" max="9" width="3.85546875" customWidth="1"/>
    <col min="10" max="10" width="30.42578125" customWidth="1"/>
    <col min="11" max="11" width="13" customWidth="1"/>
    <col min="12" max="12" width="19" customWidth="1"/>
    <col min="13" max="13" width="3.85546875" customWidth="1"/>
    <col min="14" max="14" width="30.42578125" customWidth="1"/>
    <col min="15" max="15" width="13" customWidth="1"/>
    <col min="16" max="16" width="14.42578125" bestFit="1" customWidth="1"/>
    <col min="17" max="17" width="3.85546875" customWidth="1"/>
    <col min="18" max="18" width="30.42578125" customWidth="1"/>
    <col min="19" max="19" width="13" customWidth="1"/>
    <col min="20" max="20" width="14.42578125" bestFit="1" customWidth="1"/>
    <col min="21" max="21" width="3.85546875" customWidth="1"/>
    <col min="22" max="22" width="30.42578125" customWidth="1"/>
    <col min="24" max="24" width="15.5703125" customWidth="1"/>
    <col min="25" max="25" width="3.85546875" customWidth="1"/>
    <col min="26" max="26" width="30.42578125" customWidth="1"/>
    <col min="28" max="28" width="14.42578125" bestFit="1" customWidth="1"/>
    <col min="29" max="29" width="3.85546875" customWidth="1"/>
    <col min="30" max="30" width="30.42578125" customWidth="1"/>
    <col min="32" max="32" width="14.42578125" bestFit="1" customWidth="1"/>
    <col min="33" max="33" width="3.85546875" customWidth="1"/>
    <col min="34" max="34" width="30.42578125" customWidth="1"/>
    <col min="36" max="36" width="14.42578125" bestFit="1" customWidth="1"/>
    <col min="37" max="37" width="3.85546875" customWidth="1"/>
    <col min="38" max="38" width="30.42578125" customWidth="1"/>
    <col min="40" max="40" width="14.42578125" bestFit="1" customWidth="1"/>
    <col min="41" max="41" width="3.85546875" customWidth="1"/>
    <col min="42" max="42" width="30.42578125" customWidth="1"/>
    <col min="44" max="44" width="14.42578125" bestFit="1" customWidth="1"/>
    <col min="45" max="45" width="3.85546875" customWidth="1"/>
    <col min="46" max="46" width="30.42578125" customWidth="1"/>
    <col min="48" max="48" width="14.42578125" bestFit="1" customWidth="1"/>
    <col min="49" max="49" width="3.85546875" customWidth="1"/>
    <col min="50" max="50" width="30.42578125" customWidth="1"/>
    <col min="52" max="52" width="13" customWidth="1"/>
    <col min="53" max="53" width="3.85546875" customWidth="1"/>
    <col min="54" max="54" width="30.42578125" customWidth="1"/>
    <col min="56" max="56" width="14.42578125" bestFit="1" customWidth="1"/>
    <col min="57" max="57" width="3.85546875" customWidth="1"/>
    <col min="58" max="58" width="30.42578125" customWidth="1"/>
    <col min="60" max="60" width="14.85546875" bestFit="1" customWidth="1"/>
    <col min="61" max="61" width="3.85546875" customWidth="1"/>
    <col min="62" max="62" width="30.42578125" customWidth="1"/>
    <col min="64" max="64" width="14.85546875" bestFit="1" customWidth="1"/>
    <col min="65" max="65" width="3.85546875" customWidth="1"/>
    <col min="66" max="66" width="30.42578125" customWidth="1"/>
    <col min="68" max="68" width="14.85546875" bestFit="1" customWidth="1"/>
    <col min="69" max="69" width="3.85546875" customWidth="1"/>
    <col min="70" max="70" width="30.42578125" customWidth="1"/>
    <col min="72" max="72" width="14.85546875" bestFit="1" customWidth="1"/>
    <col min="73" max="73" width="3.85546875" customWidth="1"/>
  </cols>
  <sheetData>
    <row r="3" spans="2:73">
      <c r="B3" s="944">
        <v>1</v>
      </c>
      <c r="C3" s="944"/>
      <c r="D3" s="944"/>
      <c r="E3" s="944"/>
      <c r="F3" s="944">
        <v>2</v>
      </c>
      <c r="G3" s="944"/>
      <c r="H3" s="944"/>
      <c r="I3" s="944"/>
      <c r="J3" s="944">
        <v>3</v>
      </c>
      <c r="K3" s="944"/>
      <c r="L3" s="944"/>
      <c r="M3" s="944"/>
      <c r="N3" s="944">
        <v>4</v>
      </c>
      <c r="O3" s="944"/>
      <c r="P3" s="944"/>
      <c r="Q3" s="944"/>
      <c r="R3" s="944">
        <v>5</v>
      </c>
      <c r="S3" s="944"/>
      <c r="T3" s="944"/>
      <c r="U3" s="944"/>
      <c r="V3" s="944">
        <v>6</v>
      </c>
      <c r="W3" s="944"/>
      <c r="X3" s="944"/>
      <c r="Y3" s="944"/>
      <c r="Z3" s="944">
        <v>7</v>
      </c>
      <c r="AA3" s="944"/>
      <c r="AB3" s="944"/>
      <c r="AC3" s="944"/>
      <c r="AD3" s="944">
        <v>8</v>
      </c>
      <c r="AE3" s="944"/>
      <c r="AF3" s="944"/>
      <c r="AG3" s="944"/>
      <c r="AH3" s="944">
        <v>9</v>
      </c>
      <c r="AI3" s="944"/>
      <c r="AJ3" s="944"/>
      <c r="AK3" s="944"/>
      <c r="AL3" s="944">
        <v>10</v>
      </c>
      <c r="AM3" s="944"/>
      <c r="AN3" s="944"/>
      <c r="AO3" s="944"/>
      <c r="AP3" s="944">
        <v>11</v>
      </c>
      <c r="AQ3" s="944"/>
      <c r="AR3" s="944"/>
      <c r="AS3" s="944"/>
      <c r="AT3" s="944">
        <v>12</v>
      </c>
      <c r="AU3" s="944"/>
      <c r="AV3" s="944"/>
      <c r="AW3" s="944"/>
      <c r="AX3" s="944">
        <v>13</v>
      </c>
      <c r="AY3" s="944"/>
      <c r="AZ3" s="944"/>
      <c r="BA3" s="944"/>
      <c r="BB3" s="944">
        <v>14</v>
      </c>
      <c r="BC3" s="944"/>
      <c r="BD3" s="944"/>
      <c r="BE3" s="944"/>
      <c r="BF3" s="944">
        <v>15</v>
      </c>
      <c r="BG3" s="944"/>
      <c r="BH3" s="944"/>
      <c r="BI3" s="944"/>
      <c r="BJ3" s="944">
        <v>16</v>
      </c>
      <c r="BK3" s="944"/>
      <c r="BL3" s="944"/>
      <c r="BM3" s="944"/>
      <c r="BN3" s="944">
        <v>17</v>
      </c>
      <c r="BO3" s="944"/>
      <c r="BP3" s="944"/>
      <c r="BQ3" s="944"/>
      <c r="BR3" s="944">
        <v>18</v>
      </c>
      <c r="BS3" s="944"/>
      <c r="BT3" s="944"/>
      <c r="BU3" s="944"/>
    </row>
    <row r="4" spans="2:73">
      <c r="B4" s="944"/>
      <c r="C4" s="944"/>
      <c r="D4" s="944"/>
      <c r="E4" s="944"/>
      <c r="F4" s="944"/>
      <c r="G4" s="944"/>
      <c r="H4" s="944"/>
      <c r="I4" s="944"/>
      <c r="J4" s="944"/>
      <c r="K4" s="944"/>
      <c r="L4" s="944"/>
      <c r="M4" s="944"/>
      <c r="N4" s="944"/>
      <c r="O4" s="944"/>
      <c r="P4" s="944"/>
      <c r="Q4" s="944"/>
      <c r="R4" s="944"/>
      <c r="S4" s="944"/>
      <c r="T4" s="944"/>
      <c r="U4" s="944"/>
      <c r="V4" s="944"/>
      <c r="W4" s="944"/>
      <c r="X4" s="944"/>
      <c r="Y4" s="944"/>
      <c r="Z4" s="944"/>
      <c r="AA4" s="944"/>
      <c r="AB4" s="944"/>
      <c r="AC4" s="944"/>
      <c r="AD4" s="944"/>
      <c r="AE4" s="944"/>
      <c r="AF4" s="944"/>
      <c r="AG4" s="944"/>
      <c r="AH4" s="944"/>
      <c r="AI4" s="944"/>
      <c r="AJ4" s="944"/>
      <c r="AK4" s="944"/>
      <c r="AL4" s="944"/>
      <c r="AM4" s="944"/>
      <c r="AN4" s="944"/>
      <c r="AO4" s="944"/>
      <c r="AP4" s="944"/>
      <c r="AQ4" s="944"/>
      <c r="AR4" s="944"/>
      <c r="AS4" s="944"/>
      <c r="AT4" s="944"/>
      <c r="AU4" s="944"/>
      <c r="AV4" s="944"/>
      <c r="AW4" s="944"/>
      <c r="AX4" s="944"/>
      <c r="AY4" s="944"/>
      <c r="AZ4" s="944"/>
      <c r="BA4" s="944"/>
      <c r="BB4" s="944"/>
      <c r="BC4" s="944"/>
      <c r="BD4" s="944"/>
      <c r="BE4" s="944"/>
      <c r="BF4" s="944"/>
      <c r="BG4" s="944"/>
      <c r="BH4" s="944"/>
      <c r="BI4" s="944"/>
      <c r="BJ4" s="944"/>
      <c r="BK4" s="944"/>
      <c r="BL4" s="944"/>
      <c r="BM4" s="944"/>
      <c r="BN4" s="944"/>
      <c r="BO4" s="944"/>
      <c r="BP4" s="944"/>
      <c r="BQ4" s="944"/>
      <c r="BR4" s="944"/>
      <c r="BS4" s="944"/>
      <c r="BT4" s="944"/>
      <c r="BU4" s="944"/>
    </row>
    <row r="5" spans="2:73">
      <c r="B5" s="944"/>
      <c r="C5" s="944"/>
      <c r="D5" s="944"/>
      <c r="F5" s="944"/>
      <c r="G5" s="944"/>
      <c r="H5" s="944"/>
      <c r="J5" s="944"/>
      <c r="K5" s="944"/>
      <c r="L5" s="944"/>
      <c r="N5" s="944"/>
      <c r="O5" s="944"/>
      <c r="P5" s="944"/>
      <c r="R5" s="944"/>
      <c r="S5" s="944"/>
      <c r="T5" s="944"/>
      <c r="V5" s="944"/>
      <c r="W5" s="944"/>
      <c r="X5" s="944"/>
      <c r="Z5" s="944"/>
      <c r="AA5" s="944"/>
      <c r="AB5" s="944"/>
      <c r="AD5" s="944"/>
      <c r="AE5" s="944"/>
      <c r="AF5" s="944"/>
      <c r="AH5" s="944"/>
      <c r="AI5" s="944"/>
      <c r="AJ5" s="944"/>
      <c r="AL5" s="944"/>
      <c r="AM5" s="944"/>
      <c r="AN5" s="944"/>
      <c r="AP5" s="944"/>
      <c r="AQ5" s="944"/>
      <c r="AR5" s="944"/>
      <c r="AT5" s="944"/>
      <c r="AU5" s="944"/>
      <c r="AV5" s="944"/>
      <c r="AX5" s="944"/>
      <c r="AY5" s="944"/>
      <c r="AZ5" s="944"/>
      <c r="BB5" s="944"/>
      <c r="BC5" s="944"/>
      <c r="BD5" s="944"/>
      <c r="BF5" s="944"/>
      <c r="BG5" s="944"/>
      <c r="BH5" s="944"/>
      <c r="BJ5" s="944"/>
      <c r="BK5" s="944"/>
      <c r="BL5" s="944"/>
      <c r="BN5" s="944"/>
      <c r="BO5" s="944"/>
      <c r="BP5" s="944"/>
      <c r="BR5" s="944"/>
      <c r="BS5" s="944"/>
      <c r="BT5" s="944"/>
    </row>
    <row r="6" spans="2:73">
      <c r="B6" s="263" t="s">
        <v>239</v>
      </c>
      <c r="C6" s="259"/>
      <c r="D6" s="258">
        <f>+'RECURSO HUMANO'!F9</f>
        <v>8946068</v>
      </c>
      <c r="F6" s="263" t="s">
        <v>239</v>
      </c>
      <c r="G6" s="259"/>
      <c r="H6" s="258">
        <f>+'RECURSO HUMANO'!F10</f>
        <v>6553517</v>
      </c>
      <c r="J6" s="263" t="s">
        <v>239</v>
      </c>
      <c r="K6" s="259"/>
      <c r="L6" s="258">
        <f>+'RECURSO HUMANO'!F11</f>
        <v>6553517</v>
      </c>
      <c r="N6" s="263" t="s">
        <v>239</v>
      </c>
      <c r="O6" s="259"/>
      <c r="P6" s="258">
        <f>+'RECURSO HUMANO'!F12</f>
        <v>2600604</v>
      </c>
      <c r="R6" s="263" t="s">
        <v>239</v>
      </c>
      <c r="S6" s="259"/>
      <c r="T6" s="258">
        <f>+'RECURSO HUMANO'!F13</f>
        <v>8946068</v>
      </c>
      <c r="V6" s="263" t="s">
        <v>239</v>
      </c>
      <c r="W6" s="259"/>
      <c r="X6" s="258">
        <f>+'RECURSO HUMANO'!F14</f>
        <v>8946068</v>
      </c>
      <c r="Z6" s="263" t="s">
        <v>239</v>
      </c>
      <c r="AA6" s="259"/>
      <c r="AB6" s="258">
        <f>+'RECURSO HUMANO'!F15</f>
        <v>5409251</v>
      </c>
      <c r="AD6" s="263" t="s">
        <v>239</v>
      </c>
      <c r="AE6" s="259"/>
      <c r="AF6" s="258">
        <f>+'RECURSO HUMANO'!F16</f>
        <v>6553517</v>
      </c>
      <c r="AH6" s="263" t="s">
        <v>239</v>
      </c>
      <c r="AI6" s="259"/>
      <c r="AJ6" s="258" t="e">
        <f>+'RECURSO HUMANO'!#REF!</f>
        <v>#REF!</v>
      </c>
      <c r="AL6" s="263" t="s">
        <v>239</v>
      </c>
      <c r="AM6" s="259"/>
      <c r="AN6" s="258" t="e">
        <f>+'RECURSO HUMANO'!#REF!</f>
        <v>#REF!</v>
      </c>
      <c r="AP6" s="263" t="s">
        <v>239</v>
      </c>
      <c r="AQ6" s="259"/>
      <c r="AR6" s="258" t="e">
        <f>+'RECURSO HUMANO'!#REF!</f>
        <v>#REF!</v>
      </c>
      <c r="AT6" s="263" t="s">
        <v>239</v>
      </c>
      <c r="AU6" s="259"/>
      <c r="AV6" s="258" t="e">
        <f>+'RECURSO HUMANO'!#REF!</f>
        <v>#REF!</v>
      </c>
      <c r="AX6" s="263" t="s">
        <v>239</v>
      </c>
      <c r="AY6" s="259"/>
      <c r="AZ6" s="258" t="e">
        <f>+'RECURSO HUMANO'!#REF!</f>
        <v>#REF!</v>
      </c>
      <c r="BB6" s="263" t="s">
        <v>239</v>
      </c>
      <c r="BC6" s="259"/>
      <c r="BD6" s="258" t="e">
        <f>+'RECURSO HUMANO'!#REF!</f>
        <v>#REF!</v>
      </c>
      <c r="BF6" s="263" t="s">
        <v>239</v>
      </c>
      <c r="BG6" s="259"/>
      <c r="BH6" s="258" t="e">
        <f>+'RECURSO HUMANO'!#REF!</f>
        <v>#REF!</v>
      </c>
      <c r="BJ6" s="263" t="s">
        <v>239</v>
      </c>
      <c r="BK6" s="259"/>
      <c r="BL6" s="258" t="e">
        <f>+'RECURSO HUMANO'!#REF!</f>
        <v>#REF!</v>
      </c>
      <c r="BN6" s="263" t="s">
        <v>239</v>
      </c>
      <c r="BO6" s="259"/>
      <c r="BP6" s="258" t="e">
        <f>+'RECURSO HUMANO'!#REF!</f>
        <v>#REF!</v>
      </c>
      <c r="BR6" s="263" t="s">
        <v>239</v>
      </c>
      <c r="BS6" s="259"/>
      <c r="BT6" s="258" t="e">
        <f>+'RECURSO HUMANO'!#REF!</f>
        <v>#REF!</v>
      </c>
    </row>
    <row r="7" spans="2:73">
      <c r="B7" s="264" t="s">
        <v>12</v>
      </c>
      <c r="C7" s="258">
        <f>'INFO GENERAL'!$H$10</f>
        <v>1300000</v>
      </c>
      <c r="D7" s="265">
        <f>D6/C7</f>
        <v>6.881590769230769</v>
      </c>
      <c r="F7" s="264" t="s">
        <v>12</v>
      </c>
      <c r="G7" s="258">
        <f>'INFO GENERAL'!$H$10</f>
        <v>1300000</v>
      </c>
      <c r="H7" s="265">
        <f>H6/G7</f>
        <v>5.0411669230769229</v>
      </c>
      <c r="J7" s="264" t="s">
        <v>12</v>
      </c>
      <c r="K7" s="258">
        <f>'INFO GENERAL'!$H$10</f>
        <v>1300000</v>
      </c>
      <c r="L7" s="265">
        <f>L6/K7</f>
        <v>5.0411669230769229</v>
      </c>
      <c r="N7" s="264" t="s">
        <v>12</v>
      </c>
      <c r="O7" s="258">
        <f>'INFO GENERAL'!$H$10</f>
        <v>1300000</v>
      </c>
      <c r="P7" s="265">
        <f>P6/O7</f>
        <v>2.0004646153846153</v>
      </c>
      <c r="R7" s="264" t="s">
        <v>12</v>
      </c>
      <c r="S7" s="258">
        <f>'INFO GENERAL'!$H$10</f>
        <v>1300000</v>
      </c>
      <c r="T7" s="265">
        <f>T6/S7</f>
        <v>6.881590769230769</v>
      </c>
      <c r="V7" s="264" t="s">
        <v>12</v>
      </c>
      <c r="W7" s="258">
        <f>'INFO GENERAL'!$H$10</f>
        <v>1300000</v>
      </c>
      <c r="X7" s="265">
        <f>X6/W7</f>
        <v>6.881590769230769</v>
      </c>
      <c r="Z7" s="264" t="s">
        <v>12</v>
      </c>
      <c r="AA7" s="258">
        <f>'INFO GENERAL'!$H$10</f>
        <v>1300000</v>
      </c>
      <c r="AB7" s="265">
        <f>AB6/AA7</f>
        <v>4.1609623076923077</v>
      </c>
      <c r="AD7" s="264" t="s">
        <v>12</v>
      </c>
      <c r="AE7" s="258">
        <f>'INFO GENERAL'!$H$10</f>
        <v>1300000</v>
      </c>
      <c r="AF7" s="265">
        <f>AF6/AE7</f>
        <v>5.0411669230769229</v>
      </c>
      <c r="AH7" s="264" t="s">
        <v>12</v>
      </c>
      <c r="AI7" s="258">
        <f>'INFO GENERAL'!$H$10</f>
        <v>1300000</v>
      </c>
      <c r="AJ7" s="265" t="e">
        <f>AJ6/AI7</f>
        <v>#REF!</v>
      </c>
      <c r="AL7" s="264" t="s">
        <v>12</v>
      </c>
      <c r="AM7" s="258">
        <f>'INFO GENERAL'!$H$10</f>
        <v>1300000</v>
      </c>
      <c r="AN7" s="265" t="e">
        <f>AN6/AM7</f>
        <v>#REF!</v>
      </c>
      <c r="AP7" s="264" t="s">
        <v>12</v>
      </c>
      <c r="AQ7" s="258">
        <f>'INFO GENERAL'!$H$10</f>
        <v>1300000</v>
      </c>
      <c r="AR7" s="265" t="e">
        <f>AR6/AQ7</f>
        <v>#REF!</v>
      </c>
      <c r="AT7" s="264" t="s">
        <v>12</v>
      </c>
      <c r="AU7" s="258">
        <f>'INFO GENERAL'!$H$10</f>
        <v>1300000</v>
      </c>
      <c r="AV7" s="265" t="e">
        <f>AV6/AU7</f>
        <v>#REF!</v>
      </c>
      <c r="AX7" s="264" t="s">
        <v>12</v>
      </c>
      <c r="AY7" s="258">
        <f>'INFO GENERAL'!$H$10</f>
        <v>1300000</v>
      </c>
      <c r="AZ7" s="265" t="e">
        <f>AZ6/AY7</f>
        <v>#REF!</v>
      </c>
      <c r="BB7" s="264" t="s">
        <v>12</v>
      </c>
      <c r="BC7" s="258">
        <f>'INFO GENERAL'!$H$10</f>
        <v>1300000</v>
      </c>
      <c r="BD7" s="265" t="e">
        <f>BD6/BC7</f>
        <v>#REF!</v>
      </c>
      <c r="BF7" s="264" t="s">
        <v>12</v>
      </c>
      <c r="BG7" s="258">
        <f>'INFO GENERAL'!$H$10</f>
        <v>1300000</v>
      </c>
      <c r="BH7" s="265" t="e">
        <f>BH6/BG7</f>
        <v>#REF!</v>
      </c>
      <c r="BJ7" s="264" t="s">
        <v>12</v>
      </c>
      <c r="BK7" s="258">
        <f>'INFO GENERAL'!$H$10</f>
        <v>1300000</v>
      </c>
      <c r="BL7" s="265" t="e">
        <f>BL6/BK7</f>
        <v>#REF!</v>
      </c>
      <c r="BN7" s="264" t="s">
        <v>12</v>
      </c>
      <c r="BO7" s="258">
        <f>'INFO GENERAL'!$H$10</f>
        <v>1300000</v>
      </c>
      <c r="BP7" s="265" t="e">
        <f>BP6/BO7</f>
        <v>#REF!</v>
      </c>
      <c r="BR7" s="264" t="s">
        <v>12</v>
      </c>
      <c r="BS7" s="258">
        <f>'INFO GENERAL'!$H$10</f>
        <v>1300000</v>
      </c>
      <c r="BT7" s="265" t="e">
        <f>BT6/BS7</f>
        <v>#REF!</v>
      </c>
    </row>
    <row r="8" spans="2:73">
      <c r="B8" s="264" t="s">
        <v>240</v>
      </c>
      <c r="C8" s="258">
        <v>162000</v>
      </c>
      <c r="D8" s="258">
        <f>IF($D$7&lt;2,C8,0)</f>
        <v>0</v>
      </c>
      <c r="F8" s="264" t="s">
        <v>240</v>
      </c>
      <c r="G8" s="258">
        <v>162000</v>
      </c>
      <c r="H8" s="258">
        <f>IF(H7&lt;2,G8,0)</f>
        <v>0</v>
      </c>
      <c r="J8" s="264" t="s">
        <v>240</v>
      </c>
      <c r="K8" s="258">
        <v>162000</v>
      </c>
      <c r="L8" s="258">
        <f>IF(L7&lt;2,K8,0)</f>
        <v>0</v>
      </c>
      <c r="N8" s="264" t="s">
        <v>240</v>
      </c>
      <c r="O8" s="258">
        <v>162000</v>
      </c>
      <c r="P8" s="258">
        <f>IF(P7&lt;2,O8,0)</f>
        <v>0</v>
      </c>
      <c r="R8" s="264" t="s">
        <v>240</v>
      </c>
      <c r="S8" s="258">
        <v>162000</v>
      </c>
      <c r="T8" s="258">
        <f>IF(T7&lt;2,S8,0)</f>
        <v>0</v>
      </c>
      <c r="V8" s="264" t="s">
        <v>240</v>
      </c>
      <c r="W8" s="258">
        <v>162000</v>
      </c>
      <c r="X8" s="258">
        <f>IF(X7&lt;2,W8,0)</f>
        <v>0</v>
      </c>
      <c r="Z8" s="264" t="s">
        <v>240</v>
      </c>
      <c r="AA8" s="258">
        <v>162000</v>
      </c>
      <c r="AB8" s="258">
        <f>IF(AB7&lt;2,AA8,0)</f>
        <v>0</v>
      </c>
      <c r="AD8" s="264" t="s">
        <v>240</v>
      </c>
      <c r="AE8" s="258">
        <v>162000</v>
      </c>
      <c r="AF8" s="258">
        <f>IF(AF7&lt;2,AE8,0)</f>
        <v>0</v>
      </c>
      <c r="AH8" s="264" t="s">
        <v>240</v>
      </c>
      <c r="AI8" s="258">
        <v>162000</v>
      </c>
      <c r="AJ8" s="258" t="e">
        <f>IF(AJ7&lt;2,AI8,0)</f>
        <v>#REF!</v>
      </c>
      <c r="AL8" s="264" t="s">
        <v>240</v>
      </c>
      <c r="AM8" s="258">
        <v>162000</v>
      </c>
      <c r="AN8" s="258" t="e">
        <f>IF(AN7&lt;2,AM8,0)</f>
        <v>#REF!</v>
      </c>
      <c r="AP8" s="264" t="s">
        <v>240</v>
      </c>
      <c r="AQ8" s="258">
        <v>162000</v>
      </c>
      <c r="AR8" s="258" t="e">
        <f>IF(AR7&lt;2,AQ8,0)</f>
        <v>#REF!</v>
      </c>
      <c r="AT8" s="264" t="s">
        <v>240</v>
      </c>
      <c r="AU8" s="258">
        <v>162000</v>
      </c>
      <c r="AV8" s="258" t="e">
        <f>IF(AV7&lt;2,AU8,0)</f>
        <v>#REF!</v>
      </c>
      <c r="AX8" s="264" t="s">
        <v>240</v>
      </c>
      <c r="AY8" s="258">
        <v>162000</v>
      </c>
      <c r="AZ8" s="258" t="e">
        <f>IF(AZ7&lt;2,AY8,0)</f>
        <v>#REF!</v>
      </c>
      <c r="BB8" s="264" t="s">
        <v>240</v>
      </c>
      <c r="BC8" s="258">
        <v>162000</v>
      </c>
      <c r="BD8" s="258" t="e">
        <f>IF(BD7&lt;2,BC8,0)</f>
        <v>#REF!</v>
      </c>
      <c r="BF8" s="264" t="s">
        <v>240</v>
      </c>
      <c r="BG8" s="258">
        <v>162000</v>
      </c>
      <c r="BH8" s="258" t="e">
        <f>IF(BH7&lt;2,BG8,0)</f>
        <v>#REF!</v>
      </c>
      <c r="BJ8" s="264" t="s">
        <v>240</v>
      </c>
      <c r="BK8" s="258">
        <v>162000</v>
      </c>
      <c r="BL8" s="258" t="e">
        <f>IF(BL7&lt;2,BK8,0)</f>
        <v>#REF!</v>
      </c>
      <c r="BN8" s="264" t="s">
        <v>240</v>
      </c>
      <c r="BO8" s="258">
        <v>162000</v>
      </c>
      <c r="BP8" s="258" t="e">
        <f>IF(BP7&lt;2,BO8,0)</f>
        <v>#REF!</v>
      </c>
      <c r="BR8" s="264" t="s">
        <v>240</v>
      </c>
      <c r="BS8" s="258">
        <v>162000</v>
      </c>
      <c r="BT8" s="258" t="e">
        <f>IF(BT7&lt;2,BS8,0)</f>
        <v>#REF!</v>
      </c>
    </row>
    <row r="9" spans="2:73">
      <c r="B9" s="264" t="s">
        <v>241</v>
      </c>
      <c r="C9" s="259"/>
      <c r="D9" s="258">
        <f>D6+D8</f>
        <v>8946068</v>
      </c>
      <c r="F9" s="264" t="s">
        <v>241</v>
      </c>
      <c r="G9" s="259"/>
      <c r="H9" s="258">
        <f>H6+H8</f>
        <v>6553517</v>
      </c>
      <c r="J9" s="264" t="s">
        <v>241</v>
      </c>
      <c r="K9" s="259"/>
      <c r="L9" s="258">
        <f>L6+L8</f>
        <v>6553517</v>
      </c>
      <c r="N9" s="264" t="s">
        <v>241</v>
      </c>
      <c r="O9" s="259"/>
      <c r="P9" s="258">
        <f>P6+P8</f>
        <v>2600604</v>
      </c>
      <c r="R9" s="264" t="s">
        <v>241</v>
      </c>
      <c r="S9" s="259"/>
      <c r="T9" s="258">
        <f>T6+T8</f>
        <v>8946068</v>
      </c>
      <c r="V9" s="264" t="s">
        <v>241</v>
      </c>
      <c r="W9" s="259"/>
      <c r="X9" s="258">
        <f>X6+X8</f>
        <v>8946068</v>
      </c>
      <c r="Z9" s="264" t="s">
        <v>241</v>
      </c>
      <c r="AA9" s="259"/>
      <c r="AB9" s="258">
        <f>AB6+AB8</f>
        <v>5409251</v>
      </c>
      <c r="AD9" s="264" t="s">
        <v>241</v>
      </c>
      <c r="AE9" s="259"/>
      <c r="AF9" s="258">
        <f>AF6+AF8</f>
        <v>6553517</v>
      </c>
      <c r="AH9" s="264" t="s">
        <v>241</v>
      </c>
      <c r="AI9" s="259"/>
      <c r="AJ9" s="258" t="e">
        <f>AJ6+AJ8</f>
        <v>#REF!</v>
      </c>
      <c r="AL9" s="264" t="s">
        <v>241</v>
      </c>
      <c r="AM9" s="259"/>
      <c r="AN9" s="258" t="e">
        <f>AN6+AN8</f>
        <v>#REF!</v>
      </c>
      <c r="AP9" s="264" t="s">
        <v>241</v>
      </c>
      <c r="AQ9" s="259"/>
      <c r="AR9" s="258" t="e">
        <f>AR6+AR8</f>
        <v>#REF!</v>
      </c>
      <c r="AT9" s="264" t="s">
        <v>241</v>
      </c>
      <c r="AU9" s="259"/>
      <c r="AV9" s="258" t="e">
        <f>AV6+AV8</f>
        <v>#REF!</v>
      </c>
      <c r="AX9" s="264" t="s">
        <v>241</v>
      </c>
      <c r="AY9" s="259"/>
      <c r="AZ9" s="258" t="e">
        <f>AZ6+AZ8</f>
        <v>#REF!</v>
      </c>
      <c r="BB9" s="264" t="s">
        <v>241</v>
      </c>
      <c r="BC9" s="259"/>
      <c r="BD9" s="258" t="e">
        <f>BD6+BD8</f>
        <v>#REF!</v>
      </c>
      <c r="BF9" s="264" t="s">
        <v>241</v>
      </c>
      <c r="BG9" s="259"/>
      <c r="BH9" s="258" t="e">
        <f>BH6+BH8</f>
        <v>#REF!</v>
      </c>
      <c r="BJ9" s="264" t="s">
        <v>241</v>
      </c>
      <c r="BK9" s="259"/>
      <c r="BL9" s="258" t="e">
        <f>BL6+BL8</f>
        <v>#REF!</v>
      </c>
      <c r="BN9" s="264" t="s">
        <v>241</v>
      </c>
      <c r="BO9" s="259"/>
      <c r="BP9" s="258" t="e">
        <f>BP6+BP8</f>
        <v>#REF!</v>
      </c>
      <c r="BR9" s="264" t="s">
        <v>241</v>
      </c>
      <c r="BS9" s="259"/>
      <c r="BT9" s="258" t="e">
        <f>BT6+BT8</f>
        <v>#REF!</v>
      </c>
    </row>
    <row r="10" spans="2:73">
      <c r="B10" s="264" t="s">
        <v>242</v>
      </c>
      <c r="C10" s="259"/>
      <c r="D10" s="258">
        <f>D6*C14</f>
        <v>107352816</v>
      </c>
      <c r="F10" s="264" t="s">
        <v>242</v>
      </c>
      <c r="G10" s="259"/>
      <c r="H10" s="258">
        <f>H6*G14</f>
        <v>78642204</v>
      </c>
      <c r="J10" s="264" t="s">
        <v>242</v>
      </c>
      <c r="K10" s="259"/>
      <c r="L10" s="258">
        <f>L6*K14</f>
        <v>78642204</v>
      </c>
      <c r="N10" s="264" t="s">
        <v>242</v>
      </c>
      <c r="O10" s="259"/>
      <c r="P10" s="258">
        <f>P6*O14</f>
        <v>31207248</v>
      </c>
      <c r="R10" s="264" t="s">
        <v>242</v>
      </c>
      <c r="S10" s="259"/>
      <c r="T10" s="258">
        <f>T6*S14</f>
        <v>107352816</v>
      </c>
      <c r="V10" s="264" t="s">
        <v>242</v>
      </c>
      <c r="W10" s="259"/>
      <c r="X10" s="258">
        <f>X6*W14</f>
        <v>107352816</v>
      </c>
      <c r="Z10" s="264" t="s">
        <v>242</v>
      </c>
      <c r="AA10" s="259"/>
      <c r="AB10" s="258">
        <f>AB6*AA14</f>
        <v>64911012</v>
      </c>
      <c r="AD10" s="264" t="s">
        <v>242</v>
      </c>
      <c r="AE10" s="259"/>
      <c r="AF10" s="258">
        <f>AF6*AE14</f>
        <v>78642204</v>
      </c>
      <c r="AH10" s="264" t="s">
        <v>242</v>
      </c>
      <c r="AI10" s="259"/>
      <c r="AJ10" s="258" t="e">
        <f>AJ6*AI14</f>
        <v>#REF!</v>
      </c>
      <c r="AL10" s="264" t="s">
        <v>242</v>
      </c>
      <c r="AM10" s="259"/>
      <c r="AN10" s="258" t="e">
        <f>AN6*AM14</f>
        <v>#REF!</v>
      </c>
      <c r="AP10" s="264" t="s">
        <v>242</v>
      </c>
      <c r="AQ10" s="259"/>
      <c r="AR10" s="258" t="e">
        <f>AR6*AQ14</f>
        <v>#REF!</v>
      </c>
      <c r="AT10" s="264" t="s">
        <v>242</v>
      </c>
      <c r="AU10" s="259"/>
      <c r="AV10" s="258" t="e">
        <f>AV6*AU14</f>
        <v>#REF!</v>
      </c>
      <c r="AX10" s="264" t="s">
        <v>242</v>
      </c>
      <c r="AY10" s="259"/>
      <c r="AZ10" s="258" t="e">
        <f>AZ6*AY14</f>
        <v>#REF!</v>
      </c>
      <c r="BB10" s="264" t="s">
        <v>242</v>
      </c>
      <c r="BC10" s="259"/>
      <c r="BD10" s="258" t="e">
        <f>BD6*BC14</f>
        <v>#REF!</v>
      </c>
      <c r="BF10" s="264" t="s">
        <v>242</v>
      </c>
      <c r="BG10" s="259"/>
      <c r="BH10" s="258" t="e">
        <f>BH6*BG14</f>
        <v>#REF!</v>
      </c>
      <c r="BJ10" s="264" t="s">
        <v>242</v>
      </c>
      <c r="BK10" s="259"/>
      <c r="BL10" s="258" t="e">
        <f>BL6*BK14</f>
        <v>#REF!</v>
      </c>
      <c r="BN10" s="264" t="s">
        <v>242</v>
      </c>
      <c r="BO10" s="259"/>
      <c r="BP10" s="258" t="e">
        <f>BP6*BO14</f>
        <v>#REF!</v>
      </c>
      <c r="BR10" s="264" t="s">
        <v>242</v>
      </c>
      <c r="BS10" s="259"/>
      <c r="BT10" s="258" t="e">
        <f>BT6*BS14</f>
        <v>#REF!</v>
      </c>
    </row>
    <row r="11" spans="2:73">
      <c r="B11" s="264" t="s">
        <v>243</v>
      </c>
      <c r="C11" s="259"/>
      <c r="D11" s="258">
        <f>D9*C15</f>
        <v>107352816</v>
      </c>
      <c r="F11" s="264" t="s">
        <v>243</v>
      </c>
      <c r="G11" s="259"/>
      <c r="H11" s="258">
        <f>H9*G15</f>
        <v>78642204</v>
      </c>
      <c r="J11" s="264" t="s">
        <v>243</v>
      </c>
      <c r="K11" s="259"/>
      <c r="L11" s="258">
        <f>L9*K15</f>
        <v>78642204</v>
      </c>
      <c r="N11" s="264" t="s">
        <v>243</v>
      </c>
      <c r="O11" s="259"/>
      <c r="P11" s="258">
        <f>P9*O15</f>
        <v>31207248</v>
      </c>
      <c r="R11" s="264" t="s">
        <v>243</v>
      </c>
      <c r="S11" s="259"/>
      <c r="T11" s="258">
        <f>T9*S15</f>
        <v>107352816</v>
      </c>
      <c r="V11" s="264" t="s">
        <v>243</v>
      </c>
      <c r="W11" s="259"/>
      <c r="X11" s="258">
        <f>X9*W15</f>
        <v>107352816</v>
      </c>
      <c r="Z11" s="264" t="s">
        <v>243</v>
      </c>
      <c r="AA11" s="259"/>
      <c r="AB11" s="258">
        <f>AB9*AA15</f>
        <v>64911012</v>
      </c>
      <c r="AD11" s="264" t="s">
        <v>243</v>
      </c>
      <c r="AE11" s="259"/>
      <c r="AF11" s="258">
        <f>AF9*AE15</f>
        <v>78642204</v>
      </c>
      <c r="AH11" s="264" t="s">
        <v>243</v>
      </c>
      <c r="AI11" s="259"/>
      <c r="AJ11" s="258" t="e">
        <f>AJ9*AI15</f>
        <v>#REF!</v>
      </c>
      <c r="AL11" s="264" t="s">
        <v>243</v>
      </c>
      <c r="AM11" s="259"/>
      <c r="AN11" s="258" t="e">
        <f>AN9*AM15</f>
        <v>#REF!</v>
      </c>
      <c r="AP11" s="264" t="s">
        <v>243</v>
      </c>
      <c r="AQ11" s="259"/>
      <c r="AR11" s="258" t="e">
        <f>AR9*AQ15</f>
        <v>#REF!</v>
      </c>
      <c r="AT11" s="264" t="s">
        <v>243</v>
      </c>
      <c r="AU11" s="259"/>
      <c r="AV11" s="258" t="e">
        <f>AV9*AU15</f>
        <v>#REF!</v>
      </c>
      <c r="AX11" s="264" t="s">
        <v>243</v>
      </c>
      <c r="AY11" s="259"/>
      <c r="AZ11" s="258" t="e">
        <f>AZ9*AY15</f>
        <v>#REF!</v>
      </c>
      <c r="BB11" s="264" t="s">
        <v>243</v>
      </c>
      <c r="BC11" s="259"/>
      <c r="BD11" s="258" t="e">
        <f>BD9*BC15</f>
        <v>#REF!</v>
      </c>
      <c r="BF11" s="264" t="s">
        <v>243</v>
      </c>
      <c r="BG11" s="259"/>
      <c r="BH11" s="258" t="e">
        <f>BH9*BG15</f>
        <v>#REF!</v>
      </c>
      <c r="BJ11" s="264" t="s">
        <v>243</v>
      </c>
      <c r="BK11" s="259"/>
      <c r="BL11" s="258" t="e">
        <f>BL9*BK15</f>
        <v>#REF!</v>
      </c>
      <c r="BN11" s="264" t="s">
        <v>243</v>
      </c>
      <c r="BO11" s="259"/>
      <c r="BP11" s="258" t="e">
        <f>BP9*BO15</f>
        <v>#REF!</v>
      </c>
      <c r="BR11" s="264" t="s">
        <v>243</v>
      </c>
      <c r="BS11" s="259"/>
      <c r="BT11" s="258" t="e">
        <f>BT9*BS15</f>
        <v>#REF!</v>
      </c>
    </row>
    <row r="12" spans="2:73">
      <c r="B12" s="266" t="s">
        <v>244</v>
      </c>
      <c r="C12" s="259"/>
      <c r="D12" s="258">
        <f>D8*C15</f>
        <v>0</v>
      </c>
      <c r="F12" s="266" t="s">
        <v>244</v>
      </c>
      <c r="G12" s="259"/>
      <c r="H12" s="258">
        <f>H8*G15</f>
        <v>0</v>
      </c>
      <c r="J12" s="266" t="s">
        <v>244</v>
      </c>
      <c r="K12" s="259"/>
      <c r="L12" s="258">
        <f>L8*K15</f>
        <v>0</v>
      </c>
      <c r="N12" s="266" t="s">
        <v>244</v>
      </c>
      <c r="O12" s="259"/>
      <c r="P12" s="258">
        <f>P8*O15</f>
        <v>0</v>
      </c>
      <c r="R12" s="266" t="s">
        <v>244</v>
      </c>
      <c r="S12" s="259"/>
      <c r="T12" s="258">
        <f>T8*S15</f>
        <v>0</v>
      </c>
      <c r="V12" s="266" t="s">
        <v>244</v>
      </c>
      <c r="W12" s="259"/>
      <c r="X12" s="258">
        <f>X8*W15</f>
        <v>0</v>
      </c>
      <c r="Z12" s="266" t="s">
        <v>244</v>
      </c>
      <c r="AA12" s="259"/>
      <c r="AB12" s="258">
        <f>AB8*AA15</f>
        <v>0</v>
      </c>
      <c r="AD12" s="266" t="s">
        <v>244</v>
      </c>
      <c r="AE12" s="259"/>
      <c r="AF12" s="258">
        <f>AF8*AE15</f>
        <v>0</v>
      </c>
      <c r="AH12" s="266" t="s">
        <v>244</v>
      </c>
      <c r="AI12" s="259"/>
      <c r="AJ12" s="258" t="e">
        <f>AJ8*AI15</f>
        <v>#REF!</v>
      </c>
      <c r="AL12" s="266" t="s">
        <v>244</v>
      </c>
      <c r="AM12" s="259"/>
      <c r="AN12" s="258" t="e">
        <f>AN8*AM15</f>
        <v>#REF!</v>
      </c>
      <c r="AP12" s="266" t="s">
        <v>244</v>
      </c>
      <c r="AQ12" s="259"/>
      <c r="AR12" s="258" t="e">
        <f>AR8*AQ15</f>
        <v>#REF!</v>
      </c>
      <c r="AT12" s="266" t="s">
        <v>244</v>
      </c>
      <c r="AU12" s="259"/>
      <c r="AV12" s="258" t="e">
        <f>AV8*AU15</f>
        <v>#REF!</v>
      </c>
      <c r="AX12" s="266" t="s">
        <v>244</v>
      </c>
      <c r="AY12" s="259"/>
      <c r="AZ12" s="258" t="e">
        <f>AZ8*AY15</f>
        <v>#REF!</v>
      </c>
      <c r="BB12" s="266" t="s">
        <v>244</v>
      </c>
      <c r="BC12" s="259"/>
      <c r="BD12" s="258" t="e">
        <f>BD8*BC15</f>
        <v>#REF!</v>
      </c>
      <c r="BF12" s="266" t="s">
        <v>244</v>
      </c>
      <c r="BG12" s="259"/>
      <c r="BH12" s="258" t="e">
        <f>BH8*BG15</f>
        <v>#REF!</v>
      </c>
      <c r="BJ12" s="266" t="s">
        <v>244</v>
      </c>
      <c r="BK12" s="259"/>
      <c r="BL12" s="258" t="e">
        <f>BL8*BK15</f>
        <v>#REF!</v>
      </c>
      <c r="BN12" s="266" t="s">
        <v>244</v>
      </c>
      <c r="BO12" s="259"/>
      <c r="BP12" s="258" t="e">
        <f>BP8*BO15</f>
        <v>#REF!</v>
      </c>
      <c r="BR12" s="266" t="s">
        <v>244</v>
      </c>
      <c r="BS12" s="259"/>
      <c r="BT12" s="258" t="e">
        <f>BT8*BS15</f>
        <v>#REF!</v>
      </c>
    </row>
    <row r="13" spans="2:73">
      <c r="B13" s="263" t="s">
        <v>245</v>
      </c>
      <c r="C13" s="259"/>
      <c r="F13" s="263" t="s">
        <v>245</v>
      </c>
      <c r="G13" s="259"/>
      <c r="J13" s="263" t="s">
        <v>245</v>
      </c>
      <c r="K13" s="259"/>
      <c r="N13" s="263" t="s">
        <v>245</v>
      </c>
      <c r="O13" s="259"/>
      <c r="R13" s="263" t="s">
        <v>245</v>
      </c>
      <c r="S13" s="259"/>
      <c r="V13" s="263" t="s">
        <v>245</v>
      </c>
      <c r="W13" s="259"/>
      <c r="Z13" s="263" t="s">
        <v>245</v>
      </c>
      <c r="AA13" s="259"/>
      <c r="AD13" s="263" t="s">
        <v>245</v>
      </c>
      <c r="AE13" s="259"/>
      <c r="AH13" s="263" t="s">
        <v>245</v>
      </c>
      <c r="AI13" s="259"/>
      <c r="AL13" s="263" t="s">
        <v>245</v>
      </c>
      <c r="AM13" s="259"/>
      <c r="AP13" s="263" t="s">
        <v>245</v>
      </c>
      <c r="AQ13" s="259"/>
      <c r="AT13" s="263" t="s">
        <v>245</v>
      </c>
      <c r="AU13" s="259"/>
      <c r="AX13" s="263" t="s">
        <v>245</v>
      </c>
      <c r="AY13" s="259"/>
      <c r="BB13" s="263" t="s">
        <v>245</v>
      </c>
      <c r="BC13" s="259"/>
      <c r="BF13" s="263" t="s">
        <v>245</v>
      </c>
      <c r="BG13" s="259"/>
      <c r="BJ13" s="263" t="s">
        <v>245</v>
      </c>
      <c r="BK13" s="259"/>
      <c r="BN13" s="263" t="s">
        <v>245</v>
      </c>
      <c r="BO13" s="259"/>
      <c r="BR13" s="263" t="s">
        <v>245</v>
      </c>
      <c r="BS13" s="259"/>
    </row>
    <row r="14" spans="2:73">
      <c r="B14" s="264" t="s">
        <v>246</v>
      </c>
      <c r="C14" s="260">
        <v>12</v>
      </c>
      <c r="F14" s="264" t="s">
        <v>246</v>
      </c>
      <c r="G14" s="260">
        <v>12</v>
      </c>
      <c r="J14" s="264" t="s">
        <v>246</v>
      </c>
      <c r="K14" s="260">
        <v>12</v>
      </c>
      <c r="N14" s="264" t="s">
        <v>246</v>
      </c>
      <c r="O14" s="260">
        <v>12</v>
      </c>
      <c r="R14" s="264" t="s">
        <v>246</v>
      </c>
      <c r="S14" s="260">
        <v>12</v>
      </c>
      <c r="V14" s="264" t="s">
        <v>246</v>
      </c>
      <c r="W14" s="260">
        <v>12</v>
      </c>
      <c r="Z14" s="264" t="s">
        <v>246</v>
      </c>
      <c r="AA14" s="260">
        <v>12</v>
      </c>
      <c r="AD14" s="264" t="s">
        <v>246</v>
      </c>
      <c r="AE14" s="260">
        <v>12</v>
      </c>
      <c r="AH14" s="264" t="s">
        <v>246</v>
      </c>
      <c r="AI14" s="260">
        <v>12</v>
      </c>
      <c r="AL14" s="264" t="s">
        <v>246</v>
      </c>
      <c r="AM14" s="260">
        <v>12</v>
      </c>
      <c r="AP14" s="264" t="s">
        <v>246</v>
      </c>
      <c r="AQ14" s="260">
        <v>12</v>
      </c>
      <c r="AT14" s="264" t="s">
        <v>246</v>
      </c>
      <c r="AU14" s="260">
        <v>12</v>
      </c>
      <c r="AX14" s="264" t="s">
        <v>246</v>
      </c>
      <c r="AY14" s="260">
        <v>12</v>
      </c>
      <c r="BB14" s="264" t="s">
        <v>246</v>
      </c>
      <c r="BC14" s="260">
        <v>12</v>
      </c>
      <c r="BF14" s="264" t="s">
        <v>246</v>
      </c>
      <c r="BG14" s="260">
        <v>12</v>
      </c>
      <c r="BJ14" s="264" t="s">
        <v>246</v>
      </c>
      <c r="BK14" s="260">
        <v>12</v>
      </c>
      <c r="BN14" s="264" t="s">
        <v>246</v>
      </c>
      <c r="BO14" s="260">
        <v>12</v>
      </c>
      <c r="BR14" s="264" t="s">
        <v>246</v>
      </c>
      <c r="BS14" s="260">
        <v>12</v>
      </c>
    </row>
    <row r="15" spans="2:73">
      <c r="B15" s="264" t="s">
        <v>244</v>
      </c>
      <c r="C15" s="260">
        <v>12</v>
      </c>
      <c r="F15" s="264" t="s">
        <v>244</v>
      </c>
      <c r="G15" s="260">
        <v>12</v>
      </c>
      <c r="J15" s="264" t="s">
        <v>244</v>
      </c>
      <c r="K15" s="260">
        <v>12</v>
      </c>
      <c r="N15" s="264" t="s">
        <v>244</v>
      </c>
      <c r="O15" s="260">
        <v>12</v>
      </c>
      <c r="R15" s="264" t="s">
        <v>244</v>
      </c>
      <c r="S15" s="260">
        <v>12</v>
      </c>
      <c r="V15" s="264" t="s">
        <v>244</v>
      </c>
      <c r="W15" s="260">
        <v>12</v>
      </c>
      <c r="Z15" s="264" t="s">
        <v>244</v>
      </c>
      <c r="AA15" s="260">
        <v>12</v>
      </c>
      <c r="AD15" s="264" t="s">
        <v>244</v>
      </c>
      <c r="AE15" s="260">
        <v>12</v>
      </c>
      <c r="AH15" s="264" t="s">
        <v>244</v>
      </c>
      <c r="AI15" s="260">
        <v>12</v>
      </c>
      <c r="AL15" s="264" t="s">
        <v>244</v>
      </c>
      <c r="AM15" s="260">
        <v>12</v>
      </c>
      <c r="AP15" s="264" t="s">
        <v>244</v>
      </c>
      <c r="AQ15" s="260">
        <v>12</v>
      </c>
      <c r="AT15" s="264" t="s">
        <v>244</v>
      </c>
      <c r="AU15" s="260">
        <v>12</v>
      </c>
      <c r="AX15" s="264" t="s">
        <v>244</v>
      </c>
      <c r="AY15" s="260">
        <v>12</v>
      </c>
      <c r="BB15" s="264" t="s">
        <v>244</v>
      </c>
      <c r="BC15" s="260">
        <v>12</v>
      </c>
      <c r="BF15" s="264" t="s">
        <v>244</v>
      </c>
      <c r="BG15" s="260">
        <v>12</v>
      </c>
      <c r="BJ15" s="264" t="s">
        <v>244</v>
      </c>
      <c r="BK15" s="260">
        <v>12</v>
      </c>
      <c r="BN15" s="264" t="s">
        <v>244</v>
      </c>
      <c r="BO15" s="260">
        <v>12</v>
      </c>
      <c r="BR15" s="264" t="s">
        <v>244</v>
      </c>
      <c r="BS15" s="260">
        <v>12</v>
      </c>
    </row>
    <row r="16" spans="2:73">
      <c r="B16" s="263" t="s">
        <v>247</v>
      </c>
      <c r="C16" s="259"/>
      <c r="F16" s="263" t="s">
        <v>247</v>
      </c>
      <c r="G16" s="259"/>
      <c r="J16" s="263" t="s">
        <v>247</v>
      </c>
      <c r="K16" s="259"/>
      <c r="N16" s="263" t="s">
        <v>247</v>
      </c>
      <c r="O16" s="259"/>
      <c r="R16" s="263" t="s">
        <v>247</v>
      </c>
      <c r="S16" s="259"/>
      <c r="V16" s="263" t="s">
        <v>247</v>
      </c>
      <c r="W16" s="259"/>
      <c r="Z16" s="263" t="s">
        <v>247</v>
      </c>
      <c r="AA16" s="259"/>
      <c r="AD16" s="263" t="s">
        <v>247</v>
      </c>
      <c r="AE16" s="259"/>
      <c r="AH16" s="263" t="s">
        <v>247</v>
      </c>
      <c r="AI16" s="259"/>
      <c r="AL16" s="263" t="s">
        <v>247</v>
      </c>
      <c r="AM16" s="259"/>
      <c r="AP16" s="263" t="s">
        <v>247</v>
      </c>
      <c r="AQ16" s="259"/>
      <c r="AT16" s="263" t="s">
        <v>247</v>
      </c>
      <c r="AU16" s="259"/>
      <c r="AX16" s="263" t="s">
        <v>247</v>
      </c>
      <c r="AY16" s="259"/>
      <c r="BB16" s="263" t="s">
        <v>247</v>
      </c>
      <c r="BC16" s="259"/>
      <c r="BF16" s="263" t="s">
        <v>247</v>
      </c>
      <c r="BG16" s="259"/>
      <c r="BJ16" s="263" t="s">
        <v>247</v>
      </c>
      <c r="BK16" s="259"/>
      <c r="BN16" s="263" t="s">
        <v>247</v>
      </c>
      <c r="BO16" s="259"/>
      <c r="BR16" s="263" t="s">
        <v>247</v>
      </c>
      <c r="BS16" s="259"/>
    </row>
    <row r="17" spans="2:72">
      <c r="B17" s="267" t="s">
        <v>248</v>
      </c>
      <c r="C17" s="259">
        <v>1</v>
      </c>
      <c r="D17" s="265">
        <f>D9</f>
        <v>8946068</v>
      </c>
      <c r="F17" s="267" t="s">
        <v>248</v>
      </c>
      <c r="G17" s="259">
        <v>1</v>
      </c>
      <c r="H17" s="265">
        <f>H9</f>
        <v>6553517</v>
      </c>
      <c r="J17" s="267" t="s">
        <v>248</v>
      </c>
      <c r="K17" s="259">
        <v>1</v>
      </c>
      <c r="L17" s="265">
        <f>L9</f>
        <v>6553517</v>
      </c>
      <c r="N17" s="267" t="s">
        <v>248</v>
      </c>
      <c r="O17" s="259">
        <v>1</v>
      </c>
      <c r="P17" s="265">
        <f>P9</f>
        <v>2600604</v>
      </c>
      <c r="R17" s="267" t="s">
        <v>248</v>
      </c>
      <c r="S17" s="259">
        <v>1</v>
      </c>
      <c r="T17" s="265">
        <f>T9</f>
        <v>8946068</v>
      </c>
      <c r="V17" s="267" t="s">
        <v>248</v>
      </c>
      <c r="W17" s="259">
        <v>1</v>
      </c>
      <c r="X17" s="265">
        <f>X9</f>
        <v>8946068</v>
      </c>
      <c r="Z17" s="267" t="s">
        <v>248</v>
      </c>
      <c r="AA17" s="259">
        <v>1</v>
      </c>
      <c r="AB17" s="265">
        <f>AB9</f>
        <v>5409251</v>
      </c>
      <c r="AD17" s="267" t="s">
        <v>248</v>
      </c>
      <c r="AE17" s="259">
        <v>1</v>
      </c>
      <c r="AF17" s="265">
        <f>AF9</f>
        <v>6553517</v>
      </c>
      <c r="AH17" s="267" t="s">
        <v>248</v>
      </c>
      <c r="AI17" s="259">
        <v>1</v>
      </c>
      <c r="AJ17" s="265" t="e">
        <f>AJ9</f>
        <v>#REF!</v>
      </c>
      <c r="AL17" s="267" t="s">
        <v>248</v>
      </c>
      <c r="AM17" s="259">
        <v>1</v>
      </c>
      <c r="AN17" s="265" t="e">
        <f>AN9</f>
        <v>#REF!</v>
      </c>
      <c r="AP17" s="267" t="s">
        <v>248</v>
      </c>
      <c r="AQ17" s="259">
        <v>1</v>
      </c>
      <c r="AR17" s="265" t="e">
        <f>AR9</f>
        <v>#REF!</v>
      </c>
      <c r="AT17" s="267" t="s">
        <v>248</v>
      </c>
      <c r="AU17" s="259">
        <v>1</v>
      </c>
      <c r="AV17" s="265" t="e">
        <f>AV9</f>
        <v>#REF!</v>
      </c>
      <c r="AX17" s="267" t="s">
        <v>248</v>
      </c>
      <c r="AY17" s="259">
        <v>1</v>
      </c>
      <c r="AZ17" s="265" t="e">
        <f>AZ9</f>
        <v>#REF!</v>
      </c>
      <c r="BB17" s="267" t="s">
        <v>248</v>
      </c>
      <c r="BC17" s="259">
        <v>1</v>
      </c>
      <c r="BD17" s="265" t="e">
        <f>BD9</f>
        <v>#REF!</v>
      </c>
      <c r="BF17" s="267" t="s">
        <v>248</v>
      </c>
      <c r="BG17" s="259">
        <v>1</v>
      </c>
      <c r="BH17" s="265" t="e">
        <f>BH9</f>
        <v>#REF!</v>
      </c>
      <c r="BJ17" s="267" t="s">
        <v>248</v>
      </c>
      <c r="BK17" s="259">
        <v>1</v>
      </c>
      <c r="BL17" s="265" t="e">
        <f>BL9</f>
        <v>#REF!</v>
      </c>
      <c r="BN17" s="267" t="s">
        <v>248</v>
      </c>
      <c r="BO17" s="259">
        <v>1</v>
      </c>
      <c r="BP17" s="265" t="e">
        <f>BP9</f>
        <v>#REF!</v>
      </c>
      <c r="BR17" s="267" t="s">
        <v>248</v>
      </c>
      <c r="BS17" s="259">
        <v>1</v>
      </c>
      <c r="BT17" s="265" t="e">
        <f>BT9</f>
        <v>#REF!</v>
      </c>
    </row>
    <row r="18" spans="2:72">
      <c r="B18" s="264" t="s">
        <v>249</v>
      </c>
      <c r="C18" s="259">
        <v>0.12</v>
      </c>
      <c r="D18" s="265">
        <f>D9*C18</f>
        <v>1073528.1599999999</v>
      </c>
      <c r="F18" s="264" t="s">
        <v>249</v>
      </c>
      <c r="G18" s="259">
        <v>0.12</v>
      </c>
      <c r="H18" s="265">
        <f>H9*G18</f>
        <v>786422.03999999992</v>
      </c>
      <c r="J18" s="264" t="s">
        <v>249</v>
      </c>
      <c r="K18" s="259">
        <v>0.12</v>
      </c>
      <c r="L18" s="265">
        <f>L9*K18</f>
        <v>786422.03999999992</v>
      </c>
      <c r="N18" s="264" t="s">
        <v>249</v>
      </c>
      <c r="O18" s="259">
        <v>0.12</v>
      </c>
      <c r="P18" s="265">
        <f>P9*O18</f>
        <v>312072.48</v>
      </c>
      <c r="R18" s="264" t="s">
        <v>249</v>
      </c>
      <c r="S18" s="259">
        <v>0.12</v>
      </c>
      <c r="T18" s="265">
        <f>T9*S18</f>
        <v>1073528.1599999999</v>
      </c>
      <c r="V18" s="264" t="s">
        <v>249</v>
      </c>
      <c r="W18" s="259">
        <v>0.12</v>
      </c>
      <c r="X18" s="265">
        <f>X9*W18</f>
        <v>1073528.1599999999</v>
      </c>
      <c r="Z18" s="264" t="s">
        <v>249</v>
      </c>
      <c r="AA18" s="259">
        <v>0.12</v>
      </c>
      <c r="AB18" s="265">
        <f>AB9*AA18</f>
        <v>649110.12</v>
      </c>
      <c r="AD18" s="264" t="s">
        <v>249</v>
      </c>
      <c r="AE18" s="259">
        <v>0.12</v>
      </c>
      <c r="AF18" s="265">
        <f>AF9*AE18</f>
        <v>786422.03999999992</v>
      </c>
      <c r="AH18" s="264" t="s">
        <v>249</v>
      </c>
      <c r="AI18" s="259">
        <v>0.12</v>
      </c>
      <c r="AJ18" s="265" t="e">
        <f>AJ9*AI18</f>
        <v>#REF!</v>
      </c>
      <c r="AL18" s="264" t="s">
        <v>249</v>
      </c>
      <c r="AM18" s="259">
        <v>0.12</v>
      </c>
      <c r="AN18" s="265" t="e">
        <f>AN9*AM18</f>
        <v>#REF!</v>
      </c>
      <c r="AP18" s="264" t="s">
        <v>249</v>
      </c>
      <c r="AQ18" s="259">
        <v>0.12</v>
      </c>
      <c r="AR18" s="265" t="e">
        <f>AR9*AQ18</f>
        <v>#REF!</v>
      </c>
      <c r="AT18" s="264" t="s">
        <v>249</v>
      </c>
      <c r="AU18" s="259">
        <v>0.12</v>
      </c>
      <c r="AV18" s="265" t="e">
        <f>AV9*AU18</f>
        <v>#REF!</v>
      </c>
      <c r="AX18" s="264" t="s">
        <v>249</v>
      </c>
      <c r="AY18" s="259">
        <v>0.12</v>
      </c>
      <c r="AZ18" s="265" t="e">
        <f>AZ9*AY18</f>
        <v>#REF!</v>
      </c>
      <c r="BB18" s="264" t="s">
        <v>249</v>
      </c>
      <c r="BC18" s="259">
        <v>0.12</v>
      </c>
      <c r="BD18" s="265" t="e">
        <f>BD9*BC18</f>
        <v>#REF!</v>
      </c>
      <c r="BF18" s="264" t="s">
        <v>249</v>
      </c>
      <c r="BG18" s="259">
        <v>0.12</v>
      </c>
      <c r="BH18" s="265" t="e">
        <f>BH9*BG18</f>
        <v>#REF!</v>
      </c>
      <c r="BJ18" s="264" t="s">
        <v>249</v>
      </c>
      <c r="BK18" s="259">
        <v>0.12</v>
      </c>
      <c r="BL18" s="265" t="e">
        <f>BL9*BK18</f>
        <v>#REF!</v>
      </c>
      <c r="BN18" s="264" t="s">
        <v>249</v>
      </c>
      <c r="BO18" s="259">
        <v>0.12</v>
      </c>
      <c r="BP18" s="265" t="e">
        <f>BP9*BO18</f>
        <v>#REF!</v>
      </c>
      <c r="BR18" s="264" t="s">
        <v>249</v>
      </c>
      <c r="BS18" s="259">
        <v>0.12</v>
      </c>
      <c r="BT18" s="265" t="e">
        <f>BT9*BS18</f>
        <v>#REF!</v>
      </c>
    </row>
    <row r="19" spans="2:72">
      <c r="B19" s="264" t="s">
        <v>250</v>
      </c>
      <c r="C19" s="259">
        <v>0.5</v>
      </c>
      <c r="D19" s="265">
        <f>D9*C19</f>
        <v>4473034</v>
      </c>
      <c r="F19" s="264" t="s">
        <v>250</v>
      </c>
      <c r="G19" s="259">
        <v>0.5</v>
      </c>
      <c r="H19" s="265">
        <f>H9*G19</f>
        <v>3276758.5</v>
      </c>
      <c r="J19" s="264" t="s">
        <v>250</v>
      </c>
      <c r="K19" s="259">
        <v>0.5</v>
      </c>
      <c r="L19" s="265">
        <f>L9*K19</f>
        <v>3276758.5</v>
      </c>
      <c r="N19" s="264" t="s">
        <v>250</v>
      </c>
      <c r="O19" s="259">
        <v>0.5</v>
      </c>
      <c r="P19" s="265">
        <f>P9*O19</f>
        <v>1300302</v>
      </c>
      <c r="R19" s="264" t="s">
        <v>250</v>
      </c>
      <c r="S19" s="259">
        <v>0.5</v>
      </c>
      <c r="T19" s="265">
        <f>T9*S19</f>
        <v>4473034</v>
      </c>
      <c r="V19" s="264" t="s">
        <v>250</v>
      </c>
      <c r="W19" s="259">
        <v>0.5</v>
      </c>
      <c r="X19" s="265">
        <f>X9*W19</f>
        <v>4473034</v>
      </c>
      <c r="Z19" s="264" t="s">
        <v>250</v>
      </c>
      <c r="AA19" s="259">
        <v>0.5</v>
      </c>
      <c r="AB19" s="265">
        <f>AB9*AA19</f>
        <v>2704625.5</v>
      </c>
      <c r="AD19" s="264" t="s">
        <v>250</v>
      </c>
      <c r="AE19" s="259">
        <v>0.5</v>
      </c>
      <c r="AF19" s="265">
        <f>AF9*AE19</f>
        <v>3276758.5</v>
      </c>
      <c r="AH19" s="264" t="s">
        <v>250</v>
      </c>
      <c r="AI19" s="259">
        <v>0.5</v>
      </c>
      <c r="AJ19" s="265" t="e">
        <f>AJ9*AI19</f>
        <v>#REF!</v>
      </c>
      <c r="AL19" s="264" t="s">
        <v>250</v>
      </c>
      <c r="AM19" s="259">
        <v>0.5</v>
      </c>
      <c r="AN19" s="265" t="e">
        <f>AN9*AM19</f>
        <v>#REF!</v>
      </c>
      <c r="AP19" s="264" t="s">
        <v>250</v>
      </c>
      <c r="AQ19" s="259">
        <v>0.5</v>
      </c>
      <c r="AR19" s="265" t="e">
        <f>AR9*AQ19</f>
        <v>#REF!</v>
      </c>
      <c r="AT19" s="264" t="s">
        <v>250</v>
      </c>
      <c r="AU19" s="259">
        <v>0.5</v>
      </c>
      <c r="AV19" s="265" t="e">
        <f>AV9*AU19</f>
        <v>#REF!</v>
      </c>
      <c r="AX19" s="264" t="s">
        <v>250</v>
      </c>
      <c r="AY19" s="259">
        <v>0.5</v>
      </c>
      <c r="AZ19" s="265" t="e">
        <f>AZ9*AY19</f>
        <v>#REF!</v>
      </c>
      <c r="BB19" s="264" t="s">
        <v>250</v>
      </c>
      <c r="BC19" s="259">
        <v>0.5</v>
      </c>
      <c r="BD19" s="265" t="e">
        <f>BD9*BC19</f>
        <v>#REF!</v>
      </c>
      <c r="BF19" s="264" t="s">
        <v>250</v>
      </c>
      <c r="BG19" s="259">
        <v>0.5</v>
      </c>
      <c r="BH19" s="265" t="e">
        <f>BH9*BG19</f>
        <v>#REF!</v>
      </c>
      <c r="BJ19" s="264" t="s">
        <v>250</v>
      </c>
      <c r="BK19" s="259">
        <v>0.5</v>
      </c>
      <c r="BL19" s="265" t="e">
        <f>BL9*BK19</f>
        <v>#REF!</v>
      </c>
      <c r="BN19" s="264" t="s">
        <v>250</v>
      </c>
      <c r="BO19" s="259">
        <v>0.5</v>
      </c>
      <c r="BP19" s="265" t="e">
        <f>BP9*BO19</f>
        <v>#REF!</v>
      </c>
      <c r="BR19" s="264" t="s">
        <v>250</v>
      </c>
      <c r="BS19" s="259">
        <v>0.5</v>
      </c>
      <c r="BT19" s="265" t="e">
        <f>BT9*BS19</f>
        <v>#REF!</v>
      </c>
    </row>
    <row r="20" spans="2:72">
      <c r="B20" s="264" t="s">
        <v>251</v>
      </c>
      <c r="C20" s="259">
        <v>1</v>
      </c>
      <c r="D20" s="265">
        <f>D9</f>
        <v>8946068</v>
      </c>
      <c r="F20" s="264" t="s">
        <v>251</v>
      </c>
      <c r="G20" s="259">
        <v>1</v>
      </c>
      <c r="H20" s="265">
        <f>H9</f>
        <v>6553517</v>
      </c>
      <c r="J20" s="264" t="s">
        <v>251</v>
      </c>
      <c r="K20" s="259">
        <v>1</v>
      </c>
      <c r="L20" s="265">
        <f>L9</f>
        <v>6553517</v>
      </c>
      <c r="N20" s="264" t="s">
        <v>251</v>
      </c>
      <c r="O20" s="259">
        <v>1</v>
      </c>
      <c r="P20" s="265">
        <f>P9</f>
        <v>2600604</v>
      </c>
      <c r="R20" s="264" t="s">
        <v>251</v>
      </c>
      <c r="S20" s="259">
        <v>1</v>
      </c>
      <c r="T20" s="265">
        <f>T9</f>
        <v>8946068</v>
      </c>
      <c r="V20" s="264" t="s">
        <v>251</v>
      </c>
      <c r="W20" s="259">
        <v>1</v>
      </c>
      <c r="X20" s="265">
        <f>X9</f>
        <v>8946068</v>
      </c>
      <c r="Z20" s="264" t="s">
        <v>251</v>
      </c>
      <c r="AA20" s="259">
        <v>1</v>
      </c>
      <c r="AB20" s="265">
        <f>AB9</f>
        <v>5409251</v>
      </c>
      <c r="AD20" s="264" t="s">
        <v>251</v>
      </c>
      <c r="AE20" s="259">
        <v>1</v>
      </c>
      <c r="AF20" s="265">
        <f>AF9</f>
        <v>6553517</v>
      </c>
      <c r="AH20" s="264" t="s">
        <v>251</v>
      </c>
      <c r="AI20" s="259">
        <v>1</v>
      </c>
      <c r="AJ20" s="265" t="e">
        <f>AJ9</f>
        <v>#REF!</v>
      </c>
      <c r="AL20" s="264" t="s">
        <v>251</v>
      </c>
      <c r="AM20" s="259">
        <v>1</v>
      </c>
      <c r="AN20" s="265" t="e">
        <f>AN9</f>
        <v>#REF!</v>
      </c>
      <c r="AP20" s="264" t="s">
        <v>251</v>
      </c>
      <c r="AQ20" s="259">
        <v>1</v>
      </c>
      <c r="AR20" s="265" t="e">
        <f>AR9</f>
        <v>#REF!</v>
      </c>
      <c r="AT20" s="264" t="s">
        <v>251</v>
      </c>
      <c r="AU20" s="259">
        <v>1</v>
      </c>
      <c r="AV20" s="265" t="e">
        <f>AV9</f>
        <v>#REF!</v>
      </c>
      <c r="AX20" s="264" t="s">
        <v>251</v>
      </c>
      <c r="AY20" s="259">
        <v>1</v>
      </c>
      <c r="AZ20" s="265" t="e">
        <f>AZ9</f>
        <v>#REF!</v>
      </c>
      <c r="BB20" s="264" t="s">
        <v>251</v>
      </c>
      <c r="BC20" s="259">
        <v>1</v>
      </c>
      <c r="BD20" s="265" t="e">
        <f>BD9</f>
        <v>#REF!</v>
      </c>
      <c r="BF20" s="264" t="s">
        <v>251</v>
      </c>
      <c r="BG20" s="259">
        <v>1</v>
      </c>
      <c r="BH20" s="265" t="e">
        <f>BH9</f>
        <v>#REF!</v>
      </c>
      <c r="BJ20" s="264" t="s">
        <v>251</v>
      </c>
      <c r="BK20" s="259">
        <v>1</v>
      </c>
      <c r="BL20" s="265" t="e">
        <f>BL9</f>
        <v>#REF!</v>
      </c>
      <c r="BN20" s="264" t="s">
        <v>251</v>
      </c>
      <c r="BO20" s="259">
        <v>1</v>
      </c>
      <c r="BP20" s="265" t="e">
        <f>BP9</f>
        <v>#REF!</v>
      </c>
      <c r="BR20" s="264" t="s">
        <v>251</v>
      </c>
      <c r="BS20" s="259">
        <v>1</v>
      </c>
      <c r="BT20" s="265" t="e">
        <f>BT9</f>
        <v>#REF!</v>
      </c>
    </row>
    <row r="21" spans="2:72">
      <c r="B21" s="263" t="s">
        <v>252</v>
      </c>
      <c r="C21" s="259"/>
      <c r="F21" s="263" t="s">
        <v>252</v>
      </c>
      <c r="G21" s="259"/>
      <c r="J21" s="263" t="s">
        <v>252</v>
      </c>
      <c r="K21" s="259"/>
      <c r="N21" s="263" t="s">
        <v>252</v>
      </c>
      <c r="O21" s="259"/>
      <c r="R21" s="263" t="s">
        <v>252</v>
      </c>
      <c r="S21" s="259"/>
      <c r="V21" s="263" t="s">
        <v>252</v>
      </c>
      <c r="W21" s="259"/>
      <c r="Z21" s="263" t="s">
        <v>252</v>
      </c>
      <c r="AA21" s="259"/>
      <c r="AD21" s="263" t="s">
        <v>252</v>
      </c>
      <c r="AE21" s="259"/>
      <c r="AH21" s="263" t="s">
        <v>252</v>
      </c>
      <c r="AI21" s="259"/>
      <c r="AL21" s="263" t="s">
        <v>252</v>
      </c>
      <c r="AM21" s="259"/>
      <c r="AP21" s="263" t="s">
        <v>252</v>
      </c>
      <c r="AQ21" s="259"/>
      <c r="AT21" s="263" t="s">
        <v>252</v>
      </c>
      <c r="AU21" s="259"/>
      <c r="AX21" s="263" t="s">
        <v>252</v>
      </c>
      <c r="AY21" s="259"/>
      <c r="BB21" s="263" t="s">
        <v>252</v>
      </c>
      <c r="BC21" s="259"/>
      <c r="BF21" s="263" t="s">
        <v>252</v>
      </c>
      <c r="BG21" s="259"/>
      <c r="BJ21" s="263" t="s">
        <v>252</v>
      </c>
      <c r="BK21" s="259"/>
      <c r="BN21" s="263" t="s">
        <v>252</v>
      </c>
      <c r="BO21" s="259"/>
      <c r="BR21" s="263" t="s">
        <v>252</v>
      </c>
      <c r="BS21" s="259"/>
    </row>
    <row r="22" spans="2:72">
      <c r="B22" s="677" t="s">
        <v>253</v>
      </c>
      <c r="C22" s="259" t="s">
        <v>254</v>
      </c>
      <c r="D22" s="258">
        <f>IF(D7&lt;2,ROUNDDOWN('INFO GENERAL'!PLAZO/4,0)*(C7*0.2153),0)</f>
        <v>0</v>
      </c>
      <c r="F22" s="266" t="s">
        <v>253</v>
      </c>
      <c r="G22" s="259" t="s">
        <v>254</v>
      </c>
      <c r="H22" s="258">
        <f>IF(H7&lt;2,ROUNDDOWN('INFO GENERAL'!PLAZO/4,0)*(G7*0.2153),0)</f>
        <v>0</v>
      </c>
      <c r="J22" s="266" t="s">
        <v>253</v>
      </c>
      <c r="K22" s="259" t="s">
        <v>254</v>
      </c>
      <c r="L22" s="258">
        <f>IF(L7&lt;2,ROUNDDOWN('INFO GENERAL'!PLAZO/4,0)*(K7*0.2153),0)</f>
        <v>0</v>
      </c>
      <c r="N22" s="266" t="s">
        <v>253</v>
      </c>
      <c r="O22" s="259" t="s">
        <v>254</v>
      </c>
      <c r="P22" s="258">
        <f>IF(P7&lt;2,ROUNDDOWN('INFO GENERAL'!PLAZO/4,0)*(O7*0.2153),0)</f>
        <v>0</v>
      </c>
      <c r="R22" s="266" t="s">
        <v>253</v>
      </c>
      <c r="S22" s="259" t="s">
        <v>254</v>
      </c>
      <c r="T22" s="258">
        <f>IF(T7&lt;2,ROUNDDOWN('INFO GENERAL'!PLAZO/4,0)*(S7*0.2153),0)</f>
        <v>0</v>
      </c>
      <c r="V22" s="266" t="s">
        <v>253</v>
      </c>
      <c r="W22" s="259" t="s">
        <v>254</v>
      </c>
      <c r="X22" s="258">
        <f>IF(X7&lt;2,ROUNDDOWN('INFO GENERAL'!PLAZO/4,0)*(W7*0.2153),0)</f>
        <v>0</v>
      </c>
      <c r="Z22" s="266" t="s">
        <v>253</v>
      </c>
      <c r="AA22" s="259" t="s">
        <v>254</v>
      </c>
      <c r="AB22" s="258">
        <f>IF(AB7&lt;2,ROUNDDOWN('INFO GENERAL'!PLAZO/4,0)*(AA7*0.2153),0)</f>
        <v>0</v>
      </c>
      <c r="AD22" s="266" t="s">
        <v>253</v>
      </c>
      <c r="AE22" s="259" t="s">
        <v>254</v>
      </c>
      <c r="AF22" s="258">
        <f>IF(AF7&lt;2,ROUNDDOWN('INFO GENERAL'!PLAZO/4,0)*(AE7*0.2153),0)</f>
        <v>0</v>
      </c>
      <c r="AH22" s="266" t="s">
        <v>253</v>
      </c>
      <c r="AI22" s="259" t="s">
        <v>254</v>
      </c>
      <c r="AJ22" s="258" t="e">
        <f>IF(AJ7&lt;2,ROUNDDOWN('INFO GENERAL'!PLAZO/4,0)*(AI7*0.2153),0)</f>
        <v>#REF!</v>
      </c>
      <c r="AL22" s="266" t="s">
        <v>253</v>
      </c>
      <c r="AM22" s="259" t="s">
        <v>254</v>
      </c>
      <c r="AN22" s="258" t="e">
        <f>IF(AN7&lt;2,ROUNDDOWN('INFO GENERAL'!PLAZO/4,0)*(AM7*0.2153),0)</f>
        <v>#REF!</v>
      </c>
      <c r="AP22" s="266" t="s">
        <v>253</v>
      </c>
      <c r="AQ22" s="259" t="s">
        <v>254</v>
      </c>
      <c r="AR22" s="258" t="e">
        <f>IF(AR7&lt;2,ROUNDDOWN('INFO GENERAL'!PLAZO/4,0)*(AQ7*0.2153),0)</f>
        <v>#REF!</v>
      </c>
      <c r="AT22" s="266" t="s">
        <v>253</v>
      </c>
      <c r="AU22" s="259" t="s">
        <v>254</v>
      </c>
      <c r="AV22" s="258" t="e">
        <f>IF(AV7&lt;2,ROUNDDOWN('INFO GENERAL'!PLAZO/4,0)*(AU7*0.2153),0)</f>
        <v>#REF!</v>
      </c>
      <c r="AX22" s="266" t="s">
        <v>253</v>
      </c>
      <c r="AY22" s="259" t="s">
        <v>254</v>
      </c>
      <c r="AZ22" s="258" t="e">
        <f>IF(AZ7&lt;2,ROUNDDOWN('INFO GENERAL'!PLAZO/4,0)*(AY7*0.2153),0)</f>
        <v>#REF!</v>
      </c>
      <c r="BB22" s="266" t="s">
        <v>253</v>
      </c>
      <c r="BC22" s="259" t="s">
        <v>254</v>
      </c>
      <c r="BD22" s="258" t="e">
        <f>IF(BD7&lt;2,ROUNDDOWN('INFO GENERAL'!PLAZO/4,0)*(BC7*0.2153),0)</f>
        <v>#REF!</v>
      </c>
      <c r="BF22" s="266" t="s">
        <v>253</v>
      </c>
      <c r="BG22" s="259" t="s">
        <v>254</v>
      </c>
      <c r="BH22" s="258" t="e">
        <f>IF(BH7&lt;2,ROUNDDOWN('INFO GENERAL'!PLAZO/4,0)*(BG7*0.2153),0)</f>
        <v>#REF!</v>
      </c>
      <c r="BJ22" s="266" t="s">
        <v>253</v>
      </c>
      <c r="BK22" s="259" t="s">
        <v>254</v>
      </c>
      <c r="BL22" s="258" t="e">
        <f>IF(BL7&lt;2,ROUNDDOWN('INFO GENERAL'!PLAZO/4,0)*(BK7*0.2153),0)</f>
        <v>#REF!</v>
      </c>
      <c r="BN22" s="266" t="s">
        <v>253</v>
      </c>
      <c r="BO22" s="259" t="s">
        <v>254</v>
      </c>
      <c r="BP22" s="258" t="e">
        <f>IF(BP7&lt;2,ROUNDDOWN('INFO GENERAL'!PLAZO/4,0)*(BO7*0.2153),0)</f>
        <v>#REF!</v>
      </c>
      <c r="BR22" s="266" t="s">
        <v>253</v>
      </c>
      <c r="BS22" s="259" t="s">
        <v>254</v>
      </c>
      <c r="BT22" s="258" t="e">
        <f>IF(BT7&lt;2,ROUNDDOWN('INFO GENERAL'!PLAZO/4,0)*(BS7*0.2153),0)</f>
        <v>#REF!</v>
      </c>
    </row>
    <row r="23" spans="2:72">
      <c r="B23" s="263" t="s">
        <v>255</v>
      </c>
      <c r="C23" s="259"/>
      <c r="F23" s="263" t="s">
        <v>255</v>
      </c>
      <c r="G23" s="259"/>
      <c r="J23" s="263" t="s">
        <v>255</v>
      </c>
      <c r="K23" s="259"/>
      <c r="N23" s="263" t="s">
        <v>255</v>
      </c>
      <c r="O23" s="259"/>
      <c r="R23" s="263" t="s">
        <v>255</v>
      </c>
      <c r="S23" s="259"/>
      <c r="V23" s="263" t="s">
        <v>255</v>
      </c>
      <c r="W23" s="259"/>
      <c r="Z23" s="263" t="s">
        <v>255</v>
      </c>
      <c r="AA23" s="259"/>
      <c r="AD23" s="263" t="s">
        <v>255</v>
      </c>
      <c r="AE23" s="259"/>
      <c r="AH23" s="263" t="s">
        <v>255</v>
      </c>
      <c r="AI23" s="259"/>
      <c r="AL23" s="263" t="s">
        <v>255</v>
      </c>
      <c r="AM23" s="259"/>
      <c r="AP23" s="263" t="s">
        <v>255</v>
      </c>
      <c r="AQ23" s="259"/>
      <c r="AT23" s="263" t="s">
        <v>255</v>
      </c>
      <c r="AU23" s="259"/>
      <c r="AX23" s="263" t="s">
        <v>255</v>
      </c>
      <c r="AY23" s="259"/>
      <c r="BB23" s="263" t="s">
        <v>255</v>
      </c>
      <c r="BC23" s="259"/>
      <c r="BF23" s="263" t="s">
        <v>255</v>
      </c>
      <c r="BG23" s="259"/>
      <c r="BJ23" s="263" t="s">
        <v>255</v>
      </c>
      <c r="BK23" s="259"/>
      <c r="BN23" s="263" t="s">
        <v>255</v>
      </c>
      <c r="BO23" s="259"/>
      <c r="BR23" s="263" t="s">
        <v>255</v>
      </c>
      <c r="BS23" s="259"/>
    </row>
    <row r="24" spans="2:72">
      <c r="B24" s="264" t="s">
        <v>256</v>
      </c>
      <c r="C24" s="259">
        <v>0.16</v>
      </c>
      <c r="D24" s="265">
        <f>D11*C24</f>
        <v>17176450.559999999</v>
      </c>
      <c r="F24" s="264" t="s">
        <v>256</v>
      </c>
      <c r="G24" s="259">
        <v>0.16</v>
      </c>
      <c r="H24" s="265">
        <f>H11*G24</f>
        <v>12582752.640000001</v>
      </c>
      <c r="J24" s="264" t="s">
        <v>256</v>
      </c>
      <c r="K24" s="259">
        <v>0.16</v>
      </c>
      <c r="L24" s="265">
        <f>L11*K24</f>
        <v>12582752.640000001</v>
      </c>
      <c r="N24" s="264" t="s">
        <v>256</v>
      </c>
      <c r="O24" s="259">
        <v>0.16</v>
      </c>
      <c r="P24" s="265">
        <f>P11*O24</f>
        <v>4993159.68</v>
      </c>
      <c r="R24" s="264" t="s">
        <v>256</v>
      </c>
      <c r="S24" s="259">
        <v>0.16</v>
      </c>
      <c r="T24" s="265">
        <f>T11*S24</f>
        <v>17176450.559999999</v>
      </c>
      <c r="V24" s="264" t="s">
        <v>256</v>
      </c>
      <c r="W24" s="259">
        <v>0.16</v>
      </c>
      <c r="X24" s="265">
        <f>X11*W24</f>
        <v>17176450.559999999</v>
      </c>
      <c r="Z24" s="264" t="s">
        <v>256</v>
      </c>
      <c r="AA24" s="259">
        <v>0.16</v>
      </c>
      <c r="AB24" s="265">
        <f>AB11*AA24</f>
        <v>10385761.92</v>
      </c>
      <c r="AD24" s="264" t="s">
        <v>256</v>
      </c>
      <c r="AE24" s="259">
        <v>0.16</v>
      </c>
      <c r="AF24" s="265">
        <f>AF11*AE24</f>
        <v>12582752.640000001</v>
      </c>
      <c r="AH24" s="264" t="s">
        <v>256</v>
      </c>
      <c r="AI24" s="259">
        <v>0.16</v>
      </c>
      <c r="AJ24" s="265" t="e">
        <f>AJ11*AI24</f>
        <v>#REF!</v>
      </c>
      <c r="AL24" s="264" t="s">
        <v>256</v>
      </c>
      <c r="AM24" s="259">
        <v>0.16</v>
      </c>
      <c r="AN24" s="265" t="e">
        <f>AN11*AM24</f>
        <v>#REF!</v>
      </c>
      <c r="AP24" s="264" t="s">
        <v>256</v>
      </c>
      <c r="AQ24" s="259">
        <v>0.16</v>
      </c>
      <c r="AR24" s="265" t="e">
        <f>AR11*AQ24</f>
        <v>#REF!</v>
      </c>
      <c r="AT24" s="264" t="s">
        <v>256</v>
      </c>
      <c r="AU24" s="259">
        <v>0.16</v>
      </c>
      <c r="AV24" s="265" t="e">
        <f>AV11*AU24</f>
        <v>#REF!</v>
      </c>
      <c r="AX24" s="264" t="s">
        <v>256</v>
      </c>
      <c r="AY24" s="259">
        <v>0.16</v>
      </c>
      <c r="AZ24" s="265" t="e">
        <f>AZ11*AY24</f>
        <v>#REF!</v>
      </c>
      <c r="BB24" s="264" t="s">
        <v>256</v>
      </c>
      <c r="BC24" s="259">
        <v>0.16</v>
      </c>
      <c r="BD24" s="265" t="e">
        <f>BD11*BC24</f>
        <v>#REF!</v>
      </c>
      <c r="BF24" s="264" t="s">
        <v>256</v>
      </c>
      <c r="BG24" s="259">
        <v>0.16</v>
      </c>
      <c r="BH24" s="265" t="e">
        <f>BH11*BG24</f>
        <v>#REF!</v>
      </c>
      <c r="BJ24" s="264" t="s">
        <v>256</v>
      </c>
      <c r="BK24" s="259">
        <v>0.16</v>
      </c>
      <c r="BL24" s="265" t="e">
        <f>BL11*BK24</f>
        <v>#REF!</v>
      </c>
      <c r="BN24" s="264" t="s">
        <v>256</v>
      </c>
      <c r="BO24" s="259">
        <v>0.16</v>
      </c>
      <c r="BP24" s="265" t="e">
        <f>BP11*BO24</f>
        <v>#REF!</v>
      </c>
      <c r="BR24" s="264" t="s">
        <v>256</v>
      </c>
      <c r="BS24" s="259">
        <v>0.16</v>
      </c>
      <c r="BT24" s="265" t="e">
        <f>BT11*BS24</f>
        <v>#REF!</v>
      </c>
    </row>
    <row r="25" spans="2:72">
      <c r="B25" s="264" t="s">
        <v>257</v>
      </c>
      <c r="C25" s="261">
        <v>0.125</v>
      </c>
      <c r="D25" s="265">
        <f>D11*C25</f>
        <v>13419102</v>
      </c>
      <c r="F25" s="264" t="s">
        <v>257</v>
      </c>
      <c r="G25" s="261">
        <v>0.125</v>
      </c>
      <c r="H25" s="265">
        <f>H11*G25</f>
        <v>9830275.5</v>
      </c>
      <c r="J25" s="264" t="s">
        <v>257</v>
      </c>
      <c r="K25" s="261">
        <v>0.125</v>
      </c>
      <c r="L25" s="265">
        <f>L11*K25</f>
        <v>9830275.5</v>
      </c>
      <c r="N25" s="264" t="s">
        <v>257</v>
      </c>
      <c r="O25" s="261">
        <v>0.125</v>
      </c>
      <c r="P25" s="265">
        <f>P11*O25</f>
        <v>3900906</v>
      </c>
      <c r="R25" s="264" t="s">
        <v>257</v>
      </c>
      <c r="S25" s="261">
        <v>0.125</v>
      </c>
      <c r="T25" s="265">
        <f>T11*S25</f>
        <v>13419102</v>
      </c>
      <c r="V25" s="264" t="s">
        <v>257</v>
      </c>
      <c r="W25" s="261">
        <v>0.125</v>
      </c>
      <c r="X25" s="265">
        <f>X11*W25</f>
        <v>13419102</v>
      </c>
      <c r="Z25" s="264" t="s">
        <v>257</v>
      </c>
      <c r="AA25" s="261">
        <v>0.125</v>
      </c>
      <c r="AB25" s="265">
        <f>AB11*AA25</f>
        <v>8113876.5</v>
      </c>
      <c r="AD25" s="264" t="s">
        <v>257</v>
      </c>
      <c r="AE25" s="261">
        <v>0.125</v>
      </c>
      <c r="AF25" s="265">
        <f>AF11*AE25</f>
        <v>9830275.5</v>
      </c>
      <c r="AH25" s="264" t="s">
        <v>257</v>
      </c>
      <c r="AI25" s="261">
        <v>0.125</v>
      </c>
      <c r="AJ25" s="265" t="e">
        <f>AJ11*AI25</f>
        <v>#REF!</v>
      </c>
      <c r="AL25" s="264" t="s">
        <v>257</v>
      </c>
      <c r="AM25" s="261">
        <v>0.125</v>
      </c>
      <c r="AN25" s="265" t="e">
        <f>AN11*AM25</f>
        <v>#REF!</v>
      </c>
      <c r="AP25" s="264" t="s">
        <v>257</v>
      </c>
      <c r="AQ25" s="261">
        <v>0.125</v>
      </c>
      <c r="AR25" s="265" t="e">
        <f>AR11*AQ25</f>
        <v>#REF!</v>
      </c>
      <c r="AT25" s="264" t="s">
        <v>257</v>
      </c>
      <c r="AU25" s="261">
        <v>0.125</v>
      </c>
      <c r="AV25" s="265" t="e">
        <f>AV11*AU25</f>
        <v>#REF!</v>
      </c>
      <c r="AX25" s="264" t="s">
        <v>257</v>
      </c>
      <c r="AY25" s="261">
        <v>0.125</v>
      </c>
      <c r="AZ25" s="265" t="e">
        <f>AZ11*AY25</f>
        <v>#REF!</v>
      </c>
      <c r="BB25" s="264" t="s">
        <v>257</v>
      </c>
      <c r="BC25" s="261">
        <v>0.125</v>
      </c>
      <c r="BD25" s="265" t="e">
        <f>BD11*BC25</f>
        <v>#REF!</v>
      </c>
      <c r="BF25" s="264" t="s">
        <v>257</v>
      </c>
      <c r="BG25" s="261">
        <v>0.125</v>
      </c>
      <c r="BH25" s="265" t="e">
        <f>BH11*BG25</f>
        <v>#REF!</v>
      </c>
      <c r="BJ25" s="264" t="s">
        <v>257</v>
      </c>
      <c r="BK25" s="261">
        <v>0.125</v>
      </c>
      <c r="BL25" s="265" t="e">
        <f>BL11*BK25</f>
        <v>#REF!</v>
      </c>
      <c r="BN25" s="264" t="s">
        <v>257</v>
      </c>
      <c r="BO25" s="261">
        <v>0.125</v>
      </c>
      <c r="BP25" s="265" t="e">
        <f>BP11*BO25</f>
        <v>#REF!</v>
      </c>
      <c r="BR25" s="264" t="s">
        <v>257</v>
      </c>
      <c r="BS25" s="261">
        <v>0.125</v>
      </c>
      <c r="BT25" s="265" t="e">
        <f>BT11*BS25</f>
        <v>#REF!</v>
      </c>
    </row>
    <row r="26" spans="2:72">
      <c r="B26" s="266" t="s">
        <v>258</v>
      </c>
      <c r="C26" s="261">
        <v>6.9000000000000006E-2</v>
      </c>
      <c r="D26" s="265">
        <f>D11*C26</f>
        <v>7407344.3040000005</v>
      </c>
      <c r="F26" s="266" t="s">
        <v>258</v>
      </c>
      <c r="G26" s="261">
        <v>6.9000000000000006E-2</v>
      </c>
      <c r="H26" s="265">
        <f>H11*G26</f>
        <v>5426312.0760000004</v>
      </c>
      <c r="J26" s="266" t="s">
        <v>258</v>
      </c>
      <c r="K26" s="261">
        <v>6.9000000000000006E-2</v>
      </c>
      <c r="L26" s="265">
        <f>L11*K26</f>
        <v>5426312.0760000004</v>
      </c>
      <c r="N26" s="266" t="s">
        <v>258</v>
      </c>
      <c r="O26" s="261">
        <v>6.9000000000000006E-2</v>
      </c>
      <c r="P26" s="265">
        <f>P11*O26</f>
        <v>2153300.1120000002</v>
      </c>
      <c r="R26" s="266" t="s">
        <v>258</v>
      </c>
      <c r="S26" s="261">
        <v>6.9000000000000006E-2</v>
      </c>
      <c r="T26" s="265">
        <f>T11*S26</f>
        <v>7407344.3040000005</v>
      </c>
      <c r="V26" s="266" t="s">
        <v>258</v>
      </c>
      <c r="W26" s="261">
        <v>6.9000000000000006E-2</v>
      </c>
      <c r="X26" s="265">
        <f>X11*W26</f>
        <v>7407344.3040000005</v>
      </c>
      <c r="Z26" s="266" t="s">
        <v>258</v>
      </c>
      <c r="AA26" s="261">
        <v>6.9000000000000006E-2</v>
      </c>
      <c r="AB26" s="265">
        <f>AB11*AA26</f>
        <v>4478859.8280000007</v>
      </c>
      <c r="AD26" s="266" t="s">
        <v>258</v>
      </c>
      <c r="AE26" s="261">
        <v>6.9000000000000006E-2</v>
      </c>
      <c r="AF26" s="265">
        <f>AF11*AE26</f>
        <v>5426312.0760000004</v>
      </c>
      <c r="AH26" s="266" t="s">
        <v>258</v>
      </c>
      <c r="AI26" s="261">
        <v>6.9000000000000006E-2</v>
      </c>
      <c r="AJ26" s="265" t="e">
        <f>AJ11*AI26</f>
        <v>#REF!</v>
      </c>
      <c r="AL26" s="266" t="s">
        <v>258</v>
      </c>
      <c r="AM26" s="261">
        <v>6.9000000000000006E-2</v>
      </c>
      <c r="AN26" s="265" t="e">
        <f>AN11*AM26</f>
        <v>#REF!</v>
      </c>
      <c r="AP26" s="266" t="s">
        <v>258</v>
      </c>
      <c r="AQ26" s="261">
        <v>6.9000000000000006E-2</v>
      </c>
      <c r="AR26" s="265" t="e">
        <f>AR11*AQ26</f>
        <v>#REF!</v>
      </c>
      <c r="AT26" s="266" t="s">
        <v>258</v>
      </c>
      <c r="AU26" s="261">
        <v>6.9000000000000006E-2</v>
      </c>
      <c r="AV26" s="265" t="e">
        <f>AV11*AU26</f>
        <v>#REF!</v>
      </c>
      <c r="AX26" s="266" t="s">
        <v>258</v>
      </c>
      <c r="AY26" s="261">
        <v>6.9000000000000006E-2</v>
      </c>
      <c r="AZ26" s="265" t="e">
        <f>AZ11*AY26</f>
        <v>#REF!</v>
      </c>
      <c r="BB26" s="266" t="s">
        <v>258</v>
      </c>
      <c r="BC26" s="261">
        <v>6.9000000000000006E-2</v>
      </c>
      <c r="BD26" s="265" t="e">
        <f>BD11*BC26</f>
        <v>#REF!</v>
      </c>
      <c r="BF26" s="266" t="s">
        <v>258</v>
      </c>
      <c r="BG26" s="261">
        <v>6.9000000000000006E-2</v>
      </c>
      <c r="BH26" s="265" t="e">
        <f>BH11*BG26</f>
        <v>#REF!</v>
      </c>
      <c r="BJ26" s="266" t="s">
        <v>258</v>
      </c>
      <c r="BK26" s="261">
        <v>6.9000000000000006E-2</v>
      </c>
      <c r="BL26" s="265" t="e">
        <f>BL11*BK26</f>
        <v>#REF!</v>
      </c>
      <c r="BN26" s="266" t="s">
        <v>258</v>
      </c>
      <c r="BO26" s="261">
        <v>6.9000000000000006E-2</v>
      </c>
      <c r="BP26" s="265" t="e">
        <f>BP11*BO26</f>
        <v>#REF!</v>
      </c>
      <c r="BR26" s="266" t="s">
        <v>258</v>
      </c>
      <c r="BS26" s="261">
        <v>6.9000000000000006E-2</v>
      </c>
      <c r="BT26" s="265" t="e">
        <f>BT11*BS26</f>
        <v>#REF!</v>
      </c>
    </row>
    <row r="27" spans="2:72">
      <c r="B27" s="263" t="s">
        <v>259</v>
      </c>
      <c r="C27" s="259"/>
      <c r="F27" s="263" t="s">
        <v>259</v>
      </c>
      <c r="G27" s="259"/>
      <c r="J27" s="263" t="s">
        <v>259</v>
      </c>
      <c r="K27" s="259"/>
      <c r="N27" s="263" t="s">
        <v>259</v>
      </c>
      <c r="O27" s="259"/>
      <c r="R27" s="263" t="s">
        <v>259</v>
      </c>
      <c r="S27" s="259"/>
      <c r="V27" s="263" t="s">
        <v>259</v>
      </c>
      <c r="W27" s="259"/>
      <c r="Z27" s="263" t="s">
        <v>259</v>
      </c>
      <c r="AA27" s="259"/>
      <c r="AD27" s="263" t="s">
        <v>259</v>
      </c>
      <c r="AE27" s="259"/>
      <c r="AH27" s="263" t="s">
        <v>259</v>
      </c>
      <c r="AI27" s="259"/>
      <c r="AL27" s="263" t="s">
        <v>259</v>
      </c>
      <c r="AM27" s="259"/>
      <c r="AP27" s="263" t="s">
        <v>259</v>
      </c>
      <c r="AQ27" s="259"/>
      <c r="AT27" s="263" t="s">
        <v>259</v>
      </c>
      <c r="AU27" s="259"/>
      <c r="AX27" s="263" t="s">
        <v>259</v>
      </c>
      <c r="AY27" s="259"/>
      <c r="BB27" s="263" t="s">
        <v>259</v>
      </c>
      <c r="BC27" s="259"/>
      <c r="BF27" s="263" t="s">
        <v>259</v>
      </c>
      <c r="BG27" s="259"/>
      <c r="BJ27" s="263" t="s">
        <v>259</v>
      </c>
      <c r="BK27" s="259"/>
      <c r="BN27" s="263" t="s">
        <v>259</v>
      </c>
      <c r="BO27" s="259"/>
      <c r="BR27" s="263" t="s">
        <v>259</v>
      </c>
      <c r="BS27" s="259"/>
    </row>
    <row r="28" spans="2:72" ht="42.75">
      <c r="B28" s="268" t="s">
        <v>260</v>
      </c>
      <c r="C28" s="262">
        <v>2.5000000000000001E-3</v>
      </c>
      <c r="D28" s="265">
        <f>D6*C28</f>
        <v>22365.170000000002</v>
      </c>
      <c r="F28" s="268" t="s">
        <v>260</v>
      </c>
      <c r="G28" s="262">
        <v>2.5000000000000001E-3</v>
      </c>
      <c r="H28" s="265">
        <f>H6*G28</f>
        <v>16383.7925</v>
      </c>
      <c r="J28" s="268" t="s">
        <v>260</v>
      </c>
      <c r="K28" s="262">
        <v>2.5000000000000001E-3</v>
      </c>
      <c r="L28" s="265">
        <f>L6*K28</f>
        <v>16383.7925</v>
      </c>
      <c r="N28" s="268" t="s">
        <v>260</v>
      </c>
      <c r="O28" s="262">
        <v>2.5000000000000001E-3</v>
      </c>
      <c r="P28" s="265">
        <f>P6*O28</f>
        <v>6501.51</v>
      </c>
      <c r="R28" s="268" t="s">
        <v>260</v>
      </c>
      <c r="S28" s="262">
        <v>2.5000000000000001E-3</v>
      </c>
      <c r="T28" s="265">
        <f>T6*S28</f>
        <v>22365.170000000002</v>
      </c>
      <c r="V28" s="268" t="s">
        <v>260</v>
      </c>
      <c r="W28" s="262">
        <v>2.5000000000000001E-3</v>
      </c>
      <c r="X28" s="265">
        <f>X6*W28</f>
        <v>22365.170000000002</v>
      </c>
      <c r="Z28" s="268" t="s">
        <v>260</v>
      </c>
      <c r="AA28" s="262">
        <v>2.5000000000000001E-3</v>
      </c>
      <c r="AB28" s="265">
        <f>AB6*AA28</f>
        <v>13523.127500000001</v>
      </c>
      <c r="AD28" s="268" t="s">
        <v>260</v>
      </c>
      <c r="AE28" s="262">
        <v>2.5000000000000001E-3</v>
      </c>
      <c r="AF28" s="265">
        <f>AF6*AE28</f>
        <v>16383.7925</v>
      </c>
      <c r="AH28" s="268" t="s">
        <v>260</v>
      </c>
      <c r="AI28" s="262">
        <v>2.5000000000000001E-3</v>
      </c>
      <c r="AJ28" s="265" t="e">
        <f>AJ6*AI28</f>
        <v>#REF!</v>
      </c>
      <c r="AL28" s="268" t="s">
        <v>260</v>
      </c>
      <c r="AM28" s="262">
        <v>2.5000000000000001E-3</v>
      </c>
      <c r="AN28" s="265" t="e">
        <f>AN6*AM28</f>
        <v>#REF!</v>
      </c>
      <c r="AP28" s="268" t="s">
        <v>260</v>
      </c>
      <c r="AQ28" s="262">
        <v>2.5000000000000001E-3</v>
      </c>
      <c r="AR28" s="265" t="e">
        <f>AR6*AQ28</f>
        <v>#REF!</v>
      </c>
      <c r="AT28" s="268" t="s">
        <v>260</v>
      </c>
      <c r="AU28" s="262">
        <v>2.5000000000000001E-3</v>
      </c>
      <c r="AV28" s="265" t="e">
        <f>AV6*AU28</f>
        <v>#REF!</v>
      </c>
      <c r="AX28" s="268" t="s">
        <v>260</v>
      </c>
      <c r="AY28" s="262">
        <v>2.5000000000000001E-3</v>
      </c>
      <c r="AZ28" s="265" t="e">
        <f>AZ6*AY28</f>
        <v>#REF!</v>
      </c>
      <c r="BB28" s="268" t="s">
        <v>260</v>
      </c>
      <c r="BC28" s="262">
        <v>2.5000000000000001E-3</v>
      </c>
      <c r="BD28" s="265" t="e">
        <f>BD6*BC28</f>
        <v>#REF!</v>
      </c>
      <c r="BF28" s="268" t="s">
        <v>260</v>
      </c>
      <c r="BG28" s="262">
        <v>2.5000000000000001E-3</v>
      </c>
      <c r="BH28" s="265" t="e">
        <f>BH6*BG28</f>
        <v>#REF!</v>
      </c>
      <c r="BJ28" s="268" t="s">
        <v>260</v>
      </c>
      <c r="BK28" s="262">
        <v>2.5000000000000001E-3</v>
      </c>
      <c r="BL28" s="265" t="e">
        <f>BL6*BK28</f>
        <v>#REF!</v>
      </c>
      <c r="BN28" s="268" t="s">
        <v>260</v>
      </c>
      <c r="BO28" s="262">
        <v>2.5000000000000001E-3</v>
      </c>
      <c r="BP28" s="265" t="e">
        <f>BP6*BO28</f>
        <v>#REF!</v>
      </c>
      <c r="BR28" s="268" t="s">
        <v>260</v>
      </c>
      <c r="BS28" s="262">
        <v>2.5000000000000001E-3</v>
      </c>
      <c r="BT28" s="265" t="e">
        <f>BT6*BS28</f>
        <v>#REF!</v>
      </c>
    </row>
    <row r="29" spans="2:72">
      <c r="B29" s="263" t="s">
        <v>261</v>
      </c>
      <c r="C29" s="259"/>
      <c r="F29" s="263" t="s">
        <v>261</v>
      </c>
      <c r="G29" s="259"/>
      <c r="J29" s="263" t="s">
        <v>261</v>
      </c>
      <c r="K29" s="259"/>
      <c r="N29" s="263" t="s">
        <v>261</v>
      </c>
      <c r="O29" s="259"/>
      <c r="R29" s="263" t="s">
        <v>261</v>
      </c>
      <c r="S29" s="259"/>
      <c r="V29" s="263" t="s">
        <v>261</v>
      </c>
      <c r="W29" s="259"/>
      <c r="Z29" s="263" t="s">
        <v>261</v>
      </c>
      <c r="AA29" s="259"/>
      <c r="AD29" s="263" t="s">
        <v>261</v>
      </c>
      <c r="AE29" s="259"/>
      <c r="AH29" s="263" t="s">
        <v>261</v>
      </c>
      <c r="AI29" s="259"/>
      <c r="AL29" s="263" t="s">
        <v>261</v>
      </c>
      <c r="AM29" s="259"/>
      <c r="AP29" s="263" t="s">
        <v>261</v>
      </c>
      <c r="AQ29" s="259"/>
      <c r="AT29" s="263" t="s">
        <v>261</v>
      </c>
      <c r="AU29" s="259"/>
      <c r="AX29" s="263" t="s">
        <v>261</v>
      </c>
      <c r="AY29" s="259"/>
      <c r="BB29" s="263" t="s">
        <v>261</v>
      </c>
      <c r="BC29" s="259"/>
      <c r="BF29" s="263" t="s">
        <v>261</v>
      </c>
      <c r="BG29" s="259"/>
      <c r="BJ29" s="263" t="s">
        <v>261</v>
      </c>
      <c r="BK29" s="259"/>
      <c r="BN29" s="263" t="s">
        <v>261</v>
      </c>
      <c r="BO29" s="259"/>
      <c r="BR29" s="263" t="s">
        <v>261</v>
      </c>
      <c r="BS29" s="259"/>
    </row>
    <row r="30" spans="2:72">
      <c r="B30" s="266" t="s">
        <v>262</v>
      </c>
      <c r="C30" s="259">
        <v>0.04</v>
      </c>
      <c r="D30" s="265">
        <f>D10*C30</f>
        <v>4294112.6399999997</v>
      </c>
      <c r="F30" s="266" t="s">
        <v>262</v>
      </c>
      <c r="G30" s="259">
        <v>0.04</v>
      </c>
      <c r="H30" s="265">
        <f>H10*G30</f>
        <v>3145688.16</v>
      </c>
      <c r="J30" s="266" t="s">
        <v>262</v>
      </c>
      <c r="K30" s="259">
        <v>0.04</v>
      </c>
      <c r="L30" s="265">
        <f>L10*K30</f>
        <v>3145688.16</v>
      </c>
      <c r="N30" s="266" t="s">
        <v>262</v>
      </c>
      <c r="O30" s="259">
        <v>0.04</v>
      </c>
      <c r="P30" s="265">
        <f>P10*O30</f>
        <v>1248289.92</v>
      </c>
      <c r="R30" s="266" t="s">
        <v>262</v>
      </c>
      <c r="S30" s="259">
        <v>0.04</v>
      </c>
      <c r="T30" s="265">
        <f>T10*S30</f>
        <v>4294112.6399999997</v>
      </c>
      <c r="V30" s="266" t="s">
        <v>262</v>
      </c>
      <c r="W30" s="259">
        <v>0.04</v>
      </c>
      <c r="X30" s="265">
        <f>X10*W30</f>
        <v>4294112.6399999997</v>
      </c>
      <c r="Z30" s="266" t="s">
        <v>262</v>
      </c>
      <c r="AA30" s="259">
        <v>0.04</v>
      </c>
      <c r="AB30" s="265">
        <f>AB10*AA30</f>
        <v>2596440.48</v>
      </c>
      <c r="AD30" s="266" t="s">
        <v>262</v>
      </c>
      <c r="AE30" s="259">
        <v>0.04</v>
      </c>
      <c r="AF30" s="265">
        <f>AF10*AE30</f>
        <v>3145688.16</v>
      </c>
      <c r="AH30" s="266" t="s">
        <v>262</v>
      </c>
      <c r="AI30" s="259">
        <v>0.04</v>
      </c>
      <c r="AJ30" s="265" t="e">
        <f>AJ10*AI30</f>
        <v>#REF!</v>
      </c>
      <c r="AL30" s="266" t="s">
        <v>262</v>
      </c>
      <c r="AM30" s="259">
        <v>0.04</v>
      </c>
      <c r="AN30" s="265" t="e">
        <f>AN10*AM30</f>
        <v>#REF!</v>
      </c>
      <c r="AP30" s="266" t="s">
        <v>262</v>
      </c>
      <c r="AQ30" s="259">
        <v>0.04</v>
      </c>
      <c r="AR30" s="265" t="e">
        <f>AR10*AQ30</f>
        <v>#REF!</v>
      </c>
      <c r="AT30" s="266" t="s">
        <v>262</v>
      </c>
      <c r="AU30" s="259">
        <v>0.04</v>
      </c>
      <c r="AV30" s="265" t="e">
        <f>AV10*AU30</f>
        <v>#REF!</v>
      </c>
      <c r="AX30" s="266" t="s">
        <v>262</v>
      </c>
      <c r="AY30" s="259">
        <v>0.04</v>
      </c>
      <c r="AZ30" s="265" t="e">
        <f>AZ10*AY30</f>
        <v>#REF!</v>
      </c>
      <c r="BB30" s="266" t="s">
        <v>262</v>
      </c>
      <c r="BC30" s="259">
        <v>0.04</v>
      </c>
      <c r="BD30" s="265" t="e">
        <f>BD10*BC30</f>
        <v>#REF!</v>
      </c>
      <c r="BF30" s="266" t="s">
        <v>262</v>
      </c>
      <c r="BG30" s="259">
        <v>0.04</v>
      </c>
      <c r="BH30" s="265" t="e">
        <f>BH10*BG30</f>
        <v>#REF!</v>
      </c>
      <c r="BJ30" s="266" t="s">
        <v>262</v>
      </c>
      <c r="BK30" s="259">
        <v>0.04</v>
      </c>
      <c r="BL30" s="265" t="e">
        <f>BL10*BK30</f>
        <v>#REF!</v>
      </c>
      <c r="BN30" s="266" t="s">
        <v>262</v>
      </c>
      <c r="BO30" s="259">
        <v>0.04</v>
      </c>
      <c r="BP30" s="265" t="e">
        <f>BP10*BO30</f>
        <v>#REF!</v>
      </c>
      <c r="BR30" s="266" t="s">
        <v>262</v>
      </c>
      <c r="BS30" s="259">
        <v>0.04</v>
      </c>
      <c r="BT30" s="265" t="e">
        <f>BT10*BS30</f>
        <v>#REF!</v>
      </c>
    </row>
    <row r="31" spans="2:72">
      <c r="B31" s="687" t="s">
        <v>263</v>
      </c>
      <c r="C31" s="259">
        <v>0.02</v>
      </c>
      <c r="D31" s="265">
        <f>D10*C31</f>
        <v>2147056.3199999998</v>
      </c>
      <c r="F31" s="266" t="s">
        <v>263</v>
      </c>
      <c r="G31" s="259">
        <v>0.02</v>
      </c>
      <c r="H31" s="265">
        <f>H10*G31</f>
        <v>1572844.08</v>
      </c>
      <c r="J31" s="266" t="s">
        <v>263</v>
      </c>
      <c r="K31" s="259">
        <v>0.02</v>
      </c>
      <c r="L31" s="265">
        <f>L10*K31</f>
        <v>1572844.08</v>
      </c>
      <c r="N31" s="266" t="s">
        <v>263</v>
      </c>
      <c r="O31" s="259">
        <v>0.02</v>
      </c>
      <c r="P31" s="265">
        <f>P10*O31</f>
        <v>624144.96</v>
      </c>
      <c r="R31" s="266" t="s">
        <v>263</v>
      </c>
      <c r="S31" s="259">
        <v>0.02</v>
      </c>
      <c r="T31" s="265">
        <f>T10*S31</f>
        <v>2147056.3199999998</v>
      </c>
      <c r="V31" s="266" t="s">
        <v>263</v>
      </c>
      <c r="W31" s="259">
        <v>0.02</v>
      </c>
      <c r="X31" s="265">
        <f>X10*W31</f>
        <v>2147056.3199999998</v>
      </c>
      <c r="Z31" s="266" t="s">
        <v>263</v>
      </c>
      <c r="AA31" s="259">
        <v>0.02</v>
      </c>
      <c r="AB31" s="265">
        <f>AB10*AA31</f>
        <v>1298220.24</v>
      </c>
      <c r="AD31" s="266" t="s">
        <v>263</v>
      </c>
      <c r="AE31" s="259">
        <v>0.02</v>
      </c>
      <c r="AF31" s="265">
        <f>AF10*AE31</f>
        <v>1572844.08</v>
      </c>
      <c r="AH31" s="266" t="s">
        <v>263</v>
      </c>
      <c r="AI31" s="259">
        <v>0.02</v>
      </c>
      <c r="AJ31" s="265" t="e">
        <f>AJ10*AI31</f>
        <v>#REF!</v>
      </c>
      <c r="AL31" s="266" t="s">
        <v>263</v>
      </c>
      <c r="AM31" s="259">
        <v>0.02</v>
      </c>
      <c r="AN31" s="265" t="e">
        <f>AN10*AM31</f>
        <v>#REF!</v>
      </c>
      <c r="AP31" s="266" t="s">
        <v>263</v>
      </c>
      <c r="AQ31" s="259">
        <v>0.02</v>
      </c>
      <c r="AR31" s="265" t="e">
        <f>AR10*AQ31</f>
        <v>#REF!</v>
      </c>
      <c r="AT31" s="266" t="s">
        <v>263</v>
      </c>
      <c r="AU31" s="259">
        <v>0.02</v>
      </c>
      <c r="AV31" s="265" t="e">
        <f>AV10*AU31</f>
        <v>#REF!</v>
      </c>
      <c r="AX31" s="266" t="s">
        <v>263</v>
      </c>
      <c r="AY31" s="259">
        <v>0.02</v>
      </c>
      <c r="AZ31" s="265" t="e">
        <f>AZ10*AY31</f>
        <v>#REF!</v>
      </c>
      <c r="BB31" s="266" t="s">
        <v>263</v>
      </c>
      <c r="BC31" s="259">
        <v>0.02</v>
      </c>
      <c r="BD31" s="265" t="e">
        <f>BD10*BC31</f>
        <v>#REF!</v>
      </c>
      <c r="BF31" s="266" t="s">
        <v>263</v>
      </c>
      <c r="BG31" s="259">
        <v>0.02</v>
      </c>
      <c r="BH31" s="265" t="e">
        <f>BH10*BG31</f>
        <v>#REF!</v>
      </c>
      <c r="BJ31" s="266" t="s">
        <v>263</v>
      </c>
      <c r="BK31" s="259">
        <v>0.02</v>
      </c>
      <c r="BL31" s="265" t="e">
        <f>BL10*BK31</f>
        <v>#REF!</v>
      </c>
      <c r="BN31" s="266" t="s">
        <v>263</v>
      </c>
      <c r="BO31" s="259">
        <v>0.02</v>
      </c>
      <c r="BP31" s="265" t="e">
        <f>BP10*BO31</f>
        <v>#REF!</v>
      </c>
      <c r="BR31" s="266" t="s">
        <v>263</v>
      </c>
      <c r="BS31" s="259">
        <v>0.02</v>
      </c>
      <c r="BT31" s="265" t="e">
        <f>BT10*BS31</f>
        <v>#REF!</v>
      </c>
    </row>
    <row r="32" spans="2:72">
      <c r="B32" s="687" t="s">
        <v>264</v>
      </c>
      <c r="C32" s="259">
        <v>0.03</v>
      </c>
      <c r="D32" s="265">
        <f>D10*C32</f>
        <v>3220584.48</v>
      </c>
      <c r="F32" s="266" t="s">
        <v>264</v>
      </c>
      <c r="G32" s="259">
        <v>0.03</v>
      </c>
      <c r="H32" s="265">
        <f>H10*G32</f>
        <v>2359266.12</v>
      </c>
      <c r="J32" s="266" t="s">
        <v>264</v>
      </c>
      <c r="K32" s="259">
        <v>0.03</v>
      </c>
      <c r="L32" s="265">
        <f>L10*K32</f>
        <v>2359266.12</v>
      </c>
      <c r="N32" s="266" t="s">
        <v>264</v>
      </c>
      <c r="O32" s="259">
        <v>0.03</v>
      </c>
      <c r="P32" s="265">
        <f>P10*O32</f>
        <v>936217.44</v>
      </c>
      <c r="R32" s="266" t="s">
        <v>264</v>
      </c>
      <c r="S32" s="259">
        <v>0.03</v>
      </c>
      <c r="T32" s="265">
        <f>T10*S32</f>
        <v>3220584.48</v>
      </c>
      <c r="V32" s="266" t="s">
        <v>264</v>
      </c>
      <c r="W32" s="259">
        <v>0.03</v>
      </c>
      <c r="X32" s="265">
        <f>X10*W32</f>
        <v>3220584.48</v>
      </c>
      <c r="Z32" s="266" t="s">
        <v>264</v>
      </c>
      <c r="AA32" s="259">
        <v>0.03</v>
      </c>
      <c r="AB32" s="265">
        <f>AB10*AA32</f>
        <v>1947330.3599999999</v>
      </c>
      <c r="AD32" s="266" t="s">
        <v>264</v>
      </c>
      <c r="AE32" s="259">
        <v>0.03</v>
      </c>
      <c r="AF32" s="265">
        <f>AF10*AE32</f>
        <v>2359266.12</v>
      </c>
      <c r="AH32" s="266" t="s">
        <v>264</v>
      </c>
      <c r="AI32" s="259">
        <v>0.03</v>
      </c>
      <c r="AJ32" s="265" t="e">
        <f>AJ10*AI32</f>
        <v>#REF!</v>
      </c>
      <c r="AL32" s="266" t="s">
        <v>264</v>
      </c>
      <c r="AM32" s="259">
        <v>0.03</v>
      </c>
      <c r="AN32" s="265" t="e">
        <f>AN10*AM32</f>
        <v>#REF!</v>
      </c>
      <c r="AP32" s="266" t="s">
        <v>264</v>
      </c>
      <c r="AQ32" s="259">
        <v>0.03</v>
      </c>
      <c r="AR32" s="265" t="e">
        <f>AR10*AQ32</f>
        <v>#REF!</v>
      </c>
      <c r="AT32" s="266" t="s">
        <v>264</v>
      </c>
      <c r="AU32" s="259">
        <v>0.03</v>
      </c>
      <c r="AV32" s="265" t="e">
        <f>AV10*AU32</f>
        <v>#REF!</v>
      </c>
      <c r="AX32" s="266" t="s">
        <v>264</v>
      </c>
      <c r="AY32" s="259">
        <v>0.03</v>
      </c>
      <c r="AZ32" s="265" t="e">
        <f>AZ10*AY32</f>
        <v>#REF!</v>
      </c>
      <c r="BB32" s="266" t="s">
        <v>264</v>
      </c>
      <c r="BC32" s="259">
        <v>0.03</v>
      </c>
      <c r="BD32" s="265" t="e">
        <f>BD10*BC32</f>
        <v>#REF!</v>
      </c>
      <c r="BF32" s="266" t="s">
        <v>264</v>
      </c>
      <c r="BG32" s="259">
        <v>0.03</v>
      </c>
      <c r="BH32" s="265" t="e">
        <f>BH10*BG32</f>
        <v>#REF!</v>
      </c>
      <c r="BJ32" s="266" t="s">
        <v>264</v>
      </c>
      <c r="BK32" s="259">
        <v>0.03</v>
      </c>
      <c r="BL32" s="265" t="e">
        <f>BL10*BK32</f>
        <v>#REF!</v>
      </c>
      <c r="BN32" s="266" t="s">
        <v>264</v>
      </c>
      <c r="BO32" s="259">
        <v>0.03</v>
      </c>
      <c r="BP32" s="265" t="e">
        <f>BP10*BO32</f>
        <v>#REF!</v>
      </c>
      <c r="BR32" s="266" t="s">
        <v>264</v>
      </c>
      <c r="BS32" s="259">
        <v>0.03</v>
      </c>
      <c r="BT32" s="265" t="e">
        <f>BT10*BS32</f>
        <v>#REF!</v>
      </c>
    </row>
    <row r="33" spans="2:72">
      <c r="B33" s="264"/>
      <c r="C33" s="259"/>
      <c r="F33" s="264"/>
      <c r="G33" s="259"/>
      <c r="J33" s="264"/>
      <c r="K33" s="259"/>
      <c r="N33" s="264"/>
      <c r="O33" s="259"/>
      <c r="R33" s="264"/>
      <c r="S33" s="259"/>
      <c r="V33" s="264"/>
      <c r="W33" s="259"/>
      <c r="Z33" s="264"/>
      <c r="AA33" s="259"/>
      <c r="AD33" s="264"/>
      <c r="AE33" s="259"/>
      <c r="AH33" s="264"/>
      <c r="AI33" s="259"/>
      <c r="AL33" s="264"/>
      <c r="AM33" s="259"/>
      <c r="AP33" s="264"/>
      <c r="AQ33" s="259"/>
      <c r="AT33" s="264"/>
      <c r="AU33" s="259"/>
      <c r="AX33" s="264"/>
      <c r="AY33" s="259"/>
      <c r="BB33" s="264"/>
      <c r="BC33" s="259"/>
      <c r="BF33" s="264"/>
      <c r="BG33" s="259"/>
      <c r="BJ33" s="264"/>
      <c r="BK33" s="259"/>
      <c r="BN33" s="264"/>
      <c r="BO33" s="259"/>
      <c r="BR33" s="264"/>
      <c r="BS33" s="259"/>
    </row>
    <row r="34" spans="2:72">
      <c r="B34" s="269" t="s">
        <v>265</v>
      </c>
      <c r="C34" s="259"/>
      <c r="D34" s="265">
        <f>SUM(D17:D32)+D10+D12</f>
        <v>178478529.634</v>
      </c>
      <c r="F34" s="269" t="s">
        <v>265</v>
      </c>
      <c r="G34" s="259"/>
      <c r="H34" s="265">
        <f>SUM(H17:H32)+H10+H12</f>
        <v>130745940.90849999</v>
      </c>
      <c r="J34" s="269" t="s">
        <v>265</v>
      </c>
      <c r="K34" s="259"/>
      <c r="L34" s="265">
        <f>SUM(L17:L32)+L10+L12</f>
        <v>130745940.90849999</v>
      </c>
      <c r="N34" s="269" t="s">
        <v>265</v>
      </c>
      <c r="O34" s="259"/>
      <c r="P34" s="265">
        <f>SUM(P17:P32)+P10+P12</f>
        <v>51883350.101999998</v>
      </c>
      <c r="R34" s="269" t="s">
        <v>265</v>
      </c>
      <c r="S34" s="259"/>
      <c r="T34" s="265">
        <f>SUM(T17:T32)+T10+T12</f>
        <v>178478529.634</v>
      </c>
      <c r="V34" s="269" t="s">
        <v>265</v>
      </c>
      <c r="W34" s="259"/>
      <c r="X34" s="265">
        <f>SUM(X17:X32)+X10+X12</f>
        <v>178478529.634</v>
      </c>
      <c r="Z34" s="269" t="s">
        <v>265</v>
      </c>
      <c r="AA34" s="259"/>
      <c r="AB34" s="265">
        <f>SUM(AB17:AB32)+AB10+AB12</f>
        <v>107917262.0755</v>
      </c>
      <c r="AD34" s="269" t="s">
        <v>265</v>
      </c>
      <c r="AE34" s="259"/>
      <c r="AF34" s="265">
        <f>SUM(AF17:AF32)+AF10+AF12</f>
        <v>130745940.90849999</v>
      </c>
      <c r="AH34" s="269" t="s">
        <v>265</v>
      </c>
      <c r="AI34" s="259"/>
      <c r="AJ34" s="265" t="e">
        <f>SUM(AJ17:AJ32)+AJ10+AJ12</f>
        <v>#REF!</v>
      </c>
      <c r="AL34" s="269" t="s">
        <v>265</v>
      </c>
      <c r="AM34" s="259"/>
      <c r="AN34" s="265" t="e">
        <f>SUM(AN17:AN32)+AN10+AN12</f>
        <v>#REF!</v>
      </c>
      <c r="AP34" s="269" t="s">
        <v>265</v>
      </c>
      <c r="AQ34" s="259"/>
      <c r="AR34" s="265" t="e">
        <f>SUM(AR17:AR32)+AR10+AR12</f>
        <v>#REF!</v>
      </c>
      <c r="AT34" s="269" t="s">
        <v>265</v>
      </c>
      <c r="AU34" s="259"/>
      <c r="AV34" s="265" t="e">
        <f>SUM(AV17:AV32)+AV10+AV12</f>
        <v>#REF!</v>
      </c>
      <c r="AX34" s="269" t="s">
        <v>265</v>
      </c>
      <c r="AY34" s="259"/>
      <c r="AZ34" s="265" t="e">
        <f>SUM(AZ17:AZ32)+AZ10+AZ12</f>
        <v>#REF!</v>
      </c>
      <c r="BB34" s="269" t="s">
        <v>265</v>
      </c>
      <c r="BC34" s="259"/>
      <c r="BD34" s="265" t="e">
        <f>SUM(BD17:BD32)+BD10+BD12</f>
        <v>#REF!</v>
      </c>
      <c r="BF34" s="269" t="s">
        <v>265</v>
      </c>
      <c r="BG34" s="259"/>
      <c r="BH34" s="265" t="e">
        <f>SUM(BH17:BH32)+BH10+BH12</f>
        <v>#REF!</v>
      </c>
      <c r="BJ34" s="269" t="s">
        <v>265</v>
      </c>
      <c r="BK34" s="259"/>
      <c r="BL34" s="265" t="e">
        <f>SUM(BL17:BL32)+BL10+BL12</f>
        <v>#REF!</v>
      </c>
      <c r="BN34" s="269" t="s">
        <v>265</v>
      </c>
      <c r="BO34" s="259"/>
      <c r="BP34" s="265" t="e">
        <f>SUM(BP17:BP32)+BP10+BP12</f>
        <v>#REF!</v>
      </c>
      <c r="BR34" s="269" t="s">
        <v>265</v>
      </c>
      <c r="BS34" s="259"/>
      <c r="BT34" s="265" t="e">
        <f>SUM(BT17:BT32)+BT10+BT12</f>
        <v>#REF!</v>
      </c>
    </row>
    <row r="36" spans="2:72">
      <c r="B36" s="269" t="s">
        <v>266</v>
      </c>
      <c r="D36" s="262">
        <f>D34/D11</f>
        <v>1.6625416666666668</v>
      </c>
      <c r="F36" s="269" t="s">
        <v>266</v>
      </c>
      <c r="H36" s="262">
        <f>H34/H11</f>
        <v>1.6625416666666666</v>
      </c>
      <c r="J36" s="269" t="s">
        <v>266</v>
      </c>
      <c r="L36" s="262">
        <f>L34/L11</f>
        <v>1.6625416666666666</v>
      </c>
      <c r="N36" s="269" t="s">
        <v>266</v>
      </c>
      <c r="P36" s="262">
        <f>P34/P11</f>
        <v>1.6625416666666666</v>
      </c>
      <c r="R36" s="269" t="s">
        <v>266</v>
      </c>
      <c r="T36" s="262">
        <f>T34/T11</f>
        <v>1.6625416666666668</v>
      </c>
      <c r="V36" s="269" t="s">
        <v>266</v>
      </c>
      <c r="X36" s="262">
        <f>X34/X11</f>
        <v>1.6625416666666668</v>
      </c>
      <c r="Z36" s="269" t="s">
        <v>266</v>
      </c>
      <c r="AB36" s="262">
        <f>AB34/AB11</f>
        <v>1.6625416666666666</v>
      </c>
      <c r="AD36" s="269" t="s">
        <v>266</v>
      </c>
      <c r="AF36" s="262">
        <f>AF34/AF11</f>
        <v>1.6625416666666666</v>
      </c>
      <c r="AH36" s="269" t="s">
        <v>266</v>
      </c>
      <c r="AJ36" s="262" t="e">
        <f>AJ34/AJ11</f>
        <v>#REF!</v>
      </c>
      <c r="AL36" s="269" t="s">
        <v>266</v>
      </c>
      <c r="AN36" s="262" t="e">
        <f>AN34/AN11</f>
        <v>#REF!</v>
      </c>
      <c r="AP36" s="269" t="s">
        <v>266</v>
      </c>
      <c r="AR36" s="262" t="e">
        <f>AR34/AR11</f>
        <v>#REF!</v>
      </c>
      <c r="AT36" s="269" t="s">
        <v>266</v>
      </c>
      <c r="AV36" s="262" t="e">
        <f>AV34/AV11</f>
        <v>#REF!</v>
      </c>
      <c r="AX36" s="269" t="s">
        <v>266</v>
      </c>
      <c r="AZ36" s="262" t="e">
        <f>AZ34/AZ11</f>
        <v>#REF!</v>
      </c>
      <c r="BB36" s="269" t="s">
        <v>266</v>
      </c>
      <c r="BD36" s="262" t="e">
        <f>BD34/BD11</f>
        <v>#REF!</v>
      </c>
      <c r="BF36" s="269" t="s">
        <v>266</v>
      </c>
      <c r="BH36" s="262" t="e">
        <f>BH34/BH11</f>
        <v>#REF!</v>
      </c>
      <c r="BJ36" s="269" t="s">
        <v>266</v>
      </c>
      <c r="BL36" s="262" t="e">
        <f>BL34/BL11</f>
        <v>#REF!</v>
      </c>
      <c r="BN36" s="269" t="s">
        <v>266</v>
      </c>
      <c r="BP36" s="262" t="e">
        <f>BP34/BP11</f>
        <v>#REF!</v>
      </c>
      <c r="BR36" s="269" t="s">
        <v>266</v>
      </c>
      <c r="BT36" s="262" t="e">
        <f>BT34/BT11</f>
        <v>#REF!</v>
      </c>
    </row>
    <row r="38" spans="2:72">
      <c r="B38" s="944">
        <v>19</v>
      </c>
      <c r="C38" s="944"/>
      <c r="D38" s="944"/>
      <c r="E38" s="944"/>
      <c r="F38" s="944">
        <v>20</v>
      </c>
      <c r="G38" s="944"/>
      <c r="H38" s="944"/>
      <c r="I38" s="944"/>
      <c r="J38" s="944">
        <v>21</v>
      </c>
      <c r="K38" s="944"/>
      <c r="L38" s="944"/>
    </row>
    <row r="39" spans="2:72">
      <c r="B39" s="944"/>
      <c r="C39" s="944"/>
      <c r="D39" s="944"/>
      <c r="E39" s="944"/>
      <c r="F39" s="944"/>
      <c r="G39" s="944"/>
      <c r="H39" s="944"/>
      <c r="I39" s="944"/>
      <c r="J39" s="944"/>
      <c r="K39" s="944"/>
      <c r="L39" s="944"/>
    </row>
    <row r="40" spans="2:72">
      <c r="B40" s="944"/>
      <c r="C40" s="944"/>
      <c r="D40" s="944"/>
      <c r="F40" s="944"/>
      <c r="G40" s="944"/>
      <c r="H40" s="944"/>
      <c r="J40" s="944"/>
      <c r="K40" s="944"/>
      <c r="L40" s="944"/>
    </row>
    <row r="41" spans="2:72">
      <c r="B41" s="263" t="s">
        <v>239</v>
      </c>
      <c r="C41" s="259"/>
      <c r="D41" s="258" t="e">
        <f>+'RECURSO HUMANO'!#REF!</f>
        <v>#REF!</v>
      </c>
      <c r="F41" s="263" t="s">
        <v>239</v>
      </c>
      <c r="G41" s="259"/>
      <c r="H41" s="258" t="e">
        <f>+'RECURSO HUMANO'!#REF!</f>
        <v>#REF!</v>
      </c>
      <c r="J41" s="263" t="s">
        <v>239</v>
      </c>
      <c r="K41" s="259"/>
      <c r="L41" s="258" t="e">
        <f>+'RECURSO HUMANO'!#REF!</f>
        <v>#REF!</v>
      </c>
    </row>
    <row r="42" spans="2:72">
      <c r="B42" s="264" t="s">
        <v>12</v>
      </c>
      <c r="C42" s="258">
        <f>'INFO GENERAL'!$H$10</f>
        <v>1300000</v>
      </c>
      <c r="D42" s="265" t="e">
        <f>D41/C42</f>
        <v>#REF!</v>
      </c>
      <c r="F42" s="264" t="s">
        <v>12</v>
      </c>
      <c r="G42" s="258">
        <f>'INFO GENERAL'!$H$10</f>
        <v>1300000</v>
      </c>
      <c r="H42" s="265" t="e">
        <f>H41/G42</f>
        <v>#REF!</v>
      </c>
      <c r="J42" s="264" t="s">
        <v>12</v>
      </c>
      <c r="K42" s="258">
        <f>'INFO GENERAL'!$H$10</f>
        <v>1300000</v>
      </c>
      <c r="L42" s="265" t="e">
        <f>L41/K42</f>
        <v>#REF!</v>
      </c>
    </row>
    <row r="43" spans="2:72">
      <c r="B43" s="264" t="s">
        <v>240</v>
      </c>
      <c r="C43" s="258">
        <v>162000</v>
      </c>
      <c r="D43" s="258">
        <f>IF($D$7&lt;2,C43,0)</f>
        <v>0</v>
      </c>
      <c r="F43" s="264" t="s">
        <v>240</v>
      </c>
      <c r="G43" s="258">
        <v>162000</v>
      </c>
      <c r="H43" s="258" t="e">
        <f>IF(H42&lt;2,G43,0)</f>
        <v>#REF!</v>
      </c>
      <c r="J43" s="264" t="s">
        <v>240</v>
      </c>
      <c r="K43" s="258">
        <v>162000</v>
      </c>
      <c r="L43" s="258" t="e">
        <f>IF(L42&lt;2,K43,0)</f>
        <v>#REF!</v>
      </c>
    </row>
    <row r="44" spans="2:72">
      <c r="B44" s="264" t="s">
        <v>241</v>
      </c>
      <c r="C44" s="259"/>
      <c r="D44" s="258" t="e">
        <f>D41+D43</f>
        <v>#REF!</v>
      </c>
      <c r="F44" s="264" t="s">
        <v>241</v>
      </c>
      <c r="G44" s="259"/>
      <c r="H44" s="258" t="e">
        <f>H41+H43</f>
        <v>#REF!</v>
      </c>
      <c r="J44" s="264" t="s">
        <v>241</v>
      </c>
      <c r="K44" s="259"/>
      <c r="L44" s="258" t="e">
        <f>L41+L43</f>
        <v>#REF!</v>
      </c>
    </row>
    <row r="45" spans="2:72">
      <c r="B45" s="264" t="s">
        <v>242</v>
      </c>
      <c r="C45" s="259"/>
      <c r="D45" s="258" t="e">
        <f>D41*C49</f>
        <v>#REF!</v>
      </c>
      <c r="F45" s="264" t="s">
        <v>242</v>
      </c>
      <c r="G45" s="259"/>
      <c r="H45" s="258" t="e">
        <f>H41*G49</f>
        <v>#REF!</v>
      </c>
      <c r="J45" s="264" t="s">
        <v>242</v>
      </c>
      <c r="K45" s="259"/>
      <c r="L45" s="258" t="e">
        <f>L41*K49</f>
        <v>#REF!</v>
      </c>
    </row>
    <row r="46" spans="2:72">
      <c r="B46" s="264" t="s">
        <v>243</v>
      </c>
      <c r="C46" s="259"/>
      <c r="D46" s="258" t="e">
        <f>D44*C50</f>
        <v>#REF!</v>
      </c>
      <c r="F46" s="264" t="s">
        <v>243</v>
      </c>
      <c r="G46" s="259"/>
      <c r="H46" s="258" t="e">
        <f>H44*G50</f>
        <v>#REF!</v>
      </c>
      <c r="J46" s="264" t="s">
        <v>243</v>
      </c>
      <c r="K46" s="259"/>
      <c r="L46" s="258" t="e">
        <f>L44*K50</f>
        <v>#REF!</v>
      </c>
    </row>
    <row r="47" spans="2:72">
      <c r="B47" s="266" t="s">
        <v>244</v>
      </c>
      <c r="C47" s="259"/>
      <c r="D47" s="258">
        <f>D43*C50</f>
        <v>0</v>
      </c>
      <c r="F47" s="266" t="s">
        <v>244</v>
      </c>
      <c r="G47" s="259"/>
      <c r="H47" s="258" t="e">
        <f>H43*G50</f>
        <v>#REF!</v>
      </c>
      <c r="J47" s="266" t="s">
        <v>244</v>
      </c>
      <c r="K47" s="259"/>
      <c r="L47" s="258" t="e">
        <f>L43*K50</f>
        <v>#REF!</v>
      </c>
    </row>
    <row r="48" spans="2:72">
      <c r="B48" s="263" t="s">
        <v>245</v>
      </c>
      <c r="C48" s="259"/>
      <c r="F48" s="263" t="s">
        <v>245</v>
      </c>
      <c r="G48" s="259"/>
      <c r="J48" s="263" t="s">
        <v>245</v>
      </c>
      <c r="K48" s="259"/>
    </row>
    <row r="49" spans="2:12">
      <c r="B49" s="264" t="s">
        <v>246</v>
      </c>
      <c r="C49" s="260">
        <v>12</v>
      </c>
      <c r="F49" s="264" t="s">
        <v>246</v>
      </c>
      <c r="G49" s="260">
        <v>12</v>
      </c>
      <c r="J49" s="264" t="s">
        <v>246</v>
      </c>
      <c r="K49" s="260">
        <v>12</v>
      </c>
    </row>
    <row r="50" spans="2:12">
      <c r="B50" s="264" t="s">
        <v>244</v>
      </c>
      <c r="C50" s="260">
        <v>12</v>
      </c>
      <c r="F50" s="264" t="s">
        <v>244</v>
      </c>
      <c r="G50" s="260">
        <v>12</v>
      </c>
      <c r="J50" s="264" t="s">
        <v>244</v>
      </c>
      <c r="K50" s="260">
        <v>12</v>
      </c>
    </row>
    <row r="51" spans="2:12">
      <c r="B51" s="263" t="s">
        <v>247</v>
      </c>
      <c r="C51" s="259"/>
      <c r="F51" s="263" t="s">
        <v>247</v>
      </c>
      <c r="G51" s="259"/>
      <c r="J51" s="263" t="s">
        <v>247</v>
      </c>
      <c r="K51" s="259"/>
    </row>
    <row r="52" spans="2:12">
      <c r="B52" s="267" t="s">
        <v>248</v>
      </c>
      <c r="C52" s="259">
        <v>1</v>
      </c>
      <c r="D52" s="265" t="e">
        <f>D44</f>
        <v>#REF!</v>
      </c>
      <c r="F52" s="267" t="s">
        <v>248</v>
      </c>
      <c r="G52" s="259">
        <v>1</v>
      </c>
      <c r="H52" s="265" t="e">
        <f>H44</f>
        <v>#REF!</v>
      </c>
      <c r="J52" s="267" t="s">
        <v>248</v>
      </c>
      <c r="K52" s="259">
        <v>1</v>
      </c>
      <c r="L52" s="265" t="e">
        <f>L44</f>
        <v>#REF!</v>
      </c>
    </row>
    <row r="53" spans="2:12">
      <c r="B53" s="264" t="s">
        <v>249</v>
      </c>
      <c r="C53" s="259">
        <v>0.12</v>
      </c>
      <c r="D53" s="265" t="e">
        <f>D44*C53</f>
        <v>#REF!</v>
      </c>
      <c r="F53" s="264" t="s">
        <v>249</v>
      </c>
      <c r="G53" s="259">
        <v>0.12</v>
      </c>
      <c r="H53" s="265" t="e">
        <f>H44*G53</f>
        <v>#REF!</v>
      </c>
      <c r="J53" s="264" t="s">
        <v>249</v>
      </c>
      <c r="K53" s="259">
        <v>0.12</v>
      </c>
      <c r="L53" s="265" t="e">
        <f>L44*K53</f>
        <v>#REF!</v>
      </c>
    </row>
    <row r="54" spans="2:12">
      <c r="B54" s="264" t="s">
        <v>250</v>
      </c>
      <c r="C54" s="259">
        <v>0.5</v>
      </c>
      <c r="D54" s="265" t="e">
        <f>D44*C54</f>
        <v>#REF!</v>
      </c>
      <c r="F54" s="264" t="s">
        <v>250</v>
      </c>
      <c r="G54" s="259">
        <v>0.5</v>
      </c>
      <c r="H54" s="265" t="e">
        <f>H44*G54</f>
        <v>#REF!</v>
      </c>
      <c r="J54" s="264" t="s">
        <v>250</v>
      </c>
      <c r="K54" s="259">
        <v>0.5</v>
      </c>
      <c r="L54" s="265" t="e">
        <f>L44*K54</f>
        <v>#REF!</v>
      </c>
    </row>
    <row r="55" spans="2:12">
      <c r="B55" s="264" t="s">
        <v>251</v>
      </c>
      <c r="C55" s="259">
        <v>1</v>
      </c>
      <c r="D55" s="265" t="e">
        <f>D44</f>
        <v>#REF!</v>
      </c>
      <c r="F55" s="264" t="s">
        <v>251</v>
      </c>
      <c r="G55" s="259">
        <v>1</v>
      </c>
      <c r="H55" s="265" t="e">
        <f>H44</f>
        <v>#REF!</v>
      </c>
      <c r="J55" s="264" t="s">
        <v>251</v>
      </c>
      <c r="K55" s="259">
        <v>1</v>
      </c>
      <c r="L55" s="265" t="e">
        <f>L44</f>
        <v>#REF!</v>
      </c>
    </row>
    <row r="56" spans="2:12">
      <c r="B56" s="263" t="s">
        <v>252</v>
      </c>
      <c r="C56" s="259"/>
      <c r="F56" s="263" t="s">
        <v>252</v>
      </c>
      <c r="G56" s="259"/>
      <c r="J56" s="263" t="s">
        <v>252</v>
      </c>
      <c r="K56" s="259"/>
    </row>
    <row r="57" spans="2:12">
      <c r="B57" s="266" t="s">
        <v>253</v>
      </c>
      <c r="C57" s="259" t="s">
        <v>254</v>
      </c>
      <c r="D57" s="258" t="e">
        <f>IF(D42&lt;2,ROUNDDOWN('INFO GENERAL'!PLAZO/4,0)*(C42*0.2153),0)</f>
        <v>#REF!</v>
      </c>
      <c r="F57" s="266" t="s">
        <v>253</v>
      </c>
      <c r="G57" s="259" t="s">
        <v>254</v>
      </c>
      <c r="H57" s="258" t="e">
        <f>IF(H42&lt;2,ROUNDDOWN('INFO GENERAL'!PLAZO/4,0)*(G42*0.2153),0)</f>
        <v>#REF!</v>
      </c>
      <c r="J57" s="266" t="s">
        <v>253</v>
      </c>
      <c r="K57" s="259" t="s">
        <v>254</v>
      </c>
      <c r="L57" s="258" t="e">
        <f>IF(L42&lt;2,ROUNDDOWN('INFO GENERAL'!PLAZO/4,0)*(K42*0.2153),0)</f>
        <v>#REF!</v>
      </c>
    </row>
    <row r="58" spans="2:12">
      <c r="B58" s="263" t="s">
        <v>255</v>
      </c>
      <c r="C58" s="259"/>
      <c r="F58" s="263" t="s">
        <v>255</v>
      </c>
      <c r="G58" s="259"/>
      <c r="J58" s="263" t="s">
        <v>255</v>
      </c>
      <c r="K58" s="259"/>
    </row>
    <row r="59" spans="2:12">
      <c r="B59" s="264" t="s">
        <v>256</v>
      </c>
      <c r="C59" s="259">
        <v>0.16</v>
      </c>
      <c r="D59" s="265" t="e">
        <f>D46*C59</f>
        <v>#REF!</v>
      </c>
      <c r="F59" s="264" t="s">
        <v>256</v>
      </c>
      <c r="G59" s="259">
        <v>0.16</v>
      </c>
      <c r="H59" s="265" t="e">
        <f>H46*G59</f>
        <v>#REF!</v>
      </c>
      <c r="J59" s="264" t="s">
        <v>256</v>
      </c>
      <c r="K59" s="259">
        <v>0.16</v>
      </c>
      <c r="L59" s="265" t="e">
        <f>L46*K59</f>
        <v>#REF!</v>
      </c>
    </row>
    <row r="60" spans="2:12">
      <c r="B60" s="264" t="s">
        <v>257</v>
      </c>
      <c r="C60" s="261">
        <v>0.125</v>
      </c>
      <c r="D60" s="265" t="e">
        <f>D46*C60</f>
        <v>#REF!</v>
      </c>
      <c r="F60" s="264" t="s">
        <v>257</v>
      </c>
      <c r="G60" s="261">
        <v>0.125</v>
      </c>
      <c r="H60" s="265" t="e">
        <f>H46*G60</f>
        <v>#REF!</v>
      </c>
      <c r="J60" s="264" t="s">
        <v>257</v>
      </c>
      <c r="K60" s="261">
        <v>0.125</v>
      </c>
      <c r="L60" s="265" t="e">
        <f>L46*K60</f>
        <v>#REF!</v>
      </c>
    </row>
    <row r="61" spans="2:12">
      <c r="B61" s="266" t="s">
        <v>258</v>
      </c>
      <c r="C61" s="261">
        <v>6.9000000000000006E-2</v>
      </c>
      <c r="D61" s="265" t="e">
        <f>D46*C61</f>
        <v>#REF!</v>
      </c>
      <c r="F61" s="266" t="s">
        <v>258</v>
      </c>
      <c r="G61" s="261">
        <v>6.9000000000000006E-2</v>
      </c>
      <c r="H61" s="265" t="e">
        <f>H46*G61</f>
        <v>#REF!</v>
      </c>
      <c r="J61" s="266" t="s">
        <v>258</v>
      </c>
      <c r="K61" s="261">
        <v>6.9000000000000006E-2</v>
      </c>
      <c r="L61" s="265" t="e">
        <f>L46*K61</f>
        <v>#REF!</v>
      </c>
    </row>
    <row r="62" spans="2:12">
      <c r="B62" s="263" t="s">
        <v>259</v>
      </c>
      <c r="C62" s="259"/>
      <c r="F62" s="263" t="s">
        <v>259</v>
      </c>
      <c r="G62" s="259"/>
      <c r="J62" s="263" t="s">
        <v>259</v>
      </c>
      <c r="K62" s="259"/>
    </row>
    <row r="63" spans="2:12" ht="42.75">
      <c r="B63" s="268" t="s">
        <v>260</v>
      </c>
      <c r="C63" s="262">
        <v>2.5000000000000001E-3</v>
      </c>
      <c r="D63" s="265" t="e">
        <f>D41*C63</f>
        <v>#REF!</v>
      </c>
      <c r="F63" s="268" t="s">
        <v>260</v>
      </c>
      <c r="G63" s="262">
        <v>2.5000000000000001E-3</v>
      </c>
      <c r="H63" s="265" t="e">
        <f>H41*G63</f>
        <v>#REF!</v>
      </c>
      <c r="J63" s="268" t="s">
        <v>260</v>
      </c>
      <c r="K63" s="262">
        <v>2.5000000000000001E-3</v>
      </c>
      <c r="L63" s="265" t="e">
        <f>L41*K63</f>
        <v>#REF!</v>
      </c>
    </row>
    <row r="64" spans="2:12">
      <c r="B64" s="263" t="s">
        <v>261</v>
      </c>
      <c r="C64" s="259"/>
      <c r="F64" s="263" t="s">
        <v>261</v>
      </c>
      <c r="G64" s="259"/>
      <c r="J64" s="263" t="s">
        <v>261</v>
      </c>
      <c r="K64" s="259"/>
    </row>
    <row r="65" spans="2:20">
      <c r="B65" s="266" t="s">
        <v>262</v>
      </c>
      <c r="C65" s="259">
        <v>0.04</v>
      </c>
      <c r="D65" s="265" t="e">
        <f>D45*C65</f>
        <v>#REF!</v>
      </c>
      <c r="F65" s="266" t="s">
        <v>262</v>
      </c>
      <c r="G65" s="259">
        <v>0.04</v>
      </c>
      <c r="H65" s="265" t="e">
        <f>H45*G65</f>
        <v>#REF!</v>
      </c>
      <c r="J65" s="266" t="s">
        <v>262</v>
      </c>
      <c r="K65" s="259">
        <v>0.04</v>
      </c>
      <c r="L65" s="265" t="e">
        <f>L45*K65</f>
        <v>#REF!</v>
      </c>
    </row>
    <row r="66" spans="2:20">
      <c r="B66" s="266" t="s">
        <v>263</v>
      </c>
      <c r="C66" s="259">
        <v>0.02</v>
      </c>
      <c r="D66" s="265" t="e">
        <f>D45*C66</f>
        <v>#REF!</v>
      </c>
      <c r="F66" s="266" t="s">
        <v>263</v>
      </c>
      <c r="G66" s="259">
        <v>0.02</v>
      </c>
      <c r="H66" s="265" t="e">
        <f>H45*G66</f>
        <v>#REF!</v>
      </c>
      <c r="J66" s="266" t="s">
        <v>263</v>
      </c>
      <c r="K66" s="259">
        <v>0.02</v>
      </c>
      <c r="L66" s="265" t="e">
        <f>L45*K66</f>
        <v>#REF!</v>
      </c>
    </row>
    <row r="67" spans="2:20">
      <c r="B67" s="266" t="s">
        <v>264</v>
      </c>
      <c r="C67" s="259">
        <v>0.03</v>
      </c>
      <c r="D67" s="265" t="e">
        <f>D45*C67</f>
        <v>#REF!</v>
      </c>
      <c r="F67" s="266" t="s">
        <v>264</v>
      </c>
      <c r="G67" s="259">
        <v>0.03</v>
      </c>
      <c r="H67" s="265" t="e">
        <f>H45*G67</f>
        <v>#REF!</v>
      </c>
      <c r="J67" s="266" t="s">
        <v>264</v>
      </c>
      <c r="K67" s="259">
        <v>0.03</v>
      </c>
      <c r="L67" s="265" t="e">
        <f>L45*K67</f>
        <v>#REF!</v>
      </c>
    </row>
    <row r="68" spans="2:20">
      <c r="B68" s="264"/>
      <c r="C68" s="259"/>
      <c r="F68" s="264"/>
      <c r="G68" s="259"/>
      <c r="J68" s="264"/>
      <c r="K68" s="259"/>
    </row>
    <row r="69" spans="2:20">
      <c r="B69" s="269" t="s">
        <v>265</v>
      </c>
      <c r="C69" s="259"/>
      <c r="D69" s="265" t="e">
        <f>SUM(D52:D67)+D45+D47</f>
        <v>#REF!</v>
      </c>
      <c r="F69" s="269" t="s">
        <v>265</v>
      </c>
      <c r="G69" s="259"/>
      <c r="H69" s="265" t="e">
        <f>SUM(H52:H67)+H45+H47</f>
        <v>#REF!</v>
      </c>
      <c r="J69" s="269" t="s">
        <v>265</v>
      </c>
      <c r="K69" s="259"/>
      <c r="L69" s="265" t="e">
        <f>SUM(L52:L67)+L45+L47</f>
        <v>#REF!</v>
      </c>
    </row>
    <row r="71" spans="2:20">
      <c r="B71" s="269" t="s">
        <v>266</v>
      </c>
      <c r="D71" s="262" t="e">
        <f>D69/D46</f>
        <v>#REF!</v>
      </c>
      <c r="F71" s="269" t="s">
        <v>266</v>
      </c>
      <c r="H71" s="262" t="e">
        <f>H69/H46</f>
        <v>#REF!</v>
      </c>
      <c r="J71" s="269" t="s">
        <v>266</v>
      </c>
      <c r="L71" s="262" t="e">
        <f>L69/L46</f>
        <v>#REF!</v>
      </c>
    </row>
    <row r="73" spans="2:20">
      <c r="B73" s="944">
        <v>22</v>
      </c>
      <c r="C73" s="944"/>
      <c r="D73" s="944"/>
      <c r="E73" s="944"/>
      <c r="F73" s="944">
        <v>23</v>
      </c>
      <c r="G73" s="944"/>
      <c r="H73" s="944"/>
      <c r="I73" s="944"/>
      <c r="J73" s="944">
        <v>24</v>
      </c>
      <c r="K73" s="944"/>
      <c r="L73" s="944"/>
      <c r="N73" s="944">
        <v>25</v>
      </c>
      <c r="O73" s="944"/>
      <c r="P73" s="944"/>
      <c r="R73" s="944">
        <v>26</v>
      </c>
      <c r="S73" s="944"/>
      <c r="T73" s="944"/>
    </row>
    <row r="74" spans="2:20">
      <c r="B74" s="944"/>
      <c r="C74" s="944"/>
      <c r="D74" s="944"/>
      <c r="E74" s="944"/>
      <c r="F74" s="944"/>
      <c r="G74" s="944"/>
      <c r="H74" s="944"/>
      <c r="I74" s="944"/>
      <c r="J74" s="944"/>
      <c r="K74" s="944"/>
      <c r="L74" s="944"/>
      <c r="N74" s="944"/>
      <c r="O74" s="944"/>
      <c r="P74" s="944"/>
      <c r="R74" s="944"/>
      <c r="S74" s="944"/>
      <c r="T74" s="944"/>
    </row>
    <row r="75" spans="2:20">
      <c r="B75" s="944"/>
      <c r="C75" s="944"/>
      <c r="D75" s="944"/>
      <c r="F75" s="944"/>
      <c r="G75" s="944"/>
      <c r="H75" s="944"/>
      <c r="J75" s="944"/>
      <c r="K75" s="944"/>
      <c r="L75" s="944"/>
      <c r="N75" s="944"/>
      <c r="O75" s="944"/>
      <c r="P75" s="944"/>
      <c r="R75" s="944"/>
      <c r="S75" s="944"/>
      <c r="T75" s="944"/>
    </row>
    <row r="76" spans="2:20">
      <c r="B76" s="263" t="s">
        <v>239</v>
      </c>
      <c r="C76" s="259"/>
      <c r="D76" s="258" t="e">
        <f>+'RECURSO HUMANO'!#REF!</f>
        <v>#REF!</v>
      </c>
      <c r="F76" s="263" t="s">
        <v>239</v>
      </c>
      <c r="G76" s="259"/>
      <c r="H76" s="258" t="e">
        <f>+'RECURSO HUMANO'!#REF!</f>
        <v>#REF!</v>
      </c>
      <c r="J76" s="263" t="s">
        <v>239</v>
      </c>
      <c r="K76" s="259"/>
      <c r="L76" s="258" t="e">
        <f>+'RECURSO HUMANO'!#REF!</f>
        <v>#REF!</v>
      </c>
      <c r="N76" s="263" t="s">
        <v>239</v>
      </c>
      <c r="O76" s="259"/>
      <c r="P76" s="258" t="e">
        <f>+'RECURSO HUMANO'!#REF!</f>
        <v>#REF!</v>
      </c>
      <c r="R76" s="263" t="s">
        <v>239</v>
      </c>
      <c r="S76" s="259"/>
      <c r="T76" s="258" t="e">
        <f>+'RECURSO HUMANO'!#REF!</f>
        <v>#REF!</v>
      </c>
    </row>
    <row r="77" spans="2:20">
      <c r="B77" s="264" t="s">
        <v>12</v>
      </c>
      <c r="C77" s="258">
        <v>1300000</v>
      </c>
      <c r="D77" s="265" t="e">
        <f>D76/C77</f>
        <v>#REF!</v>
      </c>
      <c r="F77" s="264" t="s">
        <v>12</v>
      </c>
      <c r="G77" s="258">
        <v>1300000</v>
      </c>
      <c r="H77" s="265" t="e">
        <f>H76/G77</f>
        <v>#REF!</v>
      </c>
      <c r="J77" s="264" t="s">
        <v>12</v>
      </c>
      <c r="K77" s="258">
        <v>1300000</v>
      </c>
      <c r="L77" s="265" t="e">
        <f>L76/K77</f>
        <v>#REF!</v>
      </c>
      <c r="N77" s="264" t="s">
        <v>12</v>
      </c>
      <c r="O77" s="258">
        <v>1300000</v>
      </c>
      <c r="P77" s="265" t="e">
        <f>P76/O77</f>
        <v>#REF!</v>
      </c>
      <c r="R77" s="264" t="s">
        <v>12</v>
      </c>
      <c r="S77" s="258">
        <v>1300000</v>
      </c>
      <c r="T77" s="265" t="e">
        <f>T76/S77</f>
        <v>#REF!</v>
      </c>
    </row>
    <row r="78" spans="2:20">
      <c r="B78" s="264" t="s">
        <v>240</v>
      </c>
      <c r="C78" s="258">
        <v>162000</v>
      </c>
      <c r="D78" s="258">
        <f>IF($D$7&lt;2,C78,0)</f>
        <v>0</v>
      </c>
      <c r="F78" s="264" t="s">
        <v>240</v>
      </c>
      <c r="G78" s="258">
        <v>162000</v>
      </c>
      <c r="H78" s="258" t="e">
        <f>IF(H77&lt;2,G78,0)</f>
        <v>#REF!</v>
      </c>
      <c r="J78" s="264" t="s">
        <v>240</v>
      </c>
      <c r="K78" s="258">
        <v>162000</v>
      </c>
      <c r="L78" s="258" t="e">
        <f>IF(L77&lt;2,K78,0)</f>
        <v>#REF!</v>
      </c>
      <c r="N78" s="264" t="s">
        <v>240</v>
      </c>
      <c r="O78" s="258">
        <v>162000</v>
      </c>
      <c r="P78" s="258" t="e">
        <f>IF(P77&lt;2,O78,0)</f>
        <v>#REF!</v>
      </c>
      <c r="R78" s="264" t="s">
        <v>240</v>
      </c>
      <c r="S78" s="258">
        <v>162000</v>
      </c>
      <c r="T78" s="258" t="e">
        <f>IF(T77&lt;2,S78,0)</f>
        <v>#REF!</v>
      </c>
    </row>
    <row r="79" spans="2:20">
      <c r="B79" s="264" t="s">
        <v>241</v>
      </c>
      <c r="C79" s="259"/>
      <c r="D79" s="258" t="e">
        <f>D76+D78</f>
        <v>#REF!</v>
      </c>
      <c r="F79" s="264" t="s">
        <v>241</v>
      </c>
      <c r="G79" s="259"/>
      <c r="H79" s="258" t="e">
        <f>H76+H78</f>
        <v>#REF!</v>
      </c>
      <c r="J79" s="264" t="s">
        <v>241</v>
      </c>
      <c r="K79" s="259"/>
      <c r="L79" s="258" t="e">
        <f>L76+L78</f>
        <v>#REF!</v>
      </c>
      <c r="N79" s="264" t="s">
        <v>241</v>
      </c>
      <c r="O79" s="259"/>
      <c r="P79" s="258" t="e">
        <f>P76+P78</f>
        <v>#REF!</v>
      </c>
      <c r="R79" s="264" t="s">
        <v>241</v>
      </c>
      <c r="S79" s="259"/>
      <c r="T79" s="258" t="e">
        <f>T76+T78</f>
        <v>#REF!</v>
      </c>
    </row>
    <row r="80" spans="2:20">
      <c r="B80" s="264" t="s">
        <v>242</v>
      </c>
      <c r="C80" s="259"/>
      <c r="D80" s="258" t="e">
        <f>D76*C84</f>
        <v>#REF!</v>
      </c>
      <c r="F80" s="264" t="s">
        <v>242</v>
      </c>
      <c r="G80" s="259"/>
      <c r="H80" s="258" t="e">
        <f>H76*G84</f>
        <v>#REF!</v>
      </c>
      <c r="J80" s="264" t="s">
        <v>242</v>
      </c>
      <c r="K80" s="259"/>
      <c r="L80" s="258" t="e">
        <f>L76*K84</f>
        <v>#REF!</v>
      </c>
      <c r="N80" s="264" t="s">
        <v>242</v>
      </c>
      <c r="O80" s="259"/>
      <c r="P80" s="258" t="e">
        <f>P76*O84</f>
        <v>#REF!</v>
      </c>
      <c r="R80" s="264" t="s">
        <v>242</v>
      </c>
      <c r="S80" s="259"/>
      <c r="T80" s="258" t="e">
        <f>T76*S84</f>
        <v>#REF!</v>
      </c>
    </row>
    <row r="81" spans="2:21">
      <c r="B81" s="264" t="s">
        <v>243</v>
      </c>
      <c r="C81" s="259"/>
      <c r="D81" s="258" t="e">
        <f>D79*C85</f>
        <v>#REF!</v>
      </c>
      <c r="F81" s="264" t="s">
        <v>243</v>
      </c>
      <c r="G81" s="259"/>
      <c r="H81" s="258" t="e">
        <f>H79*G85</f>
        <v>#REF!</v>
      </c>
      <c r="J81" s="264" t="s">
        <v>243</v>
      </c>
      <c r="K81" s="259"/>
      <c r="L81" s="258" t="e">
        <f>L79*K85</f>
        <v>#REF!</v>
      </c>
      <c r="N81" s="264" t="s">
        <v>243</v>
      </c>
      <c r="O81" s="259"/>
      <c r="P81" s="258" t="e">
        <f>P79*O85</f>
        <v>#REF!</v>
      </c>
      <c r="R81" s="264" t="s">
        <v>243</v>
      </c>
      <c r="S81" s="259"/>
      <c r="T81" s="258" t="e">
        <f>T79*S85</f>
        <v>#REF!</v>
      </c>
    </row>
    <row r="82" spans="2:21">
      <c r="B82" s="266" t="s">
        <v>244</v>
      </c>
      <c r="C82" s="259"/>
      <c r="D82" s="258">
        <f>D78*C85</f>
        <v>0</v>
      </c>
      <c r="F82" s="266" t="s">
        <v>244</v>
      </c>
      <c r="G82" s="259"/>
      <c r="H82" s="258" t="e">
        <f>H78*G85</f>
        <v>#REF!</v>
      </c>
      <c r="J82" s="266" t="s">
        <v>244</v>
      </c>
      <c r="K82" s="259"/>
      <c r="L82" s="258" t="e">
        <f>L78*K85</f>
        <v>#REF!</v>
      </c>
      <c r="N82" s="266" t="s">
        <v>244</v>
      </c>
      <c r="O82" s="259"/>
      <c r="P82" s="258" t="e">
        <f>P78*O85</f>
        <v>#REF!</v>
      </c>
      <c r="R82" s="266" t="s">
        <v>244</v>
      </c>
      <c r="S82" s="259"/>
      <c r="T82" s="258" t="e">
        <f>T78*S85</f>
        <v>#REF!</v>
      </c>
    </row>
    <row r="83" spans="2:21">
      <c r="B83" s="263" t="s">
        <v>245</v>
      </c>
      <c r="C83" s="259"/>
      <c r="F83" s="263" t="s">
        <v>245</v>
      </c>
      <c r="G83" s="259"/>
      <c r="J83" s="263" t="s">
        <v>245</v>
      </c>
      <c r="K83" s="259"/>
      <c r="N83" s="263" t="s">
        <v>245</v>
      </c>
      <c r="O83" s="259"/>
      <c r="R83" s="263" t="s">
        <v>245</v>
      </c>
      <c r="S83" s="259"/>
    </row>
    <row r="84" spans="2:21">
      <c r="B84" s="264" t="s">
        <v>246</v>
      </c>
      <c r="C84" s="260">
        <v>12</v>
      </c>
      <c r="F84" s="264" t="s">
        <v>246</v>
      </c>
      <c r="G84" s="260">
        <v>12</v>
      </c>
      <c r="J84" s="264" t="s">
        <v>246</v>
      </c>
      <c r="K84" s="260">
        <v>12</v>
      </c>
      <c r="N84" s="264" t="s">
        <v>246</v>
      </c>
      <c r="O84" s="260">
        <v>12</v>
      </c>
      <c r="R84" s="264" t="s">
        <v>246</v>
      </c>
      <c r="S84" s="260">
        <v>12</v>
      </c>
    </row>
    <row r="85" spans="2:21">
      <c r="B85" s="264" t="s">
        <v>244</v>
      </c>
      <c r="C85" s="260">
        <v>12</v>
      </c>
      <c r="F85" s="264" t="s">
        <v>244</v>
      </c>
      <c r="G85" s="260">
        <v>12</v>
      </c>
      <c r="J85" s="264" t="s">
        <v>244</v>
      </c>
      <c r="K85" s="260">
        <v>12</v>
      </c>
      <c r="N85" s="264" t="s">
        <v>244</v>
      </c>
      <c r="O85" s="260">
        <v>12</v>
      </c>
      <c r="R85" s="264" t="s">
        <v>244</v>
      </c>
      <c r="S85" s="260">
        <v>12</v>
      </c>
    </row>
    <row r="86" spans="2:21">
      <c r="B86" s="263" t="s">
        <v>247</v>
      </c>
      <c r="C86" s="259"/>
      <c r="F86" s="263" t="s">
        <v>247</v>
      </c>
      <c r="G86" s="259"/>
      <c r="J86" s="263" t="s">
        <v>247</v>
      </c>
      <c r="K86" s="259"/>
      <c r="N86" s="263" t="s">
        <v>247</v>
      </c>
      <c r="O86" s="259"/>
      <c r="R86" s="263" t="s">
        <v>247</v>
      </c>
      <c r="S86" s="259"/>
    </row>
    <row r="87" spans="2:21">
      <c r="B87" s="267" t="s">
        <v>248</v>
      </c>
      <c r="C87" s="259">
        <v>1</v>
      </c>
      <c r="D87" s="265" t="e">
        <f>D79</f>
        <v>#REF!</v>
      </c>
      <c r="F87" s="267" t="s">
        <v>248</v>
      </c>
      <c r="G87" s="259">
        <v>1</v>
      </c>
      <c r="H87" s="265" t="e">
        <f>H79</f>
        <v>#REF!</v>
      </c>
      <c r="J87" s="267" t="s">
        <v>248</v>
      </c>
      <c r="K87" s="259">
        <v>1</v>
      </c>
      <c r="L87" s="265" t="e">
        <f>L79</f>
        <v>#REF!</v>
      </c>
      <c r="N87" s="267" t="s">
        <v>248</v>
      </c>
      <c r="O87" s="259">
        <v>1</v>
      </c>
      <c r="P87" s="265" t="e">
        <f>P79</f>
        <v>#REF!</v>
      </c>
      <c r="R87" s="267" t="s">
        <v>248</v>
      </c>
      <c r="S87" s="259">
        <v>1</v>
      </c>
      <c r="T87" s="265" t="e">
        <f>T79</f>
        <v>#REF!</v>
      </c>
    </row>
    <row r="88" spans="2:21">
      <c r="B88" s="264" t="s">
        <v>249</v>
      </c>
      <c r="C88" s="259">
        <v>0.12</v>
      </c>
      <c r="D88" s="265" t="e">
        <f>D79*C88</f>
        <v>#REF!</v>
      </c>
      <c r="F88" s="264" t="s">
        <v>249</v>
      </c>
      <c r="G88" s="259">
        <v>0.12</v>
      </c>
      <c r="H88" s="265" t="e">
        <f>H79*G88</f>
        <v>#REF!</v>
      </c>
      <c r="J88" s="264" t="s">
        <v>249</v>
      </c>
      <c r="K88" s="259">
        <v>0.12</v>
      </c>
      <c r="L88" s="265" t="e">
        <f>L79*K88</f>
        <v>#REF!</v>
      </c>
      <c r="N88" s="264" t="s">
        <v>249</v>
      </c>
      <c r="O88" s="259">
        <v>0.12</v>
      </c>
      <c r="P88" s="265" t="e">
        <f>P79*O88</f>
        <v>#REF!</v>
      </c>
      <c r="R88" s="264" t="s">
        <v>249</v>
      </c>
      <c r="S88" s="259">
        <v>0.12</v>
      </c>
      <c r="T88" s="265" t="e">
        <f>T79*S88</f>
        <v>#REF!</v>
      </c>
    </row>
    <row r="89" spans="2:21">
      <c r="B89" s="264" t="s">
        <v>250</v>
      </c>
      <c r="C89" s="259">
        <v>0.5</v>
      </c>
      <c r="D89" s="265" t="e">
        <f>D79*C89</f>
        <v>#REF!</v>
      </c>
      <c r="F89" s="264" t="s">
        <v>250</v>
      </c>
      <c r="G89" s="259">
        <v>0.5</v>
      </c>
      <c r="H89" s="265" t="e">
        <f>H79*G89</f>
        <v>#REF!</v>
      </c>
      <c r="J89" s="264" t="s">
        <v>250</v>
      </c>
      <c r="K89" s="259">
        <v>0.5</v>
      </c>
      <c r="L89" s="265" t="e">
        <f>L79*K89</f>
        <v>#REF!</v>
      </c>
      <c r="N89" s="264" t="s">
        <v>250</v>
      </c>
      <c r="O89" s="259">
        <v>0.5</v>
      </c>
      <c r="P89" s="265" t="e">
        <f>P79*O89</f>
        <v>#REF!</v>
      </c>
      <c r="R89" s="264" t="s">
        <v>250</v>
      </c>
      <c r="S89" s="259">
        <v>0.5</v>
      </c>
      <c r="T89" s="265" t="e">
        <f>T79*S89</f>
        <v>#REF!</v>
      </c>
    </row>
    <row r="90" spans="2:21">
      <c r="B90" s="264" t="s">
        <v>251</v>
      </c>
      <c r="C90" s="259">
        <v>1</v>
      </c>
      <c r="D90" s="265" t="e">
        <f>D79</f>
        <v>#REF!</v>
      </c>
      <c r="F90" s="264" t="s">
        <v>251</v>
      </c>
      <c r="G90" s="259">
        <v>1</v>
      </c>
      <c r="H90" s="265" t="e">
        <f>H79</f>
        <v>#REF!</v>
      </c>
      <c r="J90" s="264" t="s">
        <v>251</v>
      </c>
      <c r="K90" s="259">
        <v>1</v>
      </c>
      <c r="L90" s="265" t="e">
        <f>L79</f>
        <v>#REF!</v>
      </c>
      <c r="N90" s="264" t="s">
        <v>251</v>
      </c>
      <c r="O90" s="259">
        <v>1</v>
      </c>
      <c r="P90" s="265" t="e">
        <f>P79</f>
        <v>#REF!</v>
      </c>
      <c r="R90" s="264" t="s">
        <v>251</v>
      </c>
      <c r="S90" s="259">
        <v>1</v>
      </c>
      <c r="T90" s="265" t="e">
        <f>T79</f>
        <v>#REF!</v>
      </c>
    </row>
    <row r="91" spans="2:21">
      <c r="B91" s="263" t="s">
        <v>252</v>
      </c>
      <c r="C91" s="259"/>
      <c r="F91" s="263" t="s">
        <v>252</v>
      </c>
      <c r="G91" s="259"/>
      <c r="J91" s="263" t="s">
        <v>252</v>
      </c>
      <c r="K91" s="259"/>
      <c r="N91" s="263" t="s">
        <v>252</v>
      </c>
      <c r="O91" s="259"/>
      <c r="R91" s="263" t="s">
        <v>252</v>
      </c>
      <c r="S91" s="259"/>
    </row>
    <row r="92" spans="2:21">
      <c r="B92" s="266" t="s">
        <v>253</v>
      </c>
      <c r="C92" s="259">
        <v>0.3</v>
      </c>
      <c r="D92" s="258" t="e">
        <f>IF(D77&lt;2,D76*C92,0)</f>
        <v>#REF!</v>
      </c>
      <c r="F92" s="266" t="s">
        <v>253</v>
      </c>
      <c r="G92" s="259">
        <v>0.3</v>
      </c>
      <c r="H92" s="258" t="e">
        <f>IF(H77&lt;2,H76*G92,0)</f>
        <v>#REF!</v>
      </c>
      <c r="J92" s="266" t="s">
        <v>253</v>
      </c>
      <c r="K92" s="259">
        <v>0.3</v>
      </c>
      <c r="L92" s="258" t="e">
        <f>IF(L77&lt;2,L76*K92,0)</f>
        <v>#REF!</v>
      </c>
      <c r="N92" s="266" t="s">
        <v>253</v>
      </c>
      <c r="O92" s="259">
        <v>0.3</v>
      </c>
      <c r="P92" s="258" t="e">
        <f>IF(P77&lt;2,P76*O92,0)</f>
        <v>#REF!</v>
      </c>
      <c r="R92" s="266" t="s">
        <v>253</v>
      </c>
      <c r="S92" s="259">
        <v>0.3</v>
      </c>
      <c r="T92" s="258" t="e">
        <f>IF(T77&lt;2,T76*S92,0)</f>
        <v>#REF!</v>
      </c>
      <c r="U92" s="258"/>
    </row>
    <row r="93" spans="2:21">
      <c r="B93" s="263" t="s">
        <v>255</v>
      </c>
      <c r="C93" s="259"/>
      <c r="F93" s="263" t="s">
        <v>255</v>
      </c>
      <c r="G93" s="259"/>
      <c r="J93" s="263" t="s">
        <v>255</v>
      </c>
      <c r="K93" s="259"/>
      <c r="N93" s="263" t="s">
        <v>255</v>
      </c>
      <c r="O93" s="259"/>
      <c r="R93" s="263" t="s">
        <v>255</v>
      </c>
      <c r="S93" s="259"/>
    </row>
    <row r="94" spans="2:21">
      <c r="B94" s="264" t="s">
        <v>256</v>
      </c>
      <c r="C94" s="259">
        <v>0.16</v>
      </c>
      <c r="D94" s="265" t="e">
        <f>D81*C94</f>
        <v>#REF!</v>
      </c>
      <c r="F94" s="264" t="s">
        <v>256</v>
      </c>
      <c r="G94" s="259">
        <v>0.16</v>
      </c>
      <c r="H94" s="265" t="e">
        <f>H81*G94</f>
        <v>#REF!</v>
      </c>
      <c r="J94" s="264" t="s">
        <v>256</v>
      </c>
      <c r="K94" s="259">
        <v>0.16</v>
      </c>
      <c r="L94" s="265" t="e">
        <f>L81*K94</f>
        <v>#REF!</v>
      </c>
      <c r="N94" s="264" t="s">
        <v>256</v>
      </c>
      <c r="O94" s="259">
        <v>0.16</v>
      </c>
      <c r="P94" s="265" t="e">
        <f>P81*O94</f>
        <v>#REF!</v>
      </c>
      <c r="R94" s="264" t="s">
        <v>256</v>
      </c>
      <c r="S94" s="259">
        <v>0.16</v>
      </c>
      <c r="T94" s="265" t="e">
        <f>T81*S94</f>
        <v>#REF!</v>
      </c>
    </row>
    <row r="95" spans="2:21">
      <c r="B95" s="264" t="s">
        <v>257</v>
      </c>
      <c r="C95" s="261">
        <v>0.125</v>
      </c>
      <c r="D95" s="265" t="e">
        <f>D81*C95</f>
        <v>#REF!</v>
      </c>
      <c r="F95" s="264" t="s">
        <v>257</v>
      </c>
      <c r="G95" s="261">
        <v>0.125</v>
      </c>
      <c r="H95" s="265" t="e">
        <f>H81*G95</f>
        <v>#REF!</v>
      </c>
      <c r="J95" s="264" t="s">
        <v>257</v>
      </c>
      <c r="K95" s="261">
        <v>0.125</v>
      </c>
      <c r="L95" s="265" t="e">
        <f>L81*K95</f>
        <v>#REF!</v>
      </c>
      <c r="N95" s="264" t="s">
        <v>257</v>
      </c>
      <c r="O95" s="261">
        <v>0.125</v>
      </c>
      <c r="P95" s="265" t="e">
        <f>P81*O95</f>
        <v>#REF!</v>
      </c>
      <c r="R95" s="264" t="s">
        <v>257</v>
      </c>
      <c r="S95" s="261">
        <v>0.125</v>
      </c>
      <c r="T95" s="265" t="e">
        <f>T81*S95</f>
        <v>#REF!</v>
      </c>
    </row>
    <row r="96" spans="2:21">
      <c r="B96" s="266" t="s">
        <v>258</v>
      </c>
      <c r="C96" s="261">
        <v>6.9000000000000006E-2</v>
      </c>
      <c r="D96" s="265" t="e">
        <f>D81*C96</f>
        <v>#REF!</v>
      </c>
      <c r="F96" s="266" t="s">
        <v>258</v>
      </c>
      <c r="G96" s="261">
        <v>6.9000000000000006E-2</v>
      </c>
      <c r="H96" s="265" t="e">
        <f>H81*G96</f>
        <v>#REF!</v>
      </c>
      <c r="J96" s="266" t="s">
        <v>258</v>
      </c>
      <c r="K96" s="261">
        <v>6.9000000000000006E-2</v>
      </c>
      <c r="L96" s="265" t="e">
        <f>L81*K96</f>
        <v>#REF!</v>
      </c>
      <c r="N96" s="266" t="s">
        <v>258</v>
      </c>
      <c r="O96" s="261">
        <v>6.9000000000000006E-2</v>
      </c>
      <c r="P96" s="265" t="e">
        <f>P81*O96</f>
        <v>#REF!</v>
      </c>
      <c r="R96" s="266" t="s">
        <v>258</v>
      </c>
      <c r="S96" s="261">
        <v>6.9000000000000006E-2</v>
      </c>
      <c r="T96" s="265" t="e">
        <f>T81*S96</f>
        <v>#REF!</v>
      </c>
    </row>
    <row r="97" spans="2:20">
      <c r="B97" s="263" t="s">
        <v>259</v>
      </c>
      <c r="C97" s="259"/>
      <c r="F97" s="263" t="s">
        <v>259</v>
      </c>
      <c r="G97" s="259"/>
      <c r="J97" s="263" t="s">
        <v>259</v>
      </c>
      <c r="K97" s="259"/>
      <c r="N97" s="263" t="s">
        <v>259</v>
      </c>
      <c r="O97" s="259"/>
      <c r="R97" s="263" t="s">
        <v>259</v>
      </c>
      <c r="S97" s="259"/>
    </row>
    <row r="98" spans="2:20" ht="42.75">
      <c r="B98" s="268" t="s">
        <v>260</v>
      </c>
      <c r="C98" s="262">
        <v>2.5000000000000001E-3</v>
      </c>
      <c r="D98" s="265" t="e">
        <f>D76*C98</f>
        <v>#REF!</v>
      </c>
      <c r="F98" s="268" t="s">
        <v>260</v>
      </c>
      <c r="G98" s="262">
        <v>2.5000000000000001E-3</v>
      </c>
      <c r="H98" s="265" t="e">
        <f>H76*G98</f>
        <v>#REF!</v>
      </c>
      <c r="J98" s="268" t="s">
        <v>260</v>
      </c>
      <c r="K98" s="262">
        <v>2.5000000000000001E-3</v>
      </c>
      <c r="L98" s="265" t="e">
        <f>L76*K98</f>
        <v>#REF!</v>
      </c>
      <c r="N98" s="268" t="s">
        <v>260</v>
      </c>
      <c r="O98" s="262">
        <v>2.5000000000000001E-3</v>
      </c>
      <c r="P98" s="265" t="e">
        <f>P76*O98</f>
        <v>#REF!</v>
      </c>
      <c r="R98" s="268" t="s">
        <v>260</v>
      </c>
      <c r="S98" s="262">
        <v>2.5000000000000001E-3</v>
      </c>
      <c r="T98" s="265" t="e">
        <f>T76*S98</f>
        <v>#REF!</v>
      </c>
    </row>
    <row r="99" spans="2:20">
      <c r="B99" s="263" t="s">
        <v>261</v>
      </c>
      <c r="C99" s="259"/>
      <c r="F99" s="263" t="s">
        <v>261</v>
      </c>
      <c r="G99" s="259"/>
      <c r="J99" s="263" t="s">
        <v>261</v>
      </c>
      <c r="K99" s="259"/>
      <c r="N99" s="263" t="s">
        <v>261</v>
      </c>
      <c r="O99" s="259"/>
      <c r="R99" s="263" t="s">
        <v>261</v>
      </c>
      <c r="S99" s="259"/>
    </row>
    <row r="100" spans="2:20">
      <c r="B100" s="266" t="s">
        <v>262</v>
      </c>
      <c r="C100" s="259">
        <v>0.04</v>
      </c>
      <c r="D100" s="265" t="e">
        <f>D80*C100</f>
        <v>#REF!</v>
      </c>
      <c r="F100" s="266" t="s">
        <v>262</v>
      </c>
      <c r="G100" s="259">
        <v>0.04</v>
      </c>
      <c r="H100" s="265" t="e">
        <f>H80*G100</f>
        <v>#REF!</v>
      </c>
      <c r="J100" s="266" t="s">
        <v>262</v>
      </c>
      <c r="K100" s="259">
        <v>0.04</v>
      </c>
      <c r="L100" s="265" t="e">
        <f>L80*K100</f>
        <v>#REF!</v>
      </c>
      <c r="N100" s="266" t="s">
        <v>262</v>
      </c>
      <c r="O100" s="259">
        <v>0.04</v>
      </c>
      <c r="P100" s="265" t="e">
        <f>P80*O100</f>
        <v>#REF!</v>
      </c>
      <c r="R100" s="266" t="s">
        <v>262</v>
      </c>
      <c r="S100" s="259">
        <v>0.04</v>
      </c>
      <c r="T100" s="265" t="e">
        <f>T80*S100</f>
        <v>#REF!</v>
      </c>
    </row>
    <row r="101" spans="2:20">
      <c r="B101" s="266" t="s">
        <v>263</v>
      </c>
      <c r="C101" s="259">
        <v>0.02</v>
      </c>
      <c r="D101" s="265" t="e">
        <f>D80*C101</f>
        <v>#REF!</v>
      </c>
      <c r="F101" s="266" t="s">
        <v>263</v>
      </c>
      <c r="G101" s="259">
        <v>0.02</v>
      </c>
      <c r="H101" s="265" t="e">
        <f>H80*G101</f>
        <v>#REF!</v>
      </c>
      <c r="J101" s="266" t="s">
        <v>263</v>
      </c>
      <c r="K101" s="259">
        <v>0.02</v>
      </c>
      <c r="L101" s="265" t="e">
        <f>L80*K101</f>
        <v>#REF!</v>
      </c>
      <c r="N101" s="266" t="s">
        <v>263</v>
      </c>
      <c r="O101" s="259">
        <v>0.02</v>
      </c>
      <c r="P101" s="265" t="e">
        <f>P80*O101</f>
        <v>#REF!</v>
      </c>
      <c r="R101" s="266" t="s">
        <v>263</v>
      </c>
      <c r="S101" s="259">
        <v>0.02</v>
      </c>
      <c r="T101" s="265" t="e">
        <f>T80*S101</f>
        <v>#REF!</v>
      </c>
    </row>
    <row r="102" spans="2:20">
      <c r="B102" s="266" t="s">
        <v>264</v>
      </c>
      <c r="C102" s="259">
        <v>0.03</v>
      </c>
      <c r="D102" s="265" t="e">
        <f>D80*C102</f>
        <v>#REF!</v>
      </c>
      <c r="F102" s="266" t="s">
        <v>264</v>
      </c>
      <c r="G102" s="259">
        <v>0.03</v>
      </c>
      <c r="H102" s="265" t="e">
        <f>H80*G102</f>
        <v>#REF!</v>
      </c>
      <c r="J102" s="266" t="s">
        <v>264</v>
      </c>
      <c r="K102" s="259">
        <v>0.03</v>
      </c>
      <c r="L102" s="265" t="e">
        <f>L80*K102</f>
        <v>#REF!</v>
      </c>
      <c r="N102" s="266" t="s">
        <v>264</v>
      </c>
      <c r="O102" s="259">
        <v>0.03</v>
      </c>
      <c r="P102" s="265" t="e">
        <f>P80*O102</f>
        <v>#REF!</v>
      </c>
      <c r="R102" s="266" t="s">
        <v>264</v>
      </c>
      <c r="S102" s="259">
        <v>0.03</v>
      </c>
      <c r="T102" s="265" t="e">
        <f>T80*S102</f>
        <v>#REF!</v>
      </c>
    </row>
    <row r="103" spans="2:20">
      <c r="B103" s="264"/>
      <c r="C103" s="259"/>
      <c r="F103" s="264"/>
      <c r="G103" s="259"/>
      <c r="J103" s="264"/>
      <c r="K103" s="259"/>
      <c r="N103" s="264"/>
      <c r="O103" s="259"/>
      <c r="R103" s="264"/>
      <c r="S103" s="259"/>
    </row>
    <row r="104" spans="2:20">
      <c r="B104" s="269" t="s">
        <v>265</v>
      </c>
      <c r="C104" s="259"/>
      <c r="D104" s="265" t="e">
        <f>SUM(D87:D102)+D80+D82</f>
        <v>#REF!</v>
      </c>
      <c r="F104" s="269" t="s">
        <v>265</v>
      </c>
      <c r="G104" s="259"/>
      <c r="H104" s="265" t="e">
        <f>SUM(H87:H102)+H80+H82</f>
        <v>#REF!</v>
      </c>
      <c r="J104" s="269" t="s">
        <v>265</v>
      </c>
      <c r="K104" s="259"/>
      <c r="L104" s="265" t="e">
        <f>SUM(L87:L102)+L80+L82</f>
        <v>#REF!</v>
      </c>
      <c r="N104" s="269" t="s">
        <v>265</v>
      </c>
      <c r="O104" s="259"/>
      <c r="P104" s="265" t="e">
        <f>SUM(P87:P102)+P80+P82</f>
        <v>#REF!</v>
      </c>
      <c r="R104" s="269" t="s">
        <v>265</v>
      </c>
      <c r="S104" s="259"/>
      <c r="T104" s="265" t="e">
        <f>SUM(T87:T102)+T80+T82</f>
        <v>#REF!</v>
      </c>
    </row>
    <row r="106" spans="2:20">
      <c r="B106" s="269" t="s">
        <v>266</v>
      </c>
      <c r="D106" s="262" t="e">
        <f>D104/D81</f>
        <v>#REF!</v>
      </c>
      <c r="F106" s="269" t="s">
        <v>266</v>
      </c>
      <c r="H106" s="262" t="e">
        <f>H104/H81</f>
        <v>#REF!</v>
      </c>
      <c r="J106" s="269" t="s">
        <v>266</v>
      </c>
      <c r="L106" s="262" t="e">
        <f>L104/L81</f>
        <v>#REF!</v>
      </c>
      <c r="N106" s="269" t="s">
        <v>266</v>
      </c>
      <c r="P106" s="262" t="e">
        <f>P104/P81</f>
        <v>#REF!</v>
      </c>
      <c r="R106" s="269" t="s">
        <v>266</v>
      </c>
      <c r="T106" s="262" t="e">
        <f>T104/T81</f>
        <v>#REF!</v>
      </c>
    </row>
  </sheetData>
  <sheetProtection formatCells="0" formatColumns="0" formatRows="0" insertColumns="0" insertRows="0" insertHyperlinks="0" deleteColumns="0" deleteRows="0" sort="0" autoFilter="0" pivotTables="0"/>
  <mergeCells count="74">
    <mergeCell ref="R73:T74"/>
    <mergeCell ref="R75:T75"/>
    <mergeCell ref="B40:D40"/>
    <mergeCell ref="F40:H40"/>
    <mergeCell ref="J40:L40"/>
    <mergeCell ref="B73:D74"/>
    <mergeCell ref="E73:E74"/>
    <mergeCell ref="F73:H74"/>
    <mergeCell ref="I73:I74"/>
    <mergeCell ref="J73:L74"/>
    <mergeCell ref="B75:D75"/>
    <mergeCell ref="F75:H75"/>
    <mergeCell ref="J75:L75"/>
    <mergeCell ref="N73:P74"/>
    <mergeCell ref="N75:P75"/>
    <mergeCell ref="B38:D39"/>
    <mergeCell ref="E38:E39"/>
    <mergeCell ref="F38:H39"/>
    <mergeCell ref="I38:I39"/>
    <mergeCell ref="J38:L39"/>
    <mergeCell ref="BR5:BT5"/>
    <mergeCell ref="Z5:AB5"/>
    <mergeCell ref="AD5:AF5"/>
    <mergeCell ref="AH5:AJ5"/>
    <mergeCell ref="AL5:AN5"/>
    <mergeCell ref="AP5:AR5"/>
    <mergeCell ref="AT5:AV5"/>
    <mergeCell ref="AX5:AZ5"/>
    <mergeCell ref="BB5:BD5"/>
    <mergeCell ref="BF5:BH5"/>
    <mergeCell ref="BJ5:BL5"/>
    <mergeCell ref="BN5:BP5"/>
    <mergeCell ref="B5:D5"/>
    <mergeCell ref="F5:H5"/>
    <mergeCell ref="J5:L5"/>
    <mergeCell ref="N5:P5"/>
    <mergeCell ref="R5:T5"/>
    <mergeCell ref="V5:X5"/>
    <mergeCell ref="BJ3:BL4"/>
    <mergeCell ref="BM3:BM4"/>
    <mergeCell ref="BN3:BP4"/>
    <mergeCell ref="BQ3:BQ4"/>
    <mergeCell ref="AL3:AN4"/>
    <mergeCell ref="AO3:AO4"/>
    <mergeCell ref="AP3:AR4"/>
    <mergeCell ref="AS3:AS4"/>
    <mergeCell ref="AT3:AV4"/>
    <mergeCell ref="AW3:AW4"/>
    <mergeCell ref="Z3:AB4"/>
    <mergeCell ref="AC3:AC4"/>
    <mergeCell ref="AD3:AF4"/>
    <mergeCell ref="AG3:AG4"/>
    <mergeCell ref="AH3:AJ4"/>
    <mergeCell ref="BR3:BT4"/>
    <mergeCell ref="BU3:BU4"/>
    <mergeCell ref="AX3:AZ4"/>
    <mergeCell ref="BA3:BA4"/>
    <mergeCell ref="BB3:BD4"/>
    <mergeCell ref="BE3:BE4"/>
    <mergeCell ref="BF3:BH4"/>
    <mergeCell ref="BI3:BI4"/>
    <mergeCell ref="AK3:AK4"/>
    <mergeCell ref="N3:P4"/>
    <mergeCell ref="Q3:Q4"/>
    <mergeCell ref="R3:T4"/>
    <mergeCell ref="U3:U4"/>
    <mergeCell ref="V3:X4"/>
    <mergeCell ref="Y3:Y4"/>
    <mergeCell ref="M3:M4"/>
    <mergeCell ref="B3:D4"/>
    <mergeCell ref="E3:E4"/>
    <mergeCell ref="F3:H4"/>
    <mergeCell ref="I3:I4"/>
    <mergeCell ref="J3:L4"/>
  </mergeCells>
  <phoneticPr fontId="18"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pageSetUpPr fitToPage="1"/>
  </sheetPr>
  <dimension ref="B1:BR117"/>
  <sheetViews>
    <sheetView topLeftCell="A82" zoomScale="83" zoomScaleNormal="83" workbookViewId="0">
      <pane xSplit="4" topLeftCell="E1" activePane="topRight" state="frozen"/>
      <selection pane="topRight" activeCell="C93" sqref="C93"/>
    </sheetView>
  </sheetViews>
  <sheetFormatPr baseColWidth="10" defaultColWidth="11.42578125" defaultRowHeight="15"/>
  <cols>
    <col min="1" max="1" width="4" style="323" customWidth="1"/>
    <col min="2" max="2" width="65.42578125" style="324" customWidth="1"/>
    <col min="3" max="3" width="23.85546875" style="325" customWidth="1"/>
    <col min="4" max="5" width="21.140625" style="325" customWidth="1"/>
    <col min="6" max="6" width="21.140625" style="657" customWidth="1"/>
    <col min="7" max="20" width="21.140625" style="325" customWidth="1"/>
    <col min="21" max="34" width="21.140625" style="323" customWidth="1"/>
    <col min="35" max="66" width="21.140625" style="323" hidden="1" customWidth="1"/>
    <col min="67" max="70" width="21" style="323" hidden="1" customWidth="1"/>
    <col min="71" max="16384" width="11.42578125" style="323"/>
  </cols>
  <sheetData>
    <row r="1" spans="2:70" ht="32.25" customHeight="1" thickBot="1"/>
    <row r="2" spans="2:70" s="307" customFormat="1" ht="18">
      <c r="B2" s="965" t="s">
        <v>0</v>
      </c>
      <c r="C2" s="966"/>
      <c r="D2" s="966"/>
      <c r="E2" s="966"/>
      <c r="F2" s="966"/>
      <c r="G2" s="966"/>
      <c r="H2" s="972" t="e" vm="4">
        <v>#VALUE!</v>
      </c>
      <c r="I2" s="326"/>
      <c r="J2" s="326"/>
      <c r="K2" s="326"/>
      <c r="L2" s="326"/>
      <c r="M2" s="326"/>
      <c r="N2" s="326"/>
      <c r="O2" s="326"/>
      <c r="P2" s="326"/>
      <c r="Q2" s="326"/>
      <c r="R2" s="326"/>
      <c r="S2" s="326"/>
      <c r="T2" s="326"/>
      <c r="X2" s="327" t="s">
        <v>267</v>
      </c>
      <c r="Y2" s="663">
        <v>6</v>
      </c>
      <c r="Z2" s="663"/>
      <c r="AA2" s="326"/>
    </row>
    <row r="3" spans="2:70" s="307" customFormat="1" ht="18">
      <c r="B3" s="967" t="s">
        <v>1</v>
      </c>
      <c r="C3" s="968"/>
      <c r="D3" s="968"/>
      <c r="E3" s="968"/>
      <c r="F3" s="968"/>
      <c r="G3" s="968"/>
      <c r="H3" s="973"/>
      <c r="I3" s="326"/>
      <c r="J3" s="326"/>
      <c r="K3" s="326"/>
      <c r="L3" s="326"/>
      <c r="M3" s="326"/>
      <c r="N3" s="326"/>
      <c r="O3" s="326"/>
      <c r="P3" s="326"/>
      <c r="Q3" s="326"/>
      <c r="R3" s="326"/>
      <c r="S3" s="326"/>
      <c r="T3" s="326"/>
      <c r="X3" s="327" t="s">
        <v>268</v>
      </c>
      <c r="Y3" s="663">
        <v>24</v>
      </c>
      <c r="Z3" s="663"/>
      <c r="AA3" s="326"/>
    </row>
    <row r="4" spans="2:70" s="307" customFormat="1" ht="16.5" thickBot="1">
      <c r="B4" s="863" t="str">
        <f>+'INFO GENERAL'!B4</f>
        <v>CALCULO ADMINISTRACIÓN, IMPREVISTOS, UTILIDAD - AIU</v>
      </c>
      <c r="C4" s="864"/>
      <c r="D4" s="864"/>
      <c r="E4" s="864"/>
      <c r="F4" s="864"/>
      <c r="G4" s="864"/>
      <c r="H4" s="974"/>
      <c r="I4" s="326"/>
      <c r="J4" s="326"/>
      <c r="K4" s="326"/>
      <c r="L4" s="326"/>
      <c r="M4" s="326"/>
      <c r="N4" s="326"/>
      <c r="O4" s="326"/>
      <c r="P4" s="326"/>
      <c r="Q4" s="326"/>
      <c r="R4" s="326"/>
      <c r="S4" s="326"/>
      <c r="T4" s="326"/>
      <c r="X4" s="327"/>
      <c r="Y4" s="663"/>
      <c r="Z4" s="663"/>
      <c r="AA4" s="326"/>
    </row>
    <row r="5" spans="2:70" ht="18" customHeight="1" thickBot="1">
      <c r="B5" s="328"/>
      <c r="X5" s="327" t="s">
        <v>269</v>
      </c>
      <c r="Y5" s="664">
        <f>'INFO GENERAL'!PLAZO*24</f>
        <v>240</v>
      </c>
      <c r="Z5" s="664">
        <f>+Y5/6</f>
        <v>40</v>
      </c>
      <c r="AA5" s="325"/>
    </row>
    <row r="6" spans="2:70" ht="16.5" thickBot="1">
      <c r="B6" s="969" t="s">
        <v>270</v>
      </c>
      <c r="C6" s="970"/>
      <c r="D6" s="970"/>
      <c r="E6" s="970"/>
      <c r="F6" s="970"/>
      <c r="G6" s="970"/>
      <c r="H6" s="970"/>
    </row>
    <row r="7" spans="2:70">
      <c r="B7" s="971"/>
      <c r="C7" s="971"/>
      <c r="D7" s="971"/>
      <c r="E7" s="971"/>
      <c r="F7" s="971"/>
      <c r="G7" s="971"/>
      <c r="H7" s="971"/>
    </row>
    <row r="8" spans="2:70" ht="22.5" customHeight="1">
      <c r="B8" s="964" t="s">
        <v>271</v>
      </c>
      <c r="C8" s="955"/>
      <c r="D8" s="955"/>
      <c r="E8" s="955"/>
      <c r="F8" s="955"/>
      <c r="G8" s="955"/>
      <c r="H8" s="955"/>
      <c r="I8" s="955"/>
      <c r="J8" s="955"/>
      <c r="K8" s="955"/>
      <c r="L8" s="955"/>
      <c r="M8" s="955"/>
      <c r="N8" s="955"/>
      <c r="O8" s="955"/>
      <c r="P8" s="955"/>
      <c r="Q8" s="955"/>
      <c r="R8" s="955"/>
      <c r="S8" s="955"/>
      <c r="T8" s="955"/>
      <c r="U8" s="955"/>
      <c r="V8" s="955"/>
      <c r="W8" s="955"/>
      <c r="X8" s="955"/>
      <c r="Y8" s="955"/>
      <c r="Z8" s="955"/>
      <c r="AA8" s="955"/>
      <c r="AB8" s="955"/>
      <c r="AC8" s="955"/>
      <c r="AD8" s="955"/>
      <c r="AE8" s="955"/>
      <c r="AF8" s="955"/>
      <c r="AG8" s="955"/>
      <c r="AH8" s="955"/>
      <c r="AI8" s="955"/>
      <c r="AJ8" s="955"/>
      <c r="AK8" s="955"/>
      <c r="AL8" s="955"/>
      <c r="AM8" s="955"/>
      <c r="AN8" s="955"/>
      <c r="AO8" s="955"/>
      <c r="AP8" s="955"/>
      <c r="AQ8" s="955"/>
      <c r="AR8" s="955"/>
      <c r="AS8" s="955"/>
      <c r="AT8" s="955"/>
      <c r="AU8" s="955"/>
      <c r="AV8" s="955"/>
      <c r="AW8" s="955"/>
      <c r="AX8" s="955"/>
      <c r="AY8" s="955"/>
      <c r="AZ8" s="955"/>
      <c r="BA8" s="955"/>
      <c r="BB8" s="955"/>
      <c r="BC8" s="955"/>
      <c r="BD8" s="955"/>
      <c r="BE8" s="955"/>
      <c r="BF8" s="955"/>
      <c r="BG8" s="955"/>
      <c r="BH8" s="955"/>
      <c r="BI8" s="955"/>
      <c r="BJ8" s="955"/>
      <c r="BK8" s="955"/>
      <c r="BL8" s="955"/>
      <c r="BM8" s="955"/>
      <c r="BN8" s="955"/>
      <c r="BO8" s="955"/>
      <c r="BP8" s="955"/>
      <c r="BQ8" s="955"/>
      <c r="BR8" s="955"/>
    </row>
    <row r="9" spans="2:70" ht="22.5" customHeight="1">
      <c r="B9" s="964"/>
      <c r="C9" s="955"/>
      <c r="D9" s="955"/>
      <c r="E9" s="955"/>
      <c r="F9" s="955"/>
      <c r="G9" s="955"/>
      <c r="H9" s="955"/>
      <c r="I9" s="955"/>
      <c r="J9" s="955"/>
      <c r="K9" s="955"/>
      <c r="L9" s="955"/>
      <c r="M9" s="955"/>
      <c r="N9" s="955"/>
      <c r="O9" s="955"/>
      <c r="P9" s="955"/>
      <c r="Q9" s="955"/>
      <c r="R9" s="955"/>
      <c r="S9" s="955"/>
      <c r="T9" s="955"/>
      <c r="U9" s="955"/>
      <c r="V9" s="955"/>
      <c r="W9" s="955"/>
      <c r="X9" s="955"/>
      <c r="Y9" s="955"/>
      <c r="Z9" s="955"/>
      <c r="AA9" s="955"/>
      <c r="AB9" s="955"/>
      <c r="AC9" s="955"/>
      <c r="AD9" s="955"/>
      <c r="AE9" s="955"/>
      <c r="AF9" s="955"/>
      <c r="AG9" s="955"/>
      <c r="AH9" s="955"/>
      <c r="AI9" s="955"/>
      <c r="AJ9" s="955"/>
      <c r="AK9" s="955"/>
      <c r="AL9" s="955"/>
      <c r="AM9" s="955"/>
      <c r="AN9" s="955"/>
      <c r="AO9" s="955"/>
      <c r="AP9" s="955"/>
      <c r="AQ9" s="955"/>
      <c r="AR9" s="955"/>
      <c r="AS9" s="955"/>
      <c r="AT9" s="955"/>
      <c r="AU9" s="955"/>
      <c r="AV9" s="955"/>
      <c r="AW9" s="955"/>
      <c r="AX9" s="955"/>
      <c r="AY9" s="955"/>
      <c r="AZ9" s="955"/>
      <c r="BA9" s="955"/>
      <c r="BB9" s="955"/>
      <c r="BC9" s="955"/>
      <c r="BD9" s="955"/>
      <c r="BE9" s="955"/>
      <c r="BF9" s="955"/>
      <c r="BG9" s="955"/>
      <c r="BH9" s="955"/>
      <c r="BI9" s="955"/>
      <c r="BJ9" s="955"/>
      <c r="BK9" s="955"/>
      <c r="BL9" s="955"/>
      <c r="BM9" s="955"/>
      <c r="BN9" s="955"/>
      <c r="BO9" s="955"/>
      <c r="BP9" s="955"/>
      <c r="BQ9" s="955"/>
      <c r="BR9" s="955"/>
    </row>
    <row r="10" spans="2:70" ht="57" customHeight="1">
      <c r="B10" s="964"/>
      <c r="C10" s="947" t="str">
        <f>'RECURSO HUMANO'!B9</f>
        <v>COORDINADOR DEL PROYECTO</v>
      </c>
      <c r="D10" s="948"/>
      <c r="E10" s="945" t="str">
        <f>'RECURSO HUMANO'!B10</f>
        <v>PROFESIONAL DE APOYO SIG</v>
      </c>
      <c r="F10" s="946"/>
      <c r="G10" s="947" t="str">
        <f>+'RECURSO HUMANO'!B11</f>
        <v>PROFESIONAL BIÓLOGO CON ÉNFASIS EN RESTAURACIÓN ECOLÓGICA</v>
      </c>
      <c r="H10" s="950"/>
      <c r="I10" s="945" t="str">
        <f>+'RECURSO HUMANO'!B12</f>
        <v>TÉCNICO AMBIENTAL RESIDENTE</v>
      </c>
      <c r="J10" s="946"/>
      <c r="K10" s="947" t="str">
        <f>+'RECURSO HUMANO'!B13</f>
        <v>PROFESIONAL AGROECOSISTEMAS, INGENIERO FORESTAL O INGENIERO AGRÓNOMO</v>
      </c>
      <c r="L10" s="948"/>
      <c r="M10" s="945" t="str">
        <f>+'RECURSO HUMANO'!B14</f>
        <v>PROFESIONAL SOCIAL I</v>
      </c>
      <c r="N10" s="949"/>
      <c r="O10" s="947" t="str">
        <f>+'RECURSO HUMANO'!B15</f>
        <v>PROFESIONAL SOCIAL II</v>
      </c>
      <c r="P10" s="950"/>
      <c r="Q10" s="945" t="str">
        <f>+'RECURSO HUMANO'!B16</f>
        <v xml:space="preserve">PROFESIONAL EN RIESGOS </v>
      </c>
      <c r="R10" s="949"/>
      <c r="S10" s="947" t="e">
        <f>+'RECURSO HUMANO'!#REF!</f>
        <v>#REF!</v>
      </c>
      <c r="T10" s="950"/>
      <c r="U10" s="945" t="e">
        <f>+'RECURSO HUMANO'!#REF!</f>
        <v>#REF!</v>
      </c>
      <c r="V10" s="949"/>
      <c r="W10" s="947" t="e">
        <f>+'RECURSO HUMANO'!#REF!</f>
        <v>#REF!</v>
      </c>
      <c r="X10" s="950"/>
      <c r="Y10" s="945" t="e">
        <f>+'RECURSO HUMANO'!#REF!</f>
        <v>#REF!</v>
      </c>
      <c r="Z10" s="949"/>
      <c r="AA10" s="947" t="e">
        <f>+'RECURSO HUMANO'!#REF!</f>
        <v>#REF!</v>
      </c>
      <c r="AB10" s="950"/>
      <c r="AC10" s="945" t="e">
        <f>+'RECURSO HUMANO'!#REF!</f>
        <v>#REF!</v>
      </c>
      <c r="AD10" s="949"/>
      <c r="AE10" s="947" t="e">
        <f>+'RECURSO HUMANO'!#REF!</f>
        <v>#REF!</v>
      </c>
      <c r="AF10" s="950"/>
      <c r="AG10" s="945" t="e">
        <f>+'RECURSO HUMANO'!#REF!</f>
        <v>#REF!</v>
      </c>
      <c r="AH10" s="949"/>
      <c r="AI10" s="951" t="e">
        <f>+'RECURSO HUMANO'!#REF!</f>
        <v>#REF!</v>
      </c>
      <c r="AJ10" s="952"/>
      <c r="AK10" s="952"/>
      <c r="AL10" s="952"/>
      <c r="AM10" s="960" t="e">
        <f>+'RECURSO HUMANO'!#REF!</f>
        <v>#REF!</v>
      </c>
      <c r="AN10" s="961"/>
      <c r="AO10" s="961"/>
      <c r="AP10" s="962"/>
      <c r="AQ10" s="951" t="e">
        <f>+'RECURSO HUMANO'!#REF!</f>
        <v>#REF!</v>
      </c>
      <c r="AR10" s="952"/>
      <c r="AS10" s="952"/>
      <c r="AT10" s="952"/>
      <c r="AU10" s="960" t="e" cm="1">
        <f t="array" ref="AU10">TRANSPOSE('RECURSO HUMANO'!#REF!)</f>
        <v>#REF!</v>
      </c>
      <c r="AV10" s="961"/>
      <c r="AW10" s="961"/>
      <c r="AX10" s="962"/>
      <c r="AY10" s="951" t="e">
        <f>+'RECURSO HUMANO'!#REF!</f>
        <v>#REF!</v>
      </c>
      <c r="AZ10" s="952"/>
      <c r="BA10" s="952"/>
      <c r="BB10" s="952"/>
      <c r="BC10" s="960" t="e">
        <f>+'RECURSO HUMANO'!#REF!</f>
        <v>#REF!</v>
      </c>
      <c r="BD10" s="961"/>
      <c r="BE10" s="961"/>
      <c r="BF10" s="962"/>
      <c r="BG10" s="951" t="e">
        <f>+'RECURSO HUMANO'!#REF!</f>
        <v>#REF!</v>
      </c>
      <c r="BH10" s="952"/>
      <c r="BI10" s="952"/>
      <c r="BJ10" s="952"/>
      <c r="BK10" s="960" t="e">
        <f>+'RECURSO HUMANO'!#REF!</f>
        <v>#REF!</v>
      </c>
      <c r="BL10" s="961"/>
      <c r="BM10" s="961"/>
      <c r="BN10" s="962"/>
      <c r="BO10" s="951" t="e">
        <f>+'RECURSO HUMANO'!#REF!</f>
        <v>#REF!</v>
      </c>
      <c r="BP10" s="952"/>
      <c r="BQ10" s="952"/>
      <c r="BR10" s="952"/>
    </row>
    <row r="11" spans="2:70" ht="48.75" customHeight="1">
      <c r="B11" s="964"/>
      <c r="C11" s="329" t="s">
        <v>272</v>
      </c>
      <c r="D11" s="329" t="s">
        <v>273</v>
      </c>
      <c r="E11" s="329" t="s">
        <v>272</v>
      </c>
      <c r="F11" s="658" t="s">
        <v>273</v>
      </c>
      <c r="G11" s="329" t="s">
        <v>272</v>
      </c>
      <c r="H11" s="329" t="s">
        <v>273</v>
      </c>
      <c r="I11" s="329" t="s">
        <v>272</v>
      </c>
      <c r="J11" s="329" t="s">
        <v>273</v>
      </c>
      <c r="K11" s="329" t="s">
        <v>272</v>
      </c>
      <c r="L11" s="329" t="s">
        <v>273</v>
      </c>
      <c r="M11" s="329" t="s">
        <v>272</v>
      </c>
      <c r="N11" s="329" t="s">
        <v>273</v>
      </c>
      <c r="O11" s="329" t="s">
        <v>272</v>
      </c>
      <c r="P11" s="329" t="s">
        <v>273</v>
      </c>
      <c r="Q11" s="329" t="s">
        <v>272</v>
      </c>
      <c r="R11" s="329" t="s">
        <v>273</v>
      </c>
      <c r="S11" s="329" t="s">
        <v>272</v>
      </c>
      <c r="T11" s="329" t="s">
        <v>273</v>
      </c>
      <c r="U11" s="329" t="s">
        <v>272</v>
      </c>
      <c r="V11" s="329" t="s">
        <v>273</v>
      </c>
      <c r="W11" s="329" t="s">
        <v>272</v>
      </c>
      <c r="X11" s="329" t="s">
        <v>273</v>
      </c>
      <c r="Y11" s="329" t="s">
        <v>272</v>
      </c>
      <c r="Z11" s="329" t="s">
        <v>273</v>
      </c>
      <c r="AA11" s="329" t="s">
        <v>272</v>
      </c>
      <c r="AB11" s="329" t="s">
        <v>273</v>
      </c>
      <c r="AC11" s="329" t="s">
        <v>272</v>
      </c>
      <c r="AD11" s="329" t="s">
        <v>273</v>
      </c>
      <c r="AE11" s="329" t="s">
        <v>272</v>
      </c>
      <c r="AF11" s="329" t="s">
        <v>273</v>
      </c>
      <c r="AG11" s="329" t="s">
        <v>272</v>
      </c>
      <c r="AH11" s="329" t="s">
        <v>273</v>
      </c>
      <c r="AI11" s="329" t="s">
        <v>274</v>
      </c>
      <c r="AJ11" s="329" t="s">
        <v>272</v>
      </c>
      <c r="AK11" s="329" t="s">
        <v>273</v>
      </c>
      <c r="AL11" s="329" t="s">
        <v>275</v>
      </c>
      <c r="AM11" s="329" t="s">
        <v>274</v>
      </c>
      <c r="AN11" s="329" t="s">
        <v>272</v>
      </c>
      <c r="AO11" s="329" t="s">
        <v>273</v>
      </c>
      <c r="AP11" s="329" t="s">
        <v>275</v>
      </c>
      <c r="AQ11" s="329" t="s">
        <v>274</v>
      </c>
      <c r="AR11" s="329" t="s">
        <v>272</v>
      </c>
      <c r="AS11" s="329" t="s">
        <v>273</v>
      </c>
      <c r="AT11" s="329" t="s">
        <v>275</v>
      </c>
      <c r="AU11" s="329" t="s">
        <v>274</v>
      </c>
      <c r="AV11" s="329" t="s">
        <v>272</v>
      </c>
      <c r="AW11" s="329" t="s">
        <v>273</v>
      </c>
      <c r="AX11" s="329" t="s">
        <v>275</v>
      </c>
      <c r="AY11" s="329" t="s">
        <v>274</v>
      </c>
      <c r="AZ11" s="329" t="s">
        <v>272</v>
      </c>
      <c r="BA11" s="329" t="s">
        <v>273</v>
      </c>
      <c r="BB11" s="329" t="s">
        <v>275</v>
      </c>
      <c r="BC11" s="329" t="s">
        <v>274</v>
      </c>
      <c r="BD11" s="329" t="s">
        <v>272</v>
      </c>
      <c r="BE11" s="329" t="s">
        <v>273</v>
      </c>
      <c r="BF11" s="329" t="s">
        <v>275</v>
      </c>
      <c r="BG11" s="329" t="s">
        <v>274</v>
      </c>
      <c r="BH11" s="329" t="s">
        <v>272</v>
      </c>
      <c r="BI11" s="329" t="s">
        <v>273</v>
      </c>
      <c r="BJ11" s="329" t="s">
        <v>275</v>
      </c>
      <c r="BK11" s="329" t="s">
        <v>274</v>
      </c>
      <c r="BL11" s="329" t="s">
        <v>272</v>
      </c>
      <c r="BM11" s="329" t="s">
        <v>273</v>
      </c>
      <c r="BN11" s="329" t="s">
        <v>275</v>
      </c>
      <c r="BO11" s="329" t="s">
        <v>274</v>
      </c>
      <c r="BP11" s="329" t="s">
        <v>272</v>
      </c>
      <c r="BQ11" s="329" t="s">
        <v>273</v>
      </c>
      <c r="BR11" s="329" t="s">
        <v>275</v>
      </c>
    </row>
    <row r="12" spans="2:70" ht="51" customHeight="1">
      <c r="B12" s="799" t="str">
        <f>'PLAN OPERATIVO'!B11</f>
        <v>Estudios de los documentos del proyecto (diseños, especificaciones, documentos y demas informacion para el desarrollo del contrato).</v>
      </c>
      <c r="C12" s="691">
        <f>SUMIFS('PLAN OPERATIVO'!$CL$11:$CL$79,'PLAN OPERATIVO'!$B$11:$B$79,DEDICACIÓN!$B12,'PLAN OPERATIVO'!$D$11:$D$79,DEDICACIÓN!C$10)</f>
        <v>2</v>
      </c>
      <c r="D12" s="330">
        <f>ROUND(C12/$Y$3,2)</f>
        <v>0.08</v>
      </c>
      <c r="E12" s="333">
        <f>SUMIFS('PLAN OPERATIVO'!$CL$11:$CL$79,'PLAN OPERATIVO'!$B$11:$B$79,DEDICACIÓN!$B12,'PLAN OPERATIVO'!$D$11:$D$79,DEDICACIÓN!E$10)</f>
        <v>0</v>
      </c>
      <c r="F12" s="659">
        <f>ROUND(E12/$Y$3,2)</f>
        <v>0</v>
      </c>
      <c r="G12" s="691">
        <f>SUMIFS('PLAN OPERATIVO'!$CL$11:$CL$79,'PLAN OPERATIVO'!$B$11:$B$79,DEDICACIÓN!$B12,'PLAN OPERATIVO'!$D$11:$D$79,DEDICACIÓN!G$10)</f>
        <v>0</v>
      </c>
      <c r="H12" s="330">
        <f>ROUND(G12/$Y$3,2)</f>
        <v>0</v>
      </c>
      <c r="I12" s="333">
        <f>SUMIFS('PLAN OPERATIVO'!$CL$11:$CL$79,'PLAN OPERATIVO'!$B$11:$B$79,DEDICACIÓN!$B12,'PLAN OPERATIVO'!$D$11:$D$79,DEDICACIÓN!I$10)</f>
        <v>0</v>
      </c>
      <c r="J12" s="659">
        <f>ROUND(I12/$Y$3,2)</f>
        <v>0</v>
      </c>
      <c r="K12" s="691">
        <f>SUMIFS('PLAN OPERATIVO'!$CL$11:$CL$79,'PLAN OPERATIVO'!$B$11:$B$79,DEDICACIÓN!$B12,'PLAN OPERATIVO'!$D$11:$D$79,DEDICACIÓN!K$10)</f>
        <v>0</v>
      </c>
      <c r="L12" s="330">
        <f>ROUND(K12/$Y$3,2)</f>
        <v>0</v>
      </c>
      <c r="M12" s="333">
        <f>SUMIFS('PLAN OPERATIVO'!$CL$11:$CL$79,'PLAN OPERATIVO'!$B$11:$B$79,DEDICACIÓN!$B12,'PLAN OPERATIVO'!$D$11:$D$79,DEDICACIÓN!M$10)</f>
        <v>0</v>
      </c>
      <c r="N12" s="659">
        <f>ROUND(M12/$Y$3,2)</f>
        <v>0</v>
      </c>
      <c r="O12" s="691">
        <f>SUMIFS('PLAN OPERATIVO'!$CL$11:$CL$79,'PLAN OPERATIVO'!$B$11:$B$79,DEDICACIÓN!$B12,'PLAN OPERATIVO'!$D$11:$D$79,DEDICACIÓN!O$10)</f>
        <v>0</v>
      </c>
      <c r="P12" s="330">
        <f>ROUND(O12/$Y$3,2)</f>
        <v>0</v>
      </c>
      <c r="Q12" s="333">
        <f>SUMIFS('PLAN OPERATIVO'!$CL$11:$CL$79,'PLAN OPERATIVO'!$B$11:$B$79,DEDICACIÓN!$B12,'PLAN OPERATIVO'!$D$11:$D$79,DEDICACIÓN!Q$10)</f>
        <v>0</v>
      </c>
      <c r="R12" s="659">
        <f>ROUND(Q12/$Y$3,2)</f>
        <v>0</v>
      </c>
      <c r="S12" s="691">
        <f>SUMIFS('PLAN OPERATIVO'!$CL$11:$CL$79,'PLAN OPERATIVO'!$B$11:$B$79,DEDICACIÓN!$B12,'PLAN OPERATIVO'!$D$11:$D$79,DEDICACIÓN!S$10)</f>
        <v>0</v>
      </c>
      <c r="T12" s="330">
        <f>ROUND(S12/$Y$3,2)</f>
        <v>0</v>
      </c>
      <c r="U12" s="333">
        <f>SUMIFS('PLAN OPERATIVO'!$CL$11:$CL$79,'PLAN OPERATIVO'!$B$11:$B$79,DEDICACIÓN!$B12,'PLAN OPERATIVO'!$D$11:$D$79,DEDICACIÓN!U$10)</f>
        <v>0</v>
      </c>
      <c r="V12" s="659">
        <f>ROUND(U12/$Y$3,2)</f>
        <v>0</v>
      </c>
      <c r="W12" s="691">
        <f>SUMIFS('PLAN OPERATIVO'!$CL$11:$CL$79,'PLAN OPERATIVO'!$B$11:$B$79,DEDICACIÓN!$B12,'PLAN OPERATIVO'!$D$11:$D$79,DEDICACIÓN!W$10)</f>
        <v>0</v>
      </c>
      <c r="X12" s="330">
        <f>ROUND(W12/$Y$3,2)</f>
        <v>0</v>
      </c>
      <c r="Y12" s="333">
        <f>SUMIFS('PLAN OPERATIVO'!$CL$11:$CL$79,'PLAN OPERATIVO'!$B$11:$B$79,DEDICACIÓN!$B12,'PLAN OPERATIVO'!$D$11:$D$79,DEDICACIÓN!Y$10)</f>
        <v>0</v>
      </c>
      <c r="Z12" s="659">
        <f>ROUND(Y12/$Y$3,2)</f>
        <v>0</v>
      </c>
      <c r="AA12" s="691">
        <f>SUMIFS('PLAN OPERATIVO'!$CL$11:$CL$79,'PLAN OPERATIVO'!$B$11:$B$79,DEDICACIÓN!$B12,'PLAN OPERATIVO'!$D$11:$D$79,DEDICACIÓN!AA$10)</f>
        <v>0</v>
      </c>
      <c r="AB12" s="330">
        <f>ROUND(AA12/$Y$3,2)</f>
        <v>0</v>
      </c>
      <c r="AC12" s="333">
        <f>SUMIFS('PLAN OPERATIVO'!$CL$11:$CL$79,'PLAN OPERATIVO'!$B$11:$B$79,DEDICACIÓN!$B12,'PLAN OPERATIVO'!$D$11:$D$79,DEDICACIÓN!AC$10)</f>
        <v>0</v>
      </c>
      <c r="AD12" s="659">
        <f>ROUND(AC12/$Y$3,2)</f>
        <v>0</v>
      </c>
      <c r="AE12" s="691">
        <f>SUMIFS('PLAN OPERATIVO'!$CL$11:$CL$79,'PLAN OPERATIVO'!$B$11:$B$79,DEDICACIÓN!$B12,'PLAN OPERATIVO'!$D$11:$D$79,DEDICACIÓN!AE$10)</f>
        <v>0</v>
      </c>
      <c r="AF12" s="330">
        <f>ROUND(AE12/$Y$3,2)</f>
        <v>0</v>
      </c>
      <c r="AG12" s="333">
        <f>SUMIFS('PLAN OPERATIVO'!$CL$11:$CL$79,'PLAN OPERATIVO'!$B$11:$B$79,DEDICACIÓN!$B12,'PLAN OPERATIVO'!$D$11:$D$79,DEDICACIÓN!AG$10)</f>
        <v>0</v>
      </c>
      <c r="AH12" s="659">
        <f>ROUND(AG12/$Y$3,2)</f>
        <v>0</v>
      </c>
      <c r="AI12" s="330"/>
      <c r="AJ12" s="571">
        <f t="shared" ref="AJ12:AJ82" si="0">AI12*$Y$2</f>
        <v>0</v>
      </c>
      <c r="AK12" s="571">
        <f t="shared" ref="AK12:AK82" si="1">AJ12/$Y$3</f>
        <v>0</v>
      </c>
      <c r="AL12" s="331">
        <f t="shared" ref="AL12:AL82" si="2">AK12*$Y$4</f>
        <v>0</v>
      </c>
      <c r="AM12" s="332"/>
      <c r="AN12" s="333">
        <f t="shared" ref="AN12:AN82" si="3">AM12*$Y$2</f>
        <v>0</v>
      </c>
      <c r="AO12" s="333">
        <f t="shared" ref="AO12:AO82" si="4">AN12/$Y$3</f>
        <v>0</v>
      </c>
      <c r="AP12" s="575">
        <f t="shared" ref="AP12:AP82" si="5">AO12*$Y$4</f>
        <v>0</v>
      </c>
      <c r="AQ12" s="330"/>
      <c r="AR12" s="571">
        <f t="shared" ref="AR12:AR82" si="6">AQ12*$Y$2</f>
        <v>0</v>
      </c>
      <c r="AS12" s="571">
        <f t="shared" ref="AS12:AS82" si="7">AR12/$Y$3</f>
        <v>0</v>
      </c>
      <c r="AT12" s="331">
        <f t="shared" ref="AT12:AT82" si="8">AS12*$Y$4</f>
        <v>0</v>
      </c>
      <c r="AU12" s="332"/>
      <c r="AV12" s="333">
        <f t="shared" ref="AV12:AV82" si="9">AU12*$Y$2</f>
        <v>0</v>
      </c>
      <c r="AW12" s="333">
        <f t="shared" ref="AW12:AW82" si="10">AV12/$Y$3</f>
        <v>0</v>
      </c>
      <c r="AX12" s="575">
        <f t="shared" ref="AX12:AX82" si="11">AW12*$Y$4</f>
        <v>0</v>
      </c>
      <c r="AY12" s="330"/>
      <c r="AZ12" s="571">
        <f t="shared" ref="AZ12:AZ82" si="12">AY12*$Y$2</f>
        <v>0</v>
      </c>
      <c r="BA12" s="571">
        <f t="shared" ref="BA12:BA82" si="13">AZ12/$Y$3</f>
        <v>0</v>
      </c>
      <c r="BB12" s="331">
        <f t="shared" ref="BB12:BB82" si="14">BA12*$Y$4</f>
        <v>0</v>
      </c>
      <c r="BC12" s="332"/>
      <c r="BD12" s="333">
        <f t="shared" ref="BD12:BD82" si="15">BC12*$Y$2</f>
        <v>0</v>
      </c>
      <c r="BE12" s="333">
        <f t="shared" ref="BE12:BE82" si="16">BD12/$Y$3</f>
        <v>0</v>
      </c>
      <c r="BF12" s="575">
        <f t="shared" ref="BF12:BF82" si="17">BE12*$Y$4</f>
        <v>0</v>
      </c>
      <c r="BG12" s="330"/>
      <c r="BH12" s="571">
        <f t="shared" ref="BH12:BH82" si="18">BG12*$Y$2</f>
        <v>0</v>
      </c>
      <c r="BI12" s="571">
        <f t="shared" ref="BI12:BI82" si="19">BH12/$Y$3</f>
        <v>0</v>
      </c>
      <c r="BJ12" s="331">
        <f t="shared" ref="BJ12:BJ82" si="20">BI12*$Y$4</f>
        <v>0</v>
      </c>
      <c r="BK12" s="332"/>
      <c r="BL12" s="333">
        <f t="shared" ref="BL12:BL82" si="21">BK12*$Y$2</f>
        <v>0</v>
      </c>
      <c r="BM12" s="333">
        <f t="shared" ref="BM12:BM82" si="22">BL12/$Y$3</f>
        <v>0</v>
      </c>
      <c r="BN12" s="575">
        <f t="shared" ref="BN12:BN82" si="23">BM12*$Y$4</f>
        <v>0</v>
      </c>
      <c r="BO12" s="330"/>
      <c r="BP12" s="571">
        <f t="shared" ref="BP12:BP82" si="24">BO12*$Y$2</f>
        <v>0</v>
      </c>
      <c r="BQ12" s="571">
        <f t="shared" ref="BQ12:BQ82" si="25">BP12/$Y$3</f>
        <v>0</v>
      </c>
      <c r="BR12" s="331">
        <f t="shared" ref="BR12:BR82" si="26">BQ12*$Y$4</f>
        <v>0</v>
      </c>
    </row>
    <row r="13" spans="2:70" s="334" customFormat="1" ht="50.25" customHeight="1">
      <c r="B13" s="799" t="str">
        <f>'PLAN OPERATIVO'!B12</f>
        <v>Coordinar la construcción de metodologías y el cronograma general del proyecto con el apoyo del equipo de profesionales para el tiempo de obra.</v>
      </c>
      <c r="C13" s="691">
        <f>SUMIFS('PLAN OPERATIVO'!$CL$11:$CL$79,'PLAN OPERATIVO'!$B$11:$B$79,DEDICACIÓN!$B13,'PLAN OPERATIVO'!$D$11:$D$79,DEDICACIÓN!C$10)</f>
        <v>2</v>
      </c>
      <c r="D13" s="330">
        <f t="shared" ref="D13:D82" si="27">ROUND(C13/$Y$3,2)</f>
        <v>0.08</v>
      </c>
      <c r="E13" s="333">
        <f>SUMIFS('PLAN OPERATIVO'!$CL$11:$CL$79,'PLAN OPERATIVO'!$B$11:$B$79,DEDICACIÓN!$B13,'PLAN OPERATIVO'!$D$11:$D$79,DEDICACIÓN!E$10)</f>
        <v>0</v>
      </c>
      <c r="F13" s="659">
        <f t="shared" ref="F13:F82" si="28">ROUND(E13/$Y$3,2)</f>
        <v>0</v>
      </c>
      <c r="G13" s="691">
        <f>SUMIFS('PLAN OPERATIVO'!$CL$11:$CL$79,'PLAN OPERATIVO'!$B$11:$B$79,DEDICACIÓN!$B13,'PLAN OPERATIVO'!$D$11:$D$79,DEDICACIÓN!G$10)</f>
        <v>0</v>
      </c>
      <c r="H13" s="330">
        <f t="shared" ref="H13:H82" si="29">ROUND(G13/$Y$3,2)</f>
        <v>0</v>
      </c>
      <c r="I13" s="333">
        <f>SUMIFS('PLAN OPERATIVO'!$CL$11:$CL$79,'PLAN OPERATIVO'!$B$11:$B$79,DEDICACIÓN!$B13,'PLAN OPERATIVO'!$D$11:$D$79,DEDICACIÓN!I$10)</f>
        <v>0</v>
      </c>
      <c r="J13" s="659">
        <f t="shared" ref="J13:J82" si="30">ROUND(I13/$Y$3,2)</f>
        <v>0</v>
      </c>
      <c r="K13" s="691">
        <f>SUMIFS('PLAN OPERATIVO'!$CL$11:$CL$79,'PLAN OPERATIVO'!$B$11:$B$79,DEDICACIÓN!$B13,'PLAN OPERATIVO'!$D$11:$D$79,DEDICACIÓN!K$10)</f>
        <v>0</v>
      </c>
      <c r="L13" s="330">
        <f t="shared" ref="L13:L82" si="31">ROUND(K13/$Y$3,2)</f>
        <v>0</v>
      </c>
      <c r="M13" s="333">
        <f>SUMIFS('PLAN OPERATIVO'!$CL$11:$CL$79,'PLAN OPERATIVO'!$B$11:$B$79,DEDICACIÓN!$B13,'PLAN OPERATIVO'!$D$11:$D$79,DEDICACIÓN!M$10)</f>
        <v>0</v>
      </c>
      <c r="N13" s="659">
        <f t="shared" ref="N13:N82" si="32">ROUND(M13/$Y$3,2)</f>
        <v>0</v>
      </c>
      <c r="O13" s="691">
        <f>SUMIFS('PLAN OPERATIVO'!$CL$11:$CL$79,'PLAN OPERATIVO'!$B$11:$B$79,DEDICACIÓN!$B13,'PLAN OPERATIVO'!$D$11:$D$79,DEDICACIÓN!O$10)</f>
        <v>0</v>
      </c>
      <c r="P13" s="330">
        <f t="shared" ref="P13:P82" si="33">ROUND(O13/$Y$3,2)</f>
        <v>0</v>
      </c>
      <c r="Q13" s="333">
        <f>SUMIFS('PLAN OPERATIVO'!$CL$11:$CL$79,'PLAN OPERATIVO'!$B$11:$B$79,DEDICACIÓN!$B13,'PLAN OPERATIVO'!$D$11:$D$79,DEDICACIÓN!Q$10)</f>
        <v>0</v>
      </c>
      <c r="R13" s="659">
        <f t="shared" ref="R13:R82" si="34">ROUND(Q13/$Y$3,2)</f>
        <v>0</v>
      </c>
      <c r="S13" s="691">
        <f>SUMIFS('PLAN OPERATIVO'!$CL$11:$CL$79,'PLAN OPERATIVO'!$B$11:$B$79,DEDICACIÓN!$B13,'PLAN OPERATIVO'!$D$11:$D$79,DEDICACIÓN!S$10)</f>
        <v>0</v>
      </c>
      <c r="T13" s="330">
        <f t="shared" ref="T13:T82" si="35">ROUND(S13/$Y$3,2)</f>
        <v>0</v>
      </c>
      <c r="U13" s="333">
        <f>SUMIFS('PLAN OPERATIVO'!$CL$11:$CL$79,'PLAN OPERATIVO'!$B$11:$B$79,DEDICACIÓN!$B13,'PLAN OPERATIVO'!$D$11:$D$79,DEDICACIÓN!U$10)</f>
        <v>0</v>
      </c>
      <c r="V13" s="659">
        <f t="shared" ref="V13:V82" si="36">ROUND(U13/$Y$3,2)</f>
        <v>0</v>
      </c>
      <c r="W13" s="691">
        <f>SUMIFS('PLAN OPERATIVO'!$CL$11:$CL$79,'PLAN OPERATIVO'!$B$11:$B$79,DEDICACIÓN!$B13,'PLAN OPERATIVO'!$D$11:$D$79,DEDICACIÓN!W$10)</f>
        <v>0</v>
      </c>
      <c r="X13" s="330">
        <f t="shared" ref="X13:X82" si="37">ROUND(W13/$Y$3,2)</f>
        <v>0</v>
      </c>
      <c r="Y13" s="333">
        <f>SUMIFS('PLAN OPERATIVO'!$CL$11:$CL$79,'PLAN OPERATIVO'!$B$11:$B$79,DEDICACIÓN!$B13,'PLAN OPERATIVO'!$D$11:$D$79,DEDICACIÓN!Y$10)</f>
        <v>0</v>
      </c>
      <c r="Z13" s="659">
        <f t="shared" ref="Z13:Z82" si="38">ROUND(Y13/$Y$3,2)</f>
        <v>0</v>
      </c>
      <c r="AA13" s="691">
        <f>SUMIFS('PLAN OPERATIVO'!$CL$11:$CL$79,'PLAN OPERATIVO'!$B$11:$B$79,DEDICACIÓN!$B13,'PLAN OPERATIVO'!$D$11:$D$79,DEDICACIÓN!AA$10)</f>
        <v>0</v>
      </c>
      <c r="AB13" s="330">
        <f t="shared" ref="AB13:AB82" si="39">ROUND(AA13/$Y$3,2)</f>
        <v>0</v>
      </c>
      <c r="AC13" s="333">
        <f>SUMIFS('PLAN OPERATIVO'!$CL$11:$CL$79,'PLAN OPERATIVO'!$B$11:$B$79,DEDICACIÓN!$B13,'PLAN OPERATIVO'!$D$11:$D$79,DEDICACIÓN!AC$10)</f>
        <v>0</v>
      </c>
      <c r="AD13" s="659">
        <f t="shared" ref="AD13:AD82" si="40">ROUND(AC13/$Y$3,2)</f>
        <v>0</v>
      </c>
      <c r="AE13" s="691">
        <f>SUMIFS('PLAN OPERATIVO'!$CL$11:$CL$79,'PLAN OPERATIVO'!$B$11:$B$79,DEDICACIÓN!$B13,'PLAN OPERATIVO'!$D$11:$D$79,DEDICACIÓN!AE$10)</f>
        <v>0</v>
      </c>
      <c r="AF13" s="330">
        <f t="shared" ref="AF13:AF82" si="41">ROUND(AE13/$Y$3,2)</f>
        <v>0</v>
      </c>
      <c r="AG13" s="333">
        <f>SUMIFS('PLAN OPERATIVO'!$CL$11:$CL$79,'PLAN OPERATIVO'!$B$11:$B$79,DEDICACIÓN!$B13,'PLAN OPERATIVO'!$D$11:$D$79,DEDICACIÓN!AG$10)</f>
        <v>0</v>
      </c>
      <c r="AH13" s="659">
        <f t="shared" ref="AH13:AH82" si="42">ROUND(AG13/$Y$3,2)</f>
        <v>0</v>
      </c>
      <c r="AI13" s="330"/>
      <c r="AJ13" s="571">
        <f t="shared" si="0"/>
        <v>0</v>
      </c>
      <c r="AK13" s="571">
        <f t="shared" si="1"/>
        <v>0</v>
      </c>
      <c r="AL13" s="331">
        <f t="shared" si="2"/>
        <v>0</v>
      </c>
      <c r="AM13" s="332"/>
      <c r="AN13" s="333">
        <f t="shared" si="3"/>
        <v>0</v>
      </c>
      <c r="AO13" s="333">
        <f t="shared" si="4"/>
        <v>0</v>
      </c>
      <c r="AP13" s="575">
        <f t="shared" si="5"/>
        <v>0</v>
      </c>
      <c r="AQ13" s="330"/>
      <c r="AR13" s="571">
        <f t="shared" si="6"/>
        <v>0</v>
      </c>
      <c r="AS13" s="571">
        <f t="shared" si="7"/>
        <v>0</v>
      </c>
      <c r="AT13" s="331">
        <f t="shared" si="8"/>
        <v>0</v>
      </c>
      <c r="AU13" s="332"/>
      <c r="AV13" s="333">
        <f t="shared" si="9"/>
        <v>0</v>
      </c>
      <c r="AW13" s="333">
        <f t="shared" si="10"/>
        <v>0</v>
      </c>
      <c r="AX13" s="575">
        <f t="shared" si="11"/>
        <v>0</v>
      </c>
      <c r="AY13" s="330"/>
      <c r="AZ13" s="571">
        <f t="shared" si="12"/>
        <v>0</v>
      </c>
      <c r="BA13" s="571">
        <f t="shared" si="13"/>
        <v>0</v>
      </c>
      <c r="BB13" s="331">
        <f t="shared" si="14"/>
        <v>0</v>
      </c>
      <c r="BC13" s="332"/>
      <c r="BD13" s="333">
        <f t="shared" si="15"/>
        <v>0</v>
      </c>
      <c r="BE13" s="333">
        <f t="shared" si="16"/>
        <v>0</v>
      </c>
      <c r="BF13" s="575">
        <f t="shared" si="17"/>
        <v>0</v>
      </c>
      <c r="BG13" s="330"/>
      <c r="BH13" s="571">
        <f t="shared" si="18"/>
        <v>0</v>
      </c>
      <c r="BI13" s="571">
        <f t="shared" si="19"/>
        <v>0</v>
      </c>
      <c r="BJ13" s="331">
        <f t="shared" si="20"/>
        <v>0</v>
      </c>
      <c r="BK13" s="332"/>
      <c r="BL13" s="333">
        <f t="shared" si="21"/>
        <v>0</v>
      </c>
      <c r="BM13" s="333">
        <f t="shared" si="22"/>
        <v>0</v>
      </c>
      <c r="BN13" s="575">
        <f t="shared" si="23"/>
        <v>0</v>
      </c>
      <c r="BO13" s="330"/>
      <c r="BP13" s="571">
        <f t="shared" si="24"/>
        <v>0</v>
      </c>
      <c r="BQ13" s="571">
        <f t="shared" si="25"/>
        <v>0</v>
      </c>
      <c r="BR13" s="331">
        <f t="shared" si="26"/>
        <v>0</v>
      </c>
    </row>
    <row r="14" spans="2:70" s="334" customFormat="1" ht="67.5" customHeight="1">
      <c r="B14" s="799" t="str">
        <f>'PLAN OPERATIVO'!B13</f>
        <v>Realizar la coordinación, seguimiento, acompañamiento y cumplimiento de los componentes y actividades de obra, técnicas, sociales, operativas, administrativas y financieras del proyecto.</v>
      </c>
      <c r="C14" s="691">
        <f>SUMIFS('PLAN OPERATIVO'!$CL$11:$CL$79,'PLAN OPERATIVO'!$B$11:$B$79,DEDICACIÓN!$B14,'PLAN OPERATIVO'!$D$11:$D$79,DEDICACIÓN!C$10)</f>
        <v>41.799999999999983</v>
      </c>
      <c r="D14" s="330">
        <f t="shared" si="27"/>
        <v>1.74</v>
      </c>
      <c r="E14" s="333">
        <f>SUMIFS('PLAN OPERATIVO'!$CL$11:$CL$79,'PLAN OPERATIVO'!$B$11:$B$79,DEDICACIÓN!$B14,'PLAN OPERATIVO'!$D$11:$D$79,DEDICACIÓN!E$10)</f>
        <v>0</v>
      </c>
      <c r="F14" s="659">
        <f t="shared" si="28"/>
        <v>0</v>
      </c>
      <c r="G14" s="691">
        <f>SUMIFS('PLAN OPERATIVO'!$CL$11:$CL$79,'PLAN OPERATIVO'!$B$11:$B$79,DEDICACIÓN!$B14,'PLAN OPERATIVO'!$D$11:$D$79,DEDICACIÓN!G$10)</f>
        <v>0</v>
      </c>
      <c r="H14" s="330">
        <f t="shared" si="29"/>
        <v>0</v>
      </c>
      <c r="I14" s="333">
        <f>SUMIFS('PLAN OPERATIVO'!$CL$11:$CL$79,'PLAN OPERATIVO'!$B$11:$B$79,DEDICACIÓN!$B14,'PLAN OPERATIVO'!$D$11:$D$79,DEDICACIÓN!I$10)</f>
        <v>0</v>
      </c>
      <c r="J14" s="659">
        <f t="shared" si="30"/>
        <v>0</v>
      </c>
      <c r="K14" s="691">
        <f>SUMIFS('PLAN OPERATIVO'!$CL$11:$CL$79,'PLAN OPERATIVO'!$B$11:$B$79,DEDICACIÓN!$B14,'PLAN OPERATIVO'!$D$11:$D$79,DEDICACIÓN!K$10)</f>
        <v>0</v>
      </c>
      <c r="L14" s="330">
        <f t="shared" si="31"/>
        <v>0</v>
      </c>
      <c r="M14" s="333">
        <f>SUMIFS('PLAN OPERATIVO'!$CL$11:$CL$79,'PLAN OPERATIVO'!$B$11:$B$79,DEDICACIÓN!$B14,'PLAN OPERATIVO'!$D$11:$D$79,DEDICACIÓN!M$10)</f>
        <v>0</v>
      </c>
      <c r="N14" s="659">
        <f t="shared" si="32"/>
        <v>0</v>
      </c>
      <c r="O14" s="691">
        <f>SUMIFS('PLAN OPERATIVO'!$CL$11:$CL$79,'PLAN OPERATIVO'!$B$11:$B$79,DEDICACIÓN!$B14,'PLAN OPERATIVO'!$D$11:$D$79,DEDICACIÓN!O$10)</f>
        <v>0</v>
      </c>
      <c r="P14" s="330">
        <f t="shared" si="33"/>
        <v>0</v>
      </c>
      <c r="Q14" s="333">
        <f>SUMIFS('PLAN OPERATIVO'!$CL$11:$CL$79,'PLAN OPERATIVO'!$B$11:$B$79,DEDICACIÓN!$B14,'PLAN OPERATIVO'!$D$11:$D$79,DEDICACIÓN!Q$10)</f>
        <v>0</v>
      </c>
      <c r="R14" s="659">
        <f t="shared" si="34"/>
        <v>0</v>
      </c>
      <c r="S14" s="691">
        <f>SUMIFS('PLAN OPERATIVO'!$CL$11:$CL$79,'PLAN OPERATIVO'!$B$11:$B$79,DEDICACIÓN!$B14,'PLAN OPERATIVO'!$D$11:$D$79,DEDICACIÓN!S$10)</f>
        <v>0</v>
      </c>
      <c r="T14" s="330">
        <f t="shared" si="35"/>
        <v>0</v>
      </c>
      <c r="U14" s="333">
        <f>SUMIFS('PLAN OPERATIVO'!$CL$11:$CL$79,'PLAN OPERATIVO'!$B$11:$B$79,DEDICACIÓN!$B14,'PLAN OPERATIVO'!$D$11:$D$79,DEDICACIÓN!U$10)</f>
        <v>0</v>
      </c>
      <c r="V14" s="659">
        <f t="shared" si="36"/>
        <v>0</v>
      </c>
      <c r="W14" s="691">
        <f>SUMIFS('PLAN OPERATIVO'!$CL$11:$CL$79,'PLAN OPERATIVO'!$B$11:$B$79,DEDICACIÓN!$B14,'PLAN OPERATIVO'!$D$11:$D$79,DEDICACIÓN!W$10)</f>
        <v>0</v>
      </c>
      <c r="X14" s="330">
        <f t="shared" si="37"/>
        <v>0</v>
      </c>
      <c r="Y14" s="333">
        <f>SUMIFS('PLAN OPERATIVO'!$CL$11:$CL$79,'PLAN OPERATIVO'!$B$11:$B$79,DEDICACIÓN!$B14,'PLAN OPERATIVO'!$D$11:$D$79,DEDICACIÓN!Y$10)</f>
        <v>0</v>
      </c>
      <c r="Z14" s="659">
        <f t="shared" si="38"/>
        <v>0</v>
      </c>
      <c r="AA14" s="691">
        <f>SUMIFS('PLAN OPERATIVO'!$CL$11:$CL$79,'PLAN OPERATIVO'!$B$11:$B$79,DEDICACIÓN!$B14,'PLAN OPERATIVO'!$D$11:$D$79,DEDICACIÓN!AA$10)</f>
        <v>0</v>
      </c>
      <c r="AB14" s="330">
        <f t="shared" si="39"/>
        <v>0</v>
      </c>
      <c r="AC14" s="333">
        <f>SUMIFS('PLAN OPERATIVO'!$CL$11:$CL$79,'PLAN OPERATIVO'!$B$11:$B$79,DEDICACIÓN!$B14,'PLAN OPERATIVO'!$D$11:$D$79,DEDICACIÓN!AC$10)</f>
        <v>0</v>
      </c>
      <c r="AD14" s="659">
        <f t="shared" si="40"/>
        <v>0</v>
      </c>
      <c r="AE14" s="691">
        <f>SUMIFS('PLAN OPERATIVO'!$CL$11:$CL$79,'PLAN OPERATIVO'!$B$11:$B$79,DEDICACIÓN!$B14,'PLAN OPERATIVO'!$D$11:$D$79,DEDICACIÓN!AE$10)</f>
        <v>0</v>
      </c>
      <c r="AF14" s="330">
        <f t="shared" si="41"/>
        <v>0</v>
      </c>
      <c r="AG14" s="333">
        <f>SUMIFS('PLAN OPERATIVO'!$CL$11:$CL$79,'PLAN OPERATIVO'!$B$11:$B$79,DEDICACIÓN!$B14,'PLAN OPERATIVO'!$D$11:$D$79,DEDICACIÓN!AG$10)</f>
        <v>0</v>
      </c>
      <c r="AH14" s="659">
        <f t="shared" si="42"/>
        <v>0</v>
      </c>
      <c r="AI14" s="330"/>
      <c r="AJ14" s="571">
        <f t="shared" si="0"/>
        <v>0</v>
      </c>
      <c r="AK14" s="571">
        <f t="shared" si="1"/>
        <v>0</v>
      </c>
      <c r="AL14" s="331">
        <f t="shared" si="2"/>
        <v>0</v>
      </c>
      <c r="AM14" s="332"/>
      <c r="AN14" s="333">
        <f t="shared" si="3"/>
        <v>0</v>
      </c>
      <c r="AO14" s="333">
        <f t="shared" si="4"/>
        <v>0</v>
      </c>
      <c r="AP14" s="575">
        <f t="shared" si="5"/>
        <v>0</v>
      </c>
      <c r="AQ14" s="330"/>
      <c r="AR14" s="571">
        <f t="shared" si="6"/>
        <v>0</v>
      </c>
      <c r="AS14" s="571">
        <f t="shared" si="7"/>
        <v>0</v>
      </c>
      <c r="AT14" s="331">
        <f t="shared" si="8"/>
        <v>0</v>
      </c>
      <c r="AU14" s="332"/>
      <c r="AV14" s="333">
        <f t="shared" si="9"/>
        <v>0</v>
      </c>
      <c r="AW14" s="333">
        <f t="shared" si="10"/>
        <v>0</v>
      </c>
      <c r="AX14" s="575">
        <f t="shared" si="11"/>
        <v>0</v>
      </c>
      <c r="AY14" s="330"/>
      <c r="AZ14" s="571">
        <f t="shared" si="12"/>
        <v>0</v>
      </c>
      <c r="BA14" s="571">
        <f t="shared" si="13"/>
        <v>0</v>
      </c>
      <c r="BB14" s="331">
        <f t="shared" si="14"/>
        <v>0</v>
      </c>
      <c r="BC14" s="332"/>
      <c r="BD14" s="333">
        <f t="shared" si="15"/>
        <v>0</v>
      </c>
      <c r="BE14" s="333">
        <f t="shared" si="16"/>
        <v>0</v>
      </c>
      <c r="BF14" s="575">
        <f t="shared" si="17"/>
        <v>0</v>
      </c>
      <c r="BG14" s="330"/>
      <c r="BH14" s="571">
        <f t="shared" si="18"/>
        <v>0</v>
      </c>
      <c r="BI14" s="571">
        <f t="shared" si="19"/>
        <v>0</v>
      </c>
      <c r="BJ14" s="331">
        <f t="shared" si="20"/>
        <v>0</v>
      </c>
      <c r="BK14" s="332"/>
      <c r="BL14" s="333">
        <f t="shared" si="21"/>
        <v>0</v>
      </c>
      <c r="BM14" s="333">
        <f t="shared" si="22"/>
        <v>0</v>
      </c>
      <c r="BN14" s="575">
        <f t="shared" si="23"/>
        <v>0</v>
      </c>
      <c r="BO14" s="330"/>
      <c r="BP14" s="571">
        <f t="shared" si="24"/>
        <v>0</v>
      </c>
      <c r="BQ14" s="571">
        <f t="shared" si="25"/>
        <v>0</v>
      </c>
      <c r="BR14" s="331">
        <f t="shared" si="26"/>
        <v>0</v>
      </c>
    </row>
    <row r="15" spans="2:70" s="334" customFormat="1" ht="38.25" customHeight="1">
      <c r="B15" s="799" t="str">
        <f>'PLAN OPERATIVO'!B14</f>
        <v>Solucionar oportunamente las dificultades que se presenten en la ejecución de la obra</v>
      </c>
      <c r="C15" s="691">
        <f>SUMIFS('PLAN OPERATIVO'!$CL$11:$CL$79,'PLAN OPERATIVO'!$B$11:$B$79,DEDICACIÓN!$B15,'PLAN OPERATIVO'!$D$11:$D$79,DEDICACIÓN!C$10)</f>
        <v>7.6000000000000041</v>
      </c>
      <c r="D15" s="330">
        <f t="shared" si="27"/>
        <v>0.32</v>
      </c>
      <c r="E15" s="333">
        <f>SUMIFS('PLAN OPERATIVO'!$CL$11:$CL$79,'PLAN OPERATIVO'!$B$11:$B$79,DEDICACIÓN!$B15,'PLAN OPERATIVO'!$D$11:$D$79,DEDICACIÓN!E$10)</f>
        <v>0</v>
      </c>
      <c r="F15" s="659">
        <f t="shared" si="28"/>
        <v>0</v>
      </c>
      <c r="G15" s="691">
        <f>SUMIFS('PLAN OPERATIVO'!$CL$11:$CL$79,'PLAN OPERATIVO'!$B$11:$B$79,DEDICACIÓN!$B15,'PLAN OPERATIVO'!$D$11:$D$79,DEDICACIÓN!G$10)</f>
        <v>0</v>
      </c>
      <c r="H15" s="330">
        <f t="shared" si="29"/>
        <v>0</v>
      </c>
      <c r="I15" s="333">
        <f>SUMIFS('PLAN OPERATIVO'!$CL$11:$CL$79,'PLAN OPERATIVO'!$B$11:$B$79,DEDICACIÓN!$B15,'PLAN OPERATIVO'!$D$11:$D$79,DEDICACIÓN!I$10)</f>
        <v>0</v>
      </c>
      <c r="J15" s="659">
        <f t="shared" si="30"/>
        <v>0</v>
      </c>
      <c r="K15" s="691">
        <f>SUMIFS('PLAN OPERATIVO'!$CL$11:$CL$79,'PLAN OPERATIVO'!$B$11:$B$79,DEDICACIÓN!$B15,'PLAN OPERATIVO'!$D$11:$D$79,DEDICACIÓN!K$10)</f>
        <v>0</v>
      </c>
      <c r="L15" s="330">
        <f t="shared" si="31"/>
        <v>0</v>
      </c>
      <c r="M15" s="333">
        <f>SUMIFS('PLAN OPERATIVO'!$CL$11:$CL$79,'PLAN OPERATIVO'!$B$11:$B$79,DEDICACIÓN!$B15,'PLAN OPERATIVO'!$D$11:$D$79,DEDICACIÓN!M$10)</f>
        <v>0</v>
      </c>
      <c r="N15" s="659">
        <f t="shared" si="32"/>
        <v>0</v>
      </c>
      <c r="O15" s="691">
        <f>SUMIFS('PLAN OPERATIVO'!$CL$11:$CL$79,'PLAN OPERATIVO'!$B$11:$B$79,DEDICACIÓN!$B15,'PLAN OPERATIVO'!$D$11:$D$79,DEDICACIÓN!O$10)</f>
        <v>0</v>
      </c>
      <c r="P15" s="330">
        <f t="shared" si="33"/>
        <v>0</v>
      </c>
      <c r="Q15" s="333">
        <f>SUMIFS('PLAN OPERATIVO'!$CL$11:$CL$79,'PLAN OPERATIVO'!$B$11:$B$79,DEDICACIÓN!$B15,'PLAN OPERATIVO'!$D$11:$D$79,DEDICACIÓN!Q$10)</f>
        <v>0</v>
      </c>
      <c r="R15" s="659">
        <f t="shared" si="34"/>
        <v>0</v>
      </c>
      <c r="S15" s="691">
        <f>SUMIFS('PLAN OPERATIVO'!$CL$11:$CL$79,'PLAN OPERATIVO'!$B$11:$B$79,DEDICACIÓN!$B15,'PLAN OPERATIVO'!$D$11:$D$79,DEDICACIÓN!S$10)</f>
        <v>0</v>
      </c>
      <c r="T15" s="330">
        <f t="shared" si="35"/>
        <v>0</v>
      </c>
      <c r="U15" s="333">
        <f>SUMIFS('PLAN OPERATIVO'!$CL$11:$CL$79,'PLAN OPERATIVO'!$B$11:$B$79,DEDICACIÓN!$B15,'PLAN OPERATIVO'!$D$11:$D$79,DEDICACIÓN!U$10)</f>
        <v>0</v>
      </c>
      <c r="V15" s="659">
        <f t="shared" si="36"/>
        <v>0</v>
      </c>
      <c r="W15" s="691">
        <f>SUMIFS('PLAN OPERATIVO'!$CL$11:$CL$79,'PLAN OPERATIVO'!$B$11:$B$79,DEDICACIÓN!$B15,'PLAN OPERATIVO'!$D$11:$D$79,DEDICACIÓN!W$10)</f>
        <v>0</v>
      </c>
      <c r="X15" s="330">
        <f t="shared" si="37"/>
        <v>0</v>
      </c>
      <c r="Y15" s="333">
        <f>SUMIFS('PLAN OPERATIVO'!$CL$11:$CL$79,'PLAN OPERATIVO'!$B$11:$B$79,DEDICACIÓN!$B15,'PLAN OPERATIVO'!$D$11:$D$79,DEDICACIÓN!Y$10)</f>
        <v>0</v>
      </c>
      <c r="Z15" s="659">
        <f t="shared" si="38"/>
        <v>0</v>
      </c>
      <c r="AA15" s="691">
        <f>SUMIFS('PLAN OPERATIVO'!$CL$11:$CL$79,'PLAN OPERATIVO'!$B$11:$B$79,DEDICACIÓN!$B15,'PLAN OPERATIVO'!$D$11:$D$79,DEDICACIÓN!AA$10)</f>
        <v>0</v>
      </c>
      <c r="AB15" s="330">
        <f t="shared" si="39"/>
        <v>0</v>
      </c>
      <c r="AC15" s="333">
        <f>SUMIFS('PLAN OPERATIVO'!$CL$11:$CL$79,'PLAN OPERATIVO'!$B$11:$B$79,DEDICACIÓN!$B15,'PLAN OPERATIVO'!$D$11:$D$79,DEDICACIÓN!AC$10)</f>
        <v>0</v>
      </c>
      <c r="AD15" s="659">
        <f t="shared" si="40"/>
        <v>0</v>
      </c>
      <c r="AE15" s="691">
        <f>SUMIFS('PLAN OPERATIVO'!$CL$11:$CL$79,'PLAN OPERATIVO'!$B$11:$B$79,DEDICACIÓN!$B15,'PLAN OPERATIVO'!$D$11:$D$79,DEDICACIÓN!AE$10)</f>
        <v>0</v>
      </c>
      <c r="AF15" s="330">
        <f t="shared" si="41"/>
        <v>0</v>
      </c>
      <c r="AG15" s="333">
        <f>SUMIFS('PLAN OPERATIVO'!$CL$11:$CL$79,'PLAN OPERATIVO'!$B$11:$B$79,DEDICACIÓN!$B15,'PLAN OPERATIVO'!$D$11:$D$79,DEDICACIÓN!AG$10)</f>
        <v>0</v>
      </c>
      <c r="AH15" s="659">
        <f t="shared" si="42"/>
        <v>0</v>
      </c>
      <c r="AI15" s="330"/>
      <c r="AJ15" s="571">
        <f t="shared" si="0"/>
        <v>0</v>
      </c>
      <c r="AK15" s="571">
        <f t="shared" si="1"/>
        <v>0</v>
      </c>
      <c r="AL15" s="331">
        <f t="shared" si="2"/>
        <v>0</v>
      </c>
      <c r="AM15" s="332"/>
      <c r="AN15" s="333">
        <f t="shared" si="3"/>
        <v>0</v>
      </c>
      <c r="AO15" s="333">
        <f t="shared" si="4"/>
        <v>0</v>
      </c>
      <c r="AP15" s="575">
        <f t="shared" si="5"/>
        <v>0</v>
      </c>
      <c r="AQ15" s="330"/>
      <c r="AR15" s="571">
        <f t="shared" si="6"/>
        <v>0</v>
      </c>
      <c r="AS15" s="571">
        <f t="shared" si="7"/>
        <v>0</v>
      </c>
      <c r="AT15" s="331">
        <f t="shared" si="8"/>
        <v>0</v>
      </c>
      <c r="AU15" s="332"/>
      <c r="AV15" s="333">
        <f t="shared" si="9"/>
        <v>0</v>
      </c>
      <c r="AW15" s="333">
        <f t="shared" si="10"/>
        <v>0</v>
      </c>
      <c r="AX15" s="575">
        <f t="shared" si="11"/>
        <v>0</v>
      </c>
      <c r="AY15" s="330"/>
      <c r="AZ15" s="571">
        <f t="shared" si="12"/>
        <v>0</v>
      </c>
      <c r="BA15" s="571">
        <f t="shared" si="13"/>
        <v>0</v>
      </c>
      <c r="BB15" s="331">
        <f t="shared" si="14"/>
        <v>0</v>
      </c>
      <c r="BC15" s="332"/>
      <c r="BD15" s="333">
        <f t="shared" si="15"/>
        <v>0</v>
      </c>
      <c r="BE15" s="333">
        <f t="shared" si="16"/>
        <v>0</v>
      </c>
      <c r="BF15" s="575">
        <f t="shared" si="17"/>
        <v>0</v>
      </c>
      <c r="BG15" s="330"/>
      <c r="BH15" s="571">
        <f t="shared" si="18"/>
        <v>0</v>
      </c>
      <c r="BI15" s="571">
        <f t="shared" si="19"/>
        <v>0</v>
      </c>
      <c r="BJ15" s="331">
        <f t="shared" si="20"/>
        <v>0</v>
      </c>
      <c r="BK15" s="332"/>
      <c r="BL15" s="333">
        <f t="shared" si="21"/>
        <v>0</v>
      </c>
      <c r="BM15" s="333">
        <f t="shared" si="22"/>
        <v>0</v>
      </c>
      <c r="BN15" s="575">
        <f t="shared" si="23"/>
        <v>0</v>
      </c>
      <c r="BO15" s="330"/>
      <c r="BP15" s="571">
        <f t="shared" si="24"/>
        <v>0</v>
      </c>
      <c r="BQ15" s="571">
        <f t="shared" si="25"/>
        <v>0</v>
      </c>
      <c r="BR15" s="331">
        <f t="shared" si="26"/>
        <v>0</v>
      </c>
    </row>
    <row r="16" spans="2:70" s="334" customFormat="1" ht="50.25" customHeight="1">
      <c r="B16" s="799" t="str">
        <f>'PLAN OPERATIVO'!B15</f>
        <v>Asegurar que las actividades del proyecto se realicen de acuerdo con los objetivos, el cronograma y el presupuesto establecido</v>
      </c>
      <c r="C16" s="691">
        <f>SUMIFS('PLAN OPERATIVO'!$CL$11:$CL$79,'PLAN OPERATIVO'!$B$11:$B$79,DEDICACIÓN!$B16,'PLAN OPERATIVO'!$D$11:$D$79,DEDICACIÓN!C$10)</f>
        <v>7.6000000000000041</v>
      </c>
      <c r="D16" s="330">
        <f t="shared" si="27"/>
        <v>0.32</v>
      </c>
      <c r="E16" s="333">
        <f>SUMIFS('PLAN OPERATIVO'!$CL$11:$CL$79,'PLAN OPERATIVO'!$B$11:$B$79,DEDICACIÓN!$B16,'PLAN OPERATIVO'!$D$11:$D$79,DEDICACIÓN!E$10)</f>
        <v>0</v>
      </c>
      <c r="F16" s="659">
        <f t="shared" si="28"/>
        <v>0</v>
      </c>
      <c r="G16" s="691">
        <f>SUMIFS('PLAN OPERATIVO'!$CL$11:$CL$79,'PLAN OPERATIVO'!$B$11:$B$79,DEDICACIÓN!$B16,'PLAN OPERATIVO'!$D$11:$D$79,DEDICACIÓN!G$10)</f>
        <v>0</v>
      </c>
      <c r="H16" s="330">
        <f t="shared" si="29"/>
        <v>0</v>
      </c>
      <c r="I16" s="333">
        <f>SUMIFS('PLAN OPERATIVO'!$CL$11:$CL$79,'PLAN OPERATIVO'!$B$11:$B$79,DEDICACIÓN!$B16,'PLAN OPERATIVO'!$D$11:$D$79,DEDICACIÓN!I$10)</f>
        <v>0</v>
      </c>
      <c r="J16" s="659">
        <f t="shared" si="30"/>
        <v>0</v>
      </c>
      <c r="K16" s="691">
        <f>SUMIFS('PLAN OPERATIVO'!$CL$11:$CL$79,'PLAN OPERATIVO'!$B$11:$B$79,DEDICACIÓN!$B16,'PLAN OPERATIVO'!$D$11:$D$79,DEDICACIÓN!K$10)</f>
        <v>0</v>
      </c>
      <c r="L16" s="330">
        <f t="shared" si="31"/>
        <v>0</v>
      </c>
      <c r="M16" s="333">
        <f>SUMIFS('PLAN OPERATIVO'!$CL$11:$CL$79,'PLAN OPERATIVO'!$B$11:$B$79,DEDICACIÓN!$B16,'PLAN OPERATIVO'!$D$11:$D$79,DEDICACIÓN!M$10)</f>
        <v>0</v>
      </c>
      <c r="N16" s="659">
        <f t="shared" si="32"/>
        <v>0</v>
      </c>
      <c r="O16" s="691">
        <f>SUMIFS('PLAN OPERATIVO'!$CL$11:$CL$79,'PLAN OPERATIVO'!$B$11:$B$79,DEDICACIÓN!$B16,'PLAN OPERATIVO'!$D$11:$D$79,DEDICACIÓN!O$10)</f>
        <v>0</v>
      </c>
      <c r="P16" s="330">
        <f t="shared" si="33"/>
        <v>0</v>
      </c>
      <c r="Q16" s="333">
        <f>SUMIFS('PLAN OPERATIVO'!$CL$11:$CL$79,'PLAN OPERATIVO'!$B$11:$B$79,DEDICACIÓN!$B16,'PLAN OPERATIVO'!$D$11:$D$79,DEDICACIÓN!Q$10)</f>
        <v>0</v>
      </c>
      <c r="R16" s="659">
        <f t="shared" si="34"/>
        <v>0</v>
      </c>
      <c r="S16" s="691">
        <f>SUMIFS('PLAN OPERATIVO'!$CL$11:$CL$79,'PLAN OPERATIVO'!$B$11:$B$79,DEDICACIÓN!$B16,'PLAN OPERATIVO'!$D$11:$D$79,DEDICACIÓN!S$10)</f>
        <v>0</v>
      </c>
      <c r="T16" s="330">
        <f t="shared" si="35"/>
        <v>0</v>
      </c>
      <c r="U16" s="333">
        <f>SUMIFS('PLAN OPERATIVO'!$CL$11:$CL$79,'PLAN OPERATIVO'!$B$11:$B$79,DEDICACIÓN!$B16,'PLAN OPERATIVO'!$D$11:$D$79,DEDICACIÓN!U$10)</f>
        <v>0</v>
      </c>
      <c r="V16" s="659">
        <f t="shared" si="36"/>
        <v>0</v>
      </c>
      <c r="W16" s="691">
        <f>SUMIFS('PLAN OPERATIVO'!$CL$11:$CL$79,'PLAN OPERATIVO'!$B$11:$B$79,DEDICACIÓN!$B16,'PLAN OPERATIVO'!$D$11:$D$79,DEDICACIÓN!W$10)</f>
        <v>0</v>
      </c>
      <c r="X16" s="330">
        <f t="shared" si="37"/>
        <v>0</v>
      </c>
      <c r="Y16" s="333">
        <f>SUMIFS('PLAN OPERATIVO'!$CL$11:$CL$79,'PLAN OPERATIVO'!$B$11:$B$79,DEDICACIÓN!$B16,'PLAN OPERATIVO'!$D$11:$D$79,DEDICACIÓN!Y$10)</f>
        <v>0</v>
      </c>
      <c r="Z16" s="659">
        <f t="shared" si="38"/>
        <v>0</v>
      </c>
      <c r="AA16" s="691">
        <f>SUMIFS('PLAN OPERATIVO'!$CL$11:$CL$79,'PLAN OPERATIVO'!$B$11:$B$79,DEDICACIÓN!$B16,'PLAN OPERATIVO'!$D$11:$D$79,DEDICACIÓN!AA$10)</f>
        <v>0</v>
      </c>
      <c r="AB16" s="330">
        <f t="shared" si="39"/>
        <v>0</v>
      </c>
      <c r="AC16" s="333">
        <f>SUMIFS('PLAN OPERATIVO'!$CL$11:$CL$79,'PLAN OPERATIVO'!$B$11:$B$79,DEDICACIÓN!$B16,'PLAN OPERATIVO'!$D$11:$D$79,DEDICACIÓN!AC$10)</f>
        <v>0</v>
      </c>
      <c r="AD16" s="659">
        <f t="shared" si="40"/>
        <v>0</v>
      </c>
      <c r="AE16" s="691">
        <f>SUMIFS('PLAN OPERATIVO'!$CL$11:$CL$79,'PLAN OPERATIVO'!$B$11:$B$79,DEDICACIÓN!$B16,'PLAN OPERATIVO'!$D$11:$D$79,DEDICACIÓN!AE$10)</f>
        <v>0</v>
      </c>
      <c r="AF16" s="330">
        <f t="shared" si="41"/>
        <v>0</v>
      </c>
      <c r="AG16" s="333">
        <f>SUMIFS('PLAN OPERATIVO'!$CL$11:$CL$79,'PLAN OPERATIVO'!$B$11:$B$79,DEDICACIÓN!$B16,'PLAN OPERATIVO'!$D$11:$D$79,DEDICACIÓN!AG$10)</f>
        <v>0</v>
      </c>
      <c r="AH16" s="659">
        <f t="shared" si="42"/>
        <v>0</v>
      </c>
      <c r="AI16" s="330"/>
      <c r="AJ16" s="571">
        <f t="shared" si="0"/>
        <v>0</v>
      </c>
      <c r="AK16" s="571">
        <f t="shared" si="1"/>
        <v>0</v>
      </c>
      <c r="AL16" s="331">
        <f t="shared" si="2"/>
        <v>0</v>
      </c>
      <c r="AM16" s="332"/>
      <c r="AN16" s="333">
        <f t="shared" si="3"/>
        <v>0</v>
      </c>
      <c r="AO16" s="333">
        <f t="shared" si="4"/>
        <v>0</v>
      </c>
      <c r="AP16" s="575">
        <f t="shared" si="5"/>
        <v>0</v>
      </c>
      <c r="AQ16" s="330"/>
      <c r="AR16" s="571">
        <f t="shared" si="6"/>
        <v>0</v>
      </c>
      <c r="AS16" s="571">
        <f t="shared" si="7"/>
        <v>0</v>
      </c>
      <c r="AT16" s="331">
        <f t="shared" si="8"/>
        <v>0</v>
      </c>
      <c r="AU16" s="332"/>
      <c r="AV16" s="333">
        <f t="shared" si="9"/>
        <v>0</v>
      </c>
      <c r="AW16" s="333">
        <f t="shared" si="10"/>
        <v>0</v>
      </c>
      <c r="AX16" s="575">
        <f t="shared" si="11"/>
        <v>0</v>
      </c>
      <c r="AY16" s="330"/>
      <c r="AZ16" s="571">
        <f t="shared" si="12"/>
        <v>0</v>
      </c>
      <c r="BA16" s="571">
        <f t="shared" si="13"/>
        <v>0</v>
      </c>
      <c r="BB16" s="331">
        <f t="shared" si="14"/>
        <v>0</v>
      </c>
      <c r="BC16" s="332"/>
      <c r="BD16" s="333">
        <f t="shared" si="15"/>
        <v>0</v>
      </c>
      <c r="BE16" s="333">
        <f t="shared" si="16"/>
        <v>0</v>
      </c>
      <c r="BF16" s="575">
        <f t="shared" si="17"/>
        <v>0</v>
      </c>
      <c r="BG16" s="330"/>
      <c r="BH16" s="571">
        <f t="shared" si="18"/>
        <v>0</v>
      </c>
      <c r="BI16" s="571">
        <f t="shared" si="19"/>
        <v>0</v>
      </c>
      <c r="BJ16" s="331">
        <f t="shared" si="20"/>
        <v>0</v>
      </c>
      <c r="BK16" s="332"/>
      <c r="BL16" s="333">
        <f t="shared" si="21"/>
        <v>0</v>
      </c>
      <c r="BM16" s="333">
        <f t="shared" si="22"/>
        <v>0</v>
      </c>
      <c r="BN16" s="575">
        <f t="shared" si="23"/>
        <v>0</v>
      </c>
      <c r="BO16" s="330"/>
      <c r="BP16" s="571">
        <f t="shared" si="24"/>
        <v>0</v>
      </c>
      <c r="BQ16" s="571">
        <f t="shared" si="25"/>
        <v>0</v>
      </c>
      <c r="BR16" s="331">
        <f t="shared" si="26"/>
        <v>0</v>
      </c>
    </row>
    <row r="17" spans="2:70" s="334" customFormat="1" ht="67.5" customHeight="1">
      <c r="B17" s="799" t="str">
        <f>'PLAN OPERATIVO'!B16</f>
        <v>Realizar el seguimiento continuo de las actividades en campo y con las comunidades, garantizando que se ajusten a los planes establecidos y proponiendo ajustes en caso de ser necesario.</v>
      </c>
      <c r="C17" s="691">
        <f>SUMIFS('PLAN OPERATIVO'!$CL$11:$CL$79,'PLAN OPERATIVO'!$B$11:$B$79,DEDICACIÓN!$B17,'PLAN OPERATIVO'!$D$11:$D$79,DEDICACIÓN!C$10)</f>
        <v>17.200000000000003</v>
      </c>
      <c r="D17" s="330">
        <f t="shared" si="27"/>
        <v>0.72</v>
      </c>
      <c r="E17" s="333">
        <f>SUMIFS('PLAN OPERATIVO'!$CL$11:$CL$79,'PLAN OPERATIVO'!$B$11:$B$79,DEDICACIÓN!$B17,'PLAN OPERATIVO'!$D$11:$D$79,DEDICACIÓN!E$10)</f>
        <v>0</v>
      </c>
      <c r="F17" s="659">
        <f t="shared" si="28"/>
        <v>0</v>
      </c>
      <c r="G17" s="691">
        <f>SUMIFS('PLAN OPERATIVO'!$CL$11:$CL$79,'PLAN OPERATIVO'!$B$11:$B$79,DEDICACIÓN!$B17,'PLAN OPERATIVO'!$D$11:$D$79,DEDICACIÓN!G$10)</f>
        <v>0</v>
      </c>
      <c r="H17" s="330">
        <f t="shared" si="29"/>
        <v>0</v>
      </c>
      <c r="I17" s="333">
        <f>SUMIFS('PLAN OPERATIVO'!$CL$11:$CL$79,'PLAN OPERATIVO'!$B$11:$B$79,DEDICACIÓN!$B17,'PLAN OPERATIVO'!$D$11:$D$79,DEDICACIÓN!I$10)</f>
        <v>0</v>
      </c>
      <c r="J17" s="659">
        <f t="shared" si="30"/>
        <v>0</v>
      </c>
      <c r="K17" s="691">
        <f>SUMIFS('PLAN OPERATIVO'!$CL$11:$CL$79,'PLAN OPERATIVO'!$B$11:$B$79,DEDICACIÓN!$B17,'PLAN OPERATIVO'!$D$11:$D$79,DEDICACIÓN!K$10)</f>
        <v>0</v>
      </c>
      <c r="L17" s="330">
        <f t="shared" si="31"/>
        <v>0</v>
      </c>
      <c r="M17" s="333">
        <f>SUMIFS('PLAN OPERATIVO'!$CL$11:$CL$79,'PLAN OPERATIVO'!$B$11:$B$79,DEDICACIÓN!$B17,'PLAN OPERATIVO'!$D$11:$D$79,DEDICACIÓN!M$10)</f>
        <v>0</v>
      </c>
      <c r="N17" s="659">
        <f t="shared" si="32"/>
        <v>0</v>
      </c>
      <c r="O17" s="691">
        <f>SUMIFS('PLAN OPERATIVO'!$CL$11:$CL$79,'PLAN OPERATIVO'!$B$11:$B$79,DEDICACIÓN!$B17,'PLAN OPERATIVO'!$D$11:$D$79,DEDICACIÓN!O$10)</f>
        <v>0</v>
      </c>
      <c r="P17" s="330">
        <f t="shared" si="33"/>
        <v>0</v>
      </c>
      <c r="Q17" s="333">
        <f>SUMIFS('PLAN OPERATIVO'!$CL$11:$CL$79,'PLAN OPERATIVO'!$B$11:$B$79,DEDICACIÓN!$B17,'PLAN OPERATIVO'!$D$11:$D$79,DEDICACIÓN!Q$10)</f>
        <v>0</v>
      </c>
      <c r="R17" s="659">
        <f t="shared" si="34"/>
        <v>0</v>
      </c>
      <c r="S17" s="691">
        <f>SUMIFS('PLAN OPERATIVO'!$CL$11:$CL$79,'PLAN OPERATIVO'!$B$11:$B$79,DEDICACIÓN!$B17,'PLAN OPERATIVO'!$D$11:$D$79,DEDICACIÓN!S$10)</f>
        <v>0</v>
      </c>
      <c r="T17" s="330">
        <f t="shared" si="35"/>
        <v>0</v>
      </c>
      <c r="U17" s="333">
        <f>SUMIFS('PLAN OPERATIVO'!$CL$11:$CL$79,'PLAN OPERATIVO'!$B$11:$B$79,DEDICACIÓN!$B17,'PLAN OPERATIVO'!$D$11:$D$79,DEDICACIÓN!U$10)</f>
        <v>0</v>
      </c>
      <c r="V17" s="659">
        <f t="shared" si="36"/>
        <v>0</v>
      </c>
      <c r="W17" s="691">
        <f>SUMIFS('PLAN OPERATIVO'!$CL$11:$CL$79,'PLAN OPERATIVO'!$B$11:$B$79,DEDICACIÓN!$B17,'PLAN OPERATIVO'!$D$11:$D$79,DEDICACIÓN!W$10)</f>
        <v>0</v>
      </c>
      <c r="X17" s="330">
        <f t="shared" si="37"/>
        <v>0</v>
      </c>
      <c r="Y17" s="333">
        <f>SUMIFS('PLAN OPERATIVO'!$CL$11:$CL$79,'PLAN OPERATIVO'!$B$11:$B$79,DEDICACIÓN!$B17,'PLAN OPERATIVO'!$D$11:$D$79,DEDICACIÓN!Y$10)</f>
        <v>0</v>
      </c>
      <c r="Z17" s="659">
        <f t="shared" si="38"/>
        <v>0</v>
      </c>
      <c r="AA17" s="691">
        <f>SUMIFS('PLAN OPERATIVO'!$CL$11:$CL$79,'PLAN OPERATIVO'!$B$11:$B$79,DEDICACIÓN!$B17,'PLAN OPERATIVO'!$D$11:$D$79,DEDICACIÓN!AA$10)</f>
        <v>0</v>
      </c>
      <c r="AB17" s="330">
        <f t="shared" si="39"/>
        <v>0</v>
      </c>
      <c r="AC17" s="333">
        <f>SUMIFS('PLAN OPERATIVO'!$CL$11:$CL$79,'PLAN OPERATIVO'!$B$11:$B$79,DEDICACIÓN!$B17,'PLAN OPERATIVO'!$D$11:$D$79,DEDICACIÓN!AC$10)</f>
        <v>0</v>
      </c>
      <c r="AD17" s="659">
        <f t="shared" si="40"/>
        <v>0</v>
      </c>
      <c r="AE17" s="691">
        <f>SUMIFS('PLAN OPERATIVO'!$CL$11:$CL$79,'PLAN OPERATIVO'!$B$11:$B$79,DEDICACIÓN!$B17,'PLAN OPERATIVO'!$D$11:$D$79,DEDICACIÓN!AE$10)</f>
        <v>0</v>
      </c>
      <c r="AF17" s="330">
        <f t="shared" si="41"/>
        <v>0</v>
      </c>
      <c r="AG17" s="333">
        <f>SUMIFS('PLAN OPERATIVO'!$CL$11:$CL$79,'PLAN OPERATIVO'!$B$11:$B$79,DEDICACIÓN!$B17,'PLAN OPERATIVO'!$D$11:$D$79,DEDICACIÓN!AG$10)</f>
        <v>0</v>
      </c>
      <c r="AH17" s="659">
        <f t="shared" si="42"/>
        <v>0</v>
      </c>
      <c r="AI17" s="330"/>
      <c r="AJ17" s="571">
        <f t="shared" si="0"/>
        <v>0</v>
      </c>
      <c r="AK17" s="571">
        <f t="shared" si="1"/>
        <v>0</v>
      </c>
      <c r="AL17" s="331">
        <f t="shared" si="2"/>
        <v>0</v>
      </c>
      <c r="AM17" s="332"/>
      <c r="AN17" s="333">
        <f t="shared" si="3"/>
        <v>0</v>
      </c>
      <c r="AO17" s="333">
        <f t="shared" si="4"/>
        <v>0</v>
      </c>
      <c r="AP17" s="575">
        <f t="shared" si="5"/>
        <v>0</v>
      </c>
      <c r="AQ17" s="330"/>
      <c r="AR17" s="571">
        <f t="shared" si="6"/>
        <v>0</v>
      </c>
      <c r="AS17" s="571">
        <f t="shared" si="7"/>
        <v>0</v>
      </c>
      <c r="AT17" s="331">
        <f t="shared" si="8"/>
        <v>0</v>
      </c>
      <c r="AU17" s="332"/>
      <c r="AV17" s="333">
        <f t="shared" si="9"/>
        <v>0</v>
      </c>
      <c r="AW17" s="333">
        <f t="shared" si="10"/>
        <v>0</v>
      </c>
      <c r="AX17" s="575">
        <f t="shared" si="11"/>
        <v>0</v>
      </c>
      <c r="AY17" s="330"/>
      <c r="AZ17" s="571">
        <f t="shared" si="12"/>
        <v>0</v>
      </c>
      <c r="BA17" s="571">
        <f t="shared" si="13"/>
        <v>0</v>
      </c>
      <c r="BB17" s="331">
        <f t="shared" si="14"/>
        <v>0</v>
      </c>
      <c r="BC17" s="332"/>
      <c r="BD17" s="333">
        <f t="shared" si="15"/>
        <v>0</v>
      </c>
      <c r="BE17" s="333">
        <f t="shared" si="16"/>
        <v>0</v>
      </c>
      <c r="BF17" s="575">
        <f t="shared" si="17"/>
        <v>0</v>
      </c>
      <c r="BG17" s="330"/>
      <c r="BH17" s="571">
        <f t="shared" si="18"/>
        <v>0</v>
      </c>
      <c r="BI17" s="571">
        <f t="shared" si="19"/>
        <v>0</v>
      </c>
      <c r="BJ17" s="331">
        <f t="shared" si="20"/>
        <v>0</v>
      </c>
      <c r="BK17" s="332"/>
      <c r="BL17" s="333">
        <f t="shared" si="21"/>
        <v>0</v>
      </c>
      <c r="BM17" s="333">
        <f t="shared" si="22"/>
        <v>0</v>
      </c>
      <c r="BN17" s="575">
        <f t="shared" si="23"/>
        <v>0</v>
      </c>
      <c r="BO17" s="330"/>
      <c r="BP17" s="571">
        <f t="shared" si="24"/>
        <v>0</v>
      </c>
      <c r="BQ17" s="571">
        <f t="shared" si="25"/>
        <v>0</v>
      </c>
      <c r="BR17" s="331">
        <f t="shared" si="26"/>
        <v>0</v>
      </c>
    </row>
    <row r="18" spans="2:70" s="334" customFormat="1" ht="54" customHeight="1">
      <c r="B18" s="799" t="str">
        <f>'PLAN OPERATIVO'!B17</f>
        <v>Coordinar la ejecución financiera del proyecto, revisando informes y asegurando la correcta asignación de recursos.</v>
      </c>
      <c r="C18" s="691">
        <f>SUMIFS('PLAN OPERATIVO'!$CL$11:$CL$79,'PLAN OPERATIVO'!$B$11:$B$79,DEDICACIÓN!$B18,'PLAN OPERATIVO'!$D$11:$D$79,DEDICACIÓN!C$10)</f>
        <v>19.7</v>
      </c>
      <c r="D18" s="330">
        <f t="shared" si="27"/>
        <v>0.82</v>
      </c>
      <c r="E18" s="333">
        <f>SUMIFS('PLAN OPERATIVO'!$CL$11:$CL$79,'PLAN OPERATIVO'!$B$11:$B$79,DEDICACIÓN!$B18,'PLAN OPERATIVO'!$D$11:$D$79,DEDICACIÓN!E$10)</f>
        <v>0</v>
      </c>
      <c r="F18" s="659">
        <f t="shared" si="28"/>
        <v>0</v>
      </c>
      <c r="G18" s="691">
        <f>SUMIFS('PLAN OPERATIVO'!$CL$11:$CL$79,'PLAN OPERATIVO'!$B$11:$B$79,DEDICACIÓN!$B18,'PLAN OPERATIVO'!$D$11:$D$79,DEDICACIÓN!G$10)</f>
        <v>0</v>
      </c>
      <c r="H18" s="330">
        <f t="shared" si="29"/>
        <v>0</v>
      </c>
      <c r="I18" s="333">
        <f>SUMIFS('PLAN OPERATIVO'!$CL$11:$CL$79,'PLAN OPERATIVO'!$B$11:$B$79,DEDICACIÓN!$B18,'PLAN OPERATIVO'!$D$11:$D$79,DEDICACIÓN!I$10)</f>
        <v>0</v>
      </c>
      <c r="J18" s="659">
        <f t="shared" si="30"/>
        <v>0</v>
      </c>
      <c r="K18" s="691">
        <f>SUMIFS('PLAN OPERATIVO'!$CL$11:$CL$79,'PLAN OPERATIVO'!$B$11:$B$79,DEDICACIÓN!$B18,'PLAN OPERATIVO'!$D$11:$D$79,DEDICACIÓN!K$10)</f>
        <v>0</v>
      </c>
      <c r="L18" s="330">
        <f t="shared" si="31"/>
        <v>0</v>
      </c>
      <c r="M18" s="333">
        <f>SUMIFS('PLAN OPERATIVO'!$CL$11:$CL$79,'PLAN OPERATIVO'!$B$11:$B$79,DEDICACIÓN!$B18,'PLAN OPERATIVO'!$D$11:$D$79,DEDICACIÓN!M$10)</f>
        <v>0</v>
      </c>
      <c r="N18" s="659">
        <f t="shared" si="32"/>
        <v>0</v>
      </c>
      <c r="O18" s="691">
        <f>SUMIFS('PLAN OPERATIVO'!$CL$11:$CL$79,'PLAN OPERATIVO'!$B$11:$B$79,DEDICACIÓN!$B18,'PLAN OPERATIVO'!$D$11:$D$79,DEDICACIÓN!O$10)</f>
        <v>0</v>
      </c>
      <c r="P18" s="330">
        <f t="shared" si="33"/>
        <v>0</v>
      </c>
      <c r="Q18" s="333">
        <f>SUMIFS('PLAN OPERATIVO'!$CL$11:$CL$79,'PLAN OPERATIVO'!$B$11:$B$79,DEDICACIÓN!$B18,'PLAN OPERATIVO'!$D$11:$D$79,DEDICACIÓN!Q$10)</f>
        <v>0</v>
      </c>
      <c r="R18" s="659">
        <f t="shared" si="34"/>
        <v>0</v>
      </c>
      <c r="S18" s="691">
        <f>SUMIFS('PLAN OPERATIVO'!$CL$11:$CL$79,'PLAN OPERATIVO'!$B$11:$B$79,DEDICACIÓN!$B18,'PLAN OPERATIVO'!$D$11:$D$79,DEDICACIÓN!S$10)</f>
        <v>0</v>
      </c>
      <c r="T18" s="330">
        <f t="shared" si="35"/>
        <v>0</v>
      </c>
      <c r="U18" s="333">
        <f>SUMIFS('PLAN OPERATIVO'!$CL$11:$CL$79,'PLAN OPERATIVO'!$B$11:$B$79,DEDICACIÓN!$B18,'PLAN OPERATIVO'!$D$11:$D$79,DEDICACIÓN!U$10)</f>
        <v>0</v>
      </c>
      <c r="V18" s="659">
        <f t="shared" si="36"/>
        <v>0</v>
      </c>
      <c r="W18" s="691">
        <f>SUMIFS('PLAN OPERATIVO'!$CL$11:$CL$79,'PLAN OPERATIVO'!$B$11:$B$79,DEDICACIÓN!$B18,'PLAN OPERATIVO'!$D$11:$D$79,DEDICACIÓN!W$10)</f>
        <v>0</v>
      </c>
      <c r="X18" s="330">
        <f t="shared" si="37"/>
        <v>0</v>
      </c>
      <c r="Y18" s="333">
        <f>SUMIFS('PLAN OPERATIVO'!$CL$11:$CL$79,'PLAN OPERATIVO'!$B$11:$B$79,DEDICACIÓN!$B18,'PLAN OPERATIVO'!$D$11:$D$79,DEDICACIÓN!Y$10)</f>
        <v>0</v>
      </c>
      <c r="Z18" s="659">
        <f t="shared" si="38"/>
        <v>0</v>
      </c>
      <c r="AA18" s="691">
        <f>SUMIFS('PLAN OPERATIVO'!$CL$11:$CL$79,'PLAN OPERATIVO'!$B$11:$B$79,DEDICACIÓN!$B18,'PLAN OPERATIVO'!$D$11:$D$79,DEDICACIÓN!AA$10)</f>
        <v>0</v>
      </c>
      <c r="AB18" s="330">
        <f t="shared" si="39"/>
        <v>0</v>
      </c>
      <c r="AC18" s="333">
        <f>SUMIFS('PLAN OPERATIVO'!$CL$11:$CL$79,'PLAN OPERATIVO'!$B$11:$B$79,DEDICACIÓN!$B18,'PLAN OPERATIVO'!$D$11:$D$79,DEDICACIÓN!AC$10)</f>
        <v>0</v>
      </c>
      <c r="AD18" s="659">
        <f t="shared" si="40"/>
        <v>0</v>
      </c>
      <c r="AE18" s="691">
        <f>SUMIFS('PLAN OPERATIVO'!$CL$11:$CL$79,'PLAN OPERATIVO'!$B$11:$B$79,DEDICACIÓN!$B18,'PLAN OPERATIVO'!$D$11:$D$79,DEDICACIÓN!AE$10)</f>
        <v>0</v>
      </c>
      <c r="AF18" s="330">
        <f t="shared" si="41"/>
        <v>0</v>
      </c>
      <c r="AG18" s="333">
        <f>SUMIFS('PLAN OPERATIVO'!$CL$11:$CL$79,'PLAN OPERATIVO'!$B$11:$B$79,DEDICACIÓN!$B18,'PLAN OPERATIVO'!$D$11:$D$79,DEDICACIÓN!AG$10)</f>
        <v>0</v>
      </c>
      <c r="AH18" s="659">
        <f t="shared" si="42"/>
        <v>0</v>
      </c>
      <c r="AI18" s="330"/>
      <c r="AJ18" s="571">
        <f t="shared" si="0"/>
        <v>0</v>
      </c>
      <c r="AK18" s="571">
        <f t="shared" si="1"/>
        <v>0</v>
      </c>
      <c r="AL18" s="331">
        <f t="shared" si="2"/>
        <v>0</v>
      </c>
      <c r="AM18" s="332"/>
      <c r="AN18" s="333">
        <f t="shared" si="3"/>
        <v>0</v>
      </c>
      <c r="AO18" s="333">
        <f t="shared" si="4"/>
        <v>0</v>
      </c>
      <c r="AP18" s="575">
        <f t="shared" si="5"/>
        <v>0</v>
      </c>
      <c r="AQ18" s="330"/>
      <c r="AR18" s="571">
        <f t="shared" si="6"/>
        <v>0</v>
      </c>
      <c r="AS18" s="571">
        <f t="shared" si="7"/>
        <v>0</v>
      </c>
      <c r="AT18" s="331">
        <f t="shared" si="8"/>
        <v>0</v>
      </c>
      <c r="AU18" s="332"/>
      <c r="AV18" s="333">
        <f t="shared" si="9"/>
        <v>0</v>
      </c>
      <c r="AW18" s="333">
        <f t="shared" si="10"/>
        <v>0</v>
      </c>
      <c r="AX18" s="575">
        <f t="shared" si="11"/>
        <v>0</v>
      </c>
      <c r="AY18" s="330"/>
      <c r="AZ18" s="571">
        <f t="shared" si="12"/>
        <v>0</v>
      </c>
      <c r="BA18" s="571">
        <f t="shared" si="13"/>
        <v>0</v>
      </c>
      <c r="BB18" s="331">
        <f t="shared" si="14"/>
        <v>0</v>
      </c>
      <c r="BC18" s="332"/>
      <c r="BD18" s="333">
        <f t="shared" si="15"/>
        <v>0</v>
      </c>
      <c r="BE18" s="333">
        <f t="shared" si="16"/>
        <v>0</v>
      </c>
      <c r="BF18" s="575">
        <f t="shared" si="17"/>
        <v>0</v>
      </c>
      <c r="BG18" s="330"/>
      <c r="BH18" s="571">
        <f t="shared" si="18"/>
        <v>0</v>
      </c>
      <c r="BI18" s="571">
        <f t="shared" si="19"/>
        <v>0</v>
      </c>
      <c r="BJ18" s="331">
        <f t="shared" si="20"/>
        <v>0</v>
      </c>
      <c r="BK18" s="332"/>
      <c r="BL18" s="333">
        <f t="shared" si="21"/>
        <v>0</v>
      </c>
      <c r="BM18" s="333">
        <f t="shared" si="22"/>
        <v>0</v>
      </c>
      <c r="BN18" s="575">
        <f t="shared" si="23"/>
        <v>0</v>
      </c>
      <c r="BO18" s="330"/>
      <c r="BP18" s="571">
        <f t="shared" si="24"/>
        <v>0</v>
      </c>
      <c r="BQ18" s="571">
        <f t="shared" si="25"/>
        <v>0</v>
      </c>
      <c r="BR18" s="331">
        <f t="shared" si="26"/>
        <v>0</v>
      </c>
    </row>
    <row r="19" spans="2:70" s="334" customFormat="1" ht="51" customHeight="1">
      <c r="B19" s="799" t="str">
        <f>'PLAN OPERATIVO'!B18</f>
        <v>Articular con actores locales, comunidades, y las entidades que corresponda, facilitando su participación en el proyecto.</v>
      </c>
      <c r="C19" s="691">
        <f>SUMIFS('PLAN OPERATIVO'!$CL$11:$CL$79,'PLAN OPERATIVO'!$B$11:$B$79,DEDICACIÓN!$B19,'PLAN OPERATIVO'!$D$11:$D$79,DEDICACIÓN!C$10)</f>
        <v>7.4000000000000039</v>
      </c>
      <c r="D19" s="330">
        <f t="shared" si="27"/>
        <v>0.31</v>
      </c>
      <c r="E19" s="333">
        <f>SUMIFS('PLAN OPERATIVO'!$CL$11:$CL$79,'PLAN OPERATIVO'!$B$11:$B$79,DEDICACIÓN!$B19,'PLAN OPERATIVO'!$D$11:$D$79,DEDICACIÓN!E$10)</f>
        <v>0</v>
      </c>
      <c r="F19" s="659">
        <f t="shared" si="28"/>
        <v>0</v>
      </c>
      <c r="G19" s="691">
        <f>SUMIFS('PLAN OPERATIVO'!$CL$11:$CL$79,'PLAN OPERATIVO'!$B$11:$B$79,DEDICACIÓN!$B19,'PLAN OPERATIVO'!$D$11:$D$79,DEDICACIÓN!G$10)</f>
        <v>0</v>
      </c>
      <c r="H19" s="330">
        <f t="shared" si="29"/>
        <v>0</v>
      </c>
      <c r="I19" s="333">
        <f>SUMIFS('PLAN OPERATIVO'!$CL$11:$CL$79,'PLAN OPERATIVO'!$B$11:$B$79,DEDICACIÓN!$B19,'PLAN OPERATIVO'!$D$11:$D$79,DEDICACIÓN!I$10)</f>
        <v>0</v>
      </c>
      <c r="J19" s="659">
        <f t="shared" si="30"/>
        <v>0</v>
      </c>
      <c r="K19" s="691">
        <f>SUMIFS('PLAN OPERATIVO'!$CL$11:$CL$79,'PLAN OPERATIVO'!$B$11:$B$79,DEDICACIÓN!$B19,'PLAN OPERATIVO'!$D$11:$D$79,DEDICACIÓN!K$10)</f>
        <v>0</v>
      </c>
      <c r="L19" s="330">
        <f t="shared" si="31"/>
        <v>0</v>
      </c>
      <c r="M19" s="333">
        <f>SUMIFS('PLAN OPERATIVO'!$CL$11:$CL$79,'PLAN OPERATIVO'!$B$11:$B$79,DEDICACIÓN!$B19,'PLAN OPERATIVO'!$D$11:$D$79,DEDICACIÓN!M$10)</f>
        <v>0</v>
      </c>
      <c r="N19" s="659">
        <f t="shared" si="32"/>
        <v>0</v>
      </c>
      <c r="O19" s="691">
        <f>SUMIFS('PLAN OPERATIVO'!$CL$11:$CL$79,'PLAN OPERATIVO'!$B$11:$B$79,DEDICACIÓN!$B19,'PLAN OPERATIVO'!$D$11:$D$79,DEDICACIÓN!O$10)</f>
        <v>0</v>
      </c>
      <c r="P19" s="330">
        <f t="shared" si="33"/>
        <v>0</v>
      </c>
      <c r="Q19" s="333">
        <f>SUMIFS('PLAN OPERATIVO'!$CL$11:$CL$79,'PLAN OPERATIVO'!$B$11:$B$79,DEDICACIÓN!$B19,'PLAN OPERATIVO'!$D$11:$D$79,DEDICACIÓN!Q$10)</f>
        <v>0</v>
      </c>
      <c r="R19" s="659">
        <f t="shared" si="34"/>
        <v>0</v>
      </c>
      <c r="S19" s="691">
        <f>SUMIFS('PLAN OPERATIVO'!$CL$11:$CL$79,'PLAN OPERATIVO'!$B$11:$B$79,DEDICACIÓN!$B19,'PLAN OPERATIVO'!$D$11:$D$79,DEDICACIÓN!S$10)</f>
        <v>0</v>
      </c>
      <c r="T19" s="330">
        <f t="shared" si="35"/>
        <v>0</v>
      </c>
      <c r="U19" s="333">
        <f>SUMIFS('PLAN OPERATIVO'!$CL$11:$CL$79,'PLAN OPERATIVO'!$B$11:$B$79,DEDICACIÓN!$B19,'PLAN OPERATIVO'!$D$11:$D$79,DEDICACIÓN!U$10)</f>
        <v>0</v>
      </c>
      <c r="V19" s="659">
        <f t="shared" si="36"/>
        <v>0</v>
      </c>
      <c r="W19" s="691">
        <f>SUMIFS('PLAN OPERATIVO'!$CL$11:$CL$79,'PLAN OPERATIVO'!$B$11:$B$79,DEDICACIÓN!$B19,'PLAN OPERATIVO'!$D$11:$D$79,DEDICACIÓN!W$10)</f>
        <v>0</v>
      </c>
      <c r="X19" s="330">
        <f t="shared" si="37"/>
        <v>0</v>
      </c>
      <c r="Y19" s="333">
        <f>SUMIFS('PLAN OPERATIVO'!$CL$11:$CL$79,'PLAN OPERATIVO'!$B$11:$B$79,DEDICACIÓN!$B19,'PLAN OPERATIVO'!$D$11:$D$79,DEDICACIÓN!Y$10)</f>
        <v>0</v>
      </c>
      <c r="Z19" s="659">
        <f t="shared" si="38"/>
        <v>0</v>
      </c>
      <c r="AA19" s="691">
        <f>SUMIFS('PLAN OPERATIVO'!$CL$11:$CL$79,'PLAN OPERATIVO'!$B$11:$B$79,DEDICACIÓN!$B19,'PLAN OPERATIVO'!$D$11:$D$79,DEDICACIÓN!AA$10)</f>
        <v>0</v>
      </c>
      <c r="AB19" s="330">
        <f t="shared" si="39"/>
        <v>0</v>
      </c>
      <c r="AC19" s="333">
        <f>SUMIFS('PLAN OPERATIVO'!$CL$11:$CL$79,'PLAN OPERATIVO'!$B$11:$B$79,DEDICACIÓN!$B19,'PLAN OPERATIVO'!$D$11:$D$79,DEDICACIÓN!AC$10)</f>
        <v>0</v>
      </c>
      <c r="AD19" s="659">
        <f t="shared" si="40"/>
        <v>0</v>
      </c>
      <c r="AE19" s="691">
        <f>SUMIFS('PLAN OPERATIVO'!$CL$11:$CL$79,'PLAN OPERATIVO'!$B$11:$B$79,DEDICACIÓN!$B19,'PLAN OPERATIVO'!$D$11:$D$79,DEDICACIÓN!AE$10)</f>
        <v>0</v>
      </c>
      <c r="AF19" s="330">
        <f t="shared" si="41"/>
        <v>0</v>
      </c>
      <c r="AG19" s="333">
        <f>SUMIFS('PLAN OPERATIVO'!$CL$11:$CL$79,'PLAN OPERATIVO'!$B$11:$B$79,DEDICACIÓN!$B19,'PLAN OPERATIVO'!$D$11:$D$79,DEDICACIÓN!AG$10)</f>
        <v>0</v>
      </c>
      <c r="AH19" s="659">
        <f t="shared" si="42"/>
        <v>0</v>
      </c>
      <c r="AI19" s="330"/>
      <c r="AJ19" s="571">
        <f t="shared" si="0"/>
        <v>0</v>
      </c>
      <c r="AK19" s="571">
        <f t="shared" si="1"/>
        <v>0</v>
      </c>
      <c r="AL19" s="331">
        <f t="shared" si="2"/>
        <v>0</v>
      </c>
      <c r="AM19" s="332"/>
      <c r="AN19" s="333">
        <f t="shared" si="3"/>
        <v>0</v>
      </c>
      <c r="AO19" s="333">
        <f t="shared" si="4"/>
        <v>0</v>
      </c>
      <c r="AP19" s="575">
        <f t="shared" si="5"/>
        <v>0</v>
      </c>
      <c r="AQ19" s="330"/>
      <c r="AR19" s="571">
        <f t="shared" si="6"/>
        <v>0</v>
      </c>
      <c r="AS19" s="571">
        <f t="shared" si="7"/>
        <v>0</v>
      </c>
      <c r="AT19" s="331">
        <f t="shared" si="8"/>
        <v>0</v>
      </c>
      <c r="AU19" s="332"/>
      <c r="AV19" s="333">
        <f t="shared" si="9"/>
        <v>0</v>
      </c>
      <c r="AW19" s="333">
        <f t="shared" si="10"/>
        <v>0</v>
      </c>
      <c r="AX19" s="575">
        <f t="shared" si="11"/>
        <v>0</v>
      </c>
      <c r="AY19" s="330"/>
      <c r="AZ19" s="571">
        <f t="shared" si="12"/>
        <v>0</v>
      </c>
      <c r="BA19" s="571">
        <f t="shared" si="13"/>
        <v>0</v>
      </c>
      <c r="BB19" s="331">
        <f t="shared" si="14"/>
        <v>0</v>
      </c>
      <c r="BC19" s="332"/>
      <c r="BD19" s="333">
        <f t="shared" si="15"/>
        <v>0</v>
      </c>
      <c r="BE19" s="333">
        <f t="shared" si="16"/>
        <v>0</v>
      </c>
      <c r="BF19" s="575">
        <f t="shared" si="17"/>
        <v>0</v>
      </c>
      <c r="BG19" s="330"/>
      <c r="BH19" s="571">
        <f t="shared" si="18"/>
        <v>0</v>
      </c>
      <c r="BI19" s="571">
        <f t="shared" si="19"/>
        <v>0</v>
      </c>
      <c r="BJ19" s="331">
        <f t="shared" si="20"/>
        <v>0</v>
      </c>
      <c r="BK19" s="332"/>
      <c r="BL19" s="333">
        <f t="shared" si="21"/>
        <v>0</v>
      </c>
      <c r="BM19" s="333">
        <f t="shared" si="22"/>
        <v>0</v>
      </c>
      <c r="BN19" s="575">
        <f t="shared" si="23"/>
        <v>0</v>
      </c>
      <c r="BO19" s="330"/>
      <c r="BP19" s="571">
        <f t="shared" si="24"/>
        <v>0</v>
      </c>
      <c r="BQ19" s="571">
        <f t="shared" si="25"/>
        <v>0</v>
      </c>
      <c r="BR19" s="331">
        <f t="shared" si="26"/>
        <v>0</v>
      </c>
    </row>
    <row r="20" spans="2:70" s="334" customFormat="1" ht="68.25" customHeight="1">
      <c r="B20" s="799" t="str">
        <f>'PLAN OPERATIVO'!B19</f>
        <v>Preparar y entregar informes periódicos y finales, así como documentos que incluyan resultados técnicos, administrativos, sociales y financieros, con el paso a paso para replicar la experiencia.</v>
      </c>
      <c r="C20" s="691">
        <f>SUMIFS('PLAN OPERATIVO'!$CL$11:$CL$79,'PLAN OPERATIVO'!$B$11:$B$79,DEDICACIÓN!$B20,'PLAN OPERATIVO'!$D$11:$D$79,DEDICACIÓN!C$10)</f>
        <v>12.2</v>
      </c>
      <c r="D20" s="330">
        <f t="shared" si="27"/>
        <v>0.51</v>
      </c>
      <c r="E20" s="333">
        <f>SUMIFS('PLAN OPERATIVO'!$CL$11:$CL$79,'PLAN OPERATIVO'!$B$11:$B$79,DEDICACIÓN!$B20,'PLAN OPERATIVO'!$D$11:$D$79,DEDICACIÓN!E$10)</f>
        <v>0</v>
      </c>
      <c r="F20" s="659">
        <f t="shared" si="28"/>
        <v>0</v>
      </c>
      <c r="G20" s="691">
        <f>SUMIFS('PLAN OPERATIVO'!$CL$11:$CL$79,'PLAN OPERATIVO'!$B$11:$B$79,DEDICACIÓN!$B20,'PLAN OPERATIVO'!$D$11:$D$79,DEDICACIÓN!G$10)</f>
        <v>0</v>
      </c>
      <c r="H20" s="330">
        <f t="shared" si="29"/>
        <v>0</v>
      </c>
      <c r="I20" s="333">
        <f>SUMIFS('PLAN OPERATIVO'!$CL$11:$CL$79,'PLAN OPERATIVO'!$B$11:$B$79,DEDICACIÓN!$B20,'PLAN OPERATIVO'!$D$11:$D$79,DEDICACIÓN!I$10)</f>
        <v>0</v>
      </c>
      <c r="J20" s="659">
        <f t="shared" si="30"/>
        <v>0</v>
      </c>
      <c r="K20" s="691">
        <f>SUMIFS('PLAN OPERATIVO'!$CL$11:$CL$79,'PLAN OPERATIVO'!$B$11:$B$79,DEDICACIÓN!$B20,'PLAN OPERATIVO'!$D$11:$D$79,DEDICACIÓN!K$10)</f>
        <v>0</v>
      </c>
      <c r="L20" s="330">
        <f t="shared" si="31"/>
        <v>0</v>
      </c>
      <c r="M20" s="333">
        <f>SUMIFS('PLAN OPERATIVO'!$CL$11:$CL$79,'PLAN OPERATIVO'!$B$11:$B$79,DEDICACIÓN!$B20,'PLAN OPERATIVO'!$D$11:$D$79,DEDICACIÓN!M$10)</f>
        <v>0</v>
      </c>
      <c r="N20" s="659">
        <f t="shared" si="32"/>
        <v>0</v>
      </c>
      <c r="O20" s="691">
        <f>SUMIFS('PLAN OPERATIVO'!$CL$11:$CL$79,'PLAN OPERATIVO'!$B$11:$B$79,DEDICACIÓN!$B20,'PLAN OPERATIVO'!$D$11:$D$79,DEDICACIÓN!O$10)</f>
        <v>0</v>
      </c>
      <c r="P20" s="330">
        <f t="shared" si="33"/>
        <v>0</v>
      </c>
      <c r="Q20" s="333">
        <f>SUMIFS('PLAN OPERATIVO'!$CL$11:$CL$79,'PLAN OPERATIVO'!$B$11:$B$79,DEDICACIÓN!$B20,'PLAN OPERATIVO'!$D$11:$D$79,DEDICACIÓN!Q$10)</f>
        <v>0</v>
      </c>
      <c r="R20" s="659">
        <f t="shared" si="34"/>
        <v>0</v>
      </c>
      <c r="S20" s="691">
        <f>SUMIFS('PLAN OPERATIVO'!$CL$11:$CL$79,'PLAN OPERATIVO'!$B$11:$B$79,DEDICACIÓN!$B20,'PLAN OPERATIVO'!$D$11:$D$79,DEDICACIÓN!S$10)</f>
        <v>0</v>
      </c>
      <c r="T20" s="330">
        <f t="shared" si="35"/>
        <v>0</v>
      </c>
      <c r="U20" s="333">
        <f>SUMIFS('PLAN OPERATIVO'!$CL$11:$CL$79,'PLAN OPERATIVO'!$B$11:$B$79,DEDICACIÓN!$B20,'PLAN OPERATIVO'!$D$11:$D$79,DEDICACIÓN!U$10)</f>
        <v>0</v>
      </c>
      <c r="V20" s="659">
        <f t="shared" si="36"/>
        <v>0</v>
      </c>
      <c r="W20" s="691">
        <f>SUMIFS('PLAN OPERATIVO'!$CL$11:$CL$79,'PLAN OPERATIVO'!$B$11:$B$79,DEDICACIÓN!$B20,'PLAN OPERATIVO'!$D$11:$D$79,DEDICACIÓN!W$10)</f>
        <v>0</v>
      </c>
      <c r="X20" s="330">
        <f t="shared" si="37"/>
        <v>0</v>
      </c>
      <c r="Y20" s="333">
        <f>SUMIFS('PLAN OPERATIVO'!$CL$11:$CL$79,'PLAN OPERATIVO'!$B$11:$B$79,DEDICACIÓN!$B20,'PLAN OPERATIVO'!$D$11:$D$79,DEDICACIÓN!Y$10)</f>
        <v>0</v>
      </c>
      <c r="Z20" s="659">
        <f t="shared" si="38"/>
        <v>0</v>
      </c>
      <c r="AA20" s="691">
        <f>SUMIFS('PLAN OPERATIVO'!$CL$11:$CL$79,'PLAN OPERATIVO'!$B$11:$B$79,DEDICACIÓN!$B20,'PLAN OPERATIVO'!$D$11:$D$79,DEDICACIÓN!AA$10)</f>
        <v>0</v>
      </c>
      <c r="AB20" s="330">
        <f t="shared" si="39"/>
        <v>0</v>
      </c>
      <c r="AC20" s="333">
        <f>SUMIFS('PLAN OPERATIVO'!$CL$11:$CL$79,'PLAN OPERATIVO'!$B$11:$B$79,DEDICACIÓN!$B20,'PLAN OPERATIVO'!$D$11:$D$79,DEDICACIÓN!AC$10)</f>
        <v>0</v>
      </c>
      <c r="AD20" s="659">
        <f t="shared" si="40"/>
        <v>0</v>
      </c>
      <c r="AE20" s="691">
        <f>SUMIFS('PLAN OPERATIVO'!$CL$11:$CL$79,'PLAN OPERATIVO'!$B$11:$B$79,DEDICACIÓN!$B20,'PLAN OPERATIVO'!$D$11:$D$79,DEDICACIÓN!AE$10)</f>
        <v>0</v>
      </c>
      <c r="AF20" s="330">
        <f t="shared" si="41"/>
        <v>0</v>
      </c>
      <c r="AG20" s="333">
        <f>SUMIFS('PLAN OPERATIVO'!$CL$11:$CL$79,'PLAN OPERATIVO'!$B$11:$B$79,DEDICACIÓN!$B20,'PLAN OPERATIVO'!$D$11:$D$79,DEDICACIÓN!AG$10)</f>
        <v>0</v>
      </c>
      <c r="AH20" s="659">
        <f t="shared" si="42"/>
        <v>0</v>
      </c>
      <c r="AI20" s="330"/>
      <c r="AJ20" s="571">
        <f t="shared" si="0"/>
        <v>0</v>
      </c>
      <c r="AK20" s="571">
        <f t="shared" si="1"/>
        <v>0</v>
      </c>
      <c r="AL20" s="331">
        <f t="shared" si="2"/>
        <v>0</v>
      </c>
      <c r="AM20" s="332"/>
      <c r="AN20" s="333">
        <f t="shared" si="3"/>
        <v>0</v>
      </c>
      <c r="AO20" s="333">
        <f t="shared" si="4"/>
        <v>0</v>
      </c>
      <c r="AP20" s="575">
        <f t="shared" si="5"/>
        <v>0</v>
      </c>
      <c r="AQ20" s="330"/>
      <c r="AR20" s="571">
        <f t="shared" si="6"/>
        <v>0</v>
      </c>
      <c r="AS20" s="571">
        <f t="shared" si="7"/>
        <v>0</v>
      </c>
      <c r="AT20" s="331">
        <f t="shared" si="8"/>
        <v>0</v>
      </c>
      <c r="AU20" s="332"/>
      <c r="AV20" s="333">
        <f t="shared" si="9"/>
        <v>0</v>
      </c>
      <c r="AW20" s="333">
        <f t="shared" si="10"/>
        <v>0</v>
      </c>
      <c r="AX20" s="575">
        <f t="shared" si="11"/>
        <v>0</v>
      </c>
      <c r="AY20" s="330"/>
      <c r="AZ20" s="571">
        <f t="shared" si="12"/>
        <v>0</v>
      </c>
      <c r="BA20" s="571">
        <f t="shared" si="13"/>
        <v>0</v>
      </c>
      <c r="BB20" s="331">
        <f t="shared" si="14"/>
        <v>0</v>
      </c>
      <c r="BC20" s="332"/>
      <c r="BD20" s="333">
        <f t="shared" si="15"/>
        <v>0</v>
      </c>
      <c r="BE20" s="333">
        <f t="shared" si="16"/>
        <v>0</v>
      </c>
      <c r="BF20" s="575">
        <f t="shared" si="17"/>
        <v>0</v>
      </c>
      <c r="BG20" s="330"/>
      <c r="BH20" s="571">
        <f t="shared" si="18"/>
        <v>0</v>
      </c>
      <c r="BI20" s="571">
        <f t="shared" si="19"/>
        <v>0</v>
      </c>
      <c r="BJ20" s="331">
        <f t="shared" si="20"/>
        <v>0</v>
      </c>
      <c r="BK20" s="332"/>
      <c r="BL20" s="333">
        <f t="shared" si="21"/>
        <v>0</v>
      </c>
      <c r="BM20" s="333">
        <f t="shared" si="22"/>
        <v>0</v>
      </c>
      <c r="BN20" s="575">
        <f t="shared" si="23"/>
        <v>0</v>
      </c>
      <c r="BO20" s="330"/>
      <c r="BP20" s="571">
        <f t="shared" si="24"/>
        <v>0</v>
      </c>
      <c r="BQ20" s="571">
        <f t="shared" si="25"/>
        <v>0</v>
      </c>
      <c r="BR20" s="331">
        <f t="shared" si="26"/>
        <v>0</v>
      </c>
    </row>
    <row r="21" spans="2:70" s="334" customFormat="1" ht="96" customHeight="1">
      <c r="B21" s="798" t="str">
        <f>'PLAN OPERATIVO'!B20</f>
        <v>Implementar un sistema de monitoreo SIG que permita la digitalización, espacialización y georreferenciación de información primaria, así como el análisis de cambios en las áreas de intervención, incluyendo el cálculo de áreas, mapas de coberturas y actualización de imágenes satelitales o por uso de drones.</v>
      </c>
      <c r="C21" s="691">
        <f>SUMIFS('PLAN OPERATIVO'!$CL$11:$CL$79,'PLAN OPERATIVO'!$B$11:$B$79,DEDICACIÓN!$B21,'PLAN OPERATIVO'!$D$11:$D$79,DEDICACIÓN!C$10)</f>
        <v>0</v>
      </c>
      <c r="D21" s="330">
        <f t="shared" si="27"/>
        <v>0</v>
      </c>
      <c r="E21" s="333">
        <f>+'PLAN OPERATIVO'!CL20</f>
        <v>27.999999999999982</v>
      </c>
      <c r="F21" s="659">
        <f t="shared" si="28"/>
        <v>1.17</v>
      </c>
      <c r="G21" s="691">
        <f>SUMIFS('PLAN OPERATIVO'!$CL$11:$CL$79,'PLAN OPERATIVO'!$B$11:$B$79,DEDICACIÓN!$B21,'PLAN OPERATIVO'!$D$11:$D$79,DEDICACIÓN!G$10)</f>
        <v>0</v>
      </c>
      <c r="H21" s="330">
        <f t="shared" si="29"/>
        <v>0</v>
      </c>
      <c r="I21" s="333">
        <f>SUMIFS('PLAN OPERATIVO'!$CL$11:$CL$79,'PLAN OPERATIVO'!$B$11:$B$79,DEDICACIÓN!$B21,'PLAN OPERATIVO'!$D$11:$D$79,DEDICACIÓN!I$10)</f>
        <v>0</v>
      </c>
      <c r="J21" s="659">
        <f t="shared" si="30"/>
        <v>0</v>
      </c>
      <c r="K21" s="691">
        <f>SUMIFS('PLAN OPERATIVO'!$CL$11:$CL$79,'PLAN OPERATIVO'!$B$11:$B$79,DEDICACIÓN!$B21,'PLAN OPERATIVO'!$D$11:$D$79,DEDICACIÓN!K$10)</f>
        <v>0</v>
      </c>
      <c r="L21" s="330">
        <f t="shared" si="31"/>
        <v>0</v>
      </c>
      <c r="M21" s="333">
        <f>SUMIFS('PLAN OPERATIVO'!$CL$11:$CL$79,'PLAN OPERATIVO'!$B$11:$B$79,DEDICACIÓN!$B21,'PLAN OPERATIVO'!$D$11:$D$79,DEDICACIÓN!M$10)</f>
        <v>0</v>
      </c>
      <c r="N21" s="659">
        <f t="shared" si="32"/>
        <v>0</v>
      </c>
      <c r="O21" s="691">
        <f>SUMIFS('PLAN OPERATIVO'!$CL$11:$CL$79,'PLAN OPERATIVO'!$B$11:$B$79,DEDICACIÓN!$B21,'PLAN OPERATIVO'!$D$11:$D$79,DEDICACIÓN!O$10)</f>
        <v>0</v>
      </c>
      <c r="P21" s="330">
        <f t="shared" si="33"/>
        <v>0</v>
      </c>
      <c r="Q21" s="333">
        <f>SUMIFS('PLAN OPERATIVO'!$CL$11:$CL$79,'PLAN OPERATIVO'!$B$11:$B$79,DEDICACIÓN!$B21,'PLAN OPERATIVO'!$D$11:$D$79,DEDICACIÓN!Q$10)</f>
        <v>0</v>
      </c>
      <c r="R21" s="659">
        <f t="shared" si="34"/>
        <v>0</v>
      </c>
      <c r="S21" s="691">
        <f>SUMIFS('PLAN OPERATIVO'!$CL$11:$CL$79,'PLAN OPERATIVO'!$B$11:$B$79,DEDICACIÓN!$B21,'PLAN OPERATIVO'!$D$11:$D$79,DEDICACIÓN!S$10)</f>
        <v>0</v>
      </c>
      <c r="T21" s="330">
        <f t="shared" si="35"/>
        <v>0</v>
      </c>
      <c r="U21" s="333">
        <f>SUMIFS('PLAN OPERATIVO'!$CL$11:$CL$79,'PLAN OPERATIVO'!$B$11:$B$79,DEDICACIÓN!$B21,'PLAN OPERATIVO'!$D$11:$D$79,DEDICACIÓN!U$10)</f>
        <v>0</v>
      </c>
      <c r="V21" s="659">
        <f t="shared" si="36"/>
        <v>0</v>
      </c>
      <c r="W21" s="691">
        <f>SUMIFS('PLAN OPERATIVO'!$CL$11:$CL$79,'PLAN OPERATIVO'!$B$11:$B$79,DEDICACIÓN!$B21,'PLAN OPERATIVO'!$D$11:$D$79,DEDICACIÓN!W$10)</f>
        <v>0</v>
      </c>
      <c r="X21" s="330">
        <f t="shared" si="37"/>
        <v>0</v>
      </c>
      <c r="Y21" s="333">
        <f>SUMIFS('PLAN OPERATIVO'!$CL$11:$CL$79,'PLAN OPERATIVO'!$B$11:$B$79,DEDICACIÓN!$B21,'PLAN OPERATIVO'!$D$11:$D$79,DEDICACIÓN!Y$10)</f>
        <v>0</v>
      </c>
      <c r="Z21" s="659">
        <f t="shared" si="38"/>
        <v>0</v>
      </c>
      <c r="AA21" s="691">
        <f>SUMIFS('PLAN OPERATIVO'!$CL$11:$CL$79,'PLAN OPERATIVO'!$B$11:$B$79,DEDICACIÓN!$B21,'PLAN OPERATIVO'!$D$11:$D$79,DEDICACIÓN!AA$10)</f>
        <v>0</v>
      </c>
      <c r="AB21" s="330">
        <f t="shared" si="39"/>
        <v>0</v>
      </c>
      <c r="AC21" s="333">
        <f>SUMIFS('PLAN OPERATIVO'!$CL$11:$CL$79,'PLAN OPERATIVO'!$B$11:$B$79,DEDICACIÓN!$B21,'PLAN OPERATIVO'!$D$11:$D$79,DEDICACIÓN!AC$10)</f>
        <v>0</v>
      </c>
      <c r="AD21" s="659">
        <f t="shared" si="40"/>
        <v>0</v>
      </c>
      <c r="AE21" s="691">
        <f>SUMIFS('PLAN OPERATIVO'!$CL$11:$CL$79,'PLAN OPERATIVO'!$B$11:$B$79,DEDICACIÓN!$B21,'PLAN OPERATIVO'!$D$11:$D$79,DEDICACIÓN!AE$10)</f>
        <v>0</v>
      </c>
      <c r="AF21" s="330">
        <f t="shared" si="41"/>
        <v>0</v>
      </c>
      <c r="AG21" s="333">
        <f>SUMIFS('PLAN OPERATIVO'!$CL$11:$CL$79,'PLAN OPERATIVO'!$B$11:$B$79,DEDICACIÓN!$B21,'PLAN OPERATIVO'!$D$11:$D$79,DEDICACIÓN!AG$10)</f>
        <v>0</v>
      </c>
      <c r="AH21" s="659">
        <f t="shared" si="42"/>
        <v>0</v>
      </c>
      <c r="AI21" s="330"/>
      <c r="AJ21" s="571">
        <f t="shared" si="0"/>
        <v>0</v>
      </c>
      <c r="AK21" s="571">
        <f t="shared" si="1"/>
        <v>0</v>
      </c>
      <c r="AL21" s="331">
        <f t="shared" si="2"/>
        <v>0</v>
      </c>
      <c r="AM21" s="332"/>
      <c r="AN21" s="333">
        <f t="shared" si="3"/>
        <v>0</v>
      </c>
      <c r="AO21" s="333">
        <f t="shared" si="4"/>
        <v>0</v>
      </c>
      <c r="AP21" s="575">
        <f t="shared" si="5"/>
        <v>0</v>
      </c>
      <c r="AQ21" s="330"/>
      <c r="AR21" s="571">
        <f t="shared" si="6"/>
        <v>0</v>
      </c>
      <c r="AS21" s="571">
        <f t="shared" si="7"/>
        <v>0</v>
      </c>
      <c r="AT21" s="331">
        <f t="shared" si="8"/>
        <v>0</v>
      </c>
      <c r="AU21" s="332"/>
      <c r="AV21" s="333">
        <f t="shared" si="9"/>
        <v>0</v>
      </c>
      <c r="AW21" s="333">
        <f t="shared" si="10"/>
        <v>0</v>
      </c>
      <c r="AX21" s="575">
        <f t="shared" si="11"/>
        <v>0</v>
      </c>
      <c r="AY21" s="330"/>
      <c r="AZ21" s="571">
        <f t="shared" si="12"/>
        <v>0</v>
      </c>
      <c r="BA21" s="571">
        <f t="shared" si="13"/>
        <v>0</v>
      </c>
      <c r="BB21" s="331">
        <f t="shared" si="14"/>
        <v>0</v>
      </c>
      <c r="BC21" s="332"/>
      <c r="BD21" s="333">
        <f t="shared" si="15"/>
        <v>0</v>
      </c>
      <c r="BE21" s="333">
        <f t="shared" si="16"/>
        <v>0</v>
      </c>
      <c r="BF21" s="575">
        <f t="shared" si="17"/>
        <v>0</v>
      </c>
      <c r="BG21" s="330"/>
      <c r="BH21" s="571">
        <f t="shared" si="18"/>
        <v>0</v>
      </c>
      <c r="BI21" s="571">
        <f t="shared" si="19"/>
        <v>0</v>
      </c>
      <c r="BJ21" s="331">
        <f t="shared" si="20"/>
        <v>0</v>
      </c>
      <c r="BK21" s="332"/>
      <c r="BL21" s="333">
        <f t="shared" si="21"/>
        <v>0</v>
      </c>
      <c r="BM21" s="333">
        <f t="shared" si="22"/>
        <v>0</v>
      </c>
      <c r="BN21" s="575">
        <f t="shared" si="23"/>
        <v>0</v>
      </c>
      <c r="BO21" s="330"/>
      <c r="BP21" s="571">
        <f t="shared" si="24"/>
        <v>0</v>
      </c>
      <c r="BQ21" s="571">
        <f t="shared" si="25"/>
        <v>0</v>
      </c>
      <c r="BR21" s="331">
        <f t="shared" si="26"/>
        <v>0</v>
      </c>
    </row>
    <row r="22" spans="2:70" s="334" customFormat="1" ht="63.75" customHeight="1">
      <c r="B22" s="798" t="str">
        <f>'PLAN OPERATIVO'!B21</f>
        <v xml:space="preserve"> Apoyar la socialización de los resultados y avances del proyecto con las partes interesadas, garantizando que la información sea accesible y comprensible para todos los involucrados</v>
      </c>
      <c r="C22" s="691">
        <f>SUMIFS('PLAN OPERATIVO'!$CL$11:$CL$79,'PLAN OPERATIVO'!$B$11:$B$79,DEDICACIÓN!$B22,'PLAN OPERATIVO'!$D$11:$D$79,DEDICACIÓN!C$10)</f>
        <v>0</v>
      </c>
      <c r="D22" s="330">
        <f t="shared" si="27"/>
        <v>0</v>
      </c>
      <c r="E22" s="333">
        <f>SUMIFS('PLAN OPERATIVO'!$CL$11:$CL$79,'PLAN OPERATIVO'!$B$11:$B$79,DEDICACIÓN!$B22,'PLAN OPERATIVO'!$D$11:$D$79,DEDICACIÓN!E$10)</f>
        <v>12.000000000000007</v>
      </c>
      <c r="F22" s="659">
        <f t="shared" si="28"/>
        <v>0.5</v>
      </c>
      <c r="G22" s="691">
        <f>SUMIFS('PLAN OPERATIVO'!$CL$11:$CL$79,'PLAN OPERATIVO'!$B$11:$B$79,DEDICACIÓN!$B22,'PLAN OPERATIVO'!$D$11:$D$79,DEDICACIÓN!G$10)</f>
        <v>0</v>
      </c>
      <c r="H22" s="330">
        <f t="shared" si="29"/>
        <v>0</v>
      </c>
      <c r="I22" s="333">
        <f>SUMIFS('PLAN OPERATIVO'!$CL$11:$CL$79,'PLAN OPERATIVO'!$B$11:$B$79,DEDICACIÓN!$B22,'PLAN OPERATIVO'!$D$11:$D$79,DEDICACIÓN!I$10)</f>
        <v>0</v>
      </c>
      <c r="J22" s="659">
        <f t="shared" si="30"/>
        <v>0</v>
      </c>
      <c r="K22" s="691">
        <f>SUMIFS('PLAN OPERATIVO'!$CL$11:$CL$79,'PLAN OPERATIVO'!$B$11:$B$79,DEDICACIÓN!$B22,'PLAN OPERATIVO'!$D$11:$D$79,DEDICACIÓN!K$10)</f>
        <v>0</v>
      </c>
      <c r="L22" s="330">
        <f t="shared" si="31"/>
        <v>0</v>
      </c>
      <c r="M22" s="333">
        <f>SUMIFS('PLAN OPERATIVO'!$CL$11:$CL$79,'PLAN OPERATIVO'!$B$11:$B$79,DEDICACIÓN!$B22,'PLAN OPERATIVO'!$D$11:$D$79,DEDICACIÓN!M$10)</f>
        <v>0</v>
      </c>
      <c r="N22" s="659">
        <f t="shared" si="32"/>
        <v>0</v>
      </c>
      <c r="O22" s="691">
        <f>SUMIFS('PLAN OPERATIVO'!$CL$11:$CL$79,'PLAN OPERATIVO'!$B$11:$B$79,DEDICACIÓN!$B22,'PLAN OPERATIVO'!$D$11:$D$79,DEDICACIÓN!O$10)</f>
        <v>0</v>
      </c>
      <c r="P22" s="330">
        <f t="shared" si="33"/>
        <v>0</v>
      </c>
      <c r="Q22" s="333">
        <f>SUMIFS('PLAN OPERATIVO'!$CL$11:$CL$79,'PLAN OPERATIVO'!$B$11:$B$79,DEDICACIÓN!$B22,'PLAN OPERATIVO'!$D$11:$D$79,DEDICACIÓN!Q$10)</f>
        <v>0</v>
      </c>
      <c r="R22" s="659">
        <f t="shared" si="34"/>
        <v>0</v>
      </c>
      <c r="S22" s="691">
        <f>SUMIFS('PLAN OPERATIVO'!$CL$11:$CL$79,'PLAN OPERATIVO'!$B$11:$B$79,DEDICACIÓN!$B22,'PLAN OPERATIVO'!$D$11:$D$79,DEDICACIÓN!S$10)</f>
        <v>0</v>
      </c>
      <c r="T22" s="330">
        <f t="shared" si="35"/>
        <v>0</v>
      </c>
      <c r="U22" s="333">
        <f>SUMIFS('PLAN OPERATIVO'!$CL$11:$CL$79,'PLAN OPERATIVO'!$B$11:$B$79,DEDICACIÓN!$B22,'PLAN OPERATIVO'!$D$11:$D$79,DEDICACIÓN!U$10)</f>
        <v>0</v>
      </c>
      <c r="V22" s="659">
        <f t="shared" si="36"/>
        <v>0</v>
      </c>
      <c r="W22" s="691">
        <f>SUMIFS('PLAN OPERATIVO'!$CL$11:$CL$79,'PLAN OPERATIVO'!$B$11:$B$79,DEDICACIÓN!$B22,'PLAN OPERATIVO'!$D$11:$D$79,DEDICACIÓN!W$10)</f>
        <v>0</v>
      </c>
      <c r="X22" s="330">
        <f t="shared" si="37"/>
        <v>0</v>
      </c>
      <c r="Y22" s="333">
        <f>SUMIFS('PLAN OPERATIVO'!$CL$11:$CL$79,'PLAN OPERATIVO'!$B$11:$B$79,DEDICACIÓN!$B22,'PLAN OPERATIVO'!$D$11:$D$79,DEDICACIÓN!Y$10)</f>
        <v>0</v>
      </c>
      <c r="Z22" s="659">
        <f t="shared" si="38"/>
        <v>0</v>
      </c>
      <c r="AA22" s="691">
        <f>SUMIFS('PLAN OPERATIVO'!$CL$11:$CL$79,'PLAN OPERATIVO'!$B$11:$B$79,DEDICACIÓN!$B22,'PLAN OPERATIVO'!$D$11:$D$79,DEDICACIÓN!AA$10)</f>
        <v>0</v>
      </c>
      <c r="AB22" s="330">
        <f t="shared" si="39"/>
        <v>0</v>
      </c>
      <c r="AC22" s="333">
        <f>SUMIFS('PLAN OPERATIVO'!$CL$11:$CL$79,'PLAN OPERATIVO'!$B$11:$B$79,DEDICACIÓN!$B22,'PLAN OPERATIVO'!$D$11:$D$79,DEDICACIÓN!AC$10)</f>
        <v>0</v>
      </c>
      <c r="AD22" s="659">
        <f t="shared" si="40"/>
        <v>0</v>
      </c>
      <c r="AE22" s="691">
        <f>SUMIFS('PLAN OPERATIVO'!$CL$11:$CL$79,'PLAN OPERATIVO'!$B$11:$B$79,DEDICACIÓN!$B22,'PLAN OPERATIVO'!$D$11:$D$79,DEDICACIÓN!AE$10)</f>
        <v>0</v>
      </c>
      <c r="AF22" s="330">
        <f t="shared" si="41"/>
        <v>0</v>
      </c>
      <c r="AG22" s="333">
        <f>SUMIFS('PLAN OPERATIVO'!$CL$11:$CL$79,'PLAN OPERATIVO'!$B$11:$B$79,DEDICACIÓN!$B22,'PLAN OPERATIVO'!$D$11:$D$79,DEDICACIÓN!AG$10)</f>
        <v>0</v>
      </c>
      <c r="AH22" s="659">
        <f t="shared" si="42"/>
        <v>0</v>
      </c>
      <c r="AI22" s="330"/>
      <c r="AJ22" s="571">
        <f t="shared" si="0"/>
        <v>0</v>
      </c>
      <c r="AK22" s="571">
        <f t="shared" si="1"/>
        <v>0</v>
      </c>
      <c r="AL22" s="331">
        <f t="shared" si="2"/>
        <v>0</v>
      </c>
      <c r="AM22" s="332"/>
      <c r="AN22" s="333">
        <f t="shared" si="3"/>
        <v>0</v>
      </c>
      <c r="AO22" s="333">
        <f t="shared" si="4"/>
        <v>0</v>
      </c>
      <c r="AP22" s="575">
        <f t="shared" si="5"/>
        <v>0</v>
      </c>
      <c r="AQ22" s="330"/>
      <c r="AR22" s="571">
        <f t="shared" si="6"/>
        <v>0</v>
      </c>
      <c r="AS22" s="571">
        <f t="shared" si="7"/>
        <v>0</v>
      </c>
      <c r="AT22" s="331">
        <f t="shared" si="8"/>
        <v>0</v>
      </c>
      <c r="AU22" s="332"/>
      <c r="AV22" s="333">
        <f t="shared" si="9"/>
        <v>0</v>
      </c>
      <c r="AW22" s="333">
        <f t="shared" si="10"/>
        <v>0</v>
      </c>
      <c r="AX22" s="575">
        <f t="shared" si="11"/>
        <v>0</v>
      </c>
      <c r="AY22" s="330"/>
      <c r="AZ22" s="571">
        <f t="shared" si="12"/>
        <v>0</v>
      </c>
      <c r="BA22" s="571">
        <f t="shared" si="13"/>
        <v>0</v>
      </c>
      <c r="BB22" s="331">
        <f t="shared" si="14"/>
        <v>0</v>
      </c>
      <c r="BC22" s="332"/>
      <c r="BD22" s="333">
        <f t="shared" si="15"/>
        <v>0</v>
      </c>
      <c r="BE22" s="333">
        <f t="shared" si="16"/>
        <v>0</v>
      </c>
      <c r="BF22" s="575">
        <f t="shared" si="17"/>
        <v>0</v>
      </c>
      <c r="BG22" s="330"/>
      <c r="BH22" s="571">
        <f t="shared" si="18"/>
        <v>0</v>
      </c>
      <c r="BI22" s="571">
        <f t="shared" si="19"/>
        <v>0</v>
      </c>
      <c r="BJ22" s="331">
        <f t="shared" si="20"/>
        <v>0</v>
      </c>
      <c r="BK22" s="332"/>
      <c r="BL22" s="333">
        <f t="shared" si="21"/>
        <v>0</v>
      </c>
      <c r="BM22" s="333">
        <f t="shared" si="22"/>
        <v>0</v>
      </c>
      <c r="BN22" s="575">
        <f t="shared" si="23"/>
        <v>0</v>
      </c>
      <c r="BO22" s="330"/>
      <c r="BP22" s="571">
        <f t="shared" si="24"/>
        <v>0</v>
      </c>
      <c r="BQ22" s="571">
        <f t="shared" si="25"/>
        <v>0</v>
      </c>
      <c r="BR22" s="331">
        <f t="shared" si="26"/>
        <v>0</v>
      </c>
    </row>
    <row r="23" spans="2:70" s="334" customFormat="1" ht="66.75" customHeight="1">
      <c r="B23" s="798" t="str">
        <f>'PLAN OPERATIVO'!B22</f>
        <v>Trabajar en conjunto con otros profesionales, como ecologistas, ingenieros y gestores de recursos hídricos, para asegurar un enfoque integral en la restauración de microcuencas</v>
      </c>
      <c r="C23" s="691">
        <f>SUMIFS('PLAN OPERATIVO'!$CL$11:$CL$79,'PLAN OPERATIVO'!$B$11:$B$79,DEDICACIÓN!$B23,'PLAN OPERATIVO'!$D$11:$D$79,DEDICACIÓN!C$10)</f>
        <v>0</v>
      </c>
      <c r="D23" s="330">
        <f t="shared" si="27"/>
        <v>0</v>
      </c>
      <c r="E23" s="333">
        <f>SUMIFS('PLAN OPERATIVO'!$CL$11:$CL$79,'PLAN OPERATIVO'!$B$11:$B$79,DEDICACIÓN!$B23,'PLAN OPERATIVO'!$D$11:$D$79,DEDICACIÓN!E$10)</f>
        <v>8.0000000000000036</v>
      </c>
      <c r="F23" s="659">
        <f t="shared" si="28"/>
        <v>0.33</v>
      </c>
      <c r="G23" s="691">
        <f>SUMIFS('PLAN OPERATIVO'!$CL$11:$CL$79,'PLAN OPERATIVO'!$B$11:$B$79,DEDICACIÓN!$B23,'PLAN OPERATIVO'!$D$11:$D$79,DEDICACIÓN!G$10)</f>
        <v>0</v>
      </c>
      <c r="H23" s="330">
        <f t="shared" si="29"/>
        <v>0</v>
      </c>
      <c r="I23" s="333">
        <f>SUMIFS('PLAN OPERATIVO'!$CL$11:$CL$79,'PLAN OPERATIVO'!$B$11:$B$79,DEDICACIÓN!$B23,'PLAN OPERATIVO'!$D$11:$D$79,DEDICACIÓN!I$10)</f>
        <v>0</v>
      </c>
      <c r="J23" s="659">
        <f t="shared" si="30"/>
        <v>0</v>
      </c>
      <c r="K23" s="691">
        <f>SUMIFS('PLAN OPERATIVO'!$CL$11:$CL$79,'PLAN OPERATIVO'!$B$11:$B$79,DEDICACIÓN!$B23,'PLAN OPERATIVO'!$D$11:$D$79,DEDICACIÓN!K$10)</f>
        <v>0</v>
      </c>
      <c r="L23" s="330">
        <f t="shared" si="31"/>
        <v>0</v>
      </c>
      <c r="M23" s="333">
        <f>SUMIFS('PLAN OPERATIVO'!$CL$11:$CL$79,'PLAN OPERATIVO'!$B$11:$B$79,DEDICACIÓN!$B23,'PLAN OPERATIVO'!$D$11:$D$79,DEDICACIÓN!M$10)</f>
        <v>0</v>
      </c>
      <c r="N23" s="659">
        <f t="shared" si="32"/>
        <v>0</v>
      </c>
      <c r="O23" s="691">
        <f>SUMIFS('PLAN OPERATIVO'!$CL$11:$CL$79,'PLAN OPERATIVO'!$B$11:$B$79,DEDICACIÓN!$B23,'PLAN OPERATIVO'!$D$11:$D$79,DEDICACIÓN!O$10)</f>
        <v>0</v>
      </c>
      <c r="P23" s="330">
        <f t="shared" si="33"/>
        <v>0</v>
      </c>
      <c r="Q23" s="333">
        <f>SUMIFS('PLAN OPERATIVO'!$CL$11:$CL$79,'PLAN OPERATIVO'!$B$11:$B$79,DEDICACIÓN!$B23,'PLAN OPERATIVO'!$D$11:$D$79,DEDICACIÓN!Q$10)</f>
        <v>0</v>
      </c>
      <c r="R23" s="659">
        <f t="shared" si="34"/>
        <v>0</v>
      </c>
      <c r="S23" s="691">
        <f>SUMIFS('PLAN OPERATIVO'!$CL$11:$CL$79,'PLAN OPERATIVO'!$B$11:$B$79,DEDICACIÓN!$B23,'PLAN OPERATIVO'!$D$11:$D$79,DEDICACIÓN!S$10)</f>
        <v>0</v>
      </c>
      <c r="T23" s="330">
        <f t="shared" si="35"/>
        <v>0</v>
      </c>
      <c r="U23" s="333">
        <f>SUMIFS('PLAN OPERATIVO'!$CL$11:$CL$79,'PLAN OPERATIVO'!$B$11:$B$79,DEDICACIÓN!$B23,'PLAN OPERATIVO'!$D$11:$D$79,DEDICACIÓN!U$10)</f>
        <v>0</v>
      </c>
      <c r="V23" s="659">
        <f t="shared" si="36"/>
        <v>0</v>
      </c>
      <c r="W23" s="691">
        <f>SUMIFS('PLAN OPERATIVO'!$CL$11:$CL$79,'PLAN OPERATIVO'!$B$11:$B$79,DEDICACIÓN!$B23,'PLAN OPERATIVO'!$D$11:$D$79,DEDICACIÓN!W$10)</f>
        <v>0</v>
      </c>
      <c r="X23" s="330">
        <f t="shared" si="37"/>
        <v>0</v>
      </c>
      <c r="Y23" s="333">
        <f>SUMIFS('PLAN OPERATIVO'!$CL$11:$CL$79,'PLAN OPERATIVO'!$B$11:$B$79,DEDICACIÓN!$B23,'PLAN OPERATIVO'!$D$11:$D$79,DEDICACIÓN!Y$10)</f>
        <v>0</v>
      </c>
      <c r="Z23" s="659">
        <f t="shared" si="38"/>
        <v>0</v>
      </c>
      <c r="AA23" s="691">
        <f>SUMIFS('PLAN OPERATIVO'!$CL$11:$CL$79,'PLAN OPERATIVO'!$B$11:$B$79,DEDICACIÓN!$B23,'PLAN OPERATIVO'!$D$11:$D$79,DEDICACIÓN!AA$10)</f>
        <v>0</v>
      </c>
      <c r="AB23" s="330">
        <f t="shared" si="39"/>
        <v>0</v>
      </c>
      <c r="AC23" s="333">
        <f>SUMIFS('PLAN OPERATIVO'!$CL$11:$CL$79,'PLAN OPERATIVO'!$B$11:$B$79,DEDICACIÓN!$B23,'PLAN OPERATIVO'!$D$11:$D$79,DEDICACIÓN!AC$10)</f>
        <v>0</v>
      </c>
      <c r="AD23" s="659">
        <f t="shared" si="40"/>
        <v>0</v>
      </c>
      <c r="AE23" s="691">
        <f>SUMIFS('PLAN OPERATIVO'!$CL$11:$CL$79,'PLAN OPERATIVO'!$B$11:$B$79,DEDICACIÓN!$B23,'PLAN OPERATIVO'!$D$11:$D$79,DEDICACIÓN!AE$10)</f>
        <v>0</v>
      </c>
      <c r="AF23" s="330">
        <f t="shared" si="41"/>
        <v>0</v>
      </c>
      <c r="AG23" s="333">
        <f>SUMIFS('PLAN OPERATIVO'!$CL$11:$CL$79,'PLAN OPERATIVO'!$B$11:$B$79,DEDICACIÓN!$B23,'PLAN OPERATIVO'!$D$11:$D$79,DEDICACIÓN!AG$10)</f>
        <v>0</v>
      </c>
      <c r="AH23" s="659">
        <f t="shared" si="42"/>
        <v>0</v>
      </c>
      <c r="AI23" s="330"/>
      <c r="AJ23" s="571">
        <f t="shared" si="0"/>
        <v>0</v>
      </c>
      <c r="AK23" s="571">
        <f t="shared" si="1"/>
        <v>0</v>
      </c>
      <c r="AL23" s="331">
        <f t="shared" si="2"/>
        <v>0</v>
      </c>
      <c r="AM23" s="332"/>
      <c r="AN23" s="333">
        <f t="shared" si="3"/>
        <v>0</v>
      </c>
      <c r="AO23" s="333">
        <f t="shared" si="4"/>
        <v>0</v>
      </c>
      <c r="AP23" s="575">
        <f t="shared" si="5"/>
        <v>0</v>
      </c>
      <c r="AQ23" s="330"/>
      <c r="AR23" s="571">
        <f t="shared" si="6"/>
        <v>0</v>
      </c>
      <c r="AS23" s="571">
        <f t="shared" si="7"/>
        <v>0</v>
      </c>
      <c r="AT23" s="331">
        <f t="shared" si="8"/>
        <v>0</v>
      </c>
      <c r="AU23" s="332"/>
      <c r="AV23" s="333">
        <f t="shared" si="9"/>
        <v>0</v>
      </c>
      <c r="AW23" s="333">
        <f t="shared" si="10"/>
        <v>0</v>
      </c>
      <c r="AX23" s="575">
        <f t="shared" si="11"/>
        <v>0</v>
      </c>
      <c r="AY23" s="330"/>
      <c r="AZ23" s="571">
        <f t="shared" si="12"/>
        <v>0</v>
      </c>
      <c r="BA23" s="571">
        <f t="shared" si="13"/>
        <v>0</v>
      </c>
      <c r="BB23" s="331">
        <f t="shared" si="14"/>
        <v>0</v>
      </c>
      <c r="BC23" s="332"/>
      <c r="BD23" s="333">
        <f t="shared" si="15"/>
        <v>0</v>
      </c>
      <c r="BE23" s="333">
        <f t="shared" si="16"/>
        <v>0</v>
      </c>
      <c r="BF23" s="575">
        <f t="shared" si="17"/>
        <v>0</v>
      </c>
      <c r="BG23" s="330"/>
      <c r="BH23" s="571">
        <f t="shared" si="18"/>
        <v>0</v>
      </c>
      <c r="BI23" s="571">
        <f t="shared" si="19"/>
        <v>0</v>
      </c>
      <c r="BJ23" s="331">
        <f t="shared" si="20"/>
        <v>0</v>
      </c>
      <c r="BK23" s="332"/>
      <c r="BL23" s="333">
        <f t="shared" si="21"/>
        <v>0</v>
      </c>
      <c r="BM23" s="333">
        <f t="shared" si="22"/>
        <v>0</v>
      </c>
      <c r="BN23" s="575">
        <f t="shared" si="23"/>
        <v>0</v>
      </c>
      <c r="BO23" s="330"/>
      <c r="BP23" s="571">
        <f t="shared" si="24"/>
        <v>0</v>
      </c>
      <c r="BQ23" s="571">
        <f t="shared" si="25"/>
        <v>0</v>
      </c>
      <c r="BR23" s="331">
        <f t="shared" si="26"/>
        <v>0</v>
      </c>
    </row>
    <row r="24" spans="2:70" s="334" customFormat="1" ht="45.75" customHeight="1">
      <c r="B24" s="798" t="str">
        <f>'PLAN OPERATIVO'!B23</f>
        <v>Elaborar los informes mensuales y los solicitados por el coordinador del proyecto.</v>
      </c>
      <c r="C24" s="691">
        <f>SUMIFS('PLAN OPERATIVO'!$CL$11:$CL$79,'PLAN OPERATIVO'!$B$11:$B$79,DEDICACIÓN!$B24,'PLAN OPERATIVO'!$D$11:$D$79,DEDICACIÓN!C$10)</f>
        <v>0</v>
      </c>
      <c r="D24" s="330">
        <f t="shared" si="27"/>
        <v>0</v>
      </c>
      <c r="E24" s="333">
        <f>SUMIFS('PLAN OPERATIVO'!$CL$11:$CL$79,'PLAN OPERATIVO'!$B$11:$B$79,DEDICACIÓN!$B24,'PLAN OPERATIVO'!$D$11:$D$79,DEDICACIÓN!E$10)</f>
        <v>11</v>
      </c>
      <c r="F24" s="659">
        <f t="shared" si="28"/>
        <v>0.46</v>
      </c>
      <c r="G24" s="691">
        <f>SUMIFS('PLAN OPERATIVO'!$CL$11:$CL$79,'PLAN OPERATIVO'!$B$11:$B$79,DEDICACIÓN!$B24,'PLAN OPERATIVO'!$D$11:$D$79,DEDICACIÓN!G$10)</f>
        <v>0</v>
      </c>
      <c r="H24" s="330">
        <f t="shared" si="29"/>
        <v>0</v>
      </c>
      <c r="I24" s="333">
        <f>SUMIFS('PLAN OPERATIVO'!$CL$11:$CL$79,'PLAN OPERATIVO'!$B$11:$B$79,DEDICACIÓN!$B24,'PLAN OPERATIVO'!$D$11:$D$79,DEDICACIÓN!I$10)</f>
        <v>0</v>
      </c>
      <c r="J24" s="659">
        <f t="shared" si="30"/>
        <v>0</v>
      </c>
      <c r="K24" s="691">
        <f>SUMIFS('PLAN OPERATIVO'!$CL$11:$CL$79,'PLAN OPERATIVO'!$B$11:$B$79,DEDICACIÓN!$B24,'PLAN OPERATIVO'!$D$11:$D$79,DEDICACIÓN!K$10)</f>
        <v>0</v>
      </c>
      <c r="L24" s="330">
        <f t="shared" si="31"/>
        <v>0</v>
      </c>
      <c r="M24" s="333">
        <f>SUMIFS('PLAN OPERATIVO'!$CL$11:$CL$79,'PLAN OPERATIVO'!$B$11:$B$79,DEDICACIÓN!$B24,'PLAN OPERATIVO'!$D$11:$D$79,DEDICACIÓN!M$10)</f>
        <v>0</v>
      </c>
      <c r="N24" s="659">
        <f t="shared" si="32"/>
        <v>0</v>
      </c>
      <c r="O24" s="691">
        <f>SUMIFS('PLAN OPERATIVO'!$CL$11:$CL$79,'PLAN OPERATIVO'!$B$11:$B$79,DEDICACIÓN!$B24,'PLAN OPERATIVO'!$D$11:$D$79,DEDICACIÓN!O$10)</f>
        <v>0</v>
      </c>
      <c r="P24" s="330">
        <f t="shared" si="33"/>
        <v>0</v>
      </c>
      <c r="Q24" s="333">
        <f>SUMIFS('PLAN OPERATIVO'!$CL$11:$CL$79,'PLAN OPERATIVO'!$B$11:$B$79,DEDICACIÓN!$B24,'PLAN OPERATIVO'!$D$11:$D$79,DEDICACIÓN!Q$10)</f>
        <v>0</v>
      </c>
      <c r="R24" s="659">
        <f t="shared" si="34"/>
        <v>0</v>
      </c>
      <c r="S24" s="691">
        <f>SUMIFS('PLAN OPERATIVO'!$CL$11:$CL$79,'PLAN OPERATIVO'!$B$11:$B$79,DEDICACIÓN!$B24,'PLAN OPERATIVO'!$D$11:$D$79,DEDICACIÓN!S$10)</f>
        <v>0</v>
      </c>
      <c r="T24" s="330">
        <f t="shared" si="35"/>
        <v>0</v>
      </c>
      <c r="U24" s="333">
        <f>SUMIFS('PLAN OPERATIVO'!$CL$11:$CL$79,'PLAN OPERATIVO'!$B$11:$B$79,DEDICACIÓN!$B24,'PLAN OPERATIVO'!$D$11:$D$79,DEDICACIÓN!U$10)</f>
        <v>0</v>
      </c>
      <c r="V24" s="659">
        <f t="shared" si="36"/>
        <v>0</v>
      </c>
      <c r="W24" s="691">
        <f>SUMIFS('PLAN OPERATIVO'!$CL$11:$CL$79,'PLAN OPERATIVO'!$B$11:$B$79,DEDICACIÓN!$B24,'PLAN OPERATIVO'!$D$11:$D$79,DEDICACIÓN!W$10)</f>
        <v>0</v>
      </c>
      <c r="X24" s="330">
        <f t="shared" si="37"/>
        <v>0</v>
      </c>
      <c r="Y24" s="333">
        <f>SUMIFS('PLAN OPERATIVO'!$CL$11:$CL$79,'PLAN OPERATIVO'!$B$11:$B$79,DEDICACIÓN!$B24,'PLAN OPERATIVO'!$D$11:$D$79,DEDICACIÓN!Y$10)</f>
        <v>0</v>
      </c>
      <c r="Z24" s="659">
        <f t="shared" si="38"/>
        <v>0</v>
      </c>
      <c r="AA24" s="691">
        <f>SUMIFS('PLAN OPERATIVO'!$CL$11:$CL$79,'PLAN OPERATIVO'!$B$11:$B$79,DEDICACIÓN!$B24,'PLAN OPERATIVO'!$D$11:$D$79,DEDICACIÓN!AA$10)</f>
        <v>0</v>
      </c>
      <c r="AB24" s="330">
        <f t="shared" si="39"/>
        <v>0</v>
      </c>
      <c r="AC24" s="333">
        <f>SUMIFS('PLAN OPERATIVO'!$CL$11:$CL$79,'PLAN OPERATIVO'!$B$11:$B$79,DEDICACIÓN!$B24,'PLAN OPERATIVO'!$D$11:$D$79,DEDICACIÓN!AC$10)</f>
        <v>0</v>
      </c>
      <c r="AD24" s="659">
        <f t="shared" si="40"/>
        <v>0</v>
      </c>
      <c r="AE24" s="691">
        <f>SUMIFS('PLAN OPERATIVO'!$CL$11:$CL$79,'PLAN OPERATIVO'!$B$11:$B$79,DEDICACIÓN!$B24,'PLAN OPERATIVO'!$D$11:$D$79,DEDICACIÓN!AE$10)</f>
        <v>0</v>
      </c>
      <c r="AF24" s="330">
        <f t="shared" si="41"/>
        <v>0</v>
      </c>
      <c r="AG24" s="333">
        <f>SUMIFS('PLAN OPERATIVO'!$CL$11:$CL$79,'PLAN OPERATIVO'!$B$11:$B$79,DEDICACIÓN!$B24,'PLAN OPERATIVO'!$D$11:$D$79,DEDICACIÓN!AG$10)</f>
        <v>0</v>
      </c>
      <c r="AH24" s="659">
        <f t="shared" si="42"/>
        <v>0</v>
      </c>
      <c r="AI24" s="330"/>
      <c r="AJ24" s="571">
        <f t="shared" si="0"/>
        <v>0</v>
      </c>
      <c r="AK24" s="571">
        <f t="shared" si="1"/>
        <v>0</v>
      </c>
      <c r="AL24" s="331">
        <f t="shared" si="2"/>
        <v>0</v>
      </c>
      <c r="AM24" s="332"/>
      <c r="AN24" s="333">
        <f t="shared" si="3"/>
        <v>0</v>
      </c>
      <c r="AO24" s="333">
        <f t="shared" si="4"/>
        <v>0</v>
      </c>
      <c r="AP24" s="575">
        <f t="shared" si="5"/>
        <v>0</v>
      </c>
      <c r="AQ24" s="330"/>
      <c r="AR24" s="571">
        <f t="shared" si="6"/>
        <v>0</v>
      </c>
      <c r="AS24" s="571">
        <f t="shared" si="7"/>
        <v>0</v>
      </c>
      <c r="AT24" s="331">
        <f t="shared" si="8"/>
        <v>0</v>
      </c>
      <c r="AU24" s="332"/>
      <c r="AV24" s="333">
        <f t="shared" si="9"/>
        <v>0</v>
      </c>
      <c r="AW24" s="333">
        <f t="shared" si="10"/>
        <v>0</v>
      </c>
      <c r="AX24" s="575">
        <f t="shared" si="11"/>
        <v>0</v>
      </c>
      <c r="AY24" s="330"/>
      <c r="AZ24" s="571">
        <f t="shared" si="12"/>
        <v>0</v>
      </c>
      <c r="BA24" s="571">
        <f t="shared" si="13"/>
        <v>0</v>
      </c>
      <c r="BB24" s="331">
        <f t="shared" si="14"/>
        <v>0</v>
      </c>
      <c r="BC24" s="332"/>
      <c r="BD24" s="333">
        <f t="shared" si="15"/>
        <v>0</v>
      </c>
      <c r="BE24" s="333">
        <f t="shared" si="16"/>
        <v>0</v>
      </c>
      <c r="BF24" s="575">
        <f t="shared" si="17"/>
        <v>0</v>
      </c>
      <c r="BG24" s="330"/>
      <c r="BH24" s="571">
        <f t="shared" si="18"/>
        <v>0</v>
      </c>
      <c r="BI24" s="571">
        <f t="shared" si="19"/>
        <v>0</v>
      </c>
      <c r="BJ24" s="331">
        <f t="shared" si="20"/>
        <v>0</v>
      </c>
      <c r="BK24" s="332"/>
      <c r="BL24" s="333">
        <f t="shared" si="21"/>
        <v>0</v>
      </c>
      <c r="BM24" s="333">
        <f t="shared" si="22"/>
        <v>0</v>
      </c>
      <c r="BN24" s="575">
        <f t="shared" si="23"/>
        <v>0</v>
      </c>
      <c r="BO24" s="330"/>
      <c r="BP24" s="571">
        <f t="shared" si="24"/>
        <v>0</v>
      </c>
      <c r="BQ24" s="571">
        <f t="shared" si="25"/>
        <v>0</v>
      </c>
      <c r="BR24" s="331">
        <f t="shared" si="26"/>
        <v>0</v>
      </c>
    </row>
    <row r="25" spans="2:70" s="334" customFormat="1" ht="65.25" customHeight="1">
      <c r="B25" s="690" t="str">
        <f>'PLAN OPERATIVO'!B24</f>
        <v>Coordinar la implementación de los procesos de rehabilitación y enriquecimiento ecológico participativo con  enfoque ecosistémico en las áreas definidas en la microcuenca del río Tejar.</v>
      </c>
      <c r="C25" s="691">
        <f>SUMIFS('PLAN OPERATIVO'!$CL$11:$CL$79,'PLAN OPERATIVO'!$B$11:$B$79,DEDICACIÓN!$B25,'PLAN OPERATIVO'!$D$11:$D$79,DEDICACIÓN!C$10)</f>
        <v>0</v>
      </c>
      <c r="D25" s="330">
        <f t="shared" si="27"/>
        <v>0</v>
      </c>
      <c r="E25" s="333">
        <f>SUMIFS('PLAN OPERATIVO'!$CL$11:$CL$79,'PLAN OPERATIVO'!$B$11:$B$79,DEDICACIÓN!$B25,'PLAN OPERATIVO'!$D$11:$D$79,DEDICACIÓN!E$10)</f>
        <v>0</v>
      </c>
      <c r="F25" s="659">
        <f t="shared" si="28"/>
        <v>0</v>
      </c>
      <c r="G25" s="691">
        <f>+'PLAN OPERATIVO'!CL24</f>
        <v>51.90000000000002</v>
      </c>
      <c r="H25" s="330">
        <f t="shared" si="29"/>
        <v>2.16</v>
      </c>
      <c r="I25" s="333">
        <f>SUMIFS('PLAN OPERATIVO'!$CL$11:$CL$79,'PLAN OPERATIVO'!$B$11:$B$79,DEDICACIÓN!$B25,'PLAN OPERATIVO'!$D$11:$D$79,DEDICACIÓN!I$10)</f>
        <v>0</v>
      </c>
      <c r="J25" s="659">
        <f t="shared" si="30"/>
        <v>0</v>
      </c>
      <c r="K25" s="691">
        <f>SUMIFS('PLAN OPERATIVO'!$CL$11:$CL$79,'PLAN OPERATIVO'!$B$11:$B$79,DEDICACIÓN!$B25,'PLAN OPERATIVO'!$D$11:$D$79,DEDICACIÓN!K$10)</f>
        <v>0</v>
      </c>
      <c r="L25" s="330">
        <f t="shared" si="31"/>
        <v>0</v>
      </c>
      <c r="M25" s="333">
        <f>SUMIFS('PLAN OPERATIVO'!$CL$11:$CL$79,'PLAN OPERATIVO'!$B$11:$B$79,DEDICACIÓN!$B25,'PLAN OPERATIVO'!$D$11:$D$79,DEDICACIÓN!M$10)</f>
        <v>0</v>
      </c>
      <c r="N25" s="659">
        <f t="shared" si="32"/>
        <v>0</v>
      </c>
      <c r="O25" s="691">
        <f>SUMIFS('PLAN OPERATIVO'!$CL$11:$CL$79,'PLAN OPERATIVO'!$B$11:$B$79,DEDICACIÓN!$B25,'PLAN OPERATIVO'!$D$11:$D$79,DEDICACIÓN!O$10)</f>
        <v>0</v>
      </c>
      <c r="P25" s="330">
        <f t="shared" si="33"/>
        <v>0</v>
      </c>
      <c r="Q25" s="333">
        <f>SUMIFS('PLAN OPERATIVO'!$CL$11:$CL$79,'PLAN OPERATIVO'!$B$11:$B$79,DEDICACIÓN!$B25,'PLAN OPERATIVO'!$D$11:$D$79,DEDICACIÓN!Q$10)</f>
        <v>0</v>
      </c>
      <c r="R25" s="659">
        <f t="shared" si="34"/>
        <v>0</v>
      </c>
      <c r="S25" s="691">
        <f>SUMIFS('PLAN OPERATIVO'!$CL$11:$CL$79,'PLAN OPERATIVO'!$B$11:$B$79,DEDICACIÓN!$B25,'PLAN OPERATIVO'!$D$11:$D$79,DEDICACIÓN!S$10)</f>
        <v>0</v>
      </c>
      <c r="T25" s="330">
        <f t="shared" si="35"/>
        <v>0</v>
      </c>
      <c r="U25" s="333">
        <f>SUMIFS('PLAN OPERATIVO'!$CL$11:$CL$79,'PLAN OPERATIVO'!$B$11:$B$79,DEDICACIÓN!$B25,'PLAN OPERATIVO'!$D$11:$D$79,DEDICACIÓN!U$10)</f>
        <v>0</v>
      </c>
      <c r="V25" s="659">
        <f t="shared" si="36"/>
        <v>0</v>
      </c>
      <c r="W25" s="691">
        <f>SUMIFS('PLAN OPERATIVO'!$CL$11:$CL$79,'PLAN OPERATIVO'!$B$11:$B$79,DEDICACIÓN!$B25,'PLAN OPERATIVO'!$D$11:$D$79,DEDICACIÓN!W$10)</f>
        <v>0</v>
      </c>
      <c r="X25" s="330">
        <f t="shared" si="37"/>
        <v>0</v>
      </c>
      <c r="Y25" s="333">
        <f>SUMIFS('PLAN OPERATIVO'!$CL$11:$CL$79,'PLAN OPERATIVO'!$B$11:$B$79,DEDICACIÓN!$B25,'PLAN OPERATIVO'!$D$11:$D$79,DEDICACIÓN!Y$10)</f>
        <v>0</v>
      </c>
      <c r="Z25" s="659">
        <f t="shared" si="38"/>
        <v>0</v>
      </c>
      <c r="AA25" s="691">
        <f>SUMIFS('PLAN OPERATIVO'!$CL$11:$CL$79,'PLAN OPERATIVO'!$B$11:$B$79,DEDICACIÓN!$B25,'PLAN OPERATIVO'!$D$11:$D$79,DEDICACIÓN!AA$10)</f>
        <v>0</v>
      </c>
      <c r="AB25" s="330">
        <f t="shared" si="39"/>
        <v>0</v>
      </c>
      <c r="AC25" s="333">
        <f>SUMIFS('PLAN OPERATIVO'!$CL$11:$CL$79,'PLAN OPERATIVO'!$B$11:$B$79,DEDICACIÓN!$B25,'PLAN OPERATIVO'!$D$11:$D$79,DEDICACIÓN!AC$10)</f>
        <v>0</v>
      </c>
      <c r="AD25" s="659">
        <f t="shared" si="40"/>
        <v>0</v>
      </c>
      <c r="AE25" s="691">
        <f>SUMIFS('PLAN OPERATIVO'!$CL$11:$CL$79,'PLAN OPERATIVO'!$B$11:$B$79,DEDICACIÓN!$B25,'PLAN OPERATIVO'!$D$11:$D$79,DEDICACIÓN!AE$10)</f>
        <v>0</v>
      </c>
      <c r="AF25" s="330">
        <f t="shared" si="41"/>
        <v>0</v>
      </c>
      <c r="AG25" s="333">
        <f>SUMIFS('PLAN OPERATIVO'!$CL$11:$CL$79,'PLAN OPERATIVO'!$B$11:$B$79,DEDICACIÓN!$B25,'PLAN OPERATIVO'!$D$11:$D$79,DEDICACIÓN!AG$10)</f>
        <v>0</v>
      </c>
      <c r="AH25" s="659">
        <f t="shared" si="42"/>
        <v>0</v>
      </c>
      <c r="AI25" s="330"/>
      <c r="AJ25" s="571">
        <f t="shared" si="0"/>
        <v>0</v>
      </c>
      <c r="AK25" s="571">
        <f t="shared" si="1"/>
        <v>0</v>
      </c>
      <c r="AL25" s="331">
        <f t="shared" si="2"/>
        <v>0</v>
      </c>
      <c r="AM25" s="332"/>
      <c r="AN25" s="333">
        <f t="shared" si="3"/>
        <v>0</v>
      </c>
      <c r="AO25" s="333">
        <f t="shared" si="4"/>
        <v>0</v>
      </c>
      <c r="AP25" s="575">
        <f t="shared" si="5"/>
        <v>0</v>
      </c>
      <c r="AQ25" s="330"/>
      <c r="AR25" s="571">
        <f t="shared" si="6"/>
        <v>0</v>
      </c>
      <c r="AS25" s="571">
        <f t="shared" si="7"/>
        <v>0</v>
      </c>
      <c r="AT25" s="331">
        <f t="shared" si="8"/>
        <v>0</v>
      </c>
      <c r="AU25" s="332"/>
      <c r="AV25" s="333">
        <f t="shared" si="9"/>
        <v>0</v>
      </c>
      <c r="AW25" s="333">
        <f t="shared" si="10"/>
        <v>0</v>
      </c>
      <c r="AX25" s="575">
        <f t="shared" si="11"/>
        <v>0</v>
      </c>
      <c r="AY25" s="330"/>
      <c r="AZ25" s="571">
        <f t="shared" si="12"/>
        <v>0</v>
      </c>
      <c r="BA25" s="571">
        <f t="shared" si="13"/>
        <v>0</v>
      </c>
      <c r="BB25" s="331">
        <f t="shared" si="14"/>
        <v>0</v>
      </c>
      <c r="BC25" s="332"/>
      <c r="BD25" s="333">
        <f t="shared" si="15"/>
        <v>0</v>
      </c>
      <c r="BE25" s="333">
        <f t="shared" si="16"/>
        <v>0</v>
      </c>
      <c r="BF25" s="575">
        <f t="shared" si="17"/>
        <v>0</v>
      </c>
      <c r="BG25" s="330"/>
      <c r="BH25" s="571">
        <f t="shared" si="18"/>
        <v>0</v>
      </c>
      <c r="BI25" s="571">
        <f t="shared" si="19"/>
        <v>0</v>
      </c>
      <c r="BJ25" s="331">
        <f t="shared" si="20"/>
        <v>0</v>
      </c>
      <c r="BK25" s="332"/>
      <c r="BL25" s="333">
        <f t="shared" si="21"/>
        <v>0</v>
      </c>
      <c r="BM25" s="333">
        <f t="shared" si="22"/>
        <v>0</v>
      </c>
      <c r="BN25" s="575">
        <f t="shared" si="23"/>
        <v>0</v>
      </c>
      <c r="BO25" s="330"/>
      <c r="BP25" s="571">
        <f t="shared" si="24"/>
        <v>0</v>
      </c>
      <c r="BQ25" s="571">
        <f t="shared" si="25"/>
        <v>0</v>
      </c>
      <c r="BR25" s="331">
        <f t="shared" si="26"/>
        <v>0</v>
      </c>
    </row>
    <row r="26" spans="2:70" s="334" customFormat="1" ht="84" customHeight="1">
      <c r="B26" s="690" t="str">
        <f>'PLAN OPERATIVO'!B25</f>
        <v xml:space="preserve">Apoyar y coordinar con los componentes de Gestión Integral del territorio y de Prácticas Sostenibles la gestión y firma de acuerdos de conservación con actores sociales para el desarrollo de procesos de rehabilitación ecológica, enriquecimiento ecológico y sistemas sostenibles. </v>
      </c>
      <c r="C26" s="691">
        <f>SUMIFS('PLAN OPERATIVO'!$CL$11:$CL$79,'PLAN OPERATIVO'!$B$11:$B$79,DEDICACIÓN!$B26,'PLAN OPERATIVO'!$D$11:$D$79,DEDICACIÓN!C$10)</f>
        <v>0</v>
      </c>
      <c r="D26" s="330">
        <f t="shared" si="27"/>
        <v>0</v>
      </c>
      <c r="E26" s="333">
        <f>SUMIFS('PLAN OPERATIVO'!$CL$11:$CL$79,'PLAN OPERATIVO'!$B$11:$B$79,DEDICACIÓN!$B26,'PLAN OPERATIVO'!$D$11:$D$79,DEDICACIÓN!E$10)</f>
        <v>0</v>
      </c>
      <c r="F26" s="659">
        <f t="shared" si="28"/>
        <v>0</v>
      </c>
      <c r="G26" s="691">
        <f>+'PLAN OPERATIVO'!CL25</f>
        <v>14.5</v>
      </c>
      <c r="H26" s="330">
        <f t="shared" si="29"/>
        <v>0.6</v>
      </c>
      <c r="I26" s="333">
        <f>SUMIFS('PLAN OPERATIVO'!$CL$11:$CL$79,'PLAN OPERATIVO'!$B$11:$B$79,DEDICACIÓN!$B26,'PLAN OPERATIVO'!$D$11:$D$79,DEDICACIÓN!I$10)</f>
        <v>0</v>
      </c>
      <c r="J26" s="659">
        <f t="shared" si="30"/>
        <v>0</v>
      </c>
      <c r="K26" s="691">
        <f>SUMIFS('PLAN OPERATIVO'!$CL$11:$CL$79,'PLAN OPERATIVO'!$B$11:$B$79,DEDICACIÓN!$B26,'PLAN OPERATIVO'!$D$11:$D$79,DEDICACIÓN!K$10)</f>
        <v>0</v>
      </c>
      <c r="L26" s="330">
        <f t="shared" si="31"/>
        <v>0</v>
      </c>
      <c r="M26" s="333">
        <f>SUMIFS('PLAN OPERATIVO'!$CL$11:$CL$79,'PLAN OPERATIVO'!$B$11:$B$79,DEDICACIÓN!$B26,'PLAN OPERATIVO'!$D$11:$D$79,DEDICACIÓN!M$10)</f>
        <v>0</v>
      </c>
      <c r="N26" s="659">
        <f t="shared" si="32"/>
        <v>0</v>
      </c>
      <c r="O26" s="691">
        <f>SUMIFS('PLAN OPERATIVO'!$CL$11:$CL$79,'PLAN OPERATIVO'!$B$11:$B$79,DEDICACIÓN!$B26,'PLAN OPERATIVO'!$D$11:$D$79,DEDICACIÓN!O$10)</f>
        <v>0</v>
      </c>
      <c r="P26" s="330">
        <f t="shared" si="33"/>
        <v>0</v>
      </c>
      <c r="Q26" s="333">
        <f>SUMIFS('PLAN OPERATIVO'!$CL$11:$CL$79,'PLAN OPERATIVO'!$B$11:$B$79,DEDICACIÓN!$B26,'PLAN OPERATIVO'!$D$11:$D$79,DEDICACIÓN!Q$10)</f>
        <v>0</v>
      </c>
      <c r="R26" s="659">
        <f t="shared" si="34"/>
        <v>0</v>
      </c>
      <c r="S26" s="691">
        <f>SUMIFS('PLAN OPERATIVO'!$CL$11:$CL$79,'PLAN OPERATIVO'!$B$11:$B$79,DEDICACIÓN!$B26,'PLAN OPERATIVO'!$D$11:$D$79,DEDICACIÓN!S$10)</f>
        <v>0</v>
      </c>
      <c r="T26" s="330">
        <f t="shared" si="35"/>
        <v>0</v>
      </c>
      <c r="U26" s="333">
        <f>SUMIFS('PLAN OPERATIVO'!$CL$11:$CL$79,'PLAN OPERATIVO'!$B$11:$B$79,DEDICACIÓN!$B26,'PLAN OPERATIVO'!$D$11:$D$79,DEDICACIÓN!U$10)</f>
        <v>0</v>
      </c>
      <c r="V26" s="659">
        <f t="shared" si="36"/>
        <v>0</v>
      </c>
      <c r="W26" s="691">
        <f>SUMIFS('PLAN OPERATIVO'!$CL$11:$CL$79,'PLAN OPERATIVO'!$B$11:$B$79,DEDICACIÓN!$B26,'PLAN OPERATIVO'!$D$11:$D$79,DEDICACIÓN!W$10)</f>
        <v>0</v>
      </c>
      <c r="X26" s="330">
        <f t="shared" si="37"/>
        <v>0</v>
      </c>
      <c r="Y26" s="333">
        <f>SUMIFS('PLAN OPERATIVO'!$CL$11:$CL$79,'PLAN OPERATIVO'!$B$11:$B$79,DEDICACIÓN!$B26,'PLAN OPERATIVO'!$D$11:$D$79,DEDICACIÓN!Y$10)</f>
        <v>0</v>
      </c>
      <c r="Z26" s="659">
        <f t="shared" si="38"/>
        <v>0</v>
      </c>
      <c r="AA26" s="691">
        <f>SUMIFS('PLAN OPERATIVO'!$CL$11:$CL$79,'PLAN OPERATIVO'!$B$11:$B$79,DEDICACIÓN!$B26,'PLAN OPERATIVO'!$D$11:$D$79,DEDICACIÓN!AA$10)</f>
        <v>0</v>
      </c>
      <c r="AB26" s="330">
        <f t="shared" si="39"/>
        <v>0</v>
      </c>
      <c r="AC26" s="333">
        <f>SUMIFS('PLAN OPERATIVO'!$CL$11:$CL$79,'PLAN OPERATIVO'!$B$11:$B$79,DEDICACIÓN!$B26,'PLAN OPERATIVO'!$D$11:$D$79,DEDICACIÓN!AC$10)</f>
        <v>0</v>
      </c>
      <c r="AD26" s="659">
        <f t="shared" si="40"/>
        <v>0</v>
      </c>
      <c r="AE26" s="691">
        <f>SUMIFS('PLAN OPERATIVO'!$CL$11:$CL$79,'PLAN OPERATIVO'!$B$11:$B$79,DEDICACIÓN!$B26,'PLAN OPERATIVO'!$D$11:$D$79,DEDICACIÓN!AE$10)</f>
        <v>0</v>
      </c>
      <c r="AF26" s="330">
        <f t="shared" si="41"/>
        <v>0</v>
      </c>
      <c r="AG26" s="333">
        <f>SUMIFS('PLAN OPERATIVO'!$CL$11:$CL$79,'PLAN OPERATIVO'!$B$11:$B$79,DEDICACIÓN!$B26,'PLAN OPERATIVO'!$D$11:$D$79,DEDICACIÓN!AG$10)</f>
        <v>0</v>
      </c>
      <c r="AH26" s="659">
        <f t="shared" si="42"/>
        <v>0</v>
      </c>
      <c r="AI26" s="330"/>
      <c r="AJ26" s="571">
        <f t="shared" si="0"/>
        <v>0</v>
      </c>
      <c r="AK26" s="571">
        <f t="shared" si="1"/>
        <v>0</v>
      </c>
      <c r="AL26" s="331">
        <f t="shared" si="2"/>
        <v>0</v>
      </c>
      <c r="AM26" s="332"/>
      <c r="AN26" s="333">
        <f t="shared" si="3"/>
        <v>0</v>
      </c>
      <c r="AO26" s="333">
        <f t="shared" si="4"/>
        <v>0</v>
      </c>
      <c r="AP26" s="575">
        <f t="shared" si="5"/>
        <v>0</v>
      </c>
      <c r="AQ26" s="330"/>
      <c r="AR26" s="571">
        <f t="shared" si="6"/>
        <v>0</v>
      </c>
      <c r="AS26" s="571">
        <f t="shared" si="7"/>
        <v>0</v>
      </c>
      <c r="AT26" s="331">
        <f t="shared" si="8"/>
        <v>0</v>
      </c>
      <c r="AU26" s="332"/>
      <c r="AV26" s="333">
        <f t="shared" si="9"/>
        <v>0</v>
      </c>
      <c r="AW26" s="333">
        <f t="shared" si="10"/>
        <v>0</v>
      </c>
      <c r="AX26" s="575">
        <f t="shared" si="11"/>
        <v>0</v>
      </c>
      <c r="AY26" s="330"/>
      <c r="AZ26" s="571">
        <f t="shared" si="12"/>
        <v>0</v>
      </c>
      <c r="BA26" s="571">
        <f t="shared" si="13"/>
        <v>0</v>
      </c>
      <c r="BB26" s="331">
        <f t="shared" si="14"/>
        <v>0</v>
      </c>
      <c r="BC26" s="332"/>
      <c r="BD26" s="333">
        <f t="shared" si="15"/>
        <v>0</v>
      </c>
      <c r="BE26" s="333">
        <f t="shared" si="16"/>
        <v>0</v>
      </c>
      <c r="BF26" s="575">
        <f t="shared" si="17"/>
        <v>0</v>
      </c>
      <c r="BG26" s="330"/>
      <c r="BH26" s="571">
        <f t="shared" si="18"/>
        <v>0</v>
      </c>
      <c r="BI26" s="571">
        <f t="shared" si="19"/>
        <v>0</v>
      </c>
      <c r="BJ26" s="331">
        <f t="shared" si="20"/>
        <v>0</v>
      </c>
      <c r="BK26" s="332"/>
      <c r="BL26" s="333">
        <f t="shared" si="21"/>
        <v>0</v>
      </c>
      <c r="BM26" s="333">
        <f t="shared" si="22"/>
        <v>0</v>
      </c>
      <c r="BN26" s="575">
        <f t="shared" si="23"/>
        <v>0</v>
      </c>
      <c r="BO26" s="330"/>
      <c r="BP26" s="571">
        <f t="shared" si="24"/>
        <v>0</v>
      </c>
      <c r="BQ26" s="571">
        <f t="shared" si="25"/>
        <v>0</v>
      </c>
      <c r="BR26" s="331">
        <f t="shared" si="26"/>
        <v>0</v>
      </c>
    </row>
    <row r="27" spans="2:70" s="334" customFormat="1" ht="41.25" customHeight="1">
      <c r="B27" s="690" t="str">
        <f>'PLAN OPERATIVO'!B26</f>
        <v>Apoyar con el coordinador del proyecto la elaboración del cronograma y metodologías de trabajo.</v>
      </c>
      <c r="C27" s="691">
        <f>SUMIFS('PLAN OPERATIVO'!$CL$11:$CL$79,'PLAN OPERATIVO'!$B$11:$B$79,DEDICACIÓN!$B27,'PLAN OPERATIVO'!$D$11:$D$79,DEDICACIÓN!C$10)</f>
        <v>0</v>
      </c>
      <c r="D27" s="330">
        <f t="shared" si="27"/>
        <v>0</v>
      </c>
      <c r="E27" s="333">
        <f>SUMIFS('PLAN OPERATIVO'!$CL$11:$CL$79,'PLAN OPERATIVO'!$B$11:$B$79,DEDICACIÓN!$B27,'PLAN OPERATIVO'!$D$11:$D$79,DEDICACIÓN!E$10)</f>
        <v>0</v>
      </c>
      <c r="F27" s="659">
        <f t="shared" si="28"/>
        <v>0</v>
      </c>
      <c r="G27" s="691">
        <f>SUMIFS('PLAN OPERATIVO'!$CL$11:$CL$79,'PLAN OPERATIVO'!$B$11:$B$79,DEDICACIÓN!$B27,'PLAN OPERATIVO'!$D$11:$D$79,DEDICACIÓN!G$10)</f>
        <v>2</v>
      </c>
      <c r="H27" s="330">
        <f t="shared" si="29"/>
        <v>0.08</v>
      </c>
      <c r="I27" s="333">
        <f>SUMIFS('PLAN OPERATIVO'!$CL$11:$CL$79,'PLAN OPERATIVO'!$B$11:$B$79,DEDICACIÓN!$B27,'PLAN OPERATIVO'!$D$11:$D$79,DEDICACIÓN!I$10)</f>
        <v>0</v>
      </c>
      <c r="J27" s="659">
        <f t="shared" si="30"/>
        <v>0</v>
      </c>
      <c r="K27" s="691">
        <f>SUMIFS('PLAN OPERATIVO'!$CL$11:$CL$79,'PLAN OPERATIVO'!$B$11:$B$79,DEDICACIÓN!$B27,'PLAN OPERATIVO'!$D$11:$D$79,DEDICACIÓN!K$10)</f>
        <v>0</v>
      </c>
      <c r="L27" s="330">
        <f t="shared" si="31"/>
        <v>0</v>
      </c>
      <c r="M27" s="333">
        <f>SUMIFS('PLAN OPERATIVO'!$CL$11:$CL$79,'PLAN OPERATIVO'!$B$11:$B$79,DEDICACIÓN!$B27,'PLAN OPERATIVO'!$D$11:$D$79,DEDICACIÓN!M$10)</f>
        <v>0</v>
      </c>
      <c r="N27" s="659">
        <f t="shared" si="32"/>
        <v>0</v>
      </c>
      <c r="O27" s="691">
        <f>SUMIFS('PLAN OPERATIVO'!$CL$11:$CL$79,'PLAN OPERATIVO'!$B$11:$B$79,DEDICACIÓN!$B27,'PLAN OPERATIVO'!$D$11:$D$79,DEDICACIÓN!O$10)</f>
        <v>0</v>
      </c>
      <c r="P27" s="330">
        <f t="shared" si="33"/>
        <v>0</v>
      </c>
      <c r="Q27" s="333">
        <f>SUMIFS('PLAN OPERATIVO'!$CL$11:$CL$79,'PLAN OPERATIVO'!$B$11:$B$79,DEDICACIÓN!$B27,'PLAN OPERATIVO'!$D$11:$D$79,DEDICACIÓN!Q$10)</f>
        <v>0</v>
      </c>
      <c r="R27" s="659">
        <f t="shared" si="34"/>
        <v>0</v>
      </c>
      <c r="S27" s="691">
        <f>SUMIFS('PLAN OPERATIVO'!$CL$11:$CL$79,'PLAN OPERATIVO'!$B$11:$B$79,DEDICACIÓN!$B27,'PLAN OPERATIVO'!$D$11:$D$79,DEDICACIÓN!S$10)</f>
        <v>0</v>
      </c>
      <c r="T27" s="330">
        <f t="shared" si="35"/>
        <v>0</v>
      </c>
      <c r="U27" s="333">
        <f>SUMIFS('PLAN OPERATIVO'!$CL$11:$CL$79,'PLAN OPERATIVO'!$B$11:$B$79,DEDICACIÓN!$B27,'PLAN OPERATIVO'!$D$11:$D$79,DEDICACIÓN!U$10)</f>
        <v>0</v>
      </c>
      <c r="V27" s="659">
        <f t="shared" si="36"/>
        <v>0</v>
      </c>
      <c r="W27" s="691">
        <f>SUMIFS('PLAN OPERATIVO'!$CL$11:$CL$79,'PLAN OPERATIVO'!$B$11:$B$79,DEDICACIÓN!$B27,'PLAN OPERATIVO'!$D$11:$D$79,DEDICACIÓN!W$10)</f>
        <v>0</v>
      </c>
      <c r="X27" s="330">
        <f t="shared" si="37"/>
        <v>0</v>
      </c>
      <c r="Y27" s="333">
        <f>SUMIFS('PLAN OPERATIVO'!$CL$11:$CL$79,'PLAN OPERATIVO'!$B$11:$B$79,DEDICACIÓN!$B27,'PLAN OPERATIVO'!$D$11:$D$79,DEDICACIÓN!Y$10)</f>
        <v>0</v>
      </c>
      <c r="Z27" s="659">
        <f t="shared" si="38"/>
        <v>0</v>
      </c>
      <c r="AA27" s="691">
        <f>SUMIFS('PLAN OPERATIVO'!$CL$11:$CL$79,'PLAN OPERATIVO'!$B$11:$B$79,DEDICACIÓN!$B27,'PLAN OPERATIVO'!$D$11:$D$79,DEDICACIÓN!AA$10)</f>
        <v>0</v>
      </c>
      <c r="AB27" s="330">
        <f t="shared" si="39"/>
        <v>0</v>
      </c>
      <c r="AC27" s="333">
        <f>SUMIFS('PLAN OPERATIVO'!$CL$11:$CL$79,'PLAN OPERATIVO'!$B$11:$B$79,DEDICACIÓN!$B27,'PLAN OPERATIVO'!$D$11:$D$79,DEDICACIÓN!AC$10)</f>
        <v>0</v>
      </c>
      <c r="AD27" s="659">
        <f t="shared" si="40"/>
        <v>0</v>
      </c>
      <c r="AE27" s="691">
        <f>SUMIFS('PLAN OPERATIVO'!$CL$11:$CL$79,'PLAN OPERATIVO'!$B$11:$B$79,DEDICACIÓN!$B27,'PLAN OPERATIVO'!$D$11:$D$79,DEDICACIÓN!AE$10)</f>
        <v>0</v>
      </c>
      <c r="AF27" s="330">
        <f t="shared" si="41"/>
        <v>0</v>
      </c>
      <c r="AG27" s="333">
        <f>SUMIFS('PLAN OPERATIVO'!$CL$11:$CL$79,'PLAN OPERATIVO'!$B$11:$B$79,DEDICACIÓN!$B27,'PLAN OPERATIVO'!$D$11:$D$79,DEDICACIÓN!AG$10)</f>
        <v>0</v>
      </c>
      <c r="AH27" s="659">
        <f t="shared" si="42"/>
        <v>0</v>
      </c>
      <c r="AI27" s="330"/>
      <c r="AJ27" s="571">
        <f t="shared" si="0"/>
        <v>0</v>
      </c>
      <c r="AK27" s="571">
        <f t="shared" si="1"/>
        <v>0</v>
      </c>
      <c r="AL27" s="331">
        <f t="shared" si="2"/>
        <v>0</v>
      </c>
      <c r="AM27" s="332"/>
      <c r="AN27" s="333">
        <f t="shared" si="3"/>
        <v>0</v>
      </c>
      <c r="AO27" s="333">
        <f t="shared" si="4"/>
        <v>0</v>
      </c>
      <c r="AP27" s="575">
        <f t="shared" si="5"/>
        <v>0</v>
      </c>
      <c r="AQ27" s="330"/>
      <c r="AR27" s="571">
        <f t="shared" si="6"/>
        <v>0</v>
      </c>
      <c r="AS27" s="571">
        <f t="shared" si="7"/>
        <v>0</v>
      </c>
      <c r="AT27" s="331">
        <f t="shared" si="8"/>
        <v>0</v>
      </c>
      <c r="AU27" s="332"/>
      <c r="AV27" s="333">
        <f t="shared" si="9"/>
        <v>0</v>
      </c>
      <c r="AW27" s="333">
        <f t="shared" si="10"/>
        <v>0</v>
      </c>
      <c r="AX27" s="575">
        <f t="shared" si="11"/>
        <v>0</v>
      </c>
      <c r="AY27" s="330"/>
      <c r="AZ27" s="571">
        <f t="shared" si="12"/>
        <v>0</v>
      </c>
      <c r="BA27" s="571">
        <f t="shared" si="13"/>
        <v>0</v>
      </c>
      <c r="BB27" s="331">
        <f t="shared" si="14"/>
        <v>0</v>
      </c>
      <c r="BC27" s="332"/>
      <c r="BD27" s="333">
        <f t="shared" si="15"/>
        <v>0</v>
      </c>
      <c r="BE27" s="333">
        <f t="shared" si="16"/>
        <v>0</v>
      </c>
      <c r="BF27" s="575">
        <f t="shared" si="17"/>
        <v>0</v>
      </c>
      <c r="BG27" s="330"/>
      <c r="BH27" s="571">
        <f t="shared" si="18"/>
        <v>0</v>
      </c>
      <c r="BI27" s="571">
        <f t="shared" si="19"/>
        <v>0</v>
      </c>
      <c r="BJ27" s="331">
        <f t="shared" si="20"/>
        <v>0</v>
      </c>
      <c r="BK27" s="332"/>
      <c r="BL27" s="333">
        <f t="shared" si="21"/>
        <v>0</v>
      </c>
      <c r="BM27" s="333">
        <f t="shared" si="22"/>
        <v>0</v>
      </c>
      <c r="BN27" s="575">
        <f t="shared" si="23"/>
        <v>0</v>
      </c>
      <c r="BO27" s="330"/>
      <c r="BP27" s="571">
        <f t="shared" si="24"/>
        <v>0</v>
      </c>
      <c r="BQ27" s="571">
        <f t="shared" si="25"/>
        <v>0</v>
      </c>
      <c r="BR27" s="331">
        <f t="shared" si="26"/>
        <v>0</v>
      </c>
    </row>
    <row r="28" spans="2:70" s="334" customFormat="1" ht="49.5" customHeight="1">
      <c r="B28" s="690" t="str">
        <f>'PLAN OPERATIVO'!B27</f>
        <v>Coordinar y desarrollar con el equipo del componente de Gestión Integral del Territorio las reuniones y talleres de participación comunitaria en los procesos de restauración ecológica.</v>
      </c>
      <c r="C28" s="691">
        <f>SUMIFS('PLAN OPERATIVO'!$CL$11:$CL$79,'PLAN OPERATIVO'!$B$11:$B$79,DEDICACIÓN!$B28,'PLAN OPERATIVO'!$D$11:$D$79,DEDICACIÓN!C$10)</f>
        <v>0</v>
      </c>
      <c r="D28" s="330">
        <f t="shared" si="27"/>
        <v>0</v>
      </c>
      <c r="E28" s="333">
        <f>SUMIFS('PLAN OPERATIVO'!$CL$11:$CL$79,'PLAN OPERATIVO'!$B$11:$B$79,DEDICACIÓN!$B28,'PLAN OPERATIVO'!$D$11:$D$79,DEDICACIÓN!E$10)</f>
        <v>0</v>
      </c>
      <c r="F28" s="659">
        <f t="shared" si="28"/>
        <v>0</v>
      </c>
      <c r="G28" s="691">
        <f>SUMIFS('PLAN OPERATIVO'!$CL$11:$CL$79,'PLAN OPERATIVO'!$B$11:$B$79,DEDICACIÓN!$B28,'PLAN OPERATIVO'!$D$11:$D$79,DEDICACIÓN!G$10)</f>
        <v>80.999999999999986</v>
      </c>
      <c r="H28" s="330">
        <f t="shared" si="29"/>
        <v>3.38</v>
      </c>
      <c r="I28" s="333">
        <f>SUMIFS('PLAN OPERATIVO'!$CL$11:$CL$79,'PLAN OPERATIVO'!$B$11:$B$79,DEDICACIÓN!$B28,'PLAN OPERATIVO'!$D$11:$D$79,DEDICACIÓN!I$10)</f>
        <v>0</v>
      </c>
      <c r="J28" s="659">
        <f t="shared" si="30"/>
        <v>0</v>
      </c>
      <c r="K28" s="691">
        <f>SUMIFS('PLAN OPERATIVO'!$CL$11:$CL$79,'PLAN OPERATIVO'!$B$11:$B$79,DEDICACIÓN!$B28,'PLAN OPERATIVO'!$D$11:$D$79,DEDICACIÓN!K$10)</f>
        <v>0</v>
      </c>
      <c r="L28" s="330">
        <f t="shared" si="31"/>
        <v>0</v>
      </c>
      <c r="M28" s="333">
        <f>SUMIFS('PLAN OPERATIVO'!$CL$11:$CL$79,'PLAN OPERATIVO'!$B$11:$B$79,DEDICACIÓN!$B28,'PLAN OPERATIVO'!$D$11:$D$79,DEDICACIÓN!M$10)</f>
        <v>0</v>
      </c>
      <c r="N28" s="659">
        <f t="shared" si="32"/>
        <v>0</v>
      </c>
      <c r="O28" s="691">
        <f>SUMIFS('PLAN OPERATIVO'!$CL$11:$CL$79,'PLAN OPERATIVO'!$B$11:$B$79,DEDICACIÓN!$B28,'PLAN OPERATIVO'!$D$11:$D$79,DEDICACIÓN!O$10)</f>
        <v>0</v>
      </c>
      <c r="P28" s="330">
        <f t="shared" si="33"/>
        <v>0</v>
      </c>
      <c r="Q28" s="333">
        <f>SUMIFS('PLAN OPERATIVO'!$CL$11:$CL$79,'PLAN OPERATIVO'!$B$11:$B$79,DEDICACIÓN!$B28,'PLAN OPERATIVO'!$D$11:$D$79,DEDICACIÓN!Q$10)</f>
        <v>0</v>
      </c>
      <c r="R28" s="659">
        <f t="shared" si="34"/>
        <v>0</v>
      </c>
      <c r="S28" s="691">
        <f>SUMIFS('PLAN OPERATIVO'!$CL$11:$CL$79,'PLAN OPERATIVO'!$B$11:$B$79,DEDICACIÓN!$B28,'PLAN OPERATIVO'!$D$11:$D$79,DEDICACIÓN!S$10)</f>
        <v>0</v>
      </c>
      <c r="T28" s="330">
        <f t="shared" si="35"/>
        <v>0</v>
      </c>
      <c r="U28" s="333">
        <f>SUMIFS('PLAN OPERATIVO'!$CL$11:$CL$79,'PLAN OPERATIVO'!$B$11:$B$79,DEDICACIÓN!$B28,'PLAN OPERATIVO'!$D$11:$D$79,DEDICACIÓN!U$10)</f>
        <v>0</v>
      </c>
      <c r="V28" s="659">
        <f t="shared" si="36"/>
        <v>0</v>
      </c>
      <c r="W28" s="691">
        <f>SUMIFS('PLAN OPERATIVO'!$CL$11:$CL$79,'PLAN OPERATIVO'!$B$11:$B$79,DEDICACIÓN!$B28,'PLAN OPERATIVO'!$D$11:$D$79,DEDICACIÓN!W$10)</f>
        <v>0</v>
      </c>
      <c r="X28" s="330">
        <f t="shared" si="37"/>
        <v>0</v>
      </c>
      <c r="Y28" s="333">
        <f>SUMIFS('PLAN OPERATIVO'!$CL$11:$CL$79,'PLAN OPERATIVO'!$B$11:$B$79,DEDICACIÓN!$B28,'PLAN OPERATIVO'!$D$11:$D$79,DEDICACIÓN!Y$10)</f>
        <v>0</v>
      </c>
      <c r="Z28" s="659">
        <f t="shared" si="38"/>
        <v>0</v>
      </c>
      <c r="AA28" s="691">
        <f>SUMIFS('PLAN OPERATIVO'!$CL$11:$CL$79,'PLAN OPERATIVO'!$B$11:$B$79,DEDICACIÓN!$B28,'PLAN OPERATIVO'!$D$11:$D$79,DEDICACIÓN!AA$10)</f>
        <v>0</v>
      </c>
      <c r="AB28" s="330">
        <f t="shared" si="39"/>
        <v>0</v>
      </c>
      <c r="AC28" s="333">
        <f>SUMIFS('PLAN OPERATIVO'!$CL$11:$CL$79,'PLAN OPERATIVO'!$B$11:$B$79,DEDICACIÓN!$B28,'PLAN OPERATIVO'!$D$11:$D$79,DEDICACIÓN!AC$10)</f>
        <v>0</v>
      </c>
      <c r="AD28" s="659">
        <f t="shared" si="40"/>
        <v>0</v>
      </c>
      <c r="AE28" s="691">
        <f>SUMIFS('PLAN OPERATIVO'!$CL$11:$CL$79,'PLAN OPERATIVO'!$B$11:$B$79,DEDICACIÓN!$B28,'PLAN OPERATIVO'!$D$11:$D$79,DEDICACIÓN!AE$10)</f>
        <v>0</v>
      </c>
      <c r="AF28" s="330">
        <f t="shared" si="41"/>
        <v>0</v>
      </c>
      <c r="AG28" s="333">
        <f>SUMIFS('PLAN OPERATIVO'!$CL$11:$CL$79,'PLAN OPERATIVO'!$B$11:$B$79,DEDICACIÓN!$B28,'PLAN OPERATIVO'!$D$11:$D$79,DEDICACIÓN!AG$10)</f>
        <v>0</v>
      </c>
      <c r="AH28" s="659">
        <f t="shared" si="42"/>
        <v>0</v>
      </c>
      <c r="AI28" s="330"/>
      <c r="AJ28" s="571">
        <f t="shared" si="0"/>
        <v>0</v>
      </c>
      <c r="AK28" s="571">
        <f t="shared" si="1"/>
        <v>0</v>
      </c>
      <c r="AL28" s="331">
        <f t="shared" si="2"/>
        <v>0</v>
      </c>
      <c r="AM28" s="332"/>
      <c r="AN28" s="333">
        <f t="shared" si="3"/>
        <v>0</v>
      </c>
      <c r="AO28" s="333">
        <f t="shared" si="4"/>
        <v>0</v>
      </c>
      <c r="AP28" s="575">
        <f t="shared" si="5"/>
        <v>0</v>
      </c>
      <c r="AQ28" s="330"/>
      <c r="AR28" s="571">
        <f t="shared" si="6"/>
        <v>0</v>
      </c>
      <c r="AS28" s="571">
        <f t="shared" si="7"/>
        <v>0</v>
      </c>
      <c r="AT28" s="331">
        <f t="shared" si="8"/>
        <v>0</v>
      </c>
      <c r="AU28" s="332"/>
      <c r="AV28" s="333">
        <f t="shared" si="9"/>
        <v>0</v>
      </c>
      <c r="AW28" s="333">
        <f t="shared" si="10"/>
        <v>0</v>
      </c>
      <c r="AX28" s="575">
        <f t="shared" si="11"/>
        <v>0</v>
      </c>
      <c r="AY28" s="330"/>
      <c r="AZ28" s="571">
        <f t="shared" si="12"/>
        <v>0</v>
      </c>
      <c r="BA28" s="571">
        <f t="shared" si="13"/>
        <v>0</v>
      </c>
      <c r="BB28" s="331">
        <f t="shared" si="14"/>
        <v>0</v>
      </c>
      <c r="BC28" s="332"/>
      <c r="BD28" s="333">
        <f t="shared" si="15"/>
        <v>0</v>
      </c>
      <c r="BE28" s="333">
        <f t="shared" si="16"/>
        <v>0</v>
      </c>
      <c r="BF28" s="575">
        <f t="shared" si="17"/>
        <v>0</v>
      </c>
      <c r="BG28" s="330"/>
      <c r="BH28" s="571">
        <f t="shared" si="18"/>
        <v>0</v>
      </c>
      <c r="BI28" s="571">
        <f t="shared" si="19"/>
        <v>0</v>
      </c>
      <c r="BJ28" s="331">
        <f t="shared" si="20"/>
        <v>0</v>
      </c>
      <c r="BK28" s="332"/>
      <c r="BL28" s="333">
        <f t="shared" si="21"/>
        <v>0</v>
      </c>
      <c r="BM28" s="333">
        <f t="shared" si="22"/>
        <v>0</v>
      </c>
      <c r="BN28" s="575">
        <f t="shared" si="23"/>
        <v>0</v>
      </c>
      <c r="BO28" s="330"/>
      <c r="BP28" s="571">
        <f t="shared" si="24"/>
        <v>0</v>
      </c>
      <c r="BQ28" s="571">
        <f t="shared" si="25"/>
        <v>0</v>
      </c>
      <c r="BR28" s="331">
        <f t="shared" si="26"/>
        <v>0</v>
      </c>
    </row>
    <row r="29" spans="2:70" s="334" customFormat="1" ht="42" customHeight="1">
      <c r="B29" s="690" t="str">
        <f>'PLAN OPERATIVO'!B28</f>
        <v>Elaboración de los informes mensuales de cumplimiento de obligaciones asignadas y ejecución de productos del proyecto.</v>
      </c>
      <c r="C29" s="691">
        <f>SUMIFS('PLAN OPERATIVO'!$CL$11:$CL$79,'PLAN OPERATIVO'!$B$11:$B$79,DEDICACIÓN!$B29,'PLAN OPERATIVO'!$D$11:$D$79,DEDICACIÓN!C$10)</f>
        <v>0</v>
      </c>
      <c r="D29" s="330">
        <f t="shared" si="27"/>
        <v>0</v>
      </c>
      <c r="E29" s="333">
        <f>SUMIFS('PLAN OPERATIVO'!$CL$11:$CL$79,'PLAN OPERATIVO'!$B$11:$B$79,DEDICACIÓN!$B29,'PLAN OPERATIVO'!$D$11:$D$79,DEDICACIÓN!E$10)</f>
        <v>0</v>
      </c>
      <c r="F29" s="659">
        <f t="shared" si="28"/>
        <v>0</v>
      </c>
      <c r="G29" s="691">
        <f>SUMIFS('PLAN OPERATIVO'!$CL$11:$CL$79,'PLAN OPERATIVO'!$B$11:$B$79,DEDICACIÓN!$B29,'PLAN OPERATIVO'!$D$11:$D$79,DEDICACIÓN!G$10)</f>
        <v>20.200000000000003</v>
      </c>
      <c r="H29" s="330">
        <f t="shared" si="29"/>
        <v>0.84</v>
      </c>
      <c r="I29" s="333">
        <f>SUMIFS('PLAN OPERATIVO'!$CL$11:$CL$79,'PLAN OPERATIVO'!$B$11:$B$79,DEDICACIÓN!$B29,'PLAN OPERATIVO'!$D$11:$D$79,DEDICACIÓN!I$10)</f>
        <v>0</v>
      </c>
      <c r="J29" s="659">
        <f t="shared" si="30"/>
        <v>0</v>
      </c>
      <c r="K29" s="691">
        <f>SUMIFS('PLAN OPERATIVO'!$CL$11:$CL$79,'PLAN OPERATIVO'!$B$11:$B$79,DEDICACIÓN!$B29,'PLAN OPERATIVO'!$D$11:$D$79,DEDICACIÓN!K$10)</f>
        <v>0</v>
      </c>
      <c r="L29" s="330">
        <f t="shared" si="31"/>
        <v>0</v>
      </c>
      <c r="M29" s="333">
        <f>SUMIFS('PLAN OPERATIVO'!$CL$11:$CL$79,'PLAN OPERATIVO'!$B$11:$B$79,DEDICACIÓN!$B29,'PLAN OPERATIVO'!$D$11:$D$79,DEDICACIÓN!M$10)</f>
        <v>0</v>
      </c>
      <c r="N29" s="659">
        <f t="shared" si="32"/>
        <v>0</v>
      </c>
      <c r="O29" s="691">
        <f>SUMIFS('PLAN OPERATIVO'!$CL$11:$CL$79,'PLAN OPERATIVO'!$B$11:$B$79,DEDICACIÓN!$B29,'PLAN OPERATIVO'!$D$11:$D$79,DEDICACIÓN!O$10)</f>
        <v>0</v>
      </c>
      <c r="P29" s="330">
        <f t="shared" si="33"/>
        <v>0</v>
      </c>
      <c r="Q29" s="333">
        <f>SUMIFS('PLAN OPERATIVO'!$CL$11:$CL$79,'PLAN OPERATIVO'!$B$11:$B$79,DEDICACIÓN!$B29,'PLAN OPERATIVO'!$D$11:$D$79,DEDICACIÓN!Q$10)</f>
        <v>0</v>
      </c>
      <c r="R29" s="659">
        <f t="shared" si="34"/>
        <v>0</v>
      </c>
      <c r="S29" s="691">
        <f>SUMIFS('PLAN OPERATIVO'!$CL$11:$CL$79,'PLAN OPERATIVO'!$B$11:$B$79,DEDICACIÓN!$B29,'PLAN OPERATIVO'!$D$11:$D$79,DEDICACIÓN!S$10)</f>
        <v>0</v>
      </c>
      <c r="T29" s="330">
        <f t="shared" si="35"/>
        <v>0</v>
      </c>
      <c r="U29" s="333">
        <f>SUMIFS('PLAN OPERATIVO'!$CL$11:$CL$79,'PLAN OPERATIVO'!$B$11:$B$79,DEDICACIÓN!$B29,'PLAN OPERATIVO'!$D$11:$D$79,DEDICACIÓN!U$10)</f>
        <v>0</v>
      </c>
      <c r="V29" s="659">
        <f t="shared" si="36"/>
        <v>0</v>
      </c>
      <c r="W29" s="691">
        <f>SUMIFS('PLAN OPERATIVO'!$CL$11:$CL$79,'PLAN OPERATIVO'!$B$11:$B$79,DEDICACIÓN!$B29,'PLAN OPERATIVO'!$D$11:$D$79,DEDICACIÓN!W$10)</f>
        <v>0</v>
      </c>
      <c r="X29" s="330">
        <f t="shared" si="37"/>
        <v>0</v>
      </c>
      <c r="Y29" s="333">
        <f>SUMIFS('PLAN OPERATIVO'!$CL$11:$CL$79,'PLAN OPERATIVO'!$B$11:$B$79,DEDICACIÓN!$B29,'PLAN OPERATIVO'!$D$11:$D$79,DEDICACIÓN!Y$10)</f>
        <v>0</v>
      </c>
      <c r="Z29" s="659">
        <f t="shared" si="38"/>
        <v>0</v>
      </c>
      <c r="AA29" s="691">
        <f>SUMIFS('PLAN OPERATIVO'!$CL$11:$CL$79,'PLAN OPERATIVO'!$B$11:$B$79,DEDICACIÓN!$B29,'PLAN OPERATIVO'!$D$11:$D$79,DEDICACIÓN!AA$10)</f>
        <v>0</v>
      </c>
      <c r="AB29" s="330">
        <f t="shared" si="39"/>
        <v>0</v>
      </c>
      <c r="AC29" s="333">
        <f>SUMIFS('PLAN OPERATIVO'!$CL$11:$CL$79,'PLAN OPERATIVO'!$B$11:$B$79,DEDICACIÓN!$B29,'PLAN OPERATIVO'!$D$11:$D$79,DEDICACIÓN!AC$10)</f>
        <v>0</v>
      </c>
      <c r="AD29" s="659">
        <f t="shared" si="40"/>
        <v>0</v>
      </c>
      <c r="AE29" s="691">
        <f>SUMIFS('PLAN OPERATIVO'!$CL$11:$CL$79,'PLAN OPERATIVO'!$B$11:$B$79,DEDICACIÓN!$B29,'PLAN OPERATIVO'!$D$11:$D$79,DEDICACIÓN!AE$10)</f>
        <v>0</v>
      </c>
      <c r="AF29" s="330">
        <f t="shared" si="41"/>
        <v>0</v>
      </c>
      <c r="AG29" s="333">
        <f>SUMIFS('PLAN OPERATIVO'!$CL$11:$CL$79,'PLAN OPERATIVO'!$B$11:$B$79,DEDICACIÓN!$B29,'PLAN OPERATIVO'!$D$11:$D$79,DEDICACIÓN!AG$10)</f>
        <v>0</v>
      </c>
      <c r="AH29" s="659">
        <f t="shared" si="42"/>
        <v>0</v>
      </c>
      <c r="AI29" s="330"/>
      <c r="AJ29" s="571">
        <f t="shared" si="0"/>
        <v>0</v>
      </c>
      <c r="AK29" s="571">
        <f t="shared" si="1"/>
        <v>0</v>
      </c>
      <c r="AL29" s="331">
        <f t="shared" si="2"/>
        <v>0</v>
      </c>
      <c r="AM29" s="332"/>
      <c r="AN29" s="333">
        <f t="shared" si="3"/>
        <v>0</v>
      </c>
      <c r="AO29" s="333">
        <f t="shared" si="4"/>
        <v>0</v>
      </c>
      <c r="AP29" s="575">
        <f t="shared" si="5"/>
        <v>0</v>
      </c>
      <c r="AQ29" s="330"/>
      <c r="AR29" s="571">
        <f t="shared" si="6"/>
        <v>0</v>
      </c>
      <c r="AS29" s="571">
        <f t="shared" si="7"/>
        <v>0</v>
      </c>
      <c r="AT29" s="331">
        <f t="shared" si="8"/>
        <v>0</v>
      </c>
      <c r="AU29" s="332"/>
      <c r="AV29" s="333">
        <f t="shared" si="9"/>
        <v>0</v>
      </c>
      <c r="AW29" s="333">
        <f t="shared" si="10"/>
        <v>0</v>
      </c>
      <c r="AX29" s="575">
        <f t="shared" si="11"/>
        <v>0</v>
      </c>
      <c r="AY29" s="330"/>
      <c r="AZ29" s="571">
        <f t="shared" si="12"/>
        <v>0</v>
      </c>
      <c r="BA29" s="571">
        <f t="shared" si="13"/>
        <v>0</v>
      </c>
      <c r="BB29" s="331">
        <f t="shared" si="14"/>
        <v>0</v>
      </c>
      <c r="BC29" s="332"/>
      <c r="BD29" s="333">
        <f t="shared" si="15"/>
        <v>0</v>
      </c>
      <c r="BE29" s="333">
        <f t="shared" si="16"/>
        <v>0</v>
      </c>
      <c r="BF29" s="575">
        <f t="shared" si="17"/>
        <v>0</v>
      </c>
      <c r="BG29" s="330"/>
      <c r="BH29" s="571">
        <f t="shared" si="18"/>
        <v>0</v>
      </c>
      <c r="BI29" s="571">
        <f t="shared" si="19"/>
        <v>0</v>
      </c>
      <c r="BJ29" s="331">
        <f t="shared" si="20"/>
        <v>0</v>
      </c>
      <c r="BK29" s="332"/>
      <c r="BL29" s="333">
        <f t="shared" si="21"/>
        <v>0</v>
      </c>
      <c r="BM29" s="333">
        <f t="shared" si="22"/>
        <v>0</v>
      </c>
      <c r="BN29" s="575">
        <f t="shared" si="23"/>
        <v>0</v>
      </c>
      <c r="BO29" s="330"/>
      <c r="BP29" s="571">
        <f t="shared" si="24"/>
        <v>0</v>
      </c>
      <c r="BQ29" s="571">
        <f t="shared" si="25"/>
        <v>0</v>
      </c>
      <c r="BR29" s="331">
        <f t="shared" si="26"/>
        <v>0</v>
      </c>
    </row>
    <row r="30" spans="2:70" s="334" customFormat="1" ht="67.5" customHeight="1">
      <c r="B30" s="801" t="str">
        <f>'PLAN OPERATIVO'!B29</f>
        <v xml:space="preserve">Coordinación y apoyo en las labores de campo, en el establecimiento y mantenimiento de las actividades de restauración/rehabilitación ecológica de las estrategias a implementar. </v>
      </c>
      <c r="C30" s="691">
        <f>SUMIFS('PLAN OPERATIVO'!$CL$11:$CL$79,'PLAN OPERATIVO'!$B$11:$B$79,DEDICACIÓN!$B30,'PLAN OPERATIVO'!$D$11:$D$79,DEDICACIÓN!C$10)</f>
        <v>0</v>
      </c>
      <c r="D30" s="330">
        <f t="shared" si="27"/>
        <v>0</v>
      </c>
      <c r="E30" s="333">
        <f>SUMIFS('PLAN OPERATIVO'!$CL$11:$CL$79,'PLAN OPERATIVO'!$B$11:$B$79,DEDICACIÓN!$B30,'PLAN OPERATIVO'!$D$11:$D$79,DEDICACIÓN!E$10)</f>
        <v>0</v>
      </c>
      <c r="F30" s="659">
        <f t="shared" si="28"/>
        <v>0</v>
      </c>
      <c r="G30" s="691">
        <f>SUMIFS('PLAN OPERATIVO'!$CL$11:$CL$79,'PLAN OPERATIVO'!$B$11:$B$79,DEDICACIÓN!$B30,'PLAN OPERATIVO'!$D$11:$D$79,DEDICACIÓN!G$10)</f>
        <v>0</v>
      </c>
      <c r="H30" s="330">
        <f t="shared" si="29"/>
        <v>0</v>
      </c>
      <c r="I30" s="333">
        <f>SUMIFS('PLAN OPERATIVO'!$CL$11:$CL$79,'PLAN OPERATIVO'!$B$11:$B$79,DEDICACIÓN!$B30,'PLAN OPERATIVO'!$D$11:$D$79,DEDICACIÓN!I$10)</f>
        <v>176.30000000000004</v>
      </c>
      <c r="J30" s="659">
        <f t="shared" si="30"/>
        <v>7.35</v>
      </c>
      <c r="K30" s="691">
        <f>SUMIFS('PLAN OPERATIVO'!$CL$11:$CL$79,'PLAN OPERATIVO'!$B$11:$B$79,DEDICACIÓN!$B30,'PLAN OPERATIVO'!$D$11:$D$79,DEDICACIÓN!K$10)</f>
        <v>0</v>
      </c>
      <c r="L30" s="330">
        <f t="shared" si="31"/>
        <v>0</v>
      </c>
      <c r="M30" s="333">
        <f>SUMIFS('PLAN OPERATIVO'!$CL$11:$CL$79,'PLAN OPERATIVO'!$B$11:$B$79,DEDICACIÓN!$B30,'PLAN OPERATIVO'!$D$11:$D$79,DEDICACIÓN!M$10)</f>
        <v>0</v>
      </c>
      <c r="N30" s="659">
        <f t="shared" si="32"/>
        <v>0</v>
      </c>
      <c r="O30" s="691">
        <f>SUMIFS('PLAN OPERATIVO'!$CL$11:$CL$79,'PLAN OPERATIVO'!$B$11:$B$79,DEDICACIÓN!$B30,'PLAN OPERATIVO'!$D$11:$D$79,DEDICACIÓN!O$10)</f>
        <v>0</v>
      </c>
      <c r="P30" s="330">
        <f t="shared" si="33"/>
        <v>0</v>
      </c>
      <c r="Q30" s="333">
        <f>SUMIFS('PLAN OPERATIVO'!$CL$11:$CL$79,'PLAN OPERATIVO'!$B$11:$B$79,DEDICACIÓN!$B30,'PLAN OPERATIVO'!$D$11:$D$79,DEDICACIÓN!Q$10)</f>
        <v>0</v>
      </c>
      <c r="R30" s="659">
        <f t="shared" si="34"/>
        <v>0</v>
      </c>
      <c r="S30" s="691">
        <f>SUMIFS('PLAN OPERATIVO'!$CL$11:$CL$79,'PLAN OPERATIVO'!$B$11:$B$79,DEDICACIÓN!$B30,'PLAN OPERATIVO'!$D$11:$D$79,DEDICACIÓN!S$10)</f>
        <v>0</v>
      </c>
      <c r="T30" s="330">
        <f t="shared" si="35"/>
        <v>0</v>
      </c>
      <c r="U30" s="333">
        <f>SUMIFS('PLAN OPERATIVO'!$CL$11:$CL$79,'PLAN OPERATIVO'!$B$11:$B$79,DEDICACIÓN!$B30,'PLAN OPERATIVO'!$D$11:$D$79,DEDICACIÓN!U$10)</f>
        <v>0</v>
      </c>
      <c r="V30" s="659">
        <f t="shared" si="36"/>
        <v>0</v>
      </c>
      <c r="W30" s="691">
        <f>SUMIFS('PLAN OPERATIVO'!$CL$11:$CL$79,'PLAN OPERATIVO'!$B$11:$B$79,DEDICACIÓN!$B30,'PLAN OPERATIVO'!$D$11:$D$79,DEDICACIÓN!W$10)</f>
        <v>0</v>
      </c>
      <c r="X30" s="330">
        <f t="shared" si="37"/>
        <v>0</v>
      </c>
      <c r="Y30" s="333">
        <f>SUMIFS('PLAN OPERATIVO'!$CL$11:$CL$79,'PLAN OPERATIVO'!$B$11:$B$79,DEDICACIÓN!$B30,'PLAN OPERATIVO'!$D$11:$D$79,DEDICACIÓN!Y$10)</f>
        <v>0</v>
      </c>
      <c r="Z30" s="659">
        <f t="shared" si="38"/>
        <v>0</v>
      </c>
      <c r="AA30" s="691">
        <f>SUMIFS('PLAN OPERATIVO'!$CL$11:$CL$79,'PLAN OPERATIVO'!$B$11:$B$79,DEDICACIÓN!$B30,'PLAN OPERATIVO'!$D$11:$D$79,DEDICACIÓN!AA$10)</f>
        <v>0</v>
      </c>
      <c r="AB30" s="330">
        <f t="shared" si="39"/>
        <v>0</v>
      </c>
      <c r="AC30" s="333">
        <f>SUMIFS('PLAN OPERATIVO'!$CL$11:$CL$79,'PLAN OPERATIVO'!$B$11:$B$79,DEDICACIÓN!$B30,'PLAN OPERATIVO'!$D$11:$D$79,DEDICACIÓN!AC$10)</f>
        <v>0</v>
      </c>
      <c r="AD30" s="659">
        <f t="shared" si="40"/>
        <v>0</v>
      </c>
      <c r="AE30" s="691">
        <f>SUMIFS('PLAN OPERATIVO'!$CL$11:$CL$79,'PLAN OPERATIVO'!$B$11:$B$79,DEDICACIÓN!$B30,'PLAN OPERATIVO'!$D$11:$D$79,DEDICACIÓN!AE$10)</f>
        <v>0</v>
      </c>
      <c r="AF30" s="330">
        <f t="shared" si="41"/>
        <v>0</v>
      </c>
      <c r="AG30" s="333">
        <f>SUMIFS('PLAN OPERATIVO'!$CL$11:$CL$79,'PLAN OPERATIVO'!$B$11:$B$79,DEDICACIÓN!$B30,'PLAN OPERATIVO'!$D$11:$D$79,DEDICACIÓN!AG$10)</f>
        <v>0</v>
      </c>
      <c r="AH30" s="659">
        <f t="shared" si="42"/>
        <v>0</v>
      </c>
      <c r="AI30" s="330"/>
      <c r="AJ30" s="571">
        <f t="shared" si="0"/>
        <v>0</v>
      </c>
      <c r="AK30" s="571">
        <f t="shared" si="1"/>
        <v>0</v>
      </c>
      <c r="AL30" s="331">
        <f t="shared" si="2"/>
        <v>0</v>
      </c>
      <c r="AM30" s="332"/>
      <c r="AN30" s="333">
        <f t="shared" si="3"/>
        <v>0</v>
      </c>
      <c r="AO30" s="333">
        <f t="shared" si="4"/>
        <v>0</v>
      </c>
      <c r="AP30" s="575">
        <f t="shared" si="5"/>
        <v>0</v>
      </c>
      <c r="AQ30" s="330"/>
      <c r="AR30" s="571">
        <f t="shared" si="6"/>
        <v>0</v>
      </c>
      <c r="AS30" s="571">
        <f t="shared" si="7"/>
        <v>0</v>
      </c>
      <c r="AT30" s="331">
        <f t="shared" si="8"/>
        <v>0</v>
      </c>
      <c r="AU30" s="332"/>
      <c r="AV30" s="333">
        <f t="shared" si="9"/>
        <v>0</v>
      </c>
      <c r="AW30" s="333">
        <f t="shared" si="10"/>
        <v>0</v>
      </c>
      <c r="AX30" s="575">
        <f t="shared" si="11"/>
        <v>0</v>
      </c>
      <c r="AY30" s="330"/>
      <c r="AZ30" s="571">
        <f t="shared" si="12"/>
        <v>0</v>
      </c>
      <c r="BA30" s="571">
        <f t="shared" si="13"/>
        <v>0</v>
      </c>
      <c r="BB30" s="331">
        <f t="shared" si="14"/>
        <v>0</v>
      </c>
      <c r="BC30" s="332"/>
      <c r="BD30" s="333">
        <f t="shared" si="15"/>
        <v>0</v>
      </c>
      <c r="BE30" s="333">
        <f t="shared" si="16"/>
        <v>0</v>
      </c>
      <c r="BF30" s="575">
        <f t="shared" si="17"/>
        <v>0</v>
      </c>
      <c r="BG30" s="330"/>
      <c r="BH30" s="571">
        <f t="shared" si="18"/>
        <v>0</v>
      </c>
      <c r="BI30" s="571">
        <f t="shared" si="19"/>
        <v>0</v>
      </c>
      <c r="BJ30" s="331">
        <f t="shared" si="20"/>
        <v>0</v>
      </c>
      <c r="BK30" s="332"/>
      <c r="BL30" s="333">
        <f t="shared" si="21"/>
        <v>0</v>
      </c>
      <c r="BM30" s="333">
        <f t="shared" si="22"/>
        <v>0</v>
      </c>
      <c r="BN30" s="575">
        <f t="shared" si="23"/>
        <v>0</v>
      </c>
      <c r="BO30" s="330"/>
      <c r="BP30" s="571">
        <f t="shared" si="24"/>
        <v>0</v>
      </c>
      <c r="BQ30" s="571">
        <f t="shared" si="25"/>
        <v>0</v>
      </c>
      <c r="BR30" s="331">
        <f t="shared" si="26"/>
        <v>0</v>
      </c>
    </row>
    <row r="31" spans="2:70" s="334" customFormat="1" ht="50.25" customHeight="1">
      <c r="B31" s="801" t="str">
        <f>'PLAN OPERATIVO'!B30</f>
        <v>Apoyo en el establecimiento de los sistemas silvopastoriles y de las estrategias a implementar en los procesos de reconversión productiva.</v>
      </c>
      <c r="C31" s="691">
        <f>SUMIFS('PLAN OPERATIVO'!$CL$11:$CL$79,'PLAN OPERATIVO'!$B$11:$B$79,DEDICACIÓN!$B31,'PLAN OPERATIVO'!$D$11:$D$79,DEDICACIÓN!C$10)</f>
        <v>0</v>
      </c>
      <c r="D31" s="330">
        <f t="shared" ref="D31" si="43">ROUND(C31/$Y$3,2)</f>
        <v>0</v>
      </c>
      <c r="E31" s="333">
        <f>SUMIFS('PLAN OPERATIVO'!$CL$11:$CL$79,'PLAN OPERATIVO'!$B$11:$B$79,DEDICACIÓN!$B31,'PLAN OPERATIVO'!$D$11:$D$79,DEDICACIÓN!E$10)</f>
        <v>0</v>
      </c>
      <c r="F31" s="659">
        <f t="shared" ref="F31" si="44">ROUND(E31/$Y$3,2)</f>
        <v>0</v>
      </c>
      <c r="G31" s="691">
        <f>SUMIFS('PLAN OPERATIVO'!$CL$11:$CL$79,'PLAN OPERATIVO'!$B$11:$B$79,DEDICACIÓN!$B31,'PLAN OPERATIVO'!$D$11:$D$79,DEDICACIÓN!G$10)</f>
        <v>0</v>
      </c>
      <c r="H31" s="330">
        <f t="shared" ref="H31" si="45">ROUND(G31/$Y$3,2)</f>
        <v>0</v>
      </c>
      <c r="I31" s="333">
        <f>SUMIFS('PLAN OPERATIVO'!$CL$11:$CL$79,'PLAN OPERATIVO'!$B$11:$B$79,DEDICACIÓN!$B31,'PLAN OPERATIVO'!$D$11:$D$79,DEDICACIÓN!I$10)</f>
        <v>32</v>
      </c>
      <c r="J31" s="659">
        <f t="shared" ref="J31" si="46">ROUND(I31/$Y$3,2)</f>
        <v>1.33</v>
      </c>
      <c r="K31" s="691">
        <f>SUMIFS('PLAN OPERATIVO'!$CL$11:$CL$79,'PLAN OPERATIVO'!$B$11:$B$79,DEDICACIÓN!$B31,'PLAN OPERATIVO'!$D$11:$D$79,DEDICACIÓN!K$10)</f>
        <v>0</v>
      </c>
      <c r="L31" s="330">
        <f t="shared" ref="L31" si="47">ROUND(K31/$Y$3,2)</f>
        <v>0</v>
      </c>
      <c r="M31" s="333">
        <f>SUMIFS('PLAN OPERATIVO'!$CL$11:$CL$79,'PLAN OPERATIVO'!$B$11:$B$79,DEDICACIÓN!$B31,'PLAN OPERATIVO'!$D$11:$D$79,DEDICACIÓN!M$10)</f>
        <v>0</v>
      </c>
      <c r="N31" s="659">
        <f t="shared" ref="N31" si="48">ROUND(M31/$Y$3,2)</f>
        <v>0</v>
      </c>
      <c r="O31" s="691">
        <f>SUMIFS('PLAN OPERATIVO'!$CL$11:$CL$79,'PLAN OPERATIVO'!$B$11:$B$79,DEDICACIÓN!$B31,'PLAN OPERATIVO'!$D$11:$D$79,DEDICACIÓN!O$10)</f>
        <v>0</v>
      </c>
      <c r="P31" s="330">
        <f t="shared" ref="P31" si="49">ROUND(O31/$Y$3,2)</f>
        <v>0</v>
      </c>
      <c r="Q31" s="333">
        <f>SUMIFS('PLAN OPERATIVO'!$CL$11:$CL$79,'PLAN OPERATIVO'!$B$11:$B$79,DEDICACIÓN!$B31,'PLAN OPERATIVO'!$D$11:$D$79,DEDICACIÓN!Q$10)</f>
        <v>0</v>
      </c>
      <c r="R31" s="659">
        <f t="shared" ref="R31" si="50">ROUND(Q31/$Y$3,2)</f>
        <v>0</v>
      </c>
      <c r="S31" s="691">
        <f>SUMIFS('PLAN OPERATIVO'!$CL$11:$CL$79,'PLAN OPERATIVO'!$B$11:$B$79,DEDICACIÓN!$B31,'PLAN OPERATIVO'!$D$11:$D$79,DEDICACIÓN!S$10)</f>
        <v>0</v>
      </c>
      <c r="T31" s="330">
        <f t="shared" ref="T31" si="51">ROUND(S31/$Y$3,2)</f>
        <v>0</v>
      </c>
      <c r="U31" s="333">
        <f>SUMIFS('PLAN OPERATIVO'!$CL$11:$CL$79,'PLAN OPERATIVO'!$B$11:$B$79,DEDICACIÓN!$B31,'PLAN OPERATIVO'!$D$11:$D$79,DEDICACIÓN!U$10)</f>
        <v>0</v>
      </c>
      <c r="V31" s="659">
        <f t="shared" ref="V31" si="52">ROUND(U31/$Y$3,2)</f>
        <v>0</v>
      </c>
      <c r="W31" s="691">
        <f>SUMIFS('PLAN OPERATIVO'!$CL$11:$CL$79,'PLAN OPERATIVO'!$B$11:$B$79,DEDICACIÓN!$B31,'PLAN OPERATIVO'!$D$11:$D$79,DEDICACIÓN!W$10)</f>
        <v>0</v>
      </c>
      <c r="X31" s="330">
        <f t="shared" ref="X31" si="53">ROUND(W31/$Y$3,2)</f>
        <v>0</v>
      </c>
      <c r="Y31" s="333">
        <f>SUMIFS('PLAN OPERATIVO'!$CL$11:$CL$79,'PLAN OPERATIVO'!$B$11:$B$79,DEDICACIÓN!$B31,'PLAN OPERATIVO'!$D$11:$D$79,DEDICACIÓN!Y$10)</f>
        <v>0</v>
      </c>
      <c r="Z31" s="659">
        <f t="shared" ref="Z31" si="54">ROUND(Y31/$Y$3,2)</f>
        <v>0</v>
      </c>
      <c r="AA31" s="691">
        <f>SUMIFS('PLAN OPERATIVO'!$CL$11:$CL$79,'PLAN OPERATIVO'!$B$11:$B$79,DEDICACIÓN!$B31,'PLAN OPERATIVO'!$D$11:$D$79,DEDICACIÓN!AA$10)</f>
        <v>0</v>
      </c>
      <c r="AB31" s="330">
        <f t="shared" ref="AB31" si="55">ROUND(AA31/$Y$3,2)</f>
        <v>0</v>
      </c>
      <c r="AC31" s="333">
        <f>SUMIFS('PLAN OPERATIVO'!$CL$11:$CL$79,'PLAN OPERATIVO'!$B$11:$B$79,DEDICACIÓN!$B31,'PLAN OPERATIVO'!$D$11:$D$79,DEDICACIÓN!AC$10)</f>
        <v>0</v>
      </c>
      <c r="AD31" s="659">
        <f t="shared" ref="AD31" si="56">ROUND(AC31/$Y$3,2)</f>
        <v>0</v>
      </c>
      <c r="AE31" s="691">
        <f>SUMIFS('PLAN OPERATIVO'!$CL$11:$CL$79,'PLAN OPERATIVO'!$B$11:$B$79,DEDICACIÓN!$B31,'PLAN OPERATIVO'!$D$11:$D$79,DEDICACIÓN!AE$10)</f>
        <v>0</v>
      </c>
      <c r="AF31" s="330">
        <f t="shared" ref="AF31" si="57">ROUND(AE31/$Y$3,2)</f>
        <v>0</v>
      </c>
      <c r="AG31" s="333">
        <f>SUMIFS('PLAN OPERATIVO'!$CL$11:$CL$79,'PLAN OPERATIVO'!$B$11:$B$79,DEDICACIÓN!$B31,'PLAN OPERATIVO'!$D$11:$D$79,DEDICACIÓN!AG$10)</f>
        <v>0</v>
      </c>
      <c r="AH31" s="659">
        <f t="shared" ref="AH31" si="58">ROUND(AG31/$Y$3,2)</f>
        <v>0</v>
      </c>
      <c r="AI31" s="330"/>
      <c r="AJ31" s="571"/>
      <c r="AK31" s="571"/>
      <c r="AL31" s="331"/>
      <c r="AM31" s="332"/>
      <c r="AN31" s="333"/>
      <c r="AO31" s="333"/>
      <c r="AP31" s="575"/>
      <c r="AQ31" s="330"/>
      <c r="AR31" s="571"/>
      <c r="AS31" s="571"/>
      <c r="AT31" s="331"/>
      <c r="AU31" s="332"/>
      <c r="AV31" s="333"/>
      <c r="AW31" s="333"/>
      <c r="AX31" s="575"/>
      <c r="AY31" s="330"/>
      <c r="AZ31" s="571"/>
      <c r="BA31" s="571"/>
      <c r="BB31" s="331"/>
      <c r="BC31" s="332"/>
      <c r="BD31" s="333"/>
      <c r="BE31" s="333"/>
      <c r="BF31" s="575"/>
      <c r="BG31" s="330"/>
      <c r="BH31" s="571"/>
      <c r="BI31" s="571"/>
      <c r="BJ31" s="331"/>
      <c r="BK31" s="332"/>
      <c r="BL31" s="333"/>
      <c r="BM31" s="333"/>
      <c r="BN31" s="575"/>
      <c r="BO31" s="330"/>
      <c r="BP31" s="571"/>
      <c r="BQ31" s="571"/>
      <c r="BR31" s="331"/>
    </row>
    <row r="32" spans="2:70" s="334" customFormat="1" ht="39.75" customHeight="1">
      <c r="B32" s="801" t="str">
        <f>'PLAN OPERATIVO'!B31</f>
        <v>Elaboración de los informes periódicos de cumplimiento de obligaciones asignadas y ejecución de productos del proyecto.</v>
      </c>
      <c r="C32" s="691">
        <f>SUMIFS('PLAN OPERATIVO'!$CL$11:$CL$79,'PLAN OPERATIVO'!$B$11:$B$79,DEDICACIÓN!$B32,'PLAN OPERATIVO'!$D$11:$D$79,DEDICACIÓN!C$10)</f>
        <v>0</v>
      </c>
      <c r="D32" s="330">
        <f>ROUND(C32/$Y$3,2)</f>
        <v>0</v>
      </c>
      <c r="E32" s="333">
        <f>SUMIFS('PLAN OPERATIVO'!$CL$11:$CL$79,'PLAN OPERATIVO'!$B$11:$B$79,DEDICACIÓN!$B32,'PLAN OPERATIVO'!$D$11:$D$79,DEDICACIÓN!E$10)</f>
        <v>0</v>
      </c>
      <c r="F32" s="659">
        <f>ROUND(E32/$Y$3,2)</f>
        <v>0</v>
      </c>
      <c r="G32" s="691">
        <f>SUMIFS('PLAN OPERATIVO'!$CL$11:$CL$79,'PLAN OPERATIVO'!$B$11:$B$79,DEDICACIÓN!$B32,'PLAN OPERATIVO'!$D$11:$D$79,DEDICACIÓN!G$10)</f>
        <v>0</v>
      </c>
      <c r="H32" s="330">
        <f>ROUND(G32/$Y$3,2)</f>
        <v>0</v>
      </c>
      <c r="I32" s="333">
        <f>SUMIFS('PLAN OPERATIVO'!$CL$11:$CL$79,'PLAN OPERATIVO'!$B$11:$B$79,DEDICACIÓN!$B32,'PLAN OPERATIVO'!$D$11:$D$79,DEDICACIÓN!I$10)</f>
        <v>27.200000000000003</v>
      </c>
      <c r="J32" s="659">
        <f>ROUND(I32/$Y$3,2)</f>
        <v>1.1299999999999999</v>
      </c>
      <c r="K32" s="691">
        <f>SUMIFS('PLAN OPERATIVO'!$CL$11:$CL$79,'PLAN OPERATIVO'!$B$11:$B$79,DEDICACIÓN!$B32,'PLAN OPERATIVO'!$D$11:$D$79,DEDICACIÓN!K$10)</f>
        <v>0</v>
      </c>
      <c r="L32" s="330">
        <f>ROUND(K32/$Y$3,2)</f>
        <v>0</v>
      </c>
      <c r="M32" s="333">
        <f>SUMIFS('PLAN OPERATIVO'!$CL$11:$CL$79,'PLAN OPERATIVO'!$B$11:$B$79,DEDICACIÓN!$B32,'PLAN OPERATIVO'!$D$11:$D$79,DEDICACIÓN!M$10)</f>
        <v>0</v>
      </c>
      <c r="N32" s="659">
        <f>ROUND(M32/$Y$3,2)</f>
        <v>0</v>
      </c>
      <c r="O32" s="691">
        <f>SUMIFS('PLAN OPERATIVO'!$CL$11:$CL$79,'PLAN OPERATIVO'!$B$11:$B$79,DEDICACIÓN!$B32,'PLAN OPERATIVO'!$D$11:$D$79,DEDICACIÓN!O$10)</f>
        <v>0</v>
      </c>
      <c r="P32" s="330">
        <f>ROUND(O32/$Y$3,2)</f>
        <v>0</v>
      </c>
      <c r="Q32" s="333">
        <f>SUMIFS('PLAN OPERATIVO'!$CL$11:$CL$79,'PLAN OPERATIVO'!$B$11:$B$79,DEDICACIÓN!$B32,'PLAN OPERATIVO'!$D$11:$D$79,DEDICACIÓN!Q$10)</f>
        <v>0</v>
      </c>
      <c r="R32" s="659">
        <f>ROUND(Q32/$Y$3,2)</f>
        <v>0</v>
      </c>
      <c r="S32" s="691">
        <f>SUMIFS('PLAN OPERATIVO'!$CL$11:$CL$79,'PLAN OPERATIVO'!$B$11:$B$79,DEDICACIÓN!$B32,'PLAN OPERATIVO'!$D$11:$D$79,DEDICACIÓN!S$10)</f>
        <v>0</v>
      </c>
      <c r="T32" s="330">
        <f>ROUND(S32/$Y$3,2)</f>
        <v>0</v>
      </c>
      <c r="U32" s="333">
        <f>SUMIFS('PLAN OPERATIVO'!$CL$11:$CL$79,'PLAN OPERATIVO'!$B$11:$B$79,DEDICACIÓN!$B32,'PLAN OPERATIVO'!$D$11:$D$79,DEDICACIÓN!U$10)</f>
        <v>0</v>
      </c>
      <c r="V32" s="659">
        <f>ROUND(U32/$Y$3,2)</f>
        <v>0</v>
      </c>
      <c r="W32" s="691">
        <f>SUMIFS('PLAN OPERATIVO'!$CL$11:$CL$79,'PLAN OPERATIVO'!$B$11:$B$79,DEDICACIÓN!$B32,'PLAN OPERATIVO'!$D$11:$D$79,DEDICACIÓN!W$10)</f>
        <v>0</v>
      </c>
      <c r="X32" s="330">
        <f>ROUND(W32/$Y$3,2)</f>
        <v>0</v>
      </c>
      <c r="Y32" s="333">
        <f>SUMIFS('PLAN OPERATIVO'!$CL$11:$CL$79,'PLAN OPERATIVO'!$B$11:$B$79,DEDICACIÓN!$B32,'PLAN OPERATIVO'!$D$11:$D$79,DEDICACIÓN!Y$10)</f>
        <v>0</v>
      </c>
      <c r="Z32" s="659">
        <f>ROUND(Y32/$Y$3,2)</f>
        <v>0</v>
      </c>
      <c r="AA32" s="691">
        <f>SUMIFS('PLAN OPERATIVO'!$CL$11:$CL$79,'PLAN OPERATIVO'!$B$11:$B$79,DEDICACIÓN!$B32,'PLAN OPERATIVO'!$D$11:$D$79,DEDICACIÓN!AA$10)</f>
        <v>0</v>
      </c>
      <c r="AB32" s="330">
        <f>ROUND(AA32/$Y$3,2)</f>
        <v>0</v>
      </c>
      <c r="AC32" s="333">
        <f>SUMIFS('PLAN OPERATIVO'!$CL$11:$CL$79,'PLAN OPERATIVO'!$B$11:$B$79,DEDICACIÓN!$B32,'PLAN OPERATIVO'!$D$11:$D$79,DEDICACIÓN!AC$10)</f>
        <v>0</v>
      </c>
      <c r="AD32" s="659">
        <f>ROUND(AC32/$Y$3,2)</f>
        <v>0</v>
      </c>
      <c r="AE32" s="691">
        <f>SUMIFS('PLAN OPERATIVO'!$CL$11:$CL$79,'PLAN OPERATIVO'!$B$11:$B$79,DEDICACIÓN!$B32,'PLAN OPERATIVO'!$D$11:$D$79,DEDICACIÓN!AE$10)</f>
        <v>0</v>
      </c>
      <c r="AF32" s="330">
        <f>ROUND(AE32/$Y$3,2)</f>
        <v>0</v>
      </c>
      <c r="AG32" s="333">
        <f>SUMIFS('PLAN OPERATIVO'!$CL$11:$CL$79,'PLAN OPERATIVO'!$B$11:$B$79,DEDICACIÓN!$B32,'PLAN OPERATIVO'!$D$11:$D$79,DEDICACIÓN!AG$10)</f>
        <v>0</v>
      </c>
      <c r="AH32" s="659">
        <f>ROUND(AG32/$Y$3,2)</f>
        <v>0</v>
      </c>
      <c r="AI32" s="691">
        <f>SUMIFS('PLAN OPERATIVO'!$CL$11:$CL$79,'PLAN OPERATIVO'!$B$11:$B$79,DEDICACIÓN!$B32,'PLAN OPERATIVO'!$D$11:$D$79,DEDICACIÓN!AI$10)</f>
        <v>0</v>
      </c>
      <c r="AJ32" s="330">
        <f>ROUND(AI32/$Y$3,2)</f>
        <v>0</v>
      </c>
      <c r="AK32" s="333">
        <f>SUMIFS('PLAN OPERATIVO'!$CL$11:$CL$79,'PLAN OPERATIVO'!$B$11:$B$79,DEDICACIÓN!$B32,'PLAN OPERATIVO'!$D$11:$D$79,DEDICACIÓN!AK$10)</f>
        <v>0</v>
      </c>
      <c r="AL32" s="659">
        <f>ROUND(AK32/$Y$3,2)</f>
        <v>0</v>
      </c>
      <c r="AM32" s="691">
        <f>SUMIFS('PLAN OPERATIVO'!$CL$11:$CL$79,'PLAN OPERATIVO'!$B$11:$B$79,DEDICACIÓN!$B32,'PLAN OPERATIVO'!$D$11:$D$79,DEDICACIÓN!AM$10)</f>
        <v>0</v>
      </c>
      <c r="AN32" s="330">
        <f>ROUND(AM32/$Y$3,2)</f>
        <v>0</v>
      </c>
      <c r="AO32" s="333">
        <f>SUMIFS('PLAN OPERATIVO'!$CL$11:$CL$79,'PLAN OPERATIVO'!$B$11:$B$79,DEDICACIÓN!$B32,'PLAN OPERATIVO'!$D$11:$D$79,DEDICACIÓN!AO$10)</f>
        <v>0</v>
      </c>
      <c r="AP32" s="659">
        <f>ROUND(AO32/$Y$3,2)</f>
        <v>0</v>
      </c>
      <c r="AQ32" s="691">
        <f>SUMIFS('PLAN OPERATIVO'!$CL$11:$CL$79,'PLAN OPERATIVO'!$B$11:$B$79,DEDICACIÓN!$B32,'PLAN OPERATIVO'!$D$11:$D$79,DEDICACIÓN!AQ$10)</f>
        <v>0</v>
      </c>
      <c r="AR32" s="330">
        <f>ROUND(AQ32/$Y$3,2)</f>
        <v>0</v>
      </c>
      <c r="AS32" s="333">
        <f>SUMIFS('PLAN OPERATIVO'!$CL$11:$CL$79,'PLAN OPERATIVO'!$B$11:$B$79,DEDICACIÓN!$B32,'PLAN OPERATIVO'!$D$11:$D$79,DEDICACIÓN!AS$10)</f>
        <v>0</v>
      </c>
      <c r="AT32" s="659">
        <f>ROUND(AS32/$Y$3,2)</f>
        <v>0</v>
      </c>
      <c r="AU32" s="691">
        <f>SUMIFS('PLAN OPERATIVO'!$CL$11:$CL$79,'PLAN OPERATIVO'!$B$11:$B$79,DEDICACIÓN!$B32,'PLAN OPERATIVO'!$D$11:$D$79,DEDICACIÓN!AU$10)</f>
        <v>0</v>
      </c>
      <c r="AV32" s="330">
        <f>ROUND(AU32/$Y$3,2)</f>
        <v>0</v>
      </c>
      <c r="AW32" s="333">
        <f>SUMIFS('PLAN OPERATIVO'!$CL$11:$CL$79,'PLAN OPERATIVO'!$B$11:$B$79,DEDICACIÓN!$B32,'PLAN OPERATIVO'!$D$11:$D$79,DEDICACIÓN!AW$10)</f>
        <v>0</v>
      </c>
      <c r="AX32" s="659">
        <f>ROUND(AW32/$Y$3,2)</f>
        <v>0</v>
      </c>
      <c r="AY32" s="691">
        <f>SUMIFS('PLAN OPERATIVO'!$CL$11:$CL$79,'PLAN OPERATIVO'!$B$11:$B$79,DEDICACIÓN!$B32,'PLAN OPERATIVO'!$D$11:$D$79,DEDICACIÓN!AY$10)</f>
        <v>0</v>
      </c>
      <c r="AZ32" s="330">
        <f>ROUND(AY32/$Y$3,2)</f>
        <v>0</v>
      </c>
      <c r="BA32" s="333">
        <f>SUMIFS('PLAN OPERATIVO'!$CL$11:$CL$79,'PLAN OPERATIVO'!$B$11:$B$79,DEDICACIÓN!$B32,'PLAN OPERATIVO'!$D$11:$D$79,DEDICACIÓN!BA$10)</f>
        <v>0</v>
      </c>
      <c r="BB32" s="659">
        <f>ROUND(BA32/$Y$3,2)</f>
        <v>0</v>
      </c>
      <c r="BC32" s="691">
        <f>SUMIFS('PLAN OPERATIVO'!$CL$11:$CL$79,'PLAN OPERATIVO'!$B$11:$B$79,DEDICACIÓN!$B32,'PLAN OPERATIVO'!$D$11:$D$79,DEDICACIÓN!BC$10)</f>
        <v>0</v>
      </c>
      <c r="BD32" s="330">
        <f>ROUND(BC32/$Y$3,2)</f>
        <v>0</v>
      </c>
      <c r="BE32" s="333">
        <f>SUMIFS('PLAN OPERATIVO'!$CL$11:$CL$79,'PLAN OPERATIVO'!$B$11:$B$79,DEDICACIÓN!$B32,'PLAN OPERATIVO'!$D$11:$D$79,DEDICACIÓN!BE$10)</f>
        <v>0</v>
      </c>
      <c r="BF32" s="659">
        <f>ROUND(BE32/$Y$3,2)</f>
        <v>0</v>
      </c>
      <c r="BG32" s="691">
        <f>SUMIFS('PLAN OPERATIVO'!$CL$11:$CL$79,'PLAN OPERATIVO'!$B$11:$B$79,DEDICACIÓN!$B32,'PLAN OPERATIVO'!$D$11:$D$79,DEDICACIÓN!BG$10)</f>
        <v>0</v>
      </c>
      <c r="BH32" s="330">
        <f>ROUND(BG32/$Y$3,2)</f>
        <v>0</v>
      </c>
      <c r="BI32" s="333">
        <f>SUMIFS('PLAN OPERATIVO'!$CL$11:$CL$79,'PLAN OPERATIVO'!$B$11:$B$79,DEDICACIÓN!$B32,'PLAN OPERATIVO'!$D$11:$D$79,DEDICACIÓN!BI$10)</f>
        <v>0</v>
      </c>
      <c r="BJ32" s="659">
        <f>ROUND(BI32/$Y$3,2)</f>
        <v>0</v>
      </c>
      <c r="BK32" s="691">
        <f>SUMIFS('PLAN OPERATIVO'!$CL$11:$CL$79,'PLAN OPERATIVO'!$B$11:$B$79,DEDICACIÓN!$B32,'PLAN OPERATIVO'!$D$11:$D$79,DEDICACIÓN!BK$10)</f>
        <v>0</v>
      </c>
      <c r="BL32" s="330">
        <f>ROUND(BK32/$Y$3,2)</f>
        <v>0</v>
      </c>
      <c r="BM32" s="333">
        <f>SUMIFS('PLAN OPERATIVO'!$CL$11:$CL$79,'PLAN OPERATIVO'!$B$11:$B$79,DEDICACIÓN!$B32,'PLAN OPERATIVO'!$D$11:$D$79,DEDICACIÓN!BM$10)</f>
        <v>0</v>
      </c>
      <c r="BN32" s="659">
        <f>ROUND(BM32/$Y$3,2)</f>
        <v>0</v>
      </c>
      <c r="BO32" s="691">
        <f>SUMIFS('PLAN OPERATIVO'!$CL$11:$CL$79,'PLAN OPERATIVO'!$B$11:$B$79,DEDICACIÓN!$B32,'PLAN OPERATIVO'!$D$11:$D$79,DEDICACIÓN!BO$10)</f>
        <v>0</v>
      </c>
      <c r="BP32" s="330">
        <f>ROUND(BO32/$Y$3,2)</f>
        <v>0</v>
      </c>
      <c r="BQ32" s="333">
        <f>SUMIFS('PLAN OPERATIVO'!$CL$11:$CL$79,'PLAN OPERATIVO'!$B$11:$B$79,DEDICACIÓN!$B32,'PLAN OPERATIVO'!$D$11:$D$79,DEDICACIÓN!BQ$10)</f>
        <v>0</v>
      </c>
      <c r="BR32" s="659">
        <f>ROUND(BQ32/$Y$3,2)</f>
        <v>0</v>
      </c>
    </row>
    <row r="33" spans="2:70" s="334" customFormat="1" ht="48.75" customHeight="1">
      <c r="B33" s="694" t="str">
        <f>'PLAN OPERATIVO'!B32</f>
        <v>Participar con el coordinador y el resto del equipo técnico del proyecto la elaboración del cronograma y metodologías de trabajo.</v>
      </c>
      <c r="C33" s="691">
        <f>SUMIFS('PLAN OPERATIVO'!$CL$11:$CL$79,'PLAN OPERATIVO'!$B$11:$B$79,DEDICACIÓN!$B33,'PLAN OPERATIVO'!$D$11:$D$79,DEDICACIÓN!C$10)</f>
        <v>0</v>
      </c>
      <c r="D33" s="330">
        <f>ROUND(C33/$Y$3,2)</f>
        <v>0</v>
      </c>
      <c r="E33" s="333">
        <f>SUMIFS('PLAN OPERATIVO'!$CL$11:$CL$79,'PLAN OPERATIVO'!$B$11:$B$79,DEDICACIÓN!$B33,'PLAN OPERATIVO'!$D$11:$D$79,DEDICACIÓN!E$10)</f>
        <v>0</v>
      </c>
      <c r="F33" s="659">
        <f>ROUND(E33/$Y$3,2)</f>
        <v>0</v>
      </c>
      <c r="G33" s="691">
        <f>SUMIFS('PLAN OPERATIVO'!$CL$11:$CL$79,'PLAN OPERATIVO'!$B$11:$B$79,DEDICACIÓN!$B33,'PLAN OPERATIVO'!$D$11:$D$79,DEDICACIÓN!G$10)</f>
        <v>0</v>
      </c>
      <c r="H33" s="330">
        <f>ROUND(G33/$Y$3,2)</f>
        <v>0</v>
      </c>
      <c r="I33" s="333">
        <f>SUMIFS('PLAN OPERATIVO'!$CL$11:$CL$79,'PLAN OPERATIVO'!$B$11:$B$79,DEDICACIÓN!$B33,'PLAN OPERATIVO'!$D$11:$D$79,DEDICACIÓN!I$10)</f>
        <v>0</v>
      </c>
      <c r="J33" s="659">
        <f>ROUND(I33/$Y$3,2)</f>
        <v>0</v>
      </c>
      <c r="K33" s="691">
        <f>SUMIFS('PLAN OPERATIVO'!$CL$11:$CL$79,'PLAN OPERATIVO'!$B$11:$B$79,DEDICACIÓN!$B33,'PLAN OPERATIVO'!$D$11:$D$79,DEDICACIÓN!K$10)</f>
        <v>2</v>
      </c>
      <c r="L33" s="330">
        <f>ROUND(K33/$Y$3,2)</f>
        <v>0.08</v>
      </c>
      <c r="M33" s="333">
        <f>SUMIFS('PLAN OPERATIVO'!$CL$11:$CL$79,'PLAN OPERATIVO'!$B$11:$B$79,DEDICACIÓN!$B33,'PLAN OPERATIVO'!$D$11:$D$79,DEDICACIÓN!M$10)</f>
        <v>0</v>
      </c>
      <c r="N33" s="659">
        <f>ROUND(M33/$Y$3,2)</f>
        <v>0</v>
      </c>
      <c r="O33" s="691">
        <f>SUMIFS('PLAN OPERATIVO'!$CL$11:$CL$79,'PLAN OPERATIVO'!$B$11:$B$79,DEDICACIÓN!$B33,'PLAN OPERATIVO'!$D$11:$D$79,DEDICACIÓN!O$10)</f>
        <v>0</v>
      </c>
      <c r="P33" s="330">
        <f>ROUND(O33/$Y$3,2)</f>
        <v>0</v>
      </c>
      <c r="Q33" s="333">
        <f>SUMIFS('PLAN OPERATIVO'!$CL$11:$CL$79,'PLAN OPERATIVO'!$B$11:$B$79,DEDICACIÓN!$B33,'PLAN OPERATIVO'!$D$11:$D$79,DEDICACIÓN!Q$10)</f>
        <v>0</v>
      </c>
      <c r="R33" s="659">
        <f>ROUND(Q33/$Y$3,2)</f>
        <v>0</v>
      </c>
      <c r="S33" s="691">
        <f>SUMIFS('PLAN OPERATIVO'!$CL$11:$CL$79,'PLAN OPERATIVO'!$B$11:$B$79,DEDICACIÓN!$B33,'PLAN OPERATIVO'!$D$11:$D$79,DEDICACIÓN!S$10)</f>
        <v>0</v>
      </c>
      <c r="T33" s="330">
        <f>ROUND(S33/$Y$3,2)</f>
        <v>0</v>
      </c>
      <c r="U33" s="333">
        <f>SUMIFS('PLAN OPERATIVO'!$CL$11:$CL$79,'PLAN OPERATIVO'!$B$11:$B$79,DEDICACIÓN!$B33,'PLAN OPERATIVO'!$D$11:$D$79,DEDICACIÓN!U$10)</f>
        <v>0</v>
      </c>
      <c r="V33" s="659">
        <f>ROUND(U33/$Y$3,2)</f>
        <v>0</v>
      </c>
      <c r="W33" s="691">
        <f>SUMIFS('PLAN OPERATIVO'!$CL$11:$CL$79,'PLAN OPERATIVO'!$B$11:$B$79,DEDICACIÓN!$B33,'PLAN OPERATIVO'!$D$11:$D$79,DEDICACIÓN!W$10)</f>
        <v>0</v>
      </c>
      <c r="X33" s="330">
        <f>ROUND(W33/$Y$3,2)</f>
        <v>0</v>
      </c>
      <c r="Y33" s="333">
        <f>SUMIFS('PLAN OPERATIVO'!$CL$11:$CL$79,'PLAN OPERATIVO'!$B$11:$B$79,DEDICACIÓN!$B33,'PLAN OPERATIVO'!$D$11:$D$79,DEDICACIÓN!Y$10)</f>
        <v>0</v>
      </c>
      <c r="Z33" s="659">
        <f>ROUND(Y33/$Y$3,2)</f>
        <v>0</v>
      </c>
      <c r="AA33" s="691">
        <f>SUMIFS('PLAN OPERATIVO'!$CL$11:$CL$79,'PLAN OPERATIVO'!$B$11:$B$79,DEDICACIÓN!$B33,'PLAN OPERATIVO'!$D$11:$D$79,DEDICACIÓN!AA$10)</f>
        <v>0</v>
      </c>
      <c r="AB33" s="330">
        <f>ROUND(AA33/$Y$3,2)</f>
        <v>0</v>
      </c>
      <c r="AC33" s="333">
        <f>SUMIFS('PLAN OPERATIVO'!$CL$11:$CL$79,'PLAN OPERATIVO'!$B$11:$B$79,DEDICACIÓN!$B33,'PLAN OPERATIVO'!$D$11:$D$79,DEDICACIÓN!AC$10)</f>
        <v>0</v>
      </c>
      <c r="AD33" s="659">
        <f>ROUND(AC33/$Y$3,2)</f>
        <v>0</v>
      </c>
      <c r="AE33" s="691">
        <f>SUMIFS('PLAN OPERATIVO'!$CL$11:$CL$79,'PLAN OPERATIVO'!$B$11:$B$79,DEDICACIÓN!$B33,'PLAN OPERATIVO'!$D$11:$D$79,DEDICACIÓN!AE$10)</f>
        <v>0</v>
      </c>
      <c r="AF33" s="330">
        <f>ROUND(AE33/$Y$3,2)</f>
        <v>0</v>
      </c>
      <c r="AG33" s="333">
        <f>SUMIFS('PLAN OPERATIVO'!$CL$11:$CL$79,'PLAN OPERATIVO'!$B$11:$B$79,DEDICACIÓN!$B33,'PLAN OPERATIVO'!$D$11:$D$79,DEDICACIÓN!AG$10)</f>
        <v>0</v>
      </c>
      <c r="AH33" s="659">
        <f>ROUND(AG33/$Y$3,2)</f>
        <v>0</v>
      </c>
      <c r="AI33" s="330"/>
      <c r="AJ33" s="571"/>
      <c r="AK33" s="571"/>
      <c r="AL33" s="331"/>
      <c r="AM33" s="332"/>
      <c r="AN33" s="333"/>
      <c r="AO33" s="333"/>
      <c r="AP33" s="575"/>
      <c r="AQ33" s="330"/>
      <c r="AR33" s="571"/>
      <c r="AS33" s="571"/>
      <c r="AT33" s="331"/>
      <c r="AU33" s="332"/>
      <c r="AV33" s="333"/>
      <c r="AW33" s="333"/>
      <c r="AX33" s="575"/>
      <c r="AY33" s="330"/>
      <c r="AZ33" s="571"/>
      <c r="BA33" s="571"/>
      <c r="BB33" s="331"/>
      <c r="BC33" s="332"/>
      <c r="BD33" s="333"/>
      <c r="BE33" s="333"/>
      <c r="BF33" s="575"/>
      <c r="BG33" s="330"/>
      <c r="BH33" s="571"/>
      <c r="BI33" s="571"/>
      <c r="BJ33" s="331"/>
      <c r="BK33" s="332"/>
      <c r="BL33" s="333"/>
      <c r="BM33" s="333"/>
      <c r="BN33" s="575"/>
      <c r="BO33" s="330"/>
      <c r="BP33" s="571"/>
      <c r="BQ33" s="571"/>
      <c r="BR33" s="331"/>
    </row>
    <row r="34" spans="2:70" s="334" customFormat="1" ht="51" customHeight="1">
      <c r="B34" s="694" t="str">
        <f>'PLAN OPERATIVO'!B33</f>
        <v xml:space="preserve">Dirigir la implementación de los sistemas silvopastoriles (SSP), de acuerdo con el diseño agroecológico iniciando con el establecimiento de cercas </v>
      </c>
      <c r="C34" s="691">
        <f>SUMIFS('PLAN OPERATIVO'!$CL$11:$CL$79,'PLAN OPERATIVO'!$B$11:$B$79,DEDICACIÓN!$B34,'PLAN OPERATIVO'!$D$11:$D$79,DEDICACIÓN!C$10)</f>
        <v>0</v>
      </c>
      <c r="D34" s="330">
        <f t="shared" si="27"/>
        <v>0</v>
      </c>
      <c r="E34" s="333">
        <f>SUMIFS('PLAN OPERATIVO'!$CL$11:$CL$79,'PLAN OPERATIVO'!$B$11:$B$79,DEDICACIÓN!$B34,'PLAN OPERATIVO'!$D$11:$D$79,DEDICACIÓN!E$10)</f>
        <v>0</v>
      </c>
      <c r="F34" s="659">
        <f t="shared" si="28"/>
        <v>0</v>
      </c>
      <c r="G34" s="691">
        <f>SUMIFS('PLAN OPERATIVO'!$CL$11:$CL$79,'PLAN OPERATIVO'!$B$11:$B$79,DEDICACIÓN!$B34,'PLAN OPERATIVO'!$D$11:$D$79,DEDICACIÓN!G$10)</f>
        <v>0</v>
      </c>
      <c r="H34" s="330">
        <f t="shared" si="29"/>
        <v>0</v>
      </c>
      <c r="I34" s="333">
        <f>SUMIFS('PLAN OPERATIVO'!$CL$11:$CL$79,'PLAN OPERATIVO'!$B$11:$B$79,DEDICACIÓN!$B34,'PLAN OPERATIVO'!$D$11:$D$79,DEDICACIÓN!I$10)</f>
        <v>0</v>
      </c>
      <c r="J34" s="659">
        <f t="shared" si="30"/>
        <v>0</v>
      </c>
      <c r="K34" s="691">
        <f>SUMIFS('PLAN OPERATIVO'!$CL$11:$CL$79,'PLAN OPERATIVO'!$B$11:$B$79,DEDICACIÓN!$B34,'PLAN OPERATIVO'!$D$11:$D$79,DEDICACIÓN!K$10)</f>
        <v>14.100000000000001</v>
      </c>
      <c r="L34" s="330">
        <f t="shared" si="31"/>
        <v>0.59</v>
      </c>
      <c r="M34" s="333">
        <f>SUMIFS('PLAN OPERATIVO'!$CL$11:$CL$79,'PLAN OPERATIVO'!$B$11:$B$79,DEDICACIÓN!$B34,'PLAN OPERATIVO'!$D$11:$D$79,DEDICACIÓN!M$10)</f>
        <v>0</v>
      </c>
      <c r="N34" s="659">
        <f t="shared" si="32"/>
        <v>0</v>
      </c>
      <c r="O34" s="691">
        <f>SUMIFS('PLAN OPERATIVO'!$CL$11:$CL$79,'PLAN OPERATIVO'!$B$11:$B$79,DEDICACIÓN!$B34,'PLAN OPERATIVO'!$D$11:$D$79,DEDICACIÓN!O$10)</f>
        <v>0</v>
      </c>
      <c r="P34" s="330">
        <f t="shared" si="33"/>
        <v>0</v>
      </c>
      <c r="Q34" s="333">
        <f>SUMIFS('PLAN OPERATIVO'!$CL$11:$CL$79,'PLAN OPERATIVO'!$B$11:$B$79,DEDICACIÓN!$B34,'PLAN OPERATIVO'!$D$11:$D$79,DEDICACIÓN!Q$10)</f>
        <v>0</v>
      </c>
      <c r="R34" s="659">
        <f t="shared" si="34"/>
        <v>0</v>
      </c>
      <c r="S34" s="691">
        <f>SUMIFS('PLAN OPERATIVO'!$CL$11:$CL$79,'PLAN OPERATIVO'!$B$11:$B$79,DEDICACIÓN!$B34,'PLAN OPERATIVO'!$D$11:$D$79,DEDICACIÓN!S$10)</f>
        <v>0</v>
      </c>
      <c r="T34" s="330">
        <f t="shared" si="35"/>
        <v>0</v>
      </c>
      <c r="U34" s="333">
        <f>SUMIFS('PLAN OPERATIVO'!$CL$11:$CL$79,'PLAN OPERATIVO'!$B$11:$B$79,DEDICACIÓN!$B34,'PLAN OPERATIVO'!$D$11:$D$79,DEDICACIÓN!U$10)</f>
        <v>0</v>
      </c>
      <c r="V34" s="659">
        <f t="shared" si="36"/>
        <v>0</v>
      </c>
      <c r="W34" s="691">
        <f>SUMIFS('PLAN OPERATIVO'!$CL$11:$CL$79,'PLAN OPERATIVO'!$B$11:$B$79,DEDICACIÓN!$B34,'PLAN OPERATIVO'!$D$11:$D$79,DEDICACIÓN!W$10)</f>
        <v>0</v>
      </c>
      <c r="X34" s="330">
        <f t="shared" si="37"/>
        <v>0</v>
      </c>
      <c r="Y34" s="333">
        <f>SUMIFS('PLAN OPERATIVO'!$CL$11:$CL$79,'PLAN OPERATIVO'!$B$11:$B$79,DEDICACIÓN!$B34,'PLAN OPERATIVO'!$D$11:$D$79,DEDICACIÓN!Y$10)</f>
        <v>0</v>
      </c>
      <c r="Z34" s="659">
        <f t="shared" si="38"/>
        <v>0</v>
      </c>
      <c r="AA34" s="691">
        <f>SUMIFS('PLAN OPERATIVO'!$CL$11:$CL$79,'PLAN OPERATIVO'!$B$11:$B$79,DEDICACIÓN!$B34,'PLAN OPERATIVO'!$D$11:$D$79,DEDICACIÓN!AA$10)</f>
        <v>0</v>
      </c>
      <c r="AB34" s="330">
        <f t="shared" si="39"/>
        <v>0</v>
      </c>
      <c r="AC34" s="333">
        <f>SUMIFS('PLAN OPERATIVO'!$CL$11:$CL$79,'PLAN OPERATIVO'!$B$11:$B$79,DEDICACIÓN!$B34,'PLAN OPERATIVO'!$D$11:$D$79,DEDICACIÓN!AC$10)</f>
        <v>0</v>
      </c>
      <c r="AD34" s="659">
        <f t="shared" si="40"/>
        <v>0</v>
      </c>
      <c r="AE34" s="691">
        <f>SUMIFS('PLAN OPERATIVO'!$CL$11:$CL$79,'PLAN OPERATIVO'!$B$11:$B$79,DEDICACIÓN!$B34,'PLAN OPERATIVO'!$D$11:$D$79,DEDICACIÓN!AE$10)</f>
        <v>0</v>
      </c>
      <c r="AF34" s="330">
        <f t="shared" si="41"/>
        <v>0</v>
      </c>
      <c r="AG34" s="333">
        <f>SUMIFS('PLAN OPERATIVO'!$CL$11:$CL$79,'PLAN OPERATIVO'!$B$11:$B$79,DEDICACIÓN!$B34,'PLAN OPERATIVO'!$D$11:$D$79,DEDICACIÓN!AG$10)</f>
        <v>0</v>
      </c>
      <c r="AH34" s="659">
        <f t="shared" si="42"/>
        <v>0</v>
      </c>
      <c r="AI34" s="330"/>
      <c r="AJ34" s="571">
        <f t="shared" si="0"/>
        <v>0</v>
      </c>
      <c r="AK34" s="571">
        <f t="shared" si="1"/>
        <v>0</v>
      </c>
      <c r="AL34" s="331">
        <f t="shared" si="2"/>
        <v>0</v>
      </c>
      <c r="AM34" s="332"/>
      <c r="AN34" s="333">
        <f t="shared" si="3"/>
        <v>0</v>
      </c>
      <c r="AO34" s="333">
        <f t="shared" si="4"/>
        <v>0</v>
      </c>
      <c r="AP34" s="575">
        <f t="shared" si="5"/>
        <v>0</v>
      </c>
      <c r="AQ34" s="330"/>
      <c r="AR34" s="571">
        <f t="shared" si="6"/>
        <v>0</v>
      </c>
      <c r="AS34" s="571">
        <f t="shared" si="7"/>
        <v>0</v>
      </c>
      <c r="AT34" s="331">
        <f t="shared" si="8"/>
        <v>0</v>
      </c>
      <c r="AU34" s="332"/>
      <c r="AV34" s="333">
        <f t="shared" si="9"/>
        <v>0</v>
      </c>
      <c r="AW34" s="333">
        <f t="shared" si="10"/>
        <v>0</v>
      </c>
      <c r="AX34" s="575">
        <f t="shared" si="11"/>
        <v>0</v>
      </c>
      <c r="AY34" s="330"/>
      <c r="AZ34" s="571">
        <f t="shared" si="12"/>
        <v>0</v>
      </c>
      <c r="BA34" s="571">
        <f t="shared" si="13"/>
        <v>0</v>
      </c>
      <c r="BB34" s="331">
        <f t="shared" si="14"/>
        <v>0</v>
      </c>
      <c r="BC34" s="332"/>
      <c r="BD34" s="333">
        <f t="shared" si="15"/>
        <v>0</v>
      </c>
      <c r="BE34" s="333">
        <f t="shared" si="16"/>
        <v>0</v>
      </c>
      <c r="BF34" s="575">
        <f t="shared" si="17"/>
        <v>0</v>
      </c>
      <c r="BG34" s="330"/>
      <c r="BH34" s="571">
        <f t="shared" si="18"/>
        <v>0</v>
      </c>
      <c r="BI34" s="571">
        <f t="shared" si="19"/>
        <v>0</v>
      </c>
      <c r="BJ34" s="331">
        <f t="shared" si="20"/>
        <v>0</v>
      </c>
      <c r="BK34" s="332"/>
      <c r="BL34" s="333">
        <f t="shared" si="21"/>
        <v>0</v>
      </c>
      <c r="BM34" s="333">
        <f t="shared" si="22"/>
        <v>0</v>
      </c>
      <c r="BN34" s="575">
        <f t="shared" si="23"/>
        <v>0</v>
      </c>
      <c r="BO34" s="330"/>
      <c r="BP34" s="571">
        <f t="shared" si="24"/>
        <v>0</v>
      </c>
      <c r="BQ34" s="571">
        <f t="shared" si="25"/>
        <v>0</v>
      </c>
      <c r="BR34" s="331">
        <f t="shared" si="26"/>
        <v>0</v>
      </c>
    </row>
    <row r="35" spans="2:70" s="334" customFormat="1" ht="33" customHeight="1">
      <c r="B35" s="694" t="str">
        <f>'PLAN OPERATIVO'!B34</f>
        <v xml:space="preserve">Dirigir la plantación de árboles para los sistemas silvopastoriles </v>
      </c>
      <c r="C35" s="691">
        <f>SUMIFS('PLAN OPERATIVO'!$CL$11:$CL$79,'PLAN OPERATIVO'!$B$11:$B$79,DEDICACIÓN!$B35,'PLAN OPERATIVO'!$D$11:$D$79,DEDICACIÓN!C$10)</f>
        <v>0</v>
      </c>
      <c r="D35" s="330">
        <f t="shared" si="27"/>
        <v>0</v>
      </c>
      <c r="E35" s="333">
        <f>SUMIFS('PLAN OPERATIVO'!$CL$11:$CL$79,'PLAN OPERATIVO'!$B$11:$B$79,DEDICACIÓN!$B35,'PLAN OPERATIVO'!$D$11:$D$79,DEDICACIÓN!E$10)</f>
        <v>0</v>
      </c>
      <c r="F35" s="659">
        <f t="shared" si="28"/>
        <v>0</v>
      </c>
      <c r="G35" s="691">
        <f>SUMIFS('PLAN OPERATIVO'!$CL$11:$CL$79,'PLAN OPERATIVO'!$B$11:$B$79,DEDICACIÓN!$B35,'PLAN OPERATIVO'!$D$11:$D$79,DEDICACIÓN!G$10)</f>
        <v>0</v>
      </c>
      <c r="H35" s="330">
        <f t="shared" si="29"/>
        <v>0</v>
      </c>
      <c r="I35" s="333">
        <f>SUMIFS('PLAN OPERATIVO'!$CL$11:$CL$79,'PLAN OPERATIVO'!$B$11:$B$79,DEDICACIÓN!$B35,'PLAN OPERATIVO'!$D$11:$D$79,DEDICACIÓN!I$10)</f>
        <v>0</v>
      </c>
      <c r="J35" s="659">
        <f t="shared" si="30"/>
        <v>0</v>
      </c>
      <c r="K35" s="691">
        <f>SUMIFS('PLAN OPERATIVO'!$CL$11:$CL$79,'PLAN OPERATIVO'!$B$11:$B$79,DEDICACIÓN!$B35,'PLAN OPERATIVO'!$D$11:$D$79,DEDICACIÓN!K$10)</f>
        <v>11.4</v>
      </c>
      <c r="L35" s="330">
        <f t="shared" si="31"/>
        <v>0.48</v>
      </c>
      <c r="M35" s="333">
        <f>SUMIFS('PLAN OPERATIVO'!$CL$11:$CL$79,'PLAN OPERATIVO'!$B$11:$B$79,DEDICACIÓN!$B35,'PLAN OPERATIVO'!$D$11:$D$79,DEDICACIÓN!M$10)</f>
        <v>0</v>
      </c>
      <c r="N35" s="659">
        <f t="shared" si="32"/>
        <v>0</v>
      </c>
      <c r="O35" s="691">
        <f>SUMIFS('PLAN OPERATIVO'!$CL$11:$CL$79,'PLAN OPERATIVO'!$B$11:$B$79,DEDICACIÓN!$B35,'PLAN OPERATIVO'!$D$11:$D$79,DEDICACIÓN!O$10)</f>
        <v>0</v>
      </c>
      <c r="P35" s="330">
        <f t="shared" si="33"/>
        <v>0</v>
      </c>
      <c r="Q35" s="333">
        <f>SUMIFS('PLAN OPERATIVO'!$CL$11:$CL$79,'PLAN OPERATIVO'!$B$11:$B$79,DEDICACIÓN!$B35,'PLAN OPERATIVO'!$D$11:$D$79,DEDICACIÓN!Q$10)</f>
        <v>0</v>
      </c>
      <c r="R35" s="659">
        <f t="shared" si="34"/>
        <v>0</v>
      </c>
      <c r="S35" s="691">
        <f>SUMIFS('PLAN OPERATIVO'!$CL$11:$CL$79,'PLAN OPERATIVO'!$B$11:$B$79,DEDICACIÓN!$B35,'PLAN OPERATIVO'!$D$11:$D$79,DEDICACIÓN!S$10)</f>
        <v>0</v>
      </c>
      <c r="T35" s="330">
        <f t="shared" si="35"/>
        <v>0</v>
      </c>
      <c r="U35" s="333">
        <f>SUMIFS('PLAN OPERATIVO'!$CL$11:$CL$79,'PLAN OPERATIVO'!$B$11:$B$79,DEDICACIÓN!$B35,'PLAN OPERATIVO'!$D$11:$D$79,DEDICACIÓN!U$10)</f>
        <v>0</v>
      </c>
      <c r="V35" s="659">
        <f t="shared" si="36"/>
        <v>0</v>
      </c>
      <c r="W35" s="691">
        <f>SUMIFS('PLAN OPERATIVO'!$CL$11:$CL$79,'PLAN OPERATIVO'!$B$11:$B$79,DEDICACIÓN!$B35,'PLAN OPERATIVO'!$D$11:$D$79,DEDICACIÓN!W$10)</f>
        <v>0</v>
      </c>
      <c r="X35" s="330">
        <f t="shared" si="37"/>
        <v>0</v>
      </c>
      <c r="Y35" s="333">
        <f>SUMIFS('PLAN OPERATIVO'!$CL$11:$CL$79,'PLAN OPERATIVO'!$B$11:$B$79,DEDICACIÓN!$B35,'PLAN OPERATIVO'!$D$11:$D$79,DEDICACIÓN!Y$10)</f>
        <v>0</v>
      </c>
      <c r="Z35" s="659">
        <f t="shared" si="38"/>
        <v>0</v>
      </c>
      <c r="AA35" s="691">
        <f>SUMIFS('PLAN OPERATIVO'!$CL$11:$CL$79,'PLAN OPERATIVO'!$B$11:$B$79,DEDICACIÓN!$B35,'PLAN OPERATIVO'!$D$11:$D$79,DEDICACIÓN!AA$10)</f>
        <v>0</v>
      </c>
      <c r="AB35" s="330">
        <f t="shared" si="39"/>
        <v>0</v>
      </c>
      <c r="AC35" s="333">
        <f>SUMIFS('PLAN OPERATIVO'!$CL$11:$CL$79,'PLAN OPERATIVO'!$B$11:$B$79,DEDICACIÓN!$B35,'PLAN OPERATIVO'!$D$11:$D$79,DEDICACIÓN!AC$10)</f>
        <v>0</v>
      </c>
      <c r="AD35" s="659">
        <f t="shared" si="40"/>
        <v>0</v>
      </c>
      <c r="AE35" s="691">
        <f>SUMIFS('PLAN OPERATIVO'!$CL$11:$CL$79,'PLAN OPERATIVO'!$B$11:$B$79,DEDICACIÓN!$B35,'PLAN OPERATIVO'!$D$11:$D$79,DEDICACIÓN!AE$10)</f>
        <v>0</v>
      </c>
      <c r="AF35" s="330">
        <f t="shared" si="41"/>
        <v>0</v>
      </c>
      <c r="AG35" s="333">
        <f>SUMIFS('PLAN OPERATIVO'!$CL$11:$CL$79,'PLAN OPERATIVO'!$B$11:$B$79,DEDICACIÓN!$B35,'PLAN OPERATIVO'!$D$11:$D$79,DEDICACIÓN!AG$10)</f>
        <v>0</v>
      </c>
      <c r="AH35" s="659">
        <f t="shared" si="42"/>
        <v>0</v>
      </c>
      <c r="AI35" s="330"/>
      <c r="AJ35" s="571">
        <f t="shared" si="0"/>
        <v>0</v>
      </c>
      <c r="AK35" s="571">
        <f t="shared" si="1"/>
        <v>0</v>
      </c>
      <c r="AL35" s="331">
        <f t="shared" si="2"/>
        <v>0</v>
      </c>
      <c r="AM35" s="332"/>
      <c r="AN35" s="333">
        <f t="shared" si="3"/>
        <v>0</v>
      </c>
      <c r="AO35" s="333">
        <f t="shared" si="4"/>
        <v>0</v>
      </c>
      <c r="AP35" s="575">
        <f t="shared" si="5"/>
        <v>0</v>
      </c>
      <c r="AQ35" s="330"/>
      <c r="AR35" s="571">
        <f t="shared" si="6"/>
        <v>0</v>
      </c>
      <c r="AS35" s="571">
        <f t="shared" si="7"/>
        <v>0</v>
      </c>
      <c r="AT35" s="331">
        <f t="shared" si="8"/>
        <v>0</v>
      </c>
      <c r="AU35" s="332"/>
      <c r="AV35" s="333">
        <f t="shared" si="9"/>
        <v>0</v>
      </c>
      <c r="AW35" s="333">
        <f t="shared" si="10"/>
        <v>0</v>
      </c>
      <c r="AX35" s="575">
        <f t="shared" si="11"/>
        <v>0</v>
      </c>
      <c r="AY35" s="330"/>
      <c r="AZ35" s="571">
        <f t="shared" si="12"/>
        <v>0</v>
      </c>
      <c r="BA35" s="571">
        <f t="shared" si="13"/>
        <v>0</v>
      </c>
      <c r="BB35" s="331">
        <f t="shared" si="14"/>
        <v>0</v>
      </c>
      <c r="BC35" s="332"/>
      <c r="BD35" s="333">
        <f t="shared" si="15"/>
        <v>0</v>
      </c>
      <c r="BE35" s="333">
        <f t="shared" si="16"/>
        <v>0</v>
      </c>
      <c r="BF35" s="575">
        <f t="shared" si="17"/>
        <v>0</v>
      </c>
      <c r="BG35" s="330"/>
      <c r="BH35" s="571">
        <f t="shared" si="18"/>
        <v>0</v>
      </c>
      <c r="BI35" s="571">
        <f t="shared" si="19"/>
        <v>0</v>
      </c>
      <c r="BJ35" s="331">
        <f t="shared" si="20"/>
        <v>0</v>
      </c>
      <c r="BK35" s="332"/>
      <c r="BL35" s="333">
        <f t="shared" si="21"/>
        <v>0</v>
      </c>
      <c r="BM35" s="333">
        <f t="shared" si="22"/>
        <v>0</v>
      </c>
      <c r="BN35" s="575">
        <f t="shared" si="23"/>
        <v>0</v>
      </c>
      <c r="BO35" s="330"/>
      <c r="BP35" s="571">
        <f t="shared" si="24"/>
        <v>0</v>
      </c>
      <c r="BQ35" s="571">
        <f t="shared" si="25"/>
        <v>0</v>
      </c>
      <c r="BR35" s="331">
        <f t="shared" si="26"/>
        <v>0</v>
      </c>
    </row>
    <row r="36" spans="2:70" s="334" customFormat="1" ht="38.25" customHeight="1">
      <c r="B36" s="694" t="str">
        <f>'PLAN OPERATIVO'!B35</f>
        <v>Dirigir la implementación del establecimiento de abonos verdes, de acuerdo con el diseño agroecológico.</v>
      </c>
      <c r="C36" s="691">
        <f>SUMIFS('PLAN OPERATIVO'!$CL$11:$CL$79,'PLAN OPERATIVO'!$B$11:$B$79,DEDICACIÓN!$B36,'PLAN OPERATIVO'!$D$11:$D$79,DEDICACIÓN!C$10)</f>
        <v>0</v>
      </c>
      <c r="D36" s="330">
        <f t="shared" si="27"/>
        <v>0</v>
      </c>
      <c r="E36" s="333">
        <f>SUMIFS('PLAN OPERATIVO'!$CL$11:$CL$79,'PLAN OPERATIVO'!$B$11:$B$79,DEDICACIÓN!$B36,'PLAN OPERATIVO'!$D$11:$D$79,DEDICACIÓN!E$10)</f>
        <v>0</v>
      </c>
      <c r="F36" s="659">
        <f t="shared" si="28"/>
        <v>0</v>
      </c>
      <c r="G36" s="691">
        <f>SUMIFS('PLAN OPERATIVO'!$CL$11:$CL$79,'PLAN OPERATIVO'!$B$11:$B$79,DEDICACIÓN!$B36,'PLAN OPERATIVO'!$D$11:$D$79,DEDICACIÓN!G$10)</f>
        <v>0</v>
      </c>
      <c r="H36" s="330">
        <f t="shared" si="29"/>
        <v>0</v>
      </c>
      <c r="I36" s="333">
        <f>SUMIFS('PLAN OPERATIVO'!$CL$11:$CL$79,'PLAN OPERATIVO'!$B$11:$B$79,DEDICACIÓN!$B36,'PLAN OPERATIVO'!$D$11:$D$79,DEDICACIÓN!I$10)</f>
        <v>0</v>
      </c>
      <c r="J36" s="659">
        <f t="shared" si="30"/>
        <v>0</v>
      </c>
      <c r="K36" s="691">
        <f>SUMIFS('PLAN OPERATIVO'!$CL$11:$CL$79,'PLAN OPERATIVO'!$B$11:$B$79,DEDICACIÓN!$B36,'PLAN OPERATIVO'!$D$11:$D$79,DEDICACIÓN!K$10)</f>
        <v>14.9</v>
      </c>
      <c r="L36" s="330">
        <f t="shared" si="31"/>
        <v>0.62</v>
      </c>
      <c r="M36" s="333">
        <f>SUMIFS('PLAN OPERATIVO'!$CL$11:$CL$79,'PLAN OPERATIVO'!$B$11:$B$79,DEDICACIÓN!$B36,'PLAN OPERATIVO'!$D$11:$D$79,DEDICACIÓN!M$10)</f>
        <v>0</v>
      </c>
      <c r="N36" s="659">
        <f t="shared" si="32"/>
        <v>0</v>
      </c>
      <c r="O36" s="691">
        <f>SUMIFS('PLAN OPERATIVO'!$CL$11:$CL$79,'PLAN OPERATIVO'!$B$11:$B$79,DEDICACIÓN!$B36,'PLAN OPERATIVO'!$D$11:$D$79,DEDICACIÓN!O$10)</f>
        <v>0</v>
      </c>
      <c r="P36" s="330">
        <f t="shared" si="33"/>
        <v>0</v>
      </c>
      <c r="Q36" s="333">
        <f>SUMIFS('PLAN OPERATIVO'!$CL$11:$CL$79,'PLAN OPERATIVO'!$B$11:$B$79,DEDICACIÓN!$B36,'PLAN OPERATIVO'!$D$11:$D$79,DEDICACIÓN!Q$10)</f>
        <v>0</v>
      </c>
      <c r="R36" s="659">
        <f t="shared" si="34"/>
        <v>0</v>
      </c>
      <c r="S36" s="691">
        <f>SUMIFS('PLAN OPERATIVO'!$CL$11:$CL$79,'PLAN OPERATIVO'!$B$11:$B$79,DEDICACIÓN!$B36,'PLAN OPERATIVO'!$D$11:$D$79,DEDICACIÓN!S$10)</f>
        <v>0</v>
      </c>
      <c r="T36" s="330">
        <f t="shared" si="35"/>
        <v>0</v>
      </c>
      <c r="U36" s="333">
        <f>SUMIFS('PLAN OPERATIVO'!$CL$11:$CL$79,'PLAN OPERATIVO'!$B$11:$B$79,DEDICACIÓN!$B36,'PLAN OPERATIVO'!$D$11:$D$79,DEDICACIÓN!U$10)</f>
        <v>0</v>
      </c>
      <c r="V36" s="659">
        <f t="shared" si="36"/>
        <v>0</v>
      </c>
      <c r="W36" s="691">
        <f>SUMIFS('PLAN OPERATIVO'!$CL$11:$CL$79,'PLAN OPERATIVO'!$B$11:$B$79,DEDICACIÓN!$B36,'PLAN OPERATIVO'!$D$11:$D$79,DEDICACIÓN!W$10)</f>
        <v>0</v>
      </c>
      <c r="X36" s="330">
        <f t="shared" si="37"/>
        <v>0</v>
      </c>
      <c r="Y36" s="333">
        <f>SUMIFS('PLAN OPERATIVO'!$CL$11:$CL$79,'PLAN OPERATIVO'!$B$11:$B$79,DEDICACIÓN!$B36,'PLAN OPERATIVO'!$D$11:$D$79,DEDICACIÓN!Y$10)</f>
        <v>0</v>
      </c>
      <c r="Z36" s="659">
        <f t="shared" si="38"/>
        <v>0</v>
      </c>
      <c r="AA36" s="691">
        <f>SUMIFS('PLAN OPERATIVO'!$CL$11:$CL$79,'PLAN OPERATIVO'!$B$11:$B$79,DEDICACIÓN!$B36,'PLAN OPERATIVO'!$D$11:$D$79,DEDICACIÓN!AA$10)</f>
        <v>0</v>
      </c>
      <c r="AB36" s="330">
        <f t="shared" si="39"/>
        <v>0</v>
      </c>
      <c r="AC36" s="333">
        <f>SUMIFS('PLAN OPERATIVO'!$CL$11:$CL$79,'PLAN OPERATIVO'!$B$11:$B$79,DEDICACIÓN!$B36,'PLAN OPERATIVO'!$D$11:$D$79,DEDICACIÓN!AC$10)</f>
        <v>0</v>
      </c>
      <c r="AD36" s="659">
        <f t="shared" si="40"/>
        <v>0</v>
      </c>
      <c r="AE36" s="691">
        <f>SUMIFS('PLAN OPERATIVO'!$CL$11:$CL$79,'PLAN OPERATIVO'!$B$11:$B$79,DEDICACIÓN!$B36,'PLAN OPERATIVO'!$D$11:$D$79,DEDICACIÓN!AE$10)</f>
        <v>0</v>
      </c>
      <c r="AF36" s="330">
        <f t="shared" si="41"/>
        <v>0</v>
      </c>
      <c r="AG36" s="333">
        <f>SUMIFS('PLAN OPERATIVO'!$CL$11:$CL$79,'PLAN OPERATIVO'!$B$11:$B$79,DEDICACIÓN!$B36,'PLAN OPERATIVO'!$D$11:$D$79,DEDICACIÓN!AG$10)</f>
        <v>0</v>
      </c>
      <c r="AH36" s="659">
        <f t="shared" si="42"/>
        <v>0</v>
      </c>
      <c r="AI36" s="330"/>
      <c r="AJ36" s="571">
        <f t="shared" si="0"/>
        <v>0</v>
      </c>
      <c r="AK36" s="571">
        <f t="shared" si="1"/>
        <v>0</v>
      </c>
      <c r="AL36" s="331">
        <f t="shared" si="2"/>
        <v>0</v>
      </c>
      <c r="AM36" s="332"/>
      <c r="AN36" s="333">
        <f t="shared" si="3"/>
        <v>0</v>
      </c>
      <c r="AO36" s="333">
        <f t="shared" si="4"/>
        <v>0</v>
      </c>
      <c r="AP36" s="575">
        <f t="shared" si="5"/>
        <v>0</v>
      </c>
      <c r="AQ36" s="330"/>
      <c r="AR36" s="571">
        <f t="shared" si="6"/>
        <v>0</v>
      </c>
      <c r="AS36" s="571">
        <f t="shared" si="7"/>
        <v>0</v>
      </c>
      <c r="AT36" s="331">
        <f t="shared" si="8"/>
        <v>0</v>
      </c>
      <c r="AU36" s="332"/>
      <c r="AV36" s="333">
        <f t="shared" si="9"/>
        <v>0</v>
      </c>
      <c r="AW36" s="333">
        <f t="shared" si="10"/>
        <v>0</v>
      </c>
      <c r="AX36" s="575">
        <f t="shared" si="11"/>
        <v>0</v>
      </c>
      <c r="AY36" s="330"/>
      <c r="AZ36" s="571">
        <f t="shared" si="12"/>
        <v>0</v>
      </c>
      <c r="BA36" s="571">
        <f t="shared" si="13"/>
        <v>0</v>
      </c>
      <c r="BB36" s="331">
        <f t="shared" si="14"/>
        <v>0</v>
      </c>
      <c r="BC36" s="332"/>
      <c r="BD36" s="333">
        <f t="shared" si="15"/>
        <v>0</v>
      </c>
      <c r="BE36" s="333">
        <f t="shared" si="16"/>
        <v>0</v>
      </c>
      <c r="BF36" s="575">
        <f t="shared" si="17"/>
        <v>0</v>
      </c>
      <c r="BG36" s="330"/>
      <c r="BH36" s="571">
        <f t="shared" si="18"/>
        <v>0</v>
      </c>
      <c r="BI36" s="571">
        <f t="shared" si="19"/>
        <v>0</v>
      </c>
      <c r="BJ36" s="331">
        <f t="shared" si="20"/>
        <v>0</v>
      </c>
      <c r="BK36" s="332"/>
      <c r="BL36" s="333">
        <f t="shared" si="21"/>
        <v>0</v>
      </c>
      <c r="BM36" s="333">
        <f t="shared" si="22"/>
        <v>0</v>
      </c>
      <c r="BN36" s="575">
        <f t="shared" si="23"/>
        <v>0</v>
      </c>
      <c r="BO36" s="330"/>
      <c r="BP36" s="571">
        <f t="shared" si="24"/>
        <v>0</v>
      </c>
      <c r="BQ36" s="571">
        <f t="shared" si="25"/>
        <v>0</v>
      </c>
      <c r="BR36" s="331">
        <f t="shared" si="26"/>
        <v>0</v>
      </c>
    </row>
    <row r="37" spans="2:70" s="334" customFormat="1" ht="36" customHeight="1">
      <c r="B37" s="694" t="str">
        <f>'PLAN OPERATIVO'!B36</f>
        <v>Dirigir la implementación del establecimiento del aumento de coberturas, de acuerdo con el diseño agroecológico.</v>
      </c>
      <c r="C37" s="691">
        <f>SUMIFS('PLAN OPERATIVO'!$CL$11:$CL$79,'PLAN OPERATIVO'!$B$11:$B$79,DEDICACIÓN!$B37,'PLAN OPERATIVO'!$D$11:$D$79,DEDICACIÓN!C$10)</f>
        <v>0</v>
      </c>
      <c r="D37" s="330">
        <f t="shared" si="27"/>
        <v>0</v>
      </c>
      <c r="E37" s="693">
        <f>SUMIFS('PLAN OPERATIVO'!$CL$11:$CL$79,'PLAN OPERATIVO'!$B$11:$B$79,DEDICACIÓN!$B37,'PLAN OPERATIVO'!$D$11:$D$79,DEDICACIÓN!E$10)</f>
        <v>0</v>
      </c>
      <c r="F37" s="659">
        <f t="shared" si="28"/>
        <v>0</v>
      </c>
      <c r="G37" s="691">
        <f>SUMIFS('PLAN OPERATIVO'!$CL$11:$CL$79,'PLAN OPERATIVO'!$B$11:$B$79,DEDICACIÓN!$B37,'PLAN OPERATIVO'!$D$11:$D$79,DEDICACIÓN!G$10)</f>
        <v>0</v>
      </c>
      <c r="H37" s="330">
        <f t="shared" si="29"/>
        <v>0</v>
      </c>
      <c r="I37" s="333">
        <f>SUMIFS('PLAN OPERATIVO'!$CL$11:$CL$79,'PLAN OPERATIVO'!$B$11:$B$79,DEDICACIÓN!$B37,'PLAN OPERATIVO'!$D$11:$D$79,DEDICACIÓN!I$10)</f>
        <v>0</v>
      </c>
      <c r="J37" s="659">
        <f t="shared" si="30"/>
        <v>0</v>
      </c>
      <c r="K37" s="691">
        <f>SUMIFS('PLAN OPERATIVO'!$CL$11:$CL$79,'PLAN OPERATIVO'!$B$11:$B$79,DEDICACIÓN!$B37,'PLAN OPERATIVO'!$D$11:$D$79,DEDICACIÓN!K$10)</f>
        <v>8.1999999999999993</v>
      </c>
      <c r="L37" s="330">
        <f t="shared" si="31"/>
        <v>0.34</v>
      </c>
      <c r="M37" s="333">
        <f>SUMIFS('PLAN OPERATIVO'!$CL$11:$CL$79,'PLAN OPERATIVO'!$B$11:$B$79,DEDICACIÓN!$B37,'PLAN OPERATIVO'!$D$11:$D$79,DEDICACIÓN!M$10)</f>
        <v>0</v>
      </c>
      <c r="N37" s="659">
        <f t="shared" si="32"/>
        <v>0</v>
      </c>
      <c r="O37" s="691">
        <f>SUMIFS('PLAN OPERATIVO'!$CL$11:$CL$79,'PLAN OPERATIVO'!$B$11:$B$79,DEDICACIÓN!$B37,'PLAN OPERATIVO'!$D$11:$D$79,DEDICACIÓN!O$10)</f>
        <v>0</v>
      </c>
      <c r="P37" s="330">
        <f t="shared" si="33"/>
        <v>0</v>
      </c>
      <c r="Q37" s="333">
        <f>SUMIFS('PLAN OPERATIVO'!$CL$11:$CL$79,'PLAN OPERATIVO'!$B$11:$B$79,DEDICACIÓN!$B37,'PLAN OPERATIVO'!$D$11:$D$79,DEDICACIÓN!Q$10)</f>
        <v>0</v>
      </c>
      <c r="R37" s="659">
        <f t="shared" si="34"/>
        <v>0</v>
      </c>
      <c r="S37" s="691">
        <f>SUMIFS('PLAN OPERATIVO'!$CL$11:$CL$79,'PLAN OPERATIVO'!$B$11:$B$79,DEDICACIÓN!$B37,'PLAN OPERATIVO'!$D$11:$D$79,DEDICACIÓN!S$10)</f>
        <v>0</v>
      </c>
      <c r="T37" s="330">
        <f t="shared" si="35"/>
        <v>0</v>
      </c>
      <c r="U37" s="333">
        <f>SUMIFS('PLAN OPERATIVO'!$CL$11:$CL$79,'PLAN OPERATIVO'!$B$11:$B$79,DEDICACIÓN!$B37,'PLAN OPERATIVO'!$D$11:$D$79,DEDICACIÓN!U$10)</f>
        <v>0</v>
      </c>
      <c r="V37" s="659">
        <f t="shared" si="36"/>
        <v>0</v>
      </c>
      <c r="W37" s="691">
        <f>SUMIFS('PLAN OPERATIVO'!$CL$11:$CL$79,'PLAN OPERATIVO'!$B$11:$B$79,DEDICACIÓN!$B37,'PLAN OPERATIVO'!$D$11:$D$79,DEDICACIÓN!W$10)</f>
        <v>0</v>
      </c>
      <c r="X37" s="330">
        <f t="shared" si="37"/>
        <v>0</v>
      </c>
      <c r="Y37" s="333">
        <f>SUMIFS('PLAN OPERATIVO'!$CL$11:$CL$79,'PLAN OPERATIVO'!$B$11:$B$79,DEDICACIÓN!$B37,'PLAN OPERATIVO'!$D$11:$D$79,DEDICACIÓN!Y$10)</f>
        <v>0</v>
      </c>
      <c r="Z37" s="659">
        <f t="shared" si="38"/>
        <v>0</v>
      </c>
      <c r="AA37" s="691">
        <f>SUMIFS('PLAN OPERATIVO'!$CL$11:$CL$79,'PLAN OPERATIVO'!$B$11:$B$79,DEDICACIÓN!$B37,'PLAN OPERATIVO'!$D$11:$D$79,DEDICACIÓN!AA$10)</f>
        <v>0</v>
      </c>
      <c r="AB37" s="330">
        <f t="shared" si="39"/>
        <v>0</v>
      </c>
      <c r="AC37" s="333">
        <f>SUMIFS('PLAN OPERATIVO'!$CL$11:$CL$79,'PLAN OPERATIVO'!$B$11:$B$79,DEDICACIÓN!$B37,'PLAN OPERATIVO'!$D$11:$D$79,DEDICACIÓN!AC$10)</f>
        <v>0</v>
      </c>
      <c r="AD37" s="659">
        <f t="shared" si="40"/>
        <v>0</v>
      </c>
      <c r="AE37" s="691">
        <f>SUMIFS('PLAN OPERATIVO'!$CL$11:$CL$79,'PLAN OPERATIVO'!$B$11:$B$79,DEDICACIÓN!$B37,'PLAN OPERATIVO'!$D$11:$D$79,DEDICACIÓN!AE$10)</f>
        <v>0</v>
      </c>
      <c r="AF37" s="330">
        <f t="shared" si="41"/>
        <v>0</v>
      </c>
      <c r="AG37" s="333">
        <f>SUMIFS('PLAN OPERATIVO'!$CL$11:$CL$79,'PLAN OPERATIVO'!$B$11:$B$79,DEDICACIÓN!$B37,'PLAN OPERATIVO'!$D$11:$D$79,DEDICACIÓN!AG$10)</f>
        <v>0</v>
      </c>
      <c r="AH37" s="659">
        <f t="shared" si="42"/>
        <v>0</v>
      </c>
      <c r="AI37" s="330"/>
      <c r="AJ37" s="571">
        <f t="shared" si="0"/>
        <v>0</v>
      </c>
      <c r="AK37" s="571">
        <f t="shared" si="1"/>
        <v>0</v>
      </c>
      <c r="AL37" s="331">
        <f t="shared" si="2"/>
        <v>0</v>
      </c>
      <c r="AM37" s="332"/>
      <c r="AN37" s="333">
        <f t="shared" si="3"/>
        <v>0</v>
      </c>
      <c r="AO37" s="333">
        <f t="shared" si="4"/>
        <v>0</v>
      </c>
      <c r="AP37" s="575">
        <f t="shared" si="5"/>
        <v>0</v>
      </c>
      <c r="AQ37" s="330"/>
      <c r="AR37" s="571">
        <f t="shared" si="6"/>
        <v>0</v>
      </c>
      <c r="AS37" s="571">
        <f t="shared" si="7"/>
        <v>0</v>
      </c>
      <c r="AT37" s="331">
        <f t="shared" si="8"/>
        <v>0</v>
      </c>
      <c r="AU37" s="332"/>
      <c r="AV37" s="333">
        <f t="shared" si="9"/>
        <v>0</v>
      </c>
      <c r="AW37" s="333">
        <f t="shared" si="10"/>
        <v>0</v>
      </c>
      <c r="AX37" s="575">
        <f t="shared" si="11"/>
        <v>0</v>
      </c>
      <c r="AY37" s="330"/>
      <c r="AZ37" s="571">
        <f t="shared" si="12"/>
        <v>0</v>
      </c>
      <c r="BA37" s="571">
        <f t="shared" si="13"/>
        <v>0</v>
      </c>
      <c r="BB37" s="331">
        <f t="shared" si="14"/>
        <v>0</v>
      </c>
      <c r="BC37" s="332"/>
      <c r="BD37" s="333">
        <f t="shared" si="15"/>
        <v>0</v>
      </c>
      <c r="BE37" s="333">
        <f t="shared" si="16"/>
        <v>0</v>
      </c>
      <c r="BF37" s="575">
        <f t="shared" si="17"/>
        <v>0</v>
      </c>
      <c r="BG37" s="330"/>
      <c r="BH37" s="571">
        <f t="shared" si="18"/>
        <v>0</v>
      </c>
      <c r="BI37" s="571">
        <f t="shared" si="19"/>
        <v>0</v>
      </c>
      <c r="BJ37" s="331">
        <f t="shared" si="20"/>
        <v>0</v>
      </c>
      <c r="BK37" s="332"/>
      <c r="BL37" s="333">
        <f t="shared" si="21"/>
        <v>0</v>
      </c>
      <c r="BM37" s="333">
        <f t="shared" si="22"/>
        <v>0</v>
      </c>
      <c r="BN37" s="575">
        <f t="shared" si="23"/>
        <v>0</v>
      </c>
      <c r="BO37" s="330"/>
      <c r="BP37" s="571">
        <f t="shared" si="24"/>
        <v>0</v>
      </c>
      <c r="BQ37" s="571">
        <f t="shared" si="25"/>
        <v>0</v>
      </c>
      <c r="BR37" s="331">
        <f t="shared" si="26"/>
        <v>0</v>
      </c>
    </row>
    <row r="38" spans="2:70" s="334" customFormat="1" ht="36" customHeight="1">
      <c r="B38" s="694" t="str">
        <f>'PLAN OPERATIVO'!B37</f>
        <v>Dirigir el primer mantenimiento de la plantación de árboles de los sistemas silvopastoriles</v>
      </c>
      <c r="C38" s="691">
        <f>SUMIFS('PLAN OPERATIVO'!$CL$11:$CL$79,'PLAN OPERATIVO'!$B$11:$B$79,DEDICACIÓN!$B38,'PLAN OPERATIVO'!$D$11:$D$79,DEDICACIÓN!C$10)</f>
        <v>0</v>
      </c>
      <c r="D38" s="330">
        <f t="shared" si="27"/>
        <v>0</v>
      </c>
      <c r="E38" s="693">
        <f>SUMIFS('PLAN OPERATIVO'!$CL$11:$CL$79,'PLAN OPERATIVO'!$D$11:$D$79,DEDICACIÓN!E$10,'PLAN OPERATIVO'!$B$11:$B$79,DEDICACIÓN!$B38)</f>
        <v>0</v>
      </c>
      <c r="F38" s="659">
        <f t="shared" si="28"/>
        <v>0</v>
      </c>
      <c r="G38" s="691">
        <f>SUMIFS('PLAN OPERATIVO'!$CL$11:$CL$79,'PLAN OPERATIVO'!$B$11:$B$79,DEDICACIÓN!$B38,'PLAN OPERATIVO'!$D$11:$D$79,DEDICACIÓN!G$10)</f>
        <v>0</v>
      </c>
      <c r="H38" s="330">
        <f t="shared" si="29"/>
        <v>0</v>
      </c>
      <c r="I38" s="333">
        <f>SUMIFS('PLAN OPERATIVO'!$CL$11:$CL$79,'PLAN OPERATIVO'!$B$11:$B$79,DEDICACIÓN!$B38,'PLAN OPERATIVO'!$D$11:$D$79,DEDICACIÓN!I$10)</f>
        <v>0</v>
      </c>
      <c r="J38" s="659">
        <f t="shared" si="30"/>
        <v>0</v>
      </c>
      <c r="K38" s="691">
        <f>SUMIFS('PLAN OPERATIVO'!$CL$11:$CL$79,'PLAN OPERATIVO'!$B$11:$B$79,DEDICACIÓN!$B38,'PLAN OPERATIVO'!$D$11:$D$79,DEDICACIÓN!K$10)</f>
        <v>5.8</v>
      </c>
      <c r="L38" s="330">
        <f t="shared" si="31"/>
        <v>0.24</v>
      </c>
      <c r="M38" s="333">
        <f>SUMIFS('PLAN OPERATIVO'!$CL$11:$CL$79,'PLAN OPERATIVO'!$B$11:$B$79,DEDICACIÓN!$B38,'PLAN OPERATIVO'!$D$11:$D$79,DEDICACIÓN!M$10)</f>
        <v>0</v>
      </c>
      <c r="N38" s="659">
        <f t="shared" si="32"/>
        <v>0</v>
      </c>
      <c r="O38" s="691">
        <f>SUMIFS('PLAN OPERATIVO'!$CL$11:$CL$79,'PLAN OPERATIVO'!$B$11:$B$79,DEDICACIÓN!$B38,'PLAN OPERATIVO'!$D$11:$D$79,DEDICACIÓN!O$10)</f>
        <v>0</v>
      </c>
      <c r="P38" s="330">
        <f t="shared" si="33"/>
        <v>0</v>
      </c>
      <c r="Q38" s="333">
        <f>SUMIFS('PLAN OPERATIVO'!$CL$11:$CL$79,'PLAN OPERATIVO'!$B$11:$B$79,DEDICACIÓN!$B38,'PLAN OPERATIVO'!$D$11:$D$79,DEDICACIÓN!Q$10)</f>
        <v>0</v>
      </c>
      <c r="R38" s="659">
        <f t="shared" si="34"/>
        <v>0</v>
      </c>
      <c r="S38" s="691">
        <f>SUMIFS('PLAN OPERATIVO'!$CL$11:$CL$79,'PLAN OPERATIVO'!$B$11:$B$79,DEDICACIÓN!$B38,'PLAN OPERATIVO'!$D$11:$D$79,DEDICACIÓN!S$10)</f>
        <v>0</v>
      </c>
      <c r="T38" s="330">
        <f t="shared" si="35"/>
        <v>0</v>
      </c>
      <c r="U38" s="333">
        <f>SUMIFS('PLAN OPERATIVO'!$CL$11:$CL$79,'PLAN OPERATIVO'!$B$11:$B$79,DEDICACIÓN!$B38,'PLAN OPERATIVO'!$D$11:$D$79,DEDICACIÓN!U$10)</f>
        <v>0</v>
      </c>
      <c r="V38" s="659">
        <f t="shared" si="36"/>
        <v>0</v>
      </c>
      <c r="W38" s="691">
        <f>SUMIFS('PLAN OPERATIVO'!$CL$11:$CL$79,'PLAN OPERATIVO'!$B$11:$B$79,DEDICACIÓN!$B38,'PLAN OPERATIVO'!$D$11:$D$79,DEDICACIÓN!W$10)</f>
        <v>0</v>
      </c>
      <c r="X38" s="330">
        <f t="shared" si="37"/>
        <v>0</v>
      </c>
      <c r="Y38" s="333">
        <f>SUMIFS('PLAN OPERATIVO'!$CL$11:$CL$79,'PLAN OPERATIVO'!$B$11:$B$79,DEDICACIÓN!$B38,'PLAN OPERATIVO'!$D$11:$D$79,DEDICACIÓN!Y$10)</f>
        <v>0</v>
      </c>
      <c r="Z38" s="659">
        <f t="shared" si="38"/>
        <v>0</v>
      </c>
      <c r="AA38" s="691">
        <f>SUMIFS('PLAN OPERATIVO'!$CL$11:$CL$79,'PLAN OPERATIVO'!$B$11:$B$79,DEDICACIÓN!$B38,'PLAN OPERATIVO'!$D$11:$D$79,DEDICACIÓN!AA$10)</f>
        <v>0</v>
      </c>
      <c r="AB38" s="330">
        <f t="shared" si="39"/>
        <v>0</v>
      </c>
      <c r="AC38" s="333">
        <f>SUMIFS('PLAN OPERATIVO'!$CL$11:$CL$79,'PLAN OPERATIVO'!$B$11:$B$79,DEDICACIÓN!$B38,'PLAN OPERATIVO'!$D$11:$D$79,DEDICACIÓN!AC$10)</f>
        <v>0</v>
      </c>
      <c r="AD38" s="659">
        <f t="shared" si="40"/>
        <v>0</v>
      </c>
      <c r="AE38" s="691">
        <f>SUMIFS('PLAN OPERATIVO'!$CL$11:$CL$79,'PLAN OPERATIVO'!$B$11:$B$79,DEDICACIÓN!$B38,'PLAN OPERATIVO'!$D$11:$D$79,DEDICACIÓN!AE$10)</f>
        <v>0</v>
      </c>
      <c r="AF38" s="330">
        <f t="shared" si="41"/>
        <v>0</v>
      </c>
      <c r="AG38" s="333">
        <f>SUMIFS('PLAN OPERATIVO'!$CL$11:$CL$79,'PLAN OPERATIVO'!$B$11:$B$79,DEDICACIÓN!$B38,'PLAN OPERATIVO'!$D$11:$D$79,DEDICACIÓN!AG$10)</f>
        <v>0</v>
      </c>
      <c r="AH38" s="659">
        <f t="shared" si="42"/>
        <v>0</v>
      </c>
      <c r="AI38" s="330"/>
      <c r="AJ38" s="571">
        <f t="shared" si="0"/>
        <v>0</v>
      </c>
      <c r="AK38" s="571">
        <f t="shared" si="1"/>
        <v>0</v>
      </c>
      <c r="AL38" s="331">
        <f t="shared" si="2"/>
        <v>0</v>
      </c>
      <c r="AM38" s="332"/>
      <c r="AN38" s="333">
        <f t="shared" si="3"/>
        <v>0</v>
      </c>
      <c r="AO38" s="333">
        <f t="shared" si="4"/>
        <v>0</v>
      </c>
      <c r="AP38" s="575">
        <f t="shared" si="5"/>
        <v>0</v>
      </c>
      <c r="AQ38" s="330"/>
      <c r="AR38" s="571">
        <f t="shared" si="6"/>
        <v>0</v>
      </c>
      <c r="AS38" s="571">
        <f t="shared" si="7"/>
        <v>0</v>
      </c>
      <c r="AT38" s="331">
        <f t="shared" si="8"/>
        <v>0</v>
      </c>
      <c r="AU38" s="332"/>
      <c r="AV38" s="333">
        <f t="shared" si="9"/>
        <v>0</v>
      </c>
      <c r="AW38" s="333">
        <f t="shared" si="10"/>
        <v>0</v>
      </c>
      <c r="AX38" s="575">
        <f t="shared" si="11"/>
        <v>0</v>
      </c>
      <c r="AY38" s="330"/>
      <c r="AZ38" s="571">
        <f t="shared" si="12"/>
        <v>0</v>
      </c>
      <c r="BA38" s="571">
        <f t="shared" si="13"/>
        <v>0</v>
      </c>
      <c r="BB38" s="331">
        <f t="shared" si="14"/>
        <v>0</v>
      </c>
      <c r="BC38" s="332"/>
      <c r="BD38" s="333">
        <f t="shared" si="15"/>
        <v>0</v>
      </c>
      <c r="BE38" s="333">
        <f t="shared" si="16"/>
        <v>0</v>
      </c>
      <c r="BF38" s="575">
        <f t="shared" si="17"/>
        <v>0</v>
      </c>
      <c r="BG38" s="330"/>
      <c r="BH38" s="571">
        <f t="shared" si="18"/>
        <v>0</v>
      </c>
      <c r="BI38" s="571">
        <f t="shared" si="19"/>
        <v>0</v>
      </c>
      <c r="BJ38" s="331">
        <f t="shared" si="20"/>
        <v>0</v>
      </c>
      <c r="BK38" s="332"/>
      <c r="BL38" s="333">
        <f t="shared" si="21"/>
        <v>0</v>
      </c>
      <c r="BM38" s="333">
        <f t="shared" si="22"/>
        <v>0</v>
      </c>
      <c r="BN38" s="575">
        <f t="shared" si="23"/>
        <v>0</v>
      </c>
      <c r="BO38" s="330"/>
      <c r="BP38" s="571">
        <f t="shared" si="24"/>
        <v>0</v>
      </c>
      <c r="BQ38" s="571">
        <f t="shared" si="25"/>
        <v>0</v>
      </c>
      <c r="BR38" s="331">
        <f t="shared" si="26"/>
        <v>0</v>
      </c>
    </row>
    <row r="39" spans="2:70" s="334" customFormat="1" ht="37.5" customHeight="1">
      <c r="B39" s="694" t="str">
        <f>'PLAN OPERATIVO'!B38</f>
        <v>Dirigir el segundo mantenimiento de la plantación de árboles de los sistemas silvopastoriles</v>
      </c>
      <c r="C39" s="691">
        <f>SUMIFS('PLAN OPERATIVO'!$CL$11:$CL$79,'PLAN OPERATIVO'!$B$11:$B$79,DEDICACIÓN!$B39,'PLAN OPERATIVO'!$D$11:$D$79,DEDICACIÓN!C$10)</f>
        <v>0</v>
      </c>
      <c r="D39" s="330">
        <f t="shared" si="27"/>
        <v>0</v>
      </c>
      <c r="E39" s="693">
        <f>SUMIFS('PLAN OPERATIVO'!$CL$11:$CL$79,'PLAN OPERATIVO'!$D$11:$D$79,DEDICACIÓN!E$10,'PLAN OPERATIVO'!$B$11:$B$79,DEDICACIÓN!$B39)</f>
        <v>0</v>
      </c>
      <c r="F39" s="659">
        <f t="shared" si="28"/>
        <v>0</v>
      </c>
      <c r="G39" s="691">
        <f>SUMIFS('PLAN OPERATIVO'!$CL$11:$CL$79,'PLAN OPERATIVO'!$B$11:$B$79,DEDICACIÓN!$B39,'PLAN OPERATIVO'!$D$11:$D$79,DEDICACIÓN!G$10)</f>
        <v>0</v>
      </c>
      <c r="H39" s="330">
        <f t="shared" si="29"/>
        <v>0</v>
      </c>
      <c r="I39" s="333">
        <f>SUMIFS('PLAN OPERATIVO'!$CL$11:$CL$79,'PLAN OPERATIVO'!$B$11:$B$79,DEDICACIÓN!$B39,'PLAN OPERATIVO'!$D$11:$D$79,DEDICACIÓN!I$10)</f>
        <v>0</v>
      </c>
      <c r="J39" s="659">
        <f t="shared" si="30"/>
        <v>0</v>
      </c>
      <c r="K39" s="691">
        <f>SUMIFS('PLAN OPERATIVO'!$CL$11:$CL$79,'PLAN OPERATIVO'!$B$11:$B$79,DEDICACIÓN!$B39,'PLAN OPERATIVO'!$D$11:$D$79,DEDICACIÓN!K$10)</f>
        <v>4.5</v>
      </c>
      <c r="L39" s="330">
        <f t="shared" si="31"/>
        <v>0.19</v>
      </c>
      <c r="M39" s="333">
        <f>SUMIFS('PLAN OPERATIVO'!$CL$11:$CL$79,'PLAN OPERATIVO'!$B$11:$B$79,DEDICACIÓN!$B39,'PLAN OPERATIVO'!$D$11:$D$79,DEDICACIÓN!M$10)</f>
        <v>0</v>
      </c>
      <c r="N39" s="659">
        <f t="shared" si="32"/>
        <v>0</v>
      </c>
      <c r="O39" s="691">
        <f>SUMIFS('PLAN OPERATIVO'!$CL$11:$CL$79,'PLAN OPERATIVO'!$B$11:$B$79,DEDICACIÓN!$B39,'PLAN OPERATIVO'!$D$11:$D$79,DEDICACIÓN!O$10)</f>
        <v>0</v>
      </c>
      <c r="P39" s="330">
        <f t="shared" si="33"/>
        <v>0</v>
      </c>
      <c r="Q39" s="333">
        <f>SUMIFS('PLAN OPERATIVO'!$CL$11:$CL$79,'PLAN OPERATIVO'!$B$11:$B$79,DEDICACIÓN!$B39,'PLAN OPERATIVO'!$D$11:$D$79,DEDICACIÓN!Q$10)</f>
        <v>0</v>
      </c>
      <c r="R39" s="659">
        <f t="shared" si="34"/>
        <v>0</v>
      </c>
      <c r="S39" s="691">
        <f>SUMIFS('PLAN OPERATIVO'!$CL$11:$CL$79,'PLAN OPERATIVO'!$B$11:$B$79,DEDICACIÓN!$B39,'PLAN OPERATIVO'!$D$11:$D$79,DEDICACIÓN!S$10)</f>
        <v>0</v>
      </c>
      <c r="T39" s="330">
        <f t="shared" si="35"/>
        <v>0</v>
      </c>
      <c r="U39" s="333">
        <f>SUMIFS('PLAN OPERATIVO'!$CL$11:$CL$79,'PLAN OPERATIVO'!$B$11:$B$79,DEDICACIÓN!$B39,'PLAN OPERATIVO'!$D$11:$D$79,DEDICACIÓN!U$10)</f>
        <v>0</v>
      </c>
      <c r="V39" s="659">
        <f t="shared" si="36"/>
        <v>0</v>
      </c>
      <c r="W39" s="691">
        <f>SUMIFS('PLAN OPERATIVO'!$CL$11:$CL$79,'PLAN OPERATIVO'!$B$11:$B$79,DEDICACIÓN!$B39,'PLAN OPERATIVO'!$D$11:$D$79,DEDICACIÓN!W$10)</f>
        <v>0</v>
      </c>
      <c r="X39" s="330">
        <f t="shared" si="37"/>
        <v>0</v>
      </c>
      <c r="Y39" s="333">
        <f>SUMIFS('PLAN OPERATIVO'!$CL$11:$CL$79,'PLAN OPERATIVO'!$B$11:$B$79,DEDICACIÓN!$B39,'PLAN OPERATIVO'!$D$11:$D$79,DEDICACIÓN!Y$10)</f>
        <v>0</v>
      </c>
      <c r="Z39" s="659">
        <f t="shared" si="38"/>
        <v>0</v>
      </c>
      <c r="AA39" s="691">
        <f>SUMIFS('PLAN OPERATIVO'!$CL$11:$CL$79,'PLAN OPERATIVO'!$B$11:$B$79,DEDICACIÓN!$B39,'PLAN OPERATIVO'!$D$11:$D$79,DEDICACIÓN!AA$10)</f>
        <v>0</v>
      </c>
      <c r="AB39" s="330">
        <f t="shared" si="39"/>
        <v>0</v>
      </c>
      <c r="AC39" s="333">
        <f>SUMIFS('PLAN OPERATIVO'!$CL$11:$CL$79,'PLAN OPERATIVO'!$B$11:$B$79,DEDICACIÓN!$B39,'PLAN OPERATIVO'!$D$11:$D$79,DEDICACIÓN!AC$10)</f>
        <v>0</v>
      </c>
      <c r="AD39" s="659">
        <f t="shared" si="40"/>
        <v>0</v>
      </c>
      <c r="AE39" s="691">
        <f>SUMIFS('PLAN OPERATIVO'!$CL$11:$CL$79,'PLAN OPERATIVO'!$B$11:$B$79,DEDICACIÓN!$B39,'PLAN OPERATIVO'!$D$11:$D$79,DEDICACIÓN!AE$10)</f>
        <v>0</v>
      </c>
      <c r="AF39" s="330">
        <f t="shared" si="41"/>
        <v>0</v>
      </c>
      <c r="AG39" s="333">
        <f>SUMIFS('PLAN OPERATIVO'!$CL$11:$CL$79,'PLAN OPERATIVO'!$B$11:$B$79,DEDICACIÓN!$B39,'PLAN OPERATIVO'!$D$11:$D$79,DEDICACIÓN!AG$10)</f>
        <v>0</v>
      </c>
      <c r="AH39" s="659">
        <f t="shared" si="42"/>
        <v>0</v>
      </c>
      <c r="AI39" s="330"/>
      <c r="AJ39" s="571">
        <f t="shared" si="0"/>
        <v>0</v>
      </c>
      <c r="AK39" s="571">
        <f t="shared" si="1"/>
        <v>0</v>
      </c>
      <c r="AL39" s="331">
        <f t="shared" si="2"/>
        <v>0</v>
      </c>
      <c r="AM39" s="332"/>
      <c r="AN39" s="333">
        <f t="shared" si="3"/>
        <v>0</v>
      </c>
      <c r="AO39" s="333">
        <f t="shared" si="4"/>
        <v>0</v>
      </c>
      <c r="AP39" s="575">
        <f t="shared" si="5"/>
        <v>0</v>
      </c>
      <c r="AQ39" s="330"/>
      <c r="AR39" s="571">
        <f t="shared" si="6"/>
        <v>0</v>
      </c>
      <c r="AS39" s="571">
        <f t="shared" si="7"/>
        <v>0</v>
      </c>
      <c r="AT39" s="331">
        <f t="shared" si="8"/>
        <v>0</v>
      </c>
      <c r="AU39" s="332"/>
      <c r="AV39" s="333">
        <f t="shared" si="9"/>
        <v>0</v>
      </c>
      <c r="AW39" s="333">
        <f t="shared" si="10"/>
        <v>0</v>
      </c>
      <c r="AX39" s="575">
        <f t="shared" si="11"/>
        <v>0</v>
      </c>
      <c r="AY39" s="330"/>
      <c r="AZ39" s="571">
        <f t="shared" si="12"/>
        <v>0</v>
      </c>
      <c r="BA39" s="571">
        <f t="shared" si="13"/>
        <v>0</v>
      </c>
      <c r="BB39" s="331">
        <f t="shared" si="14"/>
        <v>0</v>
      </c>
      <c r="BC39" s="332"/>
      <c r="BD39" s="333">
        <f t="shared" si="15"/>
        <v>0</v>
      </c>
      <c r="BE39" s="333">
        <f t="shared" si="16"/>
        <v>0</v>
      </c>
      <c r="BF39" s="575">
        <f t="shared" si="17"/>
        <v>0</v>
      </c>
      <c r="BG39" s="330"/>
      <c r="BH39" s="571">
        <f t="shared" si="18"/>
        <v>0</v>
      </c>
      <c r="BI39" s="571">
        <f t="shared" si="19"/>
        <v>0</v>
      </c>
      <c r="BJ39" s="331">
        <f t="shared" si="20"/>
        <v>0</v>
      </c>
      <c r="BK39" s="332"/>
      <c r="BL39" s="333">
        <f t="shared" si="21"/>
        <v>0</v>
      </c>
      <c r="BM39" s="333">
        <f t="shared" si="22"/>
        <v>0</v>
      </c>
      <c r="BN39" s="575">
        <f t="shared" si="23"/>
        <v>0</v>
      </c>
      <c r="BO39" s="330"/>
      <c r="BP39" s="571">
        <f t="shared" si="24"/>
        <v>0</v>
      </c>
      <c r="BQ39" s="571">
        <f t="shared" si="25"/>
        <v>0</v>
      </c>
      <c r="BR39" s="331">
        <f t="shared" si="26"/>
        <v>0</v>
      </c>
    </row>
    <row r="40" spans="2:70" ht="37.5" customHeight="1">
      <c r="B40" s="694" t="str">
        <f>'PLAN OPERATIVO'!B39</f>
        <v>Implementar las prácticas de ensilaje comunitario. Realizar 4 prácticas de ensilaje</v>
      </c>
      <c r="C40" s="691">
        <f>SUMIFS('PLAN OPERATIVO'!$CL$11:$CL$79,'PLAN OPERATIVO'!$B$11:$B$79,DEDICACIÓN!$B40,'PLAN OPERATIVO'!$D$11:$D$79,DEDICACIÓN!C$10)</f>
        <v>0</v>
      </c>
      <c r="D40" s="330">
        <f t="shared" si="27"/>
        <v>0</v>
      </c>
      <c r="E40" s="333">
        <f>SUMIFS('PLAN OPERATIVO'!$CL$11:$CL$79,'PLAN OPERATIVO'!$B$11:$B$79,DEDICACIÓN!$B40,'PLAN OPERATIVO'!$D$11:$D$79,DEDICACIÓN!E$10)</f>
        <v>0</v>
      </c>
      <c r="F40" s="659">
        <f t="shared" si="28"/>
        <v>0</v>
      </c>
      <c r="G40" s="691">
        <f>SUMIFS('PLAN OPERATIVO'!$CL$11:$CL$79,'PLAN OPERATIVO'!$B$11:$B$79,DEDICACIÓN!$B40,'PLAN OPERATIVO'!$D$11:$D$79,DEDICACIÓN!G$10)</f>
        <v>0</v>
      </c>
      <c r="H40" s="330">
        <f t="shared" si="29"/>
        <v>0</v>
      </c>
      <c r="I40" s="333">
        <f>SUMIFS('PLAN OPERATIVO'!$CL$11:$CL$79,'PLAN OPERATIVO'!$B$11:$B$79,DEDICACIÓN!$B40,'PLAN OPERATIVO'!$D$11:$D$79,DEDICACIÓN!I$10)</f>
        <v>0</v>
      </c>
      <c r="J40" s="659">
        <f t="shared" si="30"/>
        <v>0</v>
      </c>
      <c r="K40" s="691">
        <f>SUMIFS('PLAN OPERATIVO'!$CL$11:$CL$79,'PLAN OPERATIVO'!$B$11:$B$79,DEDICACIÓN!$B40,'PLAN OPERATIVO'!$D$11:$D$79,DEDICACIÓN!K$10)</f>
        <v>6</v>
      </c>
      <c r="L40" s="330">
        <f t="shared" si="31"/>
        <v>0.25</v>
      </c>
      <c r="M40" s="333">
        <f>SUMIFS('PLAN OPERATIVO'!$CL$11:$CL$79,'PLAN OPERATIVO'!$B$11:$B$79,DEDICACIÓN!$B40,'PLAN OPERATIVO'!$D$11:$D$79,DEDICACIÓN!M$10)</f>
        <v>0</v>
      </c>
      <c r="N40" s="659">
        <f t="shared" si="32"/>
        <v>0</v>
      </c>
      <c r="O40" s="691">
        <f>SUMIFS('PLAN OPERATIVO'!$CL$11:$CL$79,'PLAN OPERATIVO'!$B$11:$B$79,DEDICACIÓN!$B40,'PLAN OPERATIVO'!$D$11:$D$79,DEDICACIÓN!O$10)</f>
        <v>0</v>
      </c>
      <c r="P40" s="330">
        <f t="shared" si="33"/>
        <v>0</v>
      </c>
      <c r="Q40" s="333">
        <f>SUMIFS('PLAN OPERATIVO'!$CL$11:$CL$79,'PLAN OPERATIVO'!$B$11:$B$79,DEDICACIÓN!$B40,'PLAN OPERATIVO'!$D$11:$D$79,DEDICACIÓN!Q$10)</f>
        <v>0</v>
      </c>
      <c r="R40" s="659">
        <f t="shared" si="34"/>
        <v>0</v>
      </c>
      <c r="S40" s="691">
        <f>SUMIFS('PLAN OPERATIVO'!$CL$11:$CL$79,'PLAN OPERATIVO'!$B$11:$B$79,DEDICACIÓN!$B40,'PLAN OPERATIVO'!$D$11:$D$79,DEDICACIÓN!S$10)</f>
        <v>0</v>
      </c>
      <c r="T40" s="330">
        <f t="shared" si="35"/>
        <v>0</v>
      </c>
      <c r="U40" s="333">
        <f>SUMIFS('PLAN OPERATIVO'!$CL$11:$CL$79,'PLAN OPERATIVO'!$B$11:$B$79,DEDICACIÓN!$B40,'PLAN OPERATIVO'!$D$11:$D$79,DEDICACIÓN!U$10)</f>
        <v>0</v>
      </c>
      <c r="V40" s="659">
        <f t="shared" si="36"/>
        <v>0</v>
      </c>
      <c r="W40" s="691">
        <f>SUMIFS('PLAN OPERATIVO'!$CL$11:$CL$79,'PLAN OPERATIVO'!$B$11:$B$79,DEDICACIÓN!$B40,'PLAN OPERATIVO'!$D$11:$D$79,DEDICACIÓN!W$10)</f>
        <v>0</v>
      </c>
      <c r="X40" s="330">
        <f t="shared" si="37"/>
        <v>0</v>
      </c>
      <c r="Y40" s="333">
        <f>SUMIFS('PLAN OPERATIVO'!$CL$11:$CL$79,'PLAN OPERATIVO'!$B$11:$B$79,DEDICACIÓN!$B40,'PLAN OPERATIVO'!$D$11:$D$79,DEDICACIÓN!Y$10)</f>
        <v>0</v>
      </c>
      <c r="Z40" s="659">
        <f t="shared" si="38"/>
        <v>0</v>
      </c>
      <c r="AA40" s="691">
        <f>SUMIFS('PLAN OPERATIVO'!$CL$11:$CL$79,'PLAN OPERATIVO'!$B$11:$B$79,DEDICACIÓN!$B40,'PLAN OPERATIVO'!$D$11:$D$79,DEDICACIÓN!AA$10)</f>
        <v>0</v>
      </c>
      <c r="AB40" s="330">
        <f t="shared" si="39"/>
        <v>0</v>
      </c>
      <c r="AC40" s="333">
        <f>SUMIFS('PLAN OPERATIVO'!$CL$11:$CL$79,'PLAN OPERATIVO'!$B$11:$B$79,DEDICACIÓN!$B40,'PLAN OPERATIVO'!$D$11:$D$79,DEDICACIÓN!AC$10)</f>
        <v>0</v>
      </c>
      <c r="AD40" s="659">
        <f t="shared" si="40"/>
        <v>0</v>
      </c>
      <c r="AE40" s="691">
        <f>SUMIFS('PLAN OPERATIVO'!$CL$11:$CL$79,'PLAN OPERATIVO'!$B$11:$B$79,DEDICACIÓN!$B40,'PLAN OPERATIVO'!$D$11:$D$79,DEDICACIÓN!AE$10)</f>
        <v>0</v>
      </c>
      <c r="AF40" s="330">
        <f t="shared" si="41"/>
        <v>0</v>
      </c>
      <c r="AG40" s="333">
        <f>SUMIFS('PLAN OPERATIVO'!$CL$11:$CL$79,'PLAN OPERATIVO'!$B$11:$B$79,DEDICACIÓN!$B40,'PLAN OPERATIVO'!$D$11:$D$79,DEDICACIÓN!AG$10)</f>
        <v>0</v>
      </c>
      <c r="AH40" s="659">
        <f t="shared" si="42"/>
        <v>0</v>
      </c>
      <c r="AI40" s="330"/>
      <c r="AJ40" s="571">
        <f t="shared" si="0"/>
        <v>0</v>
      </c>
      <c r="AK40" s="571">
        <f t="shared" si="1"/>
        <v>0</v>
      </c>
      <c r="AL40" s="331">
        <f t="shared" si="2"/>
        <v>0</v>
      </c>
      <c r="AM40" s="332"/>
      <c r="AN40" s="333">
        <f t="shared" si="3"/>
        <v>0</v>
      </c>
      <c r="AO40" s="333">
        <f t="shared" si="4"/>
        <v>0</v>
      </c>
      <c r="AP40" s="575">
        <f t="shared" si="5"/>
        <v>0</v>
      </c>
      <c r="AQ40" s="330"/>
      <c r="AR40" s="571">
        <f t="shared" si="6"/>
        <v>0</v>
      </c>
      <c r="AS40" s="571">
        <f t="shared" si="7"/>
        <v>0</v>
      </c>
      <c r="AT40" s="331">
        <f t="shared" si="8"/>
        <v>0</v>
      </c>
      <c r="AU40" s="332"/>
      <c r="AV40" s="333">
        <f t="shared" si="9"/>
        <v>0</v>
      </c>
      <c r="AW40" s="333">
        <f t="shared" si="10"/>
        <v>0</v>
      </c>
      <c r="AX40" s="575">
        <f t="shared" si="11"/>
        <v>0</v>
      </c>
      <c r="AY40" s="330"/>
      <c r="AZ40" s="571">
        <f t="shared" si="12"/>
        <v>0</v>
      </c>
      <c r="BA40" s="571">
        <f t="shared" si="13"/>
        <v>0</v>
      </c>
      <c r="BB40" s="331">
        <f t="shared" si="14"/>
        <v>0</v>
      </c>
      <c r="BC40" s="332"/>
      <c r="BD40" s="333">
        <f t="shared" si="15"/>
        <v>0</v>
      </c>
      <c r="BE40" s="333">
        <f t="shared" si="16"/>
        <v>0</v>
      </c>
      <c r="BF40" s="575">
        <f t="shared" si="17"/>
        <v>0</v>
      </c>
      <c r="BG40" s="330"/>
      <c r="BH40" s="571">
        <f t="shared" si="18"/>
        <v>0</v>
      </c>
      <c r="BI40" s="571">
        <f t="shared" si="19"/>
        <v>0</v>
      </c>
      <c r="BJ40" s="331">
        <f t="shared" si="20"/>
        <v>0</v>
      </c>
      <c r="BK40" s="332"/>
      <c r="BL40" s="333">
        <f t="shared" si="21"/>
        <v>0</v>
      </c>
      <c r="BM40" s="333">
        <f t="shared" si="22"/>
        <v>0</v>
      </c>
      <c r="BN40" s="575">
        <f t="shared" si="23"/>
        <v>0</v>
      </c>
      <c r="BO40" s="330"/>
      <c r="BP40" s="571">
        <f t="shared" si="24"/>
        <v>0</v>
      </c>
      <c r="BQ40" s="571">
        <f t="shared" si="25"/>
        <v>0</v>
      </c>
      <c r="BR40" s="331">
        <f t="shared" si="26"/>
        <v>0</v>
      </c>
    </row>
    <row r="41" spans="2:70" s="334" customFormat="1" ht="51" customHeight="1">
      <c r="B41" s="694" t="str">
        <f>'PLAN OPERATIVO'!B40</f>
        <v>Dirigir la implementación del manejo sostenible de la materia orgánica mediante la construcción de una estructura adecuada para la elaboración de abonos sólidos y líquidos orgánicos.</v>
      </c>
      <c r="C41" s="691">
        <f>SUMIFS('PLAN OPERATIVO'!$CL$11:$CL$79,'PLAN OPERATIVO'!$B$11:$B$79,DEDICACIÓN!$B41,'PLAN OPERATIVO'!$D$11:$D$79,DEDICACIÓN!C$10)</f>
        <v>0</v>
      </c>
      <c r="D41" s="330">
        <f t="shared" si="27"/>
        <v>0</v>
      </c>
      <c r="E41" s="333">
        <f>SUMIFS('PLAN OPERATIVO'!$CL$11:$CL$79,'PLAN OPERATIVO'!$B$11:$B$79,DEDICACIÓN!$B41,'PLAN OPERATIVO'!$D$11:$D$79,DEDICACIÓN!E$10)</f>
        <v>0</v>
      </c>
      <c r="F41" s="659">
        <f t="shared" si="28"/>
        <v>0</v>
      </c>
      <c r="G41" s="691">
        <f>SUMIFS('PLAN OPERATIVO'!$CL$11:$CL$79,'PLAN OPERATIVO'!$B$11:$B$79,DEDICACIÓN!$B41,'PLAN OPERATIVO'!$D$11:$D$79,DEDICACIÓN!G$10)</f>
        <v>0</v>
      </c>
      <c r="H41" s="330">
        <f t="shared" si="29"/>
        <v>0</v>
      </c>
      <c r="I41" s="333">
        <f>SUMIFS('PLAN OPERATIVO'!$CL$11:$CL$79,'PLAN OPERATIVO'!$B$11:$B$79,DEDICACIÓN!$B41,'PLAN OPERATIVO'!$D$11:$D$79,DEDICACIÓN!I$10)</f>
        <v>0</v>
      </c>
      <c r="J41" s="659">
        <f t="shared" si="30"/>
        <v>0</v>
      </c>
      <c r="K41" s="691">
        <f>SUMIFS('PLAN OPERATIVO'!$CL$11:$CL$79,'PLAN OPERATIVO'!$B$11:$B$79,DEDICACIÓN!$B41,'PLAN OPERATIVO'!$D$11:$D$79,DEDICACIÓN!K$10)</f>
        <v>31.3</v>
      </c>
      <c r="L41" s="330">
        <f t="shared" si="31"/>
        <v>1.3</v>
      </c>
      <c r="M41" s="333">
        <f>SUMIFS('PLAN OPERATIVO'!$CL$11:$CL$79,'PLAN OPERATIVO'!$B$11:$B$79,DEDICACIÓN!$B41,'PLAN OPERATIVO'!$D$11:$D$79,DEDICACIÓN!M$10)</f>
        <v>0</v>
      </c>
      <c r="N41" s="659">
        <f t="shared" si="32"/>
        <v>0</v>
      </c>
      <c r="O41" s="691">
        <f>SUMIFS('PLAN OPERATIVO'!$CL$11:$CL$79,'PLAN OPERATIVO'!$B$11:$B$79,DEDICACIÓN!$B41,'PLAN OPERATIVO'!$D$11:$D$79,DEDICACIÓN!O$10)</f>
        <v>0</v>
      </c>
      <c r="P41" s="330">
        <f t="shared" si="33"/>
        <v>0</v>
      </c>
      <c r="Q41" s="333">
        <f>SUMIFS('PLAN OPERATIVO'!$CL$11:$CL$79,'PLAN OPERATIVO'!$B$11:$B$79,DEDICACIÓN!$B41,'PLAN OPERATIVO'!$D$11:$D$79,DEDICACIÓN!Q$10)</f>
        <v>0</v>
      </c>
      <c r="R41" s="659">
        <f t="shared" si="34"/>
        <v>0</v>
      </c>
      <c r="S41" s="691">
        <f>SUMIFS('PLAN OPERATIVO'!$CL$11:$CL$79,'PLAN OPERATIVO'!$B$11:$B$79,DEDICACIÓN!$B41,'PLAN OPERATIVO'!$D$11:$D$79,DEDICACIÓN!S$10)</f>
        <v>0</v>
      </c>
      <c r="T41" s="330">
        <f t="shared" si="35"/>
        <v>0</v>
      </c>
      <c r="U41" s="333">
        <f>SUMIFS('PLAN OPERATIVO'!$CL$11:$CL$79,'PLAN OPERATIVO'!$B$11:$B$79,DEDICACIÓN!$B41,'PLAN OPERATIVO'!$D$11:$D$79,DEDICACIÓN!U$10)</f>
        <v>0</v>
      </c>
      <c r="V41" s="659">
        <f t="shared" si="36"/>
        <v>0</v>
      </c>
      <c r="W41" s="691">
        <f>SUMIFS('PLAN OPERATIVO'!$CL$11:$CL$79,'PLAN OPERATIVO'!$B$11:$B$79,DEDICACIÓN!$B41,'PLAN OPERATIVO'!$D$11:$D$79,DEDICACIÓN!W$10)</f>
        <v>0</v>
      </c>
      <c r="X41" s="330">
        <f t="shared" si="37"/>
        <v>0</v>
      </c>
      <c r="Y41" s="333">
        <f>SUMIFS('PLAN OPERATIVO'!$CL$11:$CL$79,'PLAN OPERATIVO'!$B$11:$B$79,DEDICACIÓN!$B41,'PLAN OPERATIVO'!$D$11:$D$79,DEDICACIÓN!Y$10)</f>
        <v>0</v>
      </c>
      <c r="Z41" s="659">
        <f t="shared" si="38"/>
        <v>0</v>
      </c>
      <c r="AA41" s="691">
        <f>SUMIFS('PLAN OPERATIVO'!$CL$11:$CL$79,'PLAN OPERATIVO'!$B$11:$B$79,DEDICACIÓN!$B41,'PLAN OPERATIVO'!$D$11:$D$79,DEDICACIÓN!AA$10)</f>
        <v>0</v>
      </c>
      <c r="AB41" s="330">
        <f t="shared" si="39"/>
        <v>0</v>
      </c>
      <c r="AC41" s="333">
        <f>SUMIFS('PLAN OPERATIVO'!$CL$11:$CL$79,'PLAN OPERATIVO'!$B$11:$B$79,DEDICACIÓN!$B41,'PLAN OPERATIVO'!$D$11:$D$79,DEDICACIÓN!AC$10)</f>
        <v>0</v>
      </c>
      <c r="AD41" s="659">
        <f t="shared" si="40"/>
        <v>0</v>
      </c>
      <c r="AE41" s="691">
        <f>SUMIFS('PLAN OPERATIVO'!$CL$11:$CL$79,'PLAN OPERATIVO'!$B$11:$B$79,DEDICACIÓN!$B41,'PLAN OPERATIVO'!$D$11:$D$79,DEDICACIÓN!AE$10)</f>
        <v>0</v>
      </c>
      <c r="AF41" s="330">
        <f t="shared" si="41"/>
        <v>0</v>
      </c>
      <c r="AG41" s="333">
        <f>SUMIFS('PLAN OPERATIVO'!$CL$11:$CL$79,'PLAN OPERATIVO'!$B$11:$B$79,DEDICACIÓN!$B41,'PLAN OPERATIVO'!$D$11:$D$79,DEDICACIÓN!AG$10)</f>
        <v>0</v>
      </c>
      <c r="AH41" s="659">
        <f t="shared" si="42"/>
        <v>0</v>
      </c>
      <c r="AI41" s="330"/>
      <c r="AJ41" s="571">
        <f t="shared" si="0"/>
        <v>0</v>
      </c>
      <c r="AK41" s="571">
        <f t="shared" si="1"/>
        <v>0</v>
      </c>
      <c r="AL41" s="331">
        <f t="shared" si="2"/>
        <v>0</v>
      </c>
      <c r="AM41" s="332"/>
      <c r="AN41" s="333">
        <f t="shared" si="3"/>
        <v>0</v>
      </c>
      <c r="AO41" s="333">
        <f t="shared" si="4"/>
        <v>0</v>
      </c>
      <c r="AP41" s="575">
        <f t="shared" si="5"/>
        <v>0</v>
      </c>
      <c r="AQ41" s="330"/>
      <c r="AR41" s="571">
        <f t="shared" si="6"/>
        <v>0</v>
      </c>
      <c r="AS41" s="571">
        <f t="shared" si="7"/>
        <v>0</v>
      </c>
      <c r="AT41" s="331">
        <f t="shared" si="8"/>
        <v>0</v>
      </c>
      <c r="AU41" s="332"/>
      <c r="AV41" s="333">
        <f t="shared" si="9"/>
        <v>0</v>
      </c>
      <c r="AW41" s="333">
        <f t="shared" si="10"/>
        <v>0</v>
      </c>
      <c r="AX41" s="575">
        <f t="shared" si="11"/>
        <v>0</v>
      </c>
      <c r="AY41" s="330"/>
      <c r="AZ41" s="571">
        <f t="shared" si="12"/>
        <v>0</v>
      </c>
      <c r="BA41" s="571">
        <f t="shared" si="13"/>
        <v>0</v>
      </c>
      <c r="BB41" s="331">
        <f t="shared" si="14"/>
        <v>0</v>
      </c>
      <c r="BC41" s="332"/>
      <c r="BD41" s="333">
        <f t="shared" si="15"/>
        <v>0</v>
      </c>
      <c r="BE41" s="333">
        <f t="shared" si="16"/>
        <v>0</v>
      </c>
      <c r="BF41" s="575">
        <f t="shared" si="17"/>
        <v>0</v>
      </c>
      <c r="BG41" s="330"/>
      <c r="BH41" s="571">
        <f t="shared" si="18"/>
        <v>0</v>
      </c>
      <c r="BI41" s="571">
        <f t="shared" si="19"/>
        <v>0</v>
      </c>
      <c r="BJ41" s="331">
        <f t="shared" si="20"/>
        <v>0</v>
      </c>
      <c r="BK41" s="332"/>
      <c r="BL41" s="333">
        <f t="shared" si="21"/>
        <v>0</v>
      </c>
      <c r="BM41" s="333">
        <f t="shared" si="22"/>
        <v>0</v>
      </c>
      <c r="BN41" s="575">
        <f t="shared" si="23"/>
        <v>0</v>
      </c>
      <c r="BO41" s="330"/>
      <c r="BP41" s="571">
        <f t="shared" si="24"/>
        <v>0</v>
      </c>
      <c r="BQ41" s="571">
        <f t="shared" si="25"/>
        <v>0</v>
      </c>
      <c r="BR41" s="331">
        <f t="shared" si="26"/>
        <v>0</v>
      </c>
    </row>
    <row r="42" spans="2:70" s="334" customFormat="1" ht="69.75" customHeight="1">
      <c r="B42" s="694" t="str">
        <f>'PLAN OPERATIVO'!B41</f>
        <v xml:space="preserve">Construir planes de fertilidad, incluyendo abonos verdes y enmiendas, según los arreglos agroforestales y diseños de restauración ecológica, acorde con las condiciones edafoclimáticas prevalentes. </v>
      </c>
      <c r="C42" s="691">
        <f>SUMIFS('PLAN OPERATIVO'!$CL$11:$CL$79,'PLAN OPERATIVO'!$B$11:$B$79,DEDICACIÓN!$B42,'PLAN OPERATIVO'!$D$11:$D$79,DEDICACIÓN!C$10)</f>
        <v>0</v>
      </c>
      <c r="D42" s="330">
        <f t="shared" si="27"/>
        <v>0</v>
      </c>
      <c r="E42" s="333">
        <f>SUMIFS('PLAN OPERATIVO'!$CL$11:$CL$79,'PLAN OPERATIVO'!$B$11:$B$79,DEDICACIÓN!$B42,'PLAN OPERATIVO'!$D$11:$D$79,DEDICACIÓN!E$10)</f>
        <v>0</v>
      </c>
      <c r="F42" s="659">
        <f t="shared" si="28"/>
        <v>0</v>
      </c>
      <c r="G42" s="691">
        <f>SUMIFS('PLAN OPERATIVO'!$CL$11:$CL$79,'PLAN OPERATIVO'!$B$11:$B$79,DEDICACIÓN!$B42,'PLAN OPERATIVO'!$D$11:$D$79,DEDICACIÓN!G$10)</f>
        <v>0</v>
      </c>
      <c r="H42" s="330">
        <f t="shared" si="29"/>
        <v>0</v>
      </c>
      <c r="I42" s="333">
        <f>SUMIFS('PLAN OPERATIVO'!$CL$11:$CL$79,'PLAN OPERATIVO'!$B$11:$B$79,DEDICACIÓN!$B42,'PLAN OPERATIVO'!$D$11:$D$79,DEDICACIÓN!I$10)</f>
        <v>0</v>
      </c>
      <c r="J42" s="659">
        <f t="shared" si="30"/>
        <v>0</v>
      </c>
      <c r="K42" s="691">
        <f>SUMIFS('PLAN OPERATIVO'!$CL$11:$CL$79,'PLAN OPERATIVO'!$B$11:$B$79,DEDICACIÓN!$B42,'PLAN OPERATIVO'!$D$11:$D$79,DEDICACIÓN!K$10)</f>
        <v>12</v>
      </c>
      <c r="L42" s="330">
        <f t="shared" si="31"/>
        <v>0.5</v>
      </c>
      <c r="M42" s="333">
        <f>SUMIFS('PLAN OPERATIVO'!$CL$11:$CL$79,'PLAN OPERATIVO'!$B$11:$B$79,DEDICACIÓN!$B42,'PLAN OPERATIVO'!$D$11:$D$79,DEDICACIÓN!M$10)</f>
        <v>0</v>
      </c>
      <c r="N42" s="659">
        <f t="shared" si="32"/>
        <v>0</v>
      </c>
      <c r="O42" s="691">
        <f>SUMIFS('PLAN OPERATIVO'!$CL$11:$CL$79,'PLAN OPERATIVO'!$B$11:$B$79,DEDICACIÓN!$B42,'PLAN OPERATIVO'!$D$11:$D$79,DEDICACIÓN!O$10)</f>
        <v>0</v>
      </c>
      <c r="P42" s="330">
        <f t="shared" si="33"/>
        <v>0</v>
      </c>
      <c r="Q42" s="333">
        <f>SUMIFS('PLAN OPERATIVO'!$CL$11:$CL$79,'PLAN OPERATIVO'!$B$11:$B$79,DEDICACIÓN!$B42,'PLAN OPERATIVO'!$D$11:$D$79,DEDICACIÓN!Q$10)</f>
        <v>0</v>
      </c>
      <c r="R42" s="659">
        <f t="shared" si="34"/>
        <v>0</v>
      </c>
      <c r="S42" s="691">
        <f>SUMIFS('PLAN OPERATIVO'!$CL$11:$CL$79,'PLAN OPERATIVO'!$B$11:$B$79,DEDICACIÓN!$B42,'PLAN OPERATIVO'!$D$11:$D$79,DEDICACIÓN!S$10)</f>
        <v>0</v>
      </c>
      <c r="T42" s="330">
        <f t="shared" si="35"/>
        <v>0</v>
      </c>
      <c r="U42" s="333">
        <f>SUMIFS('PLAN OPERATIVO'!$CL$11:$CL$79,'PLAN OPERATIVO'!$B$11:$B$79,DEDICACIÓN!$B42,'PLAN OPERATIVO'!$D$11:$D$79,DEDICACIÓN!U$10)</f>
        <v>0</v>
      </c>
      <c r="V42" s="659">
        <f t="shared" si="36"/>
        <v>0</v>
      </c>
      <c r="W42" s="691">
        <f>SUMIFS('PLAN OPERATIVO'!$CL$11:$CL$79,'PLAN OPERATIVO'!$B$11:$B$79,DEDICACIÓN!$B42,'PLAN OPERATIVO'!$D$11:$D$79,DEDICACIÓN!W$10)</f>
        <v>0</v>
      </c>
      <c r="X42" s="330">
        <f t="shared" si="37"/>
        <v>0</v>
      </c>
      <c r="Y42" s="333">
        <f>SUMIFS('PLAN OPERATIVO'!$CL$11:$CL$79,'PLAN OPERATIVO'!$B$11:$B$79,DEDICACIÓN!$B42,'PLAN OPERATIVO'!$D$11:$D$79,DEDICACIÓN!Y$10)</f>
        <v>0</v>
      </c>
      <c r="Z42" s="659">
        <f t="shared" si="38"/>
        <v>0</v>
      </c>
      <c r="AA42" s="691">
        <f>SUMIFS('PLAN OPERATIVO'!$CL$11:$CL$79,'PLAN OPERATIVO'!$B$11:$B$79,DEDICACIÓN!$B42,'PLAN OPERATIVO'!$D$11:$D$79,DEDICACIÓN!AA$10)</f>
        <v>0</v>
      </c>
      <c r="AB42" s="330">
        <f t="shared" si="39"/>
        <v>0</v>
      </c>
      <c r="AC42" s="333">
        <f>SUMIFS('PLAN OPERATIVO'!$CL$11:$CL$79,'PLAN OPERATIVO'!$B$11:$B$79,DEDICACIÓN!$B42,'PLAN OPERATIVO'!$D$11:$D$79,DEDICACIÓN!AC$10)</f>
        <v>0</v>
      </c>
      <c r="AD42" s="659">
        <f t="shared" si="40"/>
        <v>0</v>
      </c>
      <c r="AE42" s="691">
        <f>SUMIFS('PLAN OPERATIVO'!$CL$11:$CL$79,'PLAN OPERATIVO'!$B$11:$B$79,DEDICACIÓN!$B42,'PLAN OPERATIVO'!$D$11:$D$79,DEDICACIÓN!AE$10)</f>
        <v>0</v>
      </c>
      <c r="AF42" s="330">
        <f t="shared" si="41"/>
        <v>0</v>
      </c>
      <c r="AG42" s="333">
        <f>SUMIFS('PLAN OPERATIVO'!$CL$11:$CL$79,'PLAN OPERATIVO'!$B$11:$B$79,DEDICACIÓN!$B42,'PLAN OPERATIVO'!$D$11:$D$79,DEDICACIÓN!AG$10)</f>
        <v>0</v>
      </c>
      <c r="AH42" s="659">
        <f t="shared" si="42"/>
        <v>0</v>
      </c>
      <c r="AI42" s="330"/>
      <c r="AJ42" s="571">
        <f t="shared" si="0"/>
        <v>0</v>
      </c>
      <c r="AK42" s="571">
        <f t="shared" si="1"/>
        <v>0</v>
      </c>
      <c r="AL42" s="331">
        <f t="shared" si="2"/>
        <v>0</v>
      </c>
      <c r="AM42" s="332"/>
      <c r="AN42" s="333">
        <f t="shared" si="3"/>
        <v>0</v>
      </c>
      <c r="AO42" s="333">
        <f t="shared" si="4"/>
        <v>0</v>
      </c>
      <c r="AP42" s="575">
        <f t="shared" si="5"/>
        <v>0</v>
      </c>
      <c r="AQ42" s="330"/>
      <c r="AR42" s="571">
        <f t="shared" si="6"/>
        <v>0</v>
      </c>
      <c r="AS42" s="571">
        <f t="shared" si="7"/>
        <v>0</v>
      </c>
      <c r="AT42" s="331">
        <f t="shared" si="8"/>
        <v>0</v>
      </c>
      <c r="AU42" s="332"/>
      <c r="AV42" s="333">
        <f t="shared" si="9"/>
        <v>0</v>
      </c>
      <c r="AW42" s="333">
        <f t="shared" si="10"/>
        <v>0</v>
      </c>
      <c r="AX42" s="575">
        <f t="shared" si="11"/>
        <v>0</v>
      </c>
      <c r="AY42" s="330"/>
      <c r="AZ42" s="571">
        <f t="shared" si="12"/>
        <v>0</v>
      </c>
      <c r="BA42" s="571">
        <f t="shared" si="13"/>
        <v>0</v>
      </c>
      <c r="BB42" s="331">
        <f t="shared" si="14"/>
        <v>0</v>
      </c>
      <c r="BC42" s="332"/>
      <c r="BD42" s="333">
        <f t="shared" si="15"/>
        <v>0</v>
      </c>
      <c r="BE42" s="333">
        <f t="shared" si="16"/>
        <v>0</v>
      </c>
      <c r="BF42" s="575">
        <f t="shared" si="17"/>
        <v>0</v>
      </c>
      <c r="BG42" s="330"/>
      <c r="BH42" s="571">
        <f t="shared" si="18"/>
        <v>0</v>
      </c>
      <c r="BI42" s="571">
        <f t="shared" si="19"/>
        <v>0</v>
      </c>
      <c r="BJ42" s="331">
        <f t="shared" si="20"/>
        <v>0</v>
      </c>
      <c r="BK42" s="332"/>
      <c r="BL42" s="333">
        <f t="shared" si="21"/>
        <v>0</v>
      </c>
      <c r="BM42" s="333">
        <f t="shared" si="22"/>
        <v>0</v>
      </c>
      <c r="BN42" s="575">
        <f t="shared" si="23"/>
        <v>0</v>
      </c>
      <c r="BO42" s="330"/>
      <c r="BP42" s="571">
        <f t="shared" si="24"/>
        <v>0</v>
      </c>
      <c r="BQ42" s="571">
        <f t="shared" si="25"/>
        <v>0</v>
      </c>
      <c r="BR42" s="331">
        <f t="shared" si="26"/>
        <v>0</v>
      </c>
    </row>
    <row r="43" spans="2:70" s="334" customFormat="1" ht="172.5" customHeight="1">
      <c r="B43" s="694" t="str">
        <f>'PLAN OPERATIVO'!B42</f>
        <v xml:space="preserve">Coordinar las jornadas pedagógicas: Aforo y capacidad de carga de las pasturas; sistema silvopastoril (Qué es), componentes, cómo se implementa, beneficios ecosistémicos; elaboración de planes de manejo agroecológico y BPA y BPG para la reducción de contaminación a fuentes hídricas y recolección y disposición de envases de plaguicidas; elaboración de bocashi y urea orgánica (teórico práctico); aprendizaje de la implementación de abonos verdes; proceso adecuado para la renovación de praderas, donde se explica el proceso con intersiembra y el adecuado manejo de semillas para el aumento de la cobertura del suelo. </v>
      </c>
      <c r="C43" s="691">
        <f>SUMIFS('PLAN OPERATIVO'!$CL$11:$CL$79,'PLAN OPERATIVO'!$B$11:$B$79,DEDICACIÓN!$B43,'PLAN OPERATIVO'!$D$11:$D$79,DEDICACIÓN!C$10)</f>
        <v>0</v>
      </c>
      <c r="D43" s="330">
        <f t="shared" si="27"/>
        <v>0</v>
      </c>
      <c r="E43" s="333">
        <f>SUMIFS('PLAN OPERATIVO'!$CL$11:$CL$79,'PLAN OPERATIVO'!$B$11:$B$79,DEDICACIÓN!$B43,'PLAN OPERATIVO'!$D$11:$D$79,DEDICACIÓN!E$10)</f>
        <v>0</v>
      </c>
      <c r="F43" s="659">
        <f t="shared" si="28"/>
        <v>0</v>
      </c>
      <c r="G43" s="691">
        <f>SUMIFS('PLAN OPERATIVO'!$CL$11:$CL$79,'PLAN OPERATIVO'!$B$11:$B$79,DEDICACIÓN!$B43,'PLAN OPERATIVO'!$D$11:$D$79,DEDICACIÓN!G$10)</f>
        <v>0</v>
      </c>
      <c r="H43" s="330">
        <f t="shared" si="29"/>
        <v>0</v>
      </c>
      <c r="I43" s="333">
        <f>SUMIFS('PLAN OPERATIVO'!$CL$11:$CL$79,'PLAN OPERATIVO'!$B$11:$B$79,DEDICACIÓN!$B43,'PLAN OPERATIVO'!$D$11:$D$79,DEDICACIÓN!I$10)</f>
        <v>0</v>
      </c>
      <c r="J43" s="659">
        <f t="shared" si="30"/>
        <v>0</v>
      </c>
      <c r="K43" s="691">
        <f>+'PLAN OPERATIVO'!CL42</f>
        <v>13.5</v>
      </c>
      <c r="L43" s="330">
        <f t="shared" si="31"/>
        <v>0.56000000000000005</v>
      </c>
      <c r="M43" s="333">
        <f>SUMIFS('PLAN OPERATIVO'!$CL$11:$CL$79,'PLAN OPERATIVO'!$B$11:$B$79,DEDICACIÓN!$B43,'PLAN OPERATIVO'!$D$11:$D$79,DEDICACIÓN!M$10)</f>
        <v>0</v>
      </c>
      <c r="N43" s="659">
        <f t="shared" si="32"/>
        <v>0</v>
      </c>
      <c r="O43" s="691">
        <f>SUMIFS('PLAN OPERATIVO'!$CL$11:$CL$79,'PLAN OPERATIVO'!$B$11:$B$79,DEDICACIÓN!$B43,'PLAN OPERATIVO'!$D$11:$D$79,DEDICACIÓN!O$10)</f>
        <v>0</v>
      </c>
      <c r="P43" s="330">
        <f t="shared" si="33"/>
        <v>0</v>
      </c>
      <c r="Q43" s="333">
        <f>SUMIFS('PLAN OPERATIVO'!$CL$11:$CL$79,'PLAN OPERATIVO'!$B$11:$B$79,DEDICACIÓN!$B43,'PLAN OPERATIVO'!$D$11:$D$79,DEDICACIÓN!Q$10)</f>
        <v>0</v>
      </c>
      <c r="R43" s="659">
        <f t="shared" si="34"/>
        <v>0</v>
      </c>
      <c r="S43" s="691">
        <f>SUMIFS('PLAN OPERATIVO'!$CL$11:$CL$79,'PLAN OPERATIVO'!$B$11:$B$79,DEDICACIÓN!$B43,'PLAN OPERATIVO'!$D$11:$D$79,DEDICACIÓN!S$10)</f>
        <v>0</v>
      </c>
      <c r="T43" s="330">
        <f t="shared" si="35"/>
        <v>0</v>
      </c>
      <c r="U43" s="333">
        <f>SUMIFS('PLAN OPERATIVO'!$CL$11:$CL$79,'PLAN OPERATIVO'!$B$11:$B$79,DEDICACIÓN!$B43,'PLAN OPERATIVO'!$D$11:$D$79,DEDICACIÓN!U$10)</f>
        <v>0</v>
      </c>
      <c r="V43" s="659">
        <f t="shared" si="36"/>
        <v>0</v>
      </c>
      <c r="W43" s="691">
        <f>SUMIFS('PLAN OPERATIVO'!$CL$11:$CL$79,'PLAN OPERATIVO'!$B$11:$B$79,DEDICACIÓN!$B43,'PLAN OPERATIVO'!$D$11:$D$79,DEDICACIÓN!W$10)</f>
        <v>0</v>
      </c>
      <c r="X43" s="330">
        <f t="shared" si="37"/>
        <v>0</v>
      </c>
      <c r="Y43" s="333">
        <f>SUMIFS('PLAN OPERATIVO'!$CL$11:$CL$79,'PLAN OPERATIVO'!$B$11:$B$79,DEDICACIÓN!$B43,'PLAN OPERATIVO'!$D$11:$D$79,DEDICACIÓN!Y$10)</f>
        <v>0</v>
      </c>
      <c r="Z43" s="659">
        <f t="shared" si="38"/>
        <v>0</v>
      </c>
      <c r="AA43" s="691">
        <f>SUMIFS('PLAN OPERATIVO'!$CL$11:$CL$79,'PLAN OPERATIVO'!$B$11:$B$79,DEDICACIÓN!$B43,'PLAN OPERATIVO'!$D$11:$D$79,DEDICACIÓN!AA$10)</f>
        <v>0</v>
      </c>
      <c r="AB43" s="330">
        <f t="shared" si="39"/>
        <v>0</v>
      </c>
      <c r="AC43" s="333">
        <f>SUMIFS('PLAN OPERATIVO'!$CL$11:$CL$79,'PLAN OPERATIVO'!$B$11:$B$79,DEDICACIÓN!$B43,'PLAN OPERATIVO'!$D$11:$D$79,DEDICACIÓN!AC$10)</f>
        <v>0</v>
      </c>
      <c r="AD43" s="659">
        <f t="shared" si="40"/>
        <v>0</v>
      </c>
      <c r="AE43" s="691">
        <f>SUMIFS('PLAN OPERATIVO'!$CL$11:$CL$79,'PLAN OPERATIVO'!$B$11:$B$79,DEDICACIÓN!$B43,'PLAN OPERATIVO'!$D$11:$D$79,DEDICACIÓN!AE$10)</f>
        <v>0</v>
      </c>
      <c r="AF43" s="330">
        <f t="shared" si="41"/>
        <v>0</v>
      </c>
      <c r="AG43" s="333">
        <f>SUMIFS('PLAN OPERATIVO'!$CL$11:$CL$79,'PLAN OPERATIVO'!$B$11:$B$79,DEDICACIÓN!$B43,'PLAN OPERATIVO'!$D$11:$D$79,DEDICACIÓN!AG$10)</f>
        <v>0</v>
      </c>
      <c r="AH43" s="659">
        <f t="shared" si="42"/>
        <v>0</v>
      </c>
      <c r="AI43" s="330"/>
      <c r="AJ43" s="571">
        <f t="shared" si="0"/>
        <v>0</v>
      </c>
      <c r="AK43" s="571">
        <f t="shared" si="1"/>
        <v>0</v>
      </c>
      <c r="AL43" s="331">
        <f t="shared" si="2"/>
        <v>0</v>
      </c>
      <c r="AM43" s="332"/>
      <c r="AN43" s="333">
        <f t="shared" si="3"/>
        <v>0</v>
      </c>
      <c r="AO43" s="333">
        <f t="shared" si="4"/>
        <v>0</v>
      </c>
      <c r="AP43" s="575">
        <f t="shared" si="5"/>
        <v>0</v>
      </c>
      <c r="AQ43" s="330"/>
      <c r="AR43" s="571">
        <f t="shared" si="6"/>
        <v>0</v>
      </c>
      <c r="AS43" s="571">
        <f t="shared" si="7"/>
        <v>0</v>
      </c>
      <c r="AT43" s="331">
        <f t="shared" si="8"/>
        <v>0</v>
      </c>
      <c r="AU43" s="332"/>
      <c r="AV43" s="333">
        <f t="shared" si="9"/>
        <v>0</v>
      </c>
      <c r="AW43" s="333">
        <f t="shared" si="10"/>
        <v>0</v>
      </c>
      <c r="AX43" s="575">
        <f t="shared" si="11"/>
        <v>0</v>
      </c>
      <c r="AY43" s="330"/>
      <c r="AZ43" s="571">
        <f t="shared" si="12"/>
        <v>0</v>
      </c>
      <c r="BA43" s="571">
        <f t="shared" si="13"/>
        <v>0</v>
      </c>
      <c r="BB43" s="331">
        <f t="shared" si="14"/>
        <v>0</v>
      </c>
      <c r="BC43" s="332"/>
      <c r="BD43" s="333">
        <f t="shared" si="15"/>
        <v>0</v>
      </c>
      <c r="BE43" s="333">
        <f t="shared" si="16"/>
        <v>0</v>
      </c>
      <c r="BF43" s="575">
        <f t="shared" si="17"/>
        <v>0</v>
      </c>
      <c r="BG43" s="330"/>
      <c r="BH43" s="571">
        <f t="shared" si="18"/>
        <v>0</v>
      </c>
      <c r="BI43" s="571">
        <f t="shared" si="19"/>
        <v>0</v>
      </c>
      <c r="BJ43" s="331">
        <f t="shared" si="20"/>
        <v>0</v>
      </c>
      <c r="BK43" s="332"/>
      <c r="BL43" s="333">
        <f t="shared" si="21"/>
        <v>0</v>
      </c>
      <c r="BM43" s="333">
        <f t="shared" si="22"/>
        <v>0</v>
      </c>
      <c r="BN43" s="575">
        <f t="shared" si="23"/>
        <v>0</v>
      </c>
      <c r="BO43" s="330"/>
      <c r="BP43" s="571">
        <f t="shared" si="24"/>
        <v>0</v>
      </c>
      <c r="BQ43" s="571">
        <f t="shared" si="25"/>
        <v>0</v>
      </c>
      <c r="BR43" s="331">
        <f t="shared" si="26"/>
        <v>0</v>
      </c>
    </row>
    <row r="44" spans="2:70" s="334" customFormat="1" ht="36" customHeight="1">
      <c r="B44" s="694" t="str">
        <f>'PLAN OPERATIVO'!B43</f>
        <v>Coordinar la implementación de sistemas de cosecha de agua. </v>
      </c>
      <c r="C44" s="691">
        <f>SUMIFS('PLAN OPERATIVO'!$CL$11:$CL$79,'PLAN OPERATIVO'!$B$11:$B$79,DEDICACIÓN!$B44,'PLAN OPERATIVO'!$D$11:$D$79,DEDICACIÓN!C$10)</f>
        <v>0</v>
      </c>
      <c r="D44" s="330">
        <f t="shared" si="27"/>
        <v>0</v>
      </c>
      <c r="E44" s="333">
        <f>SUMIFS('PLAN OPERATIVO'!$CL$11:$CL$79,'PLAN OPERATIVO'!$B$11:$B$79,DEDICACIÓN!$B44,'PLAN OPERATIVO'!$D$11:$D$79,DEDICACIÓN!E$10)</f>
        <v>0</v>
      </c>
      <c r="F44" s="659">
        <f t="shared" si="28"/>
        <v>0</v>
      </c>
      <c r="G44" s="691">
        <f>SUMIFS('PLAN OPERATIVO'!$CL$11:$CL$79,'PLAN OPERATIVO'!$B$11:$B$79,DEDICACIÓN!$B44,'PLAN OPERATIVO'!$D$11:$D$79,DEDICACIÓN!G$10)</f>
        <v>0</v>
      </c>
      <c r="H44" s="330">
        <f t="shared" si="29"/>
        <v>0</v>
      </c>
      <c r="I44" s="333">
        <f>SUMIFS('PLAN OPERATIVO'!$CL$11:$CL$79,'PLAN OPERATIVO'!$B$11:$B$79,DEDICACIÓN!$B44,'PLAN OPERATIVO'!$D$11:$D$79,DEDICACIÓN!I$10)</f>
        <v>0</v>
      </c>
      <c r="J44" s="659">
        <f t="shared" si="30"/>
        <v>0</v>
      </c>
      <c r="K44" s="691">
        <f>SUMIFS('PLAN OPERATIVO'!$CL$11:$CL$79,'PLAN OPERATIVO'!$B$11:$B$79,DEDICACIÓN!$B44,'PLAN OPERATIVO'!$D$11:$D$79,DEDICACIÓN!K$10)</f>
        <v>8</v>
      </c>
      <c r="L44" s="330">
        <f t="shared" si="31"/>
        <v>0.33</v>
      </c>
      <c r="M44" s="333">
        <f>SUMIFS('PLAN OPERATIVO'!$CL$11:$CL$79,'PLAN OPERATIVO'!$B$11:$B$79,DEDICACIÓN!$B44,'PLAN OPERATIVO'!$D$11:$D$79,DEDICACIÓN!M$10)</f>
        <v>0</v>
      </c>
      <c r="N44" s="659">
        <f t="shared" si="32"/>
        <v>0</v>
      </c>
      <c r="O44" s="691">
        <f>SUMIFS('PLAN OPERATIVO'!$CL$11:$CL$79,'PLAN OPERATIVO'!$B$11:$B$79,DEDICACIÓN!$B44,'PLAN OPERATIVO'!$D$11:$D$79,DEDICACIÓN!O$10)</f>
        <v>0</v>
      </c>
      <c r="P44" s="330">
        <f t="shared" si="33"/>
        <v>0</v>
      </c>
      <c r="Q44" s="333">
        <f>SUMIFS('PLAN OPERATIVO'!$CL$11:$CL$79,'PLAN OPERATIVO'!$B$11:$B$79,DEDICACIÓN!$B44,'PLAN OPERATIVO'!$D$11:$D$79,DEDICACIÓN!Q$10)</f>
        <v>0</v>
      </c>
      <c r="R44" s="659">
        <f t="shared" si="34"/>
        <v>0</v>
      </c>
      <c r="S44" s="691">
        <f>SUMIFS('PLAN OPERATIVO'!$CL$11:$CL$79,'PLAN OPERATIVO'!$B$11:$B$79,DEDICACIÓN!$B44,'PLAN OPERATIVO'!$D$11:$D$79,DEDICACIÓN!S$10)</f>
        <v>0</v>
      </c>
      <c r="T44" s="330">
        <f t="shared" si="35"/>
        <v>0</v>
      </c>
      <c r="U44" s="333">
        <f>SUMIFS('PLAN OPERATIVO'!$CL$11:$CL$79,'PLAN OPERATIVO'!$B$11:$B$79,DEDICACIÓN!$B44,'PLAN OPERATIVO'!$D$11:$D$79,DEDICACIÓN!U$10)</f>
        <v>0</v>
      </c>
      <c r="V44" s="659">
        <f t="shared" si="36"/>
        <v>0</v>
      </c>
      <c r="W44" s="691">
        <f>SUMIFS('PLAN OPERATIVO'!$CL$11:$CL$79,'PLAN OPERATIVO'!$B$11:$B$79,DEDICACIÓN!$B44,'PLAN OPERATIVO'!$D$11:$D$79,DEDICACIÓN!W$10)</f>
        <v>0</v>
      </c>
      <c r="X44" s="330">
        <f t="shared" si="37"/>
        <v>0</v>
      </c>
      <c r="Y44" s="333">
        <f>SUMIFS('PLAN OPERATIVO'!$CL$11:$CL$79,'PLAN OPERATIVO'!$B$11:$B$79,DEDICACIÓN!$B44,'PLAN OPERATIVO'!$D$11:$D$79,DEDICACIÓN!Y$10)</f>
        <v>0</v>
      </c>
      <c r="Z44" s="659">
        <f t="shared" si="38"/>
        <v>0</v>
      </c>
      <c r="AA44" s="691">
        <f>SUMIFS('PLAN OPERATIVO'!$CL$11:$CL$79,'PLAN OPERATIVO'!$B$11:$B$79,DEDICACIÓN!$B44,'PLAN OPERATIVO'!$D$11:$D$79,DEDICACIÓN!AA$10)</f>
        <v>0</v>
      </c>
      <c r="AB44" s="330">
        <f t="shared" si="39"/>
        <v>0</v>
      </c>
      <c r="AC44" s="333">
        <f>SUMIFS('PLAN OPERATIVO'!$CL$11:$CL$79,'PLAN OPERATIVO'!$B$11:$B$79,DEDICACIÓN!$B44,'PLAN OPERATIVO'!$D$11:$D$79,DEDICACIÓN!AC$10)</f>
        <v>0</v>
      </c>
      <c r="AD44" s="659">
        <f t="shared" si="40"/>
        <v>0</v>
      </c>
      <c r="AE44" s="691">
        <f>SUMIFS('PLAN OPERATIVO'!$CL$11:$CL$79,'PLAN OPERATIVO'!$B$11:$B$79,DEDICACIÓN!$B44,'PLAN OPERATIVO'!$D$11:$D$79,DEDICACIÓN!AE$10)</f>
        <v>0</v>
      </c>
      <c r="AF44" s="330">
        <f t="shared" si="41"/>
        <v>0</v>
      </c>
      <c r="AG44" s="333">
        <f>SUMIFS('PLAN OPERATIVO'!$CL$11:$CL$79,'PLAN OPERATIVO'!$B$11:$B$79,DEDICACIÓN!$B44,'PLAN OPERATIVO'!$D$11:$D$79,DEDICACIÓN!AG$10)</f>
        <v>0</v>
      </c>
      <c r="AH44" s="659">
        <f t="shared" si="42"/>
        <v>0</v>
      </c>
      <c r="AI44" s="330"/>
      <c r="AJ44" s="571">
        <f t="shared" si="0"/>
        <v>0</v>
      </c>
      <c r="AK44" s="571">
        <f t="shared" si="1"/>
        <v>0</v>
      </c>
      <c r="AL44" s="331">
        <f t="shared" si="2"/>
        <v>0</v>
      </c>
      <c r="AM44" s="332"/>
      <c r="AN44" s="333">
        <f t="shared" si="3"/>
        <v>0</v>
      </c>
      <c r="AO44" s="333">
        <f t="shared" si="4"/>
        <v>0</v>
      </c>
      <c r="AP44" s="575">
        <f t="shared" si="5"/>
        <v>0</v>
      </c>
      <c r="AQ44" s="330"/>
      <c r="AR44" s="571">
        <f t="shared" si="6"/>
        <v>0</v>
      </c>
      <c r="AS44" s="571">
        <f t="shared" si="7"/>
        <v>0</v>
      </c>
      <c r="AT44" s="331">
        <f t="shared" si="8"/>
        <v>0</v>
      </c>
      <c r="AU44" s="332"/>
      <c r="AV44" s="333">
        <f t="shared" si="9"/>
        <v>0</v>
      </c>
      <c r="AW44" s="333">
        <f t="shared" si="10"/>
        <v>0</v>
      </c>
      <c r="AX44" s="575">
        <f t="shared" si="11"/>
        <v>0</v>
      </c>
      <c r="AY44" s="330"/>
      <c r="AZ44" s="571">
        <f t="shared" si="12"/>
        <v>0</v>
      </c>
      <c r="BA44" s="571">
        <f t="shared" si="13"/>
        <v>0</v>
      </c>
      <c r="BB44" s="331">
        <f t="shared" si="14"/>
        <v>0</v>
      </c>
      <c r="BC44" s="332"/>
      <c r="BD44" s="333">
        <f t="shared" si="15"/>
        <v>0</v>
      </c>
      <c r="BE44" s="333">
        <f t="shared" si="16"/>
        <v>0</v>
      </c>
      <c r="BF44" s="575">
        <f t="shared" si="17"/>
        <v>0</v>
      </c>
      <c r="BG44" s="330"/>
      <c r="BH44" s="571">
        <f t="shared" si="18"/>
        <v>0</v>
      </c>
      <c r="BI44" s="571">
        <f t="shared" si="19"/>
        <v>0</v>
      </c>
      <c r="BJ44" s="331">
        <f t="shared" si="20"/>
        <v>0</v>
      </c>
      <c r="BK44" s="332"/>
      <c r="BL44" s="333">
        <f t="shared" si="21"/>
        <v>0</v>
      </c>
      <c r="BM44" s="333">
        <f t="shared" si="22"/>
        <v>0</v>
      </c>
      <c r="BN44" s="575">
        <f t="shared" si="23"/>
        <v>0</v>
      </c>
      <c r="BO44" s="330"/>
      <c r="BP44" s="571">
        <f t="shared" si="24"/>
        <v>0</v>
      </c>
      <c r="BQ44" s="571">
        <f t="shared" si="25"/>
        <v>0</v>
      </c>
      <c r="BR44" s="331">
        <f t="shared" si="26"/>
        <v>0</v>
      </c>
    </row>
    <row r="45" spans="2:70" s="334" customFormat="1" ht="41.25" customHeight="1">
      <c r="B45" s="694" t="str">
        <f>'PLAN OPERATIVO'!B44</f>
        <v>Identificar y fortalecer las cadenas de valor de los nuevos productos (SPP).  </v>
      </c>
      <c r="C45" s="691">
        <f>SUMIFS('PLAN OPERATIVO'!$CL$11:$CL$79,'PLAN OPERATIVO'!$B$11:$B$79,DEDICACIÓN!$B45,'PLAN OPERATIVO'!$D$11:$D$79,DEDICACIÓN!C$10)</f>
        <v>0</v>
      </c>
      <c r="D45" s="330">
        <f t="shared" si="27"/>
        <v>0</v>
      </c>
      <c r="E45" s="333">
        <f>SUMIFS('PLAN OPERATIVO'!$CL$11:$CL$79,'PLAN OPERATIVO'!$B$11:$B$79,DEDICACIÓN!$B45,'PLAN OPERATIVO'!$D$11:$D$79,DEDICACIÓN!E$10)</f>
        <v>0</v>
      </c>
      <c r="F45" s="659">
        <f t="shared" si="28"/>
        <v>0</v>
      </c>
      <c r="G45" s="691">
        <f>SUMIFS('PLAN OPERATIVO'!$CL$11:$CL$79,'PLAN OPERATIVO'!$B$11:$B$79,DEDICACIÓN!$B45,'PLAN OPERATIVO'!$D$11:$D$79,DEDICACIÓN!G$10)</f>
        <v>0</v>
      </c>
      <c r="H45" s="330">
        <f t="shared" si="29"/>
        <v>0</v>
      </c>
      <c r="I45" s="333">
        <f>SUMIFS('PLAN OPERATIVO'!$CL$11:$CL$79,'PLAN OPERATIVO'!$B$11:$B$79,DEDICACIÓN!$B45,'PLAN OPERATIVO'!$D$11:$D$79,DEDICACIÓN!I$10)</f>
        <v>0</v>
      </c>
      <c r="J45" s="659">
        <f t="shared" si="30"/>
        <v>0</v>
      </c>
      <c r="K45" s="691">
        <f>SUMIFS('PLAN OPERATIVO'!$CL$11:$CL$79,'PLAN OPERATIVO'!$B$11:$B$79,DEDICACIÓN!$B45,'PLAN OPERATIVO'!$D$11:$D$79,DEDICACIÓN!K$10)</f>
        <v>10.199999999999999</v>
      </c>
      <c r="L45" s="330">
        <f t="shared" si="31"/>
        <v>0.43</v>
      </c>
      <c r="M45" s="333">
        <f>SUMIFS('PLAN OPERATIVO'!$CL$11:$CL$79,'PLAN OPERATIVO'!$B$11:$B$79,DEDICACIÓN!$B45,'PLAN OPERATIVO'!$D$11:$D$79,DEDICACIÓN!M$10)</f>
        <v>0</v>
      </c>
      <c r="N45" s="659">
        <f t="shared" si="32"/>
        <v>0</v>
      </c>
      <c r="O45" s="691">
        <f>SUMIFS('PLAN OPERATIVO'!$CL$11:$CL$79,'PLAN OPERATIVO'!$B$11:$B$79,DEDICACIÓN!$B45,'PLAN OPERATIVO'!$D$11:$D$79,DEDICACIÓN!O$10)</f>
        <v>0</v>
      </c>
      <c r="P45" s="330">
        <f t="shared" si="33"/>
        <v>0</v>
      </c>
      <c r="Q45" s="333">
        <f>SUMIFS('PLAN OPERATIVO'!$CL$11:$CL$79,'PLAN OPERATIVO'!$B$11:$B$79,DEDICACIÓN!$B45,'PLAN OPERATIVO'!$D$11:$D$79,DEDICACIÓN!Q$10)</f>
        <v>0</v>
      </c>
      <c r="R45" s="659">
        <f t="shared" si="34"/>
        <v>0</v>
      </c>
      <c r="S45" s="691">
        <f>SUMIFS('PLAN OPERATIVO'!$CL$11:$CL$79,'PLAN OPERATIVO'!$B$11:$B$79,DEDICACIÓN!$B45,'PLAN OPERATIVO'!$D$11:$D$79,DEDICACIÓN!S$10)</f>
        <v>0</v>
      </c>
      <c r="T45" s="330">
        <f t="shared" si="35"/>
        <v>0</v>
      </c>
      <c r="U45" s="333">
        <f>SUMIFS('PLAN OPERATIVO'!$CL$11:$CL$79,'PLAN OPERATIVO'!$B$11:$B$79,DEDICACIÓN!$B45,'PLAN OPERATIVO'!$D$11:$D$79,DEDICACIÓN!U$10)</f>
        <v>0</v>
      </c>
      <c r="V45" s="659">
        <f t="shared" si="36"/>
        <v>0</v>
      </c>
      <c r="W45" s="691">
        <f>SUMIFS('PLAN OPERATIVO'!$CL$11:$CL$79,'PLAN OPERATIVO'!$B$11:$B$79,DEDICACIÓN!$B45,'PLAN OPERATIVO'!$D$11:$D$79,DEDICACIÓN!W$10)</f>
        <v>0</v>
      </c>
      <c r="X45" s="330">
        <f t="shared" si="37"/>
        <v>0</v>
      </c>
      <c r="Y45" s="333">
        <f>SUMIFS('PLAN OPERATIVO'!$CL$11:$CL$79,'PLAN OPERATIVO'!$B$11:$B$79,DEDICACIÓN!$B45,'PLAN OPERATIVO'!$D$11:$D$79,DEDICACIÓN!Y$10)</f>
        <v>0</v>
      </c>
      <c r="Z45" s="659">
        <f t="shared" si="38"/>
        <v>0</v>
      </c>
      <c r="AA45" s="691">
        <f>SUMIFS('PLAN OPERATIVO'!$CL$11:$CL$79,'PLAN OPERATIVO'!$B$11:$B$79,DEDICACIÓN!$B45,'PLAN OPERATIVO'!$D$11:$D$79,DEDICACIÓN!AA$10)</f>
        <v>0</v>
      </c>
      <c r="AB45" s="330">
        <f t="shared" si="39"/>
        <v>0</v>
      </c>
      <c r="AC45" s="333">
        <f>SUMIFS('PLAN OPERATIVO'!$CL$11:$CL$79,'PLAN OPERATIVO'!$B$11:$B$79,DEDICACIÓN!$B45,'PLAN OPERATIVO'!$D$11:$D$79,DEDICACIÓN!AC$10)</f>
        <v>0</v>
      </c>
      <c r="AD45" s="659">
        <f t="shared" si="40"/>
        <v>0</v>
      </c>
      <c r="AE45" s="691">
        <f>SUMIFS('PLAN OPERATIVO'!$CL$11:$CL$79,'PLAN OPERATIVO'!$B$11:$B$79,DEDICACIÓN!$B45,'PLAN OPERATIVO'!$D$11:$D$79,DEDICACIÓN!AE$10)</f>
        <v>0</v>
      </c>
      <c r="AF45" s="330">
        <f t="shared" si="41"/>
        <v>0</v>
      </c>
      <c r="AG45" s="333">
        <f>SUMIFS('PLAN OPERATIVO'!$CL$11:$CL$79,'PLAN OPERATIVO'!$B$11:$B$79,DEDICACIÓN!$B45,'PLAN OPERATIVO'!$D$11:$D$79,DEDICACIÓN!AG$10)</f>
        <v>0</v>
      </c>
      <c r="AH45" s="659">
        <f t="shared" si="42"/>
        <v>0</v>
      </c>
      <c r="AI45" s="330"/>
      <c r="AJ45" s="571">
        <f t="shared" si="0"/>
        <v>0</v>
      </c>
      <c r="AK45" s="571">
        <f t="shared" si="1"/>
        <v>0</v>
      </c>
      <c r="AL45" s="331">
        <f t="shared" si="2"/>
        <v>0</v>
      </c>
      <c r="AM45" s="332"/>
      <c r="AN45" s="333">
        <f t="shared" si="3"/>
        <v>0</v>
      </c>
      <c r="AO45" s="333">
        <f t="shared" si="4"/>
        <v>0</v>
      </c>
      <c r="AP45" s="575">
        <f t="shared" si="5"/>
        <v>0</v>
      </c>
      <c r="AQ45" s="330"/>
      <c r="AR45" s="571">
        <f t="shared" si="6"/>
        <v>0</v>
      </c>
      <c r="AS45" s="571">
        <f t="shared" si="7"/>
        <v>0</v>
      </c>
      <c r="AT45" s="331">
        <f t="shared" si="8"/>
        <v>0</v>
      </c>
      <c r="AU45" s="332"/>
      <c r="AV45" s="333">
        <f t="shared" si="9"/>
        <v>0</v>
      </c>
      <c r="AW45" s="333">
        <f t="shared" si="10"/>
        <v>0</v>
      </c>
      <c r="AX45" s="575">
        <f t="shared" si="11"/>
        <v>0</v>
      </c>
      <c r="AY45" s="330"/>
      <c r="AZ45" s="571">
        <f t="shared" si="12"/>
        <v>0</v>
      </c>
      <c r="BA45" s="571">
        <f t="shared" si="13"/>
        <v>0</v>
      </c>
      <c r="BB45" s="331">
        <f t="shared" si="14"/>
        <v>0</v>
      </c>
      <c r="BC45" s="332"/>
      <c r="BD45" s="333">
        <f t="shared" si="15"/>
        <v>0</v>
      </c>
      <c r="BE45" s="333">
        <f t="shared" si="16"/>
        <v>0</v>
      </c>
      <c r="BF45" s="575">
        <f t="shared" si="17"/>
        <v>0</v>
      </c>
      <c r="BG45" s="330"/>
      <c r="BH45" s="571">
        <f t="shared" si="18"/>
        <v>0</v>
      </c>
      <c r="BI45" s="571">
        <f t="shared" si="19"/>
        <v>0</v>
      </c>
      <c r="BJ45" s="331">
        <f t="shared" si="20"/>
        <v>0</v>
      </c>
      <c r="BK45" s="332"/>
      <c r="BL45" s="333">
        <f t="shared" si="21"/>
        <v>0</v>
      </c>
      <c r="BM45" s="333">
        <f t="shared" si="22"/>
        <v>0</v>
      </c>
      <c r="BN45" s="575">
        <f t="shared" si="23"/>
        <v>0</v>
      </c>
      <c r="BO45" s="330"/>
      <c r="BP45" s="571">
        <f t="shared" si="24"/>
        <v>0</v>
      </c>
      <c r="BQ45" s="571">
        <f t="shared" si="25"/>
        <v>0</v>
      </c>
      <c r="BR45" s="331">
        <f t="shared" si="26"/>
        <v>0</v>
      </c>
    </row>
    <row r="46" spans="2:70" s="334" customFormat="1" ht="36.75" customHeight="1">
      <c r="B46" s="694" t="str">
        <f>'PLAN OPERATIVO'!B45</f>
        <v>Fomentar la relación entre productores, procesadores y mercados. </v>
      </c>
      <c r="C46" s="691">
        <f>SUMIFS('PLAN OPERATIVO'!$CL$11:$CL$79,'PLAN OPERATIVO'!$B$11:$B$79,DEDICACIÓN!$B46,'PLAN OPERATIVO'!$D$11:$D$79,DEDICACIÓN!C$10)</f>
        <v>0</v>
      </c>
      <c r="D46" s="330">
        <f t="shared" si="27"/>
        <v>0</v>
      </c>
      <c r="E46" s="333">
        <f>SUMIFS('PLAN OPERATIVO'!$CL$11:$CL$79,'PLAN OPERATIVO'!$B$11:$B$79,DEDICACIÓN!$B46,'PLAN OPERATIVO'!$D$11:$D$79,DEDICACIÓN!E$10)</f>
        <v>0</v>
      </c>
      <c r="F46" s="659">
        <f t="shared" si="28"/>
        <v>0</v>
      </c>
      <c r="G46" s="691">
        <f>SUMIFS('PLAN OPERATIVO'!$CL$11:$CL$79,'PLAN OPERATIVO'!$B$11:$B$79,DEDICACIÓN!$B46,'PLAN OPERATIVO'!$D$11:$D$79,DEDICACIÓN!G$10)</f>
        <v>0</v>
      </c>
      <c r="H46" s="330">
        <f t="shared" si="29"/>
        <v>0</v>
      </c>
      <c r="I46" s="333">
        <f>SUMIFS('PLAN OPERATIVO'!$CL$11:$CL$79,'PLAN OPERATIVO'!$B$11:$B$79,DEDICACIÓN!$B46,'PLAN OPERATIVO'!$D$11:$D$79,DEDICACIÓN!I$10)</f>
        <v>0</v>
      </c>
      <c r="J46" s="659">
        <f t="shared" si="30"/>
        <v>0</v>
      </c>
      <c r="K46" s="691">
        <f>SUMIFS('PLAN OPERATIVO'!$CL$11:$CL$79,'PLAN OPERATIVO'!$B$11:$B$79,DEDICACIÓN!$B46,'PLAN OPERATIVO'!$D$11:$D$79,DEDICACIÓN!K$10)</f>
        <v>14.300000000000004</v>
      </c>
      <c r="L46" s="330">
        <f t="shared" si="31"/>
        <v>0.6</v>
      </c>
      <c r="M46" s="333">
        <f>SUMIFS('PLAN OPERATIVO'!$CL$11:$CL$79,'PLAN OPERATIVO'!$B$11:$B$79,DEDICACIÓN!$B46,'PLAN OPERATIVO'!$D$11:$D$79,DEDICACIÓN!M$10)</f>
        <v>0</v>
      </c>
      <c r="N46" s="659">
        <f t="shared" si="32"/>
        <v>0</v>
      </c>
      <c r="O46" s="691">
        <f>SUMIFS('PLAN OPERATIVO'!$CL$11:$CL$79,'PLAN OPERATIVO'!$B$11:$B$79,DEDICACIÓN!$B46,'PLAN OPERATIVO'!$D$11:$D$79,DEDICACIÓN!O$10)</f>
        <v>0</v>
      </c>
      <c r="P46" s="330">
        <f t="shared" si="33"/>
        <v>0</v>
      </c>
      <c r="Q46" s="333">
        <f>SUMIFS('PLAN OPERATIVO'!$CL$11:$CL$79,'PLAN OPERATIVO'!$B$11:$B$79,DEDICACIÓN!$B46,'PLAN OPERATIVO'!$D$11:$D$79,DEDICACIÓN!Q$10)</f>
        <v>0</v>
      </c>
      <c r="R46" s="659">
        <f t="shared" si="34"/>
        <v>0</v>
      </c>
      <c r="S46" s="691">
        <f>SUMIFS('PLAN OPERATIVO'!$CL$11:$CL$79,'PLAN OPERATIVO'!$B$11:$B$79,DEDICACIÓN!$B46,'PLAN OPERATIVO'!$D$11:$D$79,DEDICACIÓN!S$10)</f>
        <v>0</v>
      </c>
      <c r="T46" s="330">
        <f t="shared" si="35"/>
        <v>0</v>
      </c>
      <c r="U46" s="333">
        <f>SUMIFS('PLAN OPERATIVO'!$CL$11:$CL$79,'PLAN OPERATIVO'!$B$11:$B$79,DEDICACIÓN!$B46,'PLAN OPERATIVO'!$D$11:$D$79,DEDICACIÓN!U$10)</f>
        <v>0</v>
      </c>
      <c r="V46" s="659">
        <f t="shared" si="36"/>
        <v>0</v>
      </c>
      <c r="W46" s="691">
        <f>SUMIFS('PLAN OPERATIVO'!$CL$11:$CL$79,'PLAN OPERATIVO'!$B$11:$B$79,DEDICACIÓN!$B46,'PLAN OPERATIVO'!$D$11:$D$79,DEDICACIÓN!W$10)</f>
        <v>0</v>
      </c>
      <c r="X46" s="330">
        <f t="shared" si="37"/>
        <v>0</v>
      </c>
      <c r="Y46" s="333">
        <f>SUMIFS('PLAN OPERATIVO'!$CL$11:$CL$79,'PLAN OPERATIVO'!$B$11:$B$79,DEDICACIÓN!$B46,'PLAN OPERATIVO'!$D$11:$D$79,DEDICACIÓN!Y$10)</f>
        <v>0</v>
      </c>
      <c r="Z46" s="659">
        <f t="shared" si="38"/>
        <v>0</v>
      </c>
      <c r="AA46" s="691">
        <f>SUMIFS('PLAN OPERATIVO'!$CL$11:$CL$79,'PLAN OPERATIVO'!$B$11:$B$79,DEDICACIÓN!$B46,'PLAN OPERATIVO'!$D$11:$D$79,DEDICACIÓN!AA$10)</f>
        <v>0</v>
      </c>
      <c r="AB46" s="330">
        <f t="shared" si="39"/>
        <v>0</v>
      </c>
      <c r="AC46" s="333">
        <f>SUMIFS('PLAN OPERATIVO'!$CL$11:$CL$79,'PLAN OPERATIVO'!$B$11:$B$79,DEDICACIÓN!$B46,'PLAN OPERATIVO'!$D$11:$D$79,DEDICACIÓN!AC$10)</f>
        <v>0</v>
      </c>
      <c r="AD46" s="659">
        <f t="shared" si="40"/>
        <v>0</v>
      </c>
      <c r="AE46" s="691">
        <f>SUMIFS('PLAN OPERATIVO'!$CL$11:$CL$79,'PLAN OPERATIVO'!$B$11:$B$79,DEDICACIÓN!$B46,'PLAN OPERATIVO'!$D$11:$D$79,DEDICACIÓN!AE$10)</f>
        <v>0</v>
      </c>
      <c r="AF46" s="330">
        <f t="shared" si="41"/>
        <v>0</v>
      </c>
      <c r="AG46" s="333">
        <f>SUMIFS('PLAN OPERATIVO'!$CL$11:$CL$79,'PLAN OPERATIVO'!$B$11:$B$79,DEDICACIÓN!$B46,'PLAN OPERATIVO'!$D$11:$D$79,DEDICACIÓN!AG$10)</f>
        <v>0</v>
      </c>
      <c r="AH46" s="659">
        <f t="shared" si="42"/>
        <v>0</v>
      </c>
      <c r="AI46" s="330"/>
      <c r="AJ46" s="571">
        <f t="shared" si="0"/>
        <v>0</v>
      </c>
      <c r="AK46" s="571">
        <f t="shared" si="1"/>
        <v>0</v>
      </c>
      <c r="AL46" s="331">
        <f t="shared" si="2"/>
        <v>0</v>
      </c>
      <c r="AM46" s="332"/>
      <c r="AN46" s="333">
        <f t="shared" si="3"/>
        <v>0</v>
      </c>
      <c r="AO46" s="333">
        <f t="shared" si="4"/>
        <v>0</v>
      </c>
      <c r="AP46" s="575">
        <f t="shared" si="5"/>
        <v>0</v>
      </c>
      <c r="AQ46" s="330"/>
      <c r="AR46" s="571">
        <f t="shared" si="6"/>
        <v>0</v>
      </c>
      <c r="AS46" s="571">
        <f t="shared" si="7"/>
        <v>0</v>
      </c>
      <c r="AT46" s="331">
        <f t="shared" si="8"/>
        <v>0</v>
      </c>
      <c r="AU46" s="332"/>
      <c r="AV46" s="333">
        <f t="shared" si="9"/>
        <v>0</v>
      </c>
      <c r="AW46" s="333">
        <f t="shared" si="10"/>
        <v>0</v>
      </c>
      <c r="AX46" s="575">
        <f t="shared" si="11"/>
        <v>0</v>
      </c>
      <c r="AY46" s="330"/>
      <c r="AZ46" s="571">
        <f t="shared" si="12"/>
        <v>0</v>
      </c>
      <c r="BA46" s="571">
        <f t="shared" si="13"/>
        <v>0</v>
      </c>
      <c r="BB46" s="331">
        <f t="shared" si="14"/>
        <v>0</v>
      </c>
      <c r="BC46" s="332"/>
      <c r="BD46" s="333">
        <f t="shared" si="15"/>
        <v>0</v>
      </c>
      <c r="BE46" s="333">
        <f t="shared" si="16"/>
        <v>0</v>
      </c>
      <c r="BF46" s="575">
        <f t="shared" si="17"/>
        <v>0</v>
      </c>
      <c r="BG46" s="330"/>
      <c r="BH46" s="571">
        <f t="shared" si="18"/>
        <v>0</v>
      </c>
      <c r="BI46" s="571">
        <f t="shared" si="19"/>
        <v>0</v>
      </c>
      <c r="BJ46" s="331">
        <f t="shared" si="20"/>
        <v>0</v>
      </c>
      <c r="BK46" s="332"/>
      <c r="BL46" s="333">
        <f t="shared" si="21"/>
        <v>0</v>
      </c>
      <c r="BM46" s="333">
        <f t="shared" si="22"/>
        <v>0</v>
      </c>
      <c r="BN46" s="575">
        <f t="shared" si="23"/>
        <v>0</v>
      </c>
      <c r="BO46" s="330"/>
      <c r="BP46" s="571">
        <f t="shared" si="24"/>
        <v>0</v>
      </c>
      <c r="BQ46" s="571">
        <f t="shared" si="25"/>
        <v>0</v>
      </c>
      <c r="BR46" s="331">
        <f t="shared" si="26"/>
        <v>0</v>
      </c>
    </row>
    <row r="47" spans="2:70" s="334" customFormat="1" ht="79.5" customHeight="1">
      <c r="B47" s="694" t="str">
        <f>'PLAN OPERATIVO'!B46</f>
        <v>Establecer sistemas de monitoreo para evaluar el rendimiento de los nuevos cultivos o actividades (SSP) y del suelo, cumpliendo los criterios básicos de georreferenciación, con el fin de hacer seguimiento y control a las obras, los procesos de recuperación de los suelos y sistemas silvopastoriles.</v>
      </c>
      <c r="C47" s="691">
        <f>SUMIFS('PLAN OPERATIVO'!$CL$11:$CL$79,'PLAN OPERATIVO'!$B$11:$B$79,DEDICACIÓN!$B47,'PLAN OPERATIVO'!$D$11:$D$79,DEDICACIÓN!C$10)</f>
        <v>0</v>
      </c>
      <c r="D47" s="330">
        <f t="shared" si="27"/>
        <v>0</v>
      </c>
      <c r="E47" s="333">
        <f>SUMIFS('PLAN OPERATIVO'!$CL$11:$CL$79,'PLAN OPERATIVO'!$B$11:$B$79,DEDICACIÓN!$B47,'PLAN OPERATIVO'!$D$11:$D$79,DEDICACIÓN!E$10)</f>
        <v>0</v>
      </c>
      <c r="F47" s="659">
        <f t="shared" si="28"/>
        <v>0</v>
      </c>
      <c r="G47" s="691">
        <f>SUMIFS('PLAN OPERATIVO'!$CL$11:$CL$79,'PLAN OPERATIVO'!$B$11:$B$79,DEDICACIÓN!$B47,'PLAN OPERATIVO'!$D$11:$D$79,DEDICACIÓN!G$10)</f>
        <v>0</v>
      </c>
      <c r="H47" s="330">
        <f t="shared" si="29"/>
        <v>0</v>
      </c>
      <c r="I47" s="333">
        <f>SUMIFS('PLAN OPERATIVO'!$CL$11:$CL$79,'PLAN OPERATIVO'!$B$11:$B$79,DEDICACIÓN!$B47,'PLAN OPERATIVO'!$D$11:$D$79,DEDICACIÓN!I$10)</f>
        <v>0</v>
      </c>
      <c r="J47" s="659">
        <f t="shared" si="30"/>
        <v>0</v>
      </c>
      <c r="K47" s="691">
        <f>+'PLAN OPERATIVO'!CL46</f>
        <v>19.5</v>
      </c>
      <c r="L47" s="330">
        <f t="shared" si="31"/>
        <v>0.81</v>
      </c>
      <c r="M47" s="333">
        <f>SUMIFS('PLAN OPERATIVO'!$CL$11:$CL$79,'PLAN OPERATIVO'!$B$11:$B$79,DEDICACIÓN!$B47,'PLAN OPERATIVO'!$D$11:$D$79,DEDICACIÓN!M$10)</f>
        <v>0</v>
      </c>
      <c r="N47" s="659">
        <f t="shared" si="32"/>
        <v>0</v>
      </c>
      <c r="O47" s="691">
        <f>SUMIFS('PLAN OPERATIVO'!$CL$11:$CL$79,'PLAN OPERATIVO'!$B$11:$B$79,DEDICACIÓN!$B47,'PLAN OPERATIVO'!$D$11:$D$79,DEDICACIÓN!O$10)</f>
        <v>0</v>
      </c>
      <c r="P47" s="330">
        <f t="shared" si="33"/>
        <v>0</v>
      </c>
      <c r="Q47" s="333">
        <f>SUMIFS('PLAN OPERATIVO'!$CL$11:$CL$79,'PLAN OPERATIVO'!$B$11:$B$79,DEDICACIÓN!$B47,'PLAN OPERATIVO'!$D$11:$D$79,DEDICACIÓN!Q$10)</f>
        <v>0</v>
      </c>
      <c r="R47" s="659">
        <f t="shared" si="34"/>
        <v>0</v>
      </c>
      <c r="S47" s="691">
        <f>SUMIFS('PLAN OPERATIVO'!$CL$11:$CL$79,'PLAN OPERATIVO'!$B$11:$B$79,DEDICACIÓN!$B47,'PLAN OPERATIVO'!$D$11:$D$79,DEDICACIÓN!S$10)</f>
        <v>0</v>
      </c>
      <c r="T47" s="330">
        <f t="shared" si="35"/>
        <v>0</v>
      </c>
      <c r="U47" s="333">
        <f>SUMIFS('PLAN OPERATIVO'!$CL$11:$CL$79,'PLAN OPERATIVO'!$B$11:$B$79,DEDICACIÓN!$B47,'PLAN OPERATIVO'!$D$11:$D$79,DEDICACIÓN!U$10)</f>
        <v>0</v>
      </c>
      <c r="V47" s="659">
        <f t="shared" si="36"/>
        <v>0</v>
      </c>
      <c r="W47" s="691">
        <f>SUMIFS('PLAN OPERATIVO'!$CL$11:$CL$79,'PLAN OPERATIVO'!$B$11:$B$79,DEDICACIÓN!$B47,'PLAN OPERATIVO'!$D$11:$D$79,DEDICACIÓN!W$10)</f>
        <v>0</v>
      </c>
      <c r="X47" s="330">
        <f t="shared" si="37"/>
        <v>0</v>
      </c>
      <c r="Y47" s="333">
        <f>SUMIFS('PLAN OPERATIVO'!$CL$11:$CL$79,'PLAN OPERATIVO'!$B$11:$B$79,DEDICACIÓN!$B47,'PLAN OPERATIVO'!$D$11:$D$79,DEDICACIÓN!Y$10)</f>
        <v>0</v>
      </c>
      <c r="Z47" s="659">
        <f t="shared" si="38"/>
        <v>0</v>
      </c>
      <c r="AA47" s="691">
        <f>SUMIFS('PLAN OPERATIVO'!$CL$11:$CL$79,'PLAN OPERATIVO'!$B$11:$B$79,DEDICACIÓN!$B47,'PLAN OPERATIVO'!$D$11:$D$79,DEDICACIÓN!AA$10)</f>
        <v>0</v>
      </c>
      <c r="AB47" s="330">
        <f t="shared" si="39"/>
        <v>0</v>
      </c>
      <c r="AC47" s="333">
        <f>SUMIFS('PLAN OPERATIVO'!$CL$11:$CL$79,'PLAN OPERATIVO'!$B$11:$B$79,DEDICACIÓN!$B47,'PLAN OPERATIVO'!$D$11:$D$79,DEDICACIÓN!AC$10)</f>
        <v>0</v>
      </c>
      <c r="AD47" s="659">
        <f t="shared" si="40"/>
        <v>0</v>
      </c>
      <c r="AE47" s="691">
        <f>SUMIFS('PLAN OPERATIVO'!$CL$11:$CL$79,'PLAN OPERATIVO'!$B$11:$B$79,DEDICACIÓN!$B47,'PLAN OPERATIVO'!$D$11:$D$79,DEDICACIÓN!AE$10)</f>
        <v>0</v>
      </c>
      <c r="AF47" s="330">
        <f t="shared" si="41"/>
        <v>0</v>
      </c>
      <c r="AG47" s="333">
        <f>SUMIFS('PLAN OPERATIVO'!$CL$11:$CL$79,'PLAN OPERATIVO'!$B$11:$B$79,DEDICACIÓN!$B47,'PLAN OPERATIVO'!$D$11:$D$79,DEDICACIÓN!AG$10)</f>
        <v>0</v>
      </c>
      <c r="AH47" s="659">
        <f t="shared" si="42"/>
        <v>0</v>
      </c>
      <c r="AI47" s="330"/>
      <c r="AJ47" s="571">
        <f t="shared" si="0"/>
        <v>0</v>
      </c>
      <c r="AK47" s="571">
        <f t="shared" si="1"/>
        <v>0</v>
      </c>
      <c r="AL47" s="331">
        <f t="shared" si="2"/>
        <v>0</v>
      </c>
      <c r="AM47" s="332"/>
      <c r="AN47" s="333">
        <f t="shared" si="3"/>
        <v>0</v>
      </c>
      <c r="AO47" s="333">
        <f t="shared" si="4"/>
        <v>0</v>
      </c>
      <c r="AP47" s="575">
        <f t="shared" si="5"/>
        <v>0</v>
      </c>
      <c r="AQ47" s="330"/>
      <c r="AR47" s="571">
        <f t="shared" si="6"/>
        <v>0</v>
      </c>
      <c r="AS47" s="571">
        <f t="shared" si="7"/>
        <v>0</v>
      </c>
      <c r="AT47" s="331">
        <f t="shared" si="8"/>
        <v>0</v>
      </c>
      <c r="AU47" s="332"/>
      <c r="AV47" s="333">
        <f t="shared" si="9"/>
        <v>0</v>
      </c>
      <c r="AW47" s="333">
        <f t="shared" si="10"/>
        <v>0</v>
      </c>
      <c r="AX47" s="575">
        <f t="shared" si="11"/>
        <v>0</v>
      </c>
      <c r="AY47" s="330"/>
      <c r="AZ47" s="571">
        <f t="shared" si="12"/>
        <v>0</v>
      </c>
      <c r="BA47" s="571">
        <f t="shared" si="13"/>
        <v>0</v>
      </c>
      <c r="BB47" s="331">
        <f t="shared" si="14"/>
        <v>0</v>
      </c>
      <c r="BC47" s="332"/>
      <c r="BD47" s="333">
        <f t="shared" si="15"/>
        <v>0</v>
      </c>
      <c r="BE47" s="333">
        <f t="shared" si="16"/>
        <v>0</v>
      </c>
      <c r="BF47" s="575">
        <f t="shared" si="17"/>
        <v>0</v>
      </c>
      <c r="BG47" s="330"/>
      <c r="BH47" s="571">
        <f t="shared" si="18"/>
        <v>0</v>
      </c>
      <c r="BI47" s="571">
        <f t="shared" si="19"/>
        <v>0</v>
      </c>
      <c r="BJ47" s="331">
        <f t="shared" si="20"/>
        <v>0</v>
      </c>
      <c r="BK47" s="332"/>
      <c r="BL47" s="333">
        <f t="shared" si="21"/>
        <v>0</v>
      </c>
      <c r="BM47" s="333">
        <f t="shared" si="22"/>
        <v>0</v>
      </c>
      <c r="BN47" s="575">
        <f t="shared" si="23"/>
        <v>0</v>
      </c>
      <c r="BO47" s="330"/>
      <c r="BP47" s="571">
        <f t="shared" si="24"/>
        <v>0</v>
      </c>
      <c r="BQ47" s="571">
        <f t="shared" si="25"/>
        <v>0</v>
      </c>
      <c r="BR47" s="331">
        <f t="shared" si="26"/>
        <v>0</v>
      </c>
    </row>
    <row r="48" spans="2:70" s="334" customFormat="1" ht="35.25" customHeight="1">
      <c r="B48" s="694" t="str">
        <f>'PLAN OPERATIVO'!B47</f>
        <v>Establecer comités de gestión del agua y promover la toma de decisiones participativa.</v>
      </c>
      <c r="C48" s="691">
        <f>SUMIFS('PLAN OPERATIVO'!$CL$11:$CL$79,'PLAN OPERATIVO'!$B$11:$B$79,DEDICACIÓN!$B48,'PLAN OPERATIVO'!$D$11:$D$79,DEDICACIÓN!C$10)</f>
        <v>0</v>
      </c>
      <c r="D48" s="330">
        <f t="shared" si="27"/>
        <v>0</v>
      </c>
      <c r="E48" s="333">
        <f>SUMIFS('PLAN OPERATIVO'!$CL$11:$CL$79,'PLAN OPERATIVO'!$B$11:$B$79,DEDICACIÓN!$B48,'PLAN OPERATIVO'!$D$11:$D$79,DEDICACIÓN!E$10)</f>
        <v>0</v>
      </c>
      <c r="F48" s="659">
        <f t="shared" si="28"/>
        <v>0</v>
      </c>
      <c r="G48" s="691">
        <f>SUMIFS('PLAN OPERATIVO'!$CL$11:$CL$79,'PLAN OPERATIVO'!$B$11:$B$79,DEDICACIÓN!$B48,'PLAN OPERATIVO'!$D$11:$D$79,DEDICACIÓN!G$10)</f>
        <v>0</v>
      </c>
      <c r="H48" s="330">
        <f t="shared" si="29"/>
        <v>0</v>
      </c>
      <c r="I48" s="333">
        <f>SUMIFS('PLAN OPERATIVO'!$CL$11:$CL$79,'PLAN OPERATIVO'!$B$11:$B$79,DEDICACIÓN!$B48,'PLAN OPERATIVO'!$D$11:$D$79,DEDICACIÓN!I$10)</f>
        <v>0</v>
      </c>
      <c r="J48" s="659">
        <f t="shared" si="30"/>
        <v>0</v>
      </c>
      <c r="K48" s="691">
        <f>SUMIFS('PLAN OPERATIVO'!$CL$11:$CL$79,'PLAN OPERATIVO'!$B$11:$B$79,DEDICACIÓN!$B48,'PLAN OPERATIVO'!$D$11:$D$79,DEDICACIÓN!K$10)</f>
        <v>18.7</v>
      </c>
      <c r="L48" s="330">
        <f t="shared" si="31"/>
        <v>0.78</v>
      </c>
      <c r="M48" s="333">
        <f>SUMIFS('PLAN OPERATIVO'!$CL$11:$CL$79,'PLAN OPERATIVO'!$B$11:$B$79,DEDICACIÓN!$B48,'PLAN OPERATIVO'!$D$11:$D$79,DEDICACIÓN!M$10)</f>
        <v>0</v>
      </c>
      <c r="N48" s="659">
        <f t="shared" si="32"/>
        <v>0</v>
      </c>
      <c r="O48" s="691">
        <f>SUMIFS('PLAN OPERATIVO'!$CL$11:$CL$79,'PLAN OPERATIVO'!$B$11:$B$79,DEDICACIÓN!$B48,'PLAN OPERATIVO'!$D$11:$D$79,DEDICACIÓN!O$10)</f>
        <v>0</v>
      </c>
      <c r="P48" s="330">
        <f t="shared" si="33"/>
        <v>0</v>
      </c>
      <c r="Q48" s="333">
        <f>SUMIFS('PLAN OPERATIVO'!$CL$11:$CL$79,'PLAN OPERATIVO'!$B$11:$B$79,DEDICACIÓN!$B48,'PLAN OPERATIVO'!$D$11:$D$79,DEDICACIÓN!Q$10)</f>
        <v>0</v>
      </c>
      <c r="R48" s="659">
        <f t="shared" si="34"/>
        <v>0</v>
      </c>
      <c r="S48" s="691">
        <f>SUMIFS('PLAN OPERATIVO'!$CL$11:$CL$79,'PLAN OPERATIVO'!$B$11:$B$79,DEDICACIÓN!$B48,'PLAN OPERATIVO'!$D$11:$D$79,DEDICACIÓN!S$10)</f>
        <v>0</v>
      </c>
      <c r="T48" s="330">
        <f t="shared" si="35"/>
        <v>0</v>
      </c>
      <c r="U48" s="333">
        <f>SUMIFS('PLAN OPERATIVO'!$CL$11:$CL$79,'PLAN OPERATIVO'!$B$11:$B$79,DEDICACIÓN!$B48,'PLAN OPERATIVO'!$D$11:$D$79,DEDICACIÓN!U$10)</f>
        <v>0</v>
      </c>
      <c r="V48" s="659">
        <f t="shared" si="36"/>
        <v>0</v>
      </c>
      <c r="W48" s="691">
        <f>SUMIFS('PLAN OPERATIVO'!$CL$11:$CL$79,'PLAN OPERATIVO'!$B$11:$B$79,DEDICACIÓN!$B48,'PLAN OPERATIVO'!$D$11:$D$79,DEDICACIÓN!W$10)</f>
        <v>0</v>
      </c>
      <c r="X48" s="330">
        <f t="shared" si="37"/>
        <v>0</v>
      </c>
      <c r="Y48" s="333">
        <f>SUMIFS('PLAN OPERATIVO'!$CL$11:$CL$79,'PLAN OPERATIVO'!$B$11:$B$79,DEDICACIÓN!$B48,'PLAN OPERATIVO'!$D$11:$D$79,DEDICACIÓN!Y$10)</f>
        <v>0</v>
      </c>
      <c r="Z48" s="659">
        <f t="shared" si="38"/>
        <v>0</v>
      </c>
      <c r="AA48" s="691">
        <f>SUMIFS('PLAN OPERATIVO'!$CL$11:$CL$79,'PLAN OPERATIVO'!$B$11:$B$79,DEDICACIÓN!$B48,'PLAN OPERATIVO'!$D$11:$D$79,DEDICACIÓN!AA$10)</f>
        <v>0</v>
      </c>
      <c r="AB48" s="330">
        <f t="shared" si="39"/>
        <v>0</v>
      </c>
      <c r="AC48" s="333">
        <f>SUMIFS('PLAN OPERATIVO'!$CL$11:$CL$79,'PLAN OPERATIVO'!$B$11:$B$79,DEDICACIÓN!$B48,'PLAN OPERATIVO'!$D$11:$D$79,DEDICACIÓN!AC$10)</f>
        <v>0</v>
      </c>
      <c r="AD48" s="659">
        <f t="shared" si="40"/>
        <v>0</v>
      </c>
      <c r="AE48" s="691">
        <f>SUMIFS('PLAN OPERATIVO'!$CL$11:$CL$79,'PLAN OPERATIVO'!$B$11:$B$79,DEDICACIÓN!$B48,'PLAN OPERATIVO'!$D$11:$D$79,DEDICACIÓN!AE$10)</f>
        <v>0</v>
      </c>
      <c r="AF48" s="330">
        <f t="shared" si="41"/>
        <v>0</v>
      </c>
      <c r="AG48" s="333">
        <f>SUMIFS('PLAN OPERATIVO'!$CL$11:$CL$79,'PLAN OPERATIVO'!$B$11:$B$79,DEDICACIÓN!$B48,'PLAN OPERATIVO'!$D$11:$D$79,DEDICACIÓN!AG$10)</f>
        <v>0</v>
      </c>
      <c r="AH48" s="659">
        <f t="shared" si="42"/>
        <v>0</v>
      </c>
      <c r="AI48" s="330"/>
      <c r="AJ48" s="571">
        <f t="shared" si="0"/>
        <v>0</v>
      </c>
      <c r="AK48" s="571">
        <f t="shared" si="1"/>
        <v>0</v>
      </c>
      <c r="AL48" s="331">
        <f t="shared" si="2"/>
        <v>0</v>
      </c>
      <c r="AM48" s="332"/>
      <c r="AN48" s="333">
        <f t="shared" si="3"/>
        <v>0</v>
      </c>
      <c r="AO48" s="333">
        <f t="shared" si="4"/>
        <v>0</v>
      </c>
      <c r="AP48" s="575">
        <f t="shared" si="5"/>
        <v>0</v>
      </c>
      <c r="AQ48" s="330"/>
      <c r="AR48" s="571">
        <f t="shared" si="6"/>
        <v>0</v>
      </c>
      <c r="AS48" s="571">
        <f t="shared" si="7"/>
        <v>0</v>
      </c>
      <c r="AT48" s="331">
        <f t="shared" si="8"/>
        <v>0</v>
      </c>
      <c r="AU48" s="332"/>
      <c r="AV48" s="333">
        <f t="shared" si="9"/>
        <v>0</v>
      </c>
      <c r="AW48" s="333">
        <f t="shared" si="10"/>
        <v>0</v>
      </c>
      <c r="AX48" s="575">
        <f t="shared" si="11"/>
        <v>0</v>
      </c>
      <c r="AY48" s="330"/>
      <c r="AZ48" s="571">
        <f t="shared" si="12"/>
        <v>0</v>
      </c>
      <c r="BA48" s="571">
        <f t="shared" si="13"/>
        <v>0</v>
      </c>
      <c r="BB48" s="331">
        <f t="shared" si="14"/>
        <v>0</v>
      </c>
      <c r="BC48" s="332"/>
      <c r="BD48" s="333">
        <f t="shared" si="15"/>
        <v>0</v>
      </c>
      <c r="BE48" s="333">
        <f t="shared" si="16"/>
        <v>0</v>
      </c>
      <c r="BF48" s="575">
        <f t="shared" si="17"/>
        <v>0</v>
      </c>
      <c r="BG48" s="330"/>
      <c r="BH48" s="571">
        <f t="shared" si="18"/>
        <v>0</v>
      </c>
      <c r="BI48" s="571">
        <f t="shared" si="19"/>
        <v>0</v>
      </c>
      <c r="BJ48" s="331">
        <f t="shared" si="20"/>
        <v>0</v>
      </c>
      <c r="BK48" s="332"/>
      <c r="BL48" s="333">
        <f t="shared" si="21"/>
        <v>0</v>
      </c>
      <c r="BM48" s="333">
        <f t="shared" si="22"/>
        <v>0</v>
      </c>
      <c r="BN48" s="575">
        <f t="shared" si="23"/>
        <v>0</v>
      </c>
      <c r="BO48" s="330"/>
      <c r="BP48" s="571">
        <f t="shared" si="24"/>
        <v>0</v>
      </c>
      <c r="BQ48" s="571">
        <f t="shared" si="25"/>
        <v>0</v>
      </c>
      <c r="BR48" s="331">
        <f t="shared" si="26"/>
        <v>0</v>
      </c>
    </row>
    <row r="49" spans="2:70" ht="42" customHeight="1">
      <c r="B49" s="694" t="str">
        <f>'PLAN OPERATIVO'!B48</f>
        <v>Apoyo en la ejecución de procesos participativos de gestion del territorio.</v>
      </c>
      <c r="C49" s="691">
        <f>SUMIFS('PLAN OPERATIVO'!$CL$11:$CL$79,'PLAN OPERATIVO'!$B$11:$B$79,DEDICACIÓN!$B49,'PLAN OPERATIVO'!$D$11:$D$79,DEDICACIÓN!C$10)</f>
        <v>0</v>
      </c>
      <c r="D49" s="330">
        <f t="shared" si="27"/>
        <v>0</v>
      </c>
      <c r="E49" s="333">
        <f>SUMIFS('PLAN OPERATIVO'!$CL$11:$CL$79,'PLAN OPERATIVO'!$B$11:$B$79,DEDICACIÓN!$B49,'PLAN OPERATIVO'!$D$11:$D$79,DEDICACIÓN!E$10)</f>
        <v>0</v>
      </c>
      <c r="F49" s="659">
        <f t="shared" si="28"/>
        <v>0</v>
      </c>
      <c r="G49" s="691">
        <f>SUMIFS('PLAN OPERATIVO'!$CL$11:$CL$79,'PLAN OPERATIVO'!$B$11:$B$79,DEDICACIÓN!$B49,'PLAN OPERATIVO'!$D$11:$D$79,DEDICACIÓN!G$10)</f>
        <v>0</v>
      </c>
      <c r="H49" s="330">
        <f t="shared" si="29"/>
        <v>0</v>
      </c>
      <c r="I49" s="333">
        <f>SUMIFS('PLAN OPERATIVO'!$CL$11:$CL$79,'PLAN OPERATIVO'!$B$11:$B$79,DEDICACIÓN!$B49,'PLAN OPERATIVO'!$D$11:$D$79,DEDICACIÓN!I$10)</f>
        <v>0</v>
      </c>
      <c r="J49" s="659">
        <f t="shared" si="30"/>
        <v>0</v>
      </c>
      <c r="K49" s="691">
        <f>SUMIFS('PLAN OPERATIVO'!$CL$11:$CL$79,'PLAN OPERATIVO'!$B$11:$B$79,DEDICACIÓN!$B49,'PLAN OPERATIVO'!$D$11:$D$79,DEDICACIÓN!K$10)</f>
        <v>26.599999999999998</v>
      </c>
      <c r="L49" s="330">
        <f t="shared" si="31"/>
        <v>1.1100000000000001</v>
      </c>
      <c r="M49" s="333">
        <f>SUMIFS('PLAN OPERATIVO'!$CL$11:$CL$79,'PLAN OPERATIVO'!$B$11:$B$79,DEDICACIÓN!$B49,'PLAN OPERATIVO'!$D$11:$D$79,DEDICACIÓN!M$10)</f>
        <v>0</v>
      </c>
      <c r="N49" s="659">
        <f t="shared" si="32"/>
        <v>0</v>
      </c>
      <c r="O49" s="691">
        <f>SUMIFS('PLAN OPERATIVO'!$CL$11:$CL$79,'PLAN OPERATIVO'!$B$11:$B$79,DEDICACIÓN!$B49,'PLAN OPERATIVO'!$D$11:$D$79,DEDICACIÓN!O$10)</f>
        <v>0</v>
      </c>
      <c r="P49" s="330">
        <f t="shared" si="33"/>
        <v>0</v>
      </c>
      <c r="Q49" s="333">
        <f>SUMIFS('PLAN OPERATIVO'!$CL$11:$CL$79,'PLAN OPERATIVO'!$B$11:$B$79,DEDICACIÓN!$B49,'PLAN OPERATIVO'!$D$11:$D$79,DEDICACIÓN!Q$10)</f>
        <v>0</v>
      </c>
      <c r="R49" s="659">
        <f t="shared" si="34"/>
        <v>0</v>
      </c>
      <c r="S49" s="691">
        <f>SUMIFS('PLAN OPERATIVO'!$CL$11:$CL$79,'PLAN OPERATIVO'!$B$11:$B$79,DEDICACIÓN!$B49,'PLAN OPERATIVO'!$D$11:$D$79,DEDICACIÓN!S$10)</f>
        <v>0</v>
      </c>
      <c r="T49" s="330">
        <f t="shared" si="35"/>
        <v>0</v>
      </c>
      <c r="U49" s="333">
        <f>SUMIFS('PLAN OPERATIVO'!$CL$11:$CL$79,'PLAN OPERATIVO'!$B$11:$B$79,DEDICACIÓN!$B49,'PLAN OPERATIVO'!$D$11:$D$79,DEDICACIÓN!U$10)</f>
        <v>0</v>
      </c>
      <c r="V49" s="659">
        <f t="shared" si="36"/>
        <v>0</v>
      </c>
      <c r="W49" s="691">
        <f>SUMIFS('PLAN OPERATIVO'!$CL$11:$CL$79,'PLAN OPERATIVO'!$B$11:$B$79,DEDICACIÓN!$B49,'PLAN OPERATIVO'!$D$11:$D$79,DEDICACIÓN!W$10)</f>
        <v>0</v>
      </c>
      <c r="X49" s="330">
        <f t="shared" si="37"/>
        <v>0</v>
      </c>
      <c r="Y49" s="333">
        <f>SUMIFS('PLAN OPERATIVO'!$CL$11:$CL$79,'PLAN OPERATIVO'!$B$11:$B$79,DEDICACIÓN!$B49,'PLAN OPERATIVO'!$D$11:$D$79,DEDICACIÓN!Y$10)</f>
        <v>0</v>
      </c>
      <c r="Z49" s="659">
        <f t="shared" si="38"/>
        <v>0</v>
      </c>
      <c r="AA49" s="691">
        <f>SUMIFS('PLAN OPERATIVO'!$CL$11:$CL$79,'PLAN OPERATIVO'!$B$11:$B$79,DEDICACIÓN!$B49,'PLAN OPERATIVO'!$D$11:$D$79,DEDICACIÓN!AA$10)</f>
        <v>0</v>
      </c>
      <c r="AB49" s="330">
        <f t="shared" si="39"/>
        <v>0</v>
      </c>
      <c r="AC49" s="333">
        <f>SUMIFS('PLAN OPERATIVO'!$CL$11:$CL$79,'PLAN OPERATIVO'!$B$11:$B$79,DEDICACIÓN!$B49,'PLAN OPERATIVO'!$D$11:$D$79,DEDICACIÓN!AC$10)</f>
        <v>0</v>
      </c>
      <c r="AD49" s="659">
        <f t="shared" si="40"/>
        <v>0</v>
      </c>
      <c r="AE49" s="691">
        <f>SUMIFS('PLAN OPERATIVO'!$CL$11:$CL$79,'PLAN OPERATIVO'!$B$11:$B$79,DEDICACIÓN!$B49,'PLAN OPERATIVO'!$D$11:$D$79,DEDICACIÓN!AE$10)</f>
        <v>0</v>
      </c>
      <c r="AF49" s="330">
        <f t="shared" si="41"/>
        <v>0</v>
      </c>
      <c r="AG49" s="333">
        <f>SUMIFS('PLAN OPERATIVO'!$CL$11:$CL$79,'PLAN OPERATIVO'!$B$11:$B$79,DEDICACIÓN!$B49,'PLAN OPERATIVO'!$D$11:$D$79,DEDICACIÓN!AG$10)</f>
        <v>0</v>
      </c>
      <c r="AH49" s="659">
        <f t="shared" si="42"/>
        <v>0</v>
      </c>
      <c r="AI49" s="330"/>
      <c r="AJ49" s="571">
        <f t="shared" si="0"/>
        <v>0</v>
      </c>
      <c r="AK49" s="571">
        <f t="shared" si="1"/>
        <v>0</v>
      </c>
      <c r="AL49" s="331">
        <f t="shared" si="2"/>
        <v>0</v>
      </c>
      <c r="AM49" s="332"/>
      <c r="AN49" s="333">
        <f t="shared" si="3"/>
        <v>0</v>
      </c>
      <c r="AO49" s="333">
        <f t="shared" si="4"/>
        <v>0</v>
      </c>
      <c r="AP49" s="575">
        <f t="shared" si="5"/>
        <v>0</v>
      </c>
      <c r="AQ49" s="330"/>
      <c r="AR49" s="571">
        <f t="shared" si="6"/>
        <v>0</v>
      </c>
      <c r="AS49" s="571">
        <f t="shared" si="7"/>
        <v>0</v>
      </c>
      <c r="AT49" s="331">
        <f t="shared" si="8"/>
        <v>0</v>
      </c>
      <c r="AU49" s="332"/>
      <c r="AV49" s="333">
        <f t="shared" si="9"/>
        <v>0</v>
      </c>
      <c r="AW49" s="333">
        <f t="shared" si="10"/>
        <v>0</v>
      </c>
      <c r="AX49" s="575">
        <f t="shared" si="11"/>
        <v>0</v>
      </c>
      <c r="AY49" s="330"/>
      <c r="AZ49" s="571">
        <f t="shared" si="12"/>
        <v>0</v>
      </c>
      <c r="BA49" s="571">
        <f t="shared" si="13"/>
        <v>0</v>
      </c>
      <c r="BB49" s="331">
        <f t="shared" si="14"/>
        <v>0</v>
      </c>
      <c r="BC49" s="332"/>
      <c r="BD49" s="333">
        <f t="shared" si="15"/>
        <v>0</v>
      </c>
      <c r="BE49" s="333">
        <f t="shared" si="16"/>
        <v>0</v>
      </c>
      <c r="BF49" s="575">
        <f t="shared" si="17"/>
        <v>0</v>
      </c>
      <c r="BG49" s="330"/>
      <c r="BH49" s="571">
        <f t="shared" si="18"/>
        <v>0</v>
      </c>
      <c r="BI49" s="571">
        <f t="shared" si="19"/>
        <v>0</v>
      </c>
      <c r="BJ49" s="331">
        <f t="shared" si="20"/>
        <v>0</v>
      </c>
      <c r="BK49" s="332"/>
      <c r="BL49" s="333">
        <f t="shared" si="21"/>
        <v>0</v>
      </c>
      <c r="BM49" s="333">
        <f t="shared" si="22"/>
        <v>0</v>
      </c>
      <c r="BN49" s="575">
        <f t="shared" si="23"/>
        <v>0</v>
      </c>
      <c r="BO49" s="330"/>
      <c r="BP49" s="571">
        <f t="shared" si="24"/>
        <v>0</v>
      </c>
      <c r="BQ49" s="571">
        <f t="shared" si="25"/>
        <v>0</v>
      </c>
      <c r="BR49" s="331">
        <f t="shared" si="26"/>
        <v>0</v>
      </c>
    </row>
    <row r="50" spans="2:70" ht="52.5" customHeight="1">
      <c r="B50" s="694" t="str">
        <f>'PLAN OPERATIVO'!B49</f>
        <v>Elaboración de informes periódicos que detallen el cumplimiento de obligaciones asignadas y ejecución de productos del proyecto.</v>
      </c>
      <c r="C50" s="691">
        <f>SUMIFS('PLAN OPERATIVO'!$CL$11:$CL$79,'PLAN OPERATIVO'!$B$11:$B$79,DEDICACIÓN!$B50,'PLAN OPERATIVO'!$D$11:$D$79,DEDICACIÓN!C$10)</f>
        <v>0</v>
      </c>
      <c r="D50" s="330">
        <f t="shared" si="27"/>
        <v>0</v>
      </c>
      <c r="E50" s="333">
        <f>SUMIFS('PLAN OPERATIVO'!$CL$11:$CL$79,'PLAN OPERATIVO'!$B$11:$B$79,DEDICACIÓN!$B50,'PLAN OPERATIVO'!$D$11:$D$79,DEDICACIÓN!E$10)</f>
        <v>0</v>
      </c>
      <c r="F50" s="659">
        <f t="shared" si="28"/>
        <v>0</v>
      </c>
      <c r="G50" s="691">
        <f>SUMIFS('PLAN OPERATIVO'!$CL$11:$CL$79,'PLAN OPERATIVO'!$B$11:$B$79,DEDICACIÓN!$B50,'PLAN OPERATIVO'!$D$11:$D$79,DEDICACIÓN!G$10)</f>
        <v>0</v>
      </c>
      <c r="H50" s="330">
        <f t="shared" si="29"/>
        <v>0</v>
      </c>
      <c r="I50" s="333">
        <f>SUMIFS('PLAN OPERATIVO'!$CL$11:$CL$79,'PLAN OPERATIVO'!$B$11:$B$79,DEDICACIÓN!$B50,'PLAN OPERATIVO'!$D$11:$D$79,DEDICACIÓN!I$10)</f>
        <v>0</v>
      </c>
      <c r="J50" s="659">
        <f t="shared" si="30"/>
        <v>0</v>
      </c>
      <c r="K50" s="691">
        <f>SUMIFS('PLAN OPERATIVO'!$CL$11:$CL$79,'PLAN OPERATIVO'!$B$11:$B$79,DEDICACIÓN!$B50,'PLAN OPERATIVO'!$D$11:$D$79,DEDICACIÓN!K$10)</f>
        <v>13</v>
      </c>
      <c r="L50" s="330">
        <f t="shared" si="31"/>
        <v>0.54</v>
      </c>
      <c r="M50" s="333">
        <f>SUMIFS('PLAN OPERATIVO'!$CL$11:$CL$79,'PLAN OPERATIVO'!$B$11:$B$79,DEDICACIÓN!$B50,'PLAN OPERATIVO'!$D$11:$D$79,DEDICACIÓN!M$10)</f>
        <v>0</v>
      </c>
      <c r="N50" s="659">
        <f t="shared" si="32"/>
        <v>0</v>
      </c>
      <c r="O50" s="691">
        <f>SUMIFS('PLAN OPERATIVO'!$CL$11:$CL$79,'PLAN OPERATIVO'!$B$11:$B$79,DEDICACIÓN!$B50,'PLAN OPERATIVO'!$D$11:$D$79,DEDICACIÓN!O$10)</f>
        <v>0</v>
      </c>
      <c r="P50" s="330">
        <f t="shared" si="33"/>
        <v>0</v>
      </c>
      <c r="Q50" s="333">
        <f>SUMIFS('PLAN OPERATIVO'!$CL$11:$CL$79,'PLAN OPERATIVO'!$B$11:$B$79,DEDICACIÓN!$B50,'PLAN OPERATIVO'!$D$11:$D$79,DEDICACIÓN!Q$10)</f>
        <v>0</v>
      </c>
      <c r="R50" s="659">
        <f t="shared" si="34"/>
        <v>0</v>
      </c>
      <c r="S50" s="691">
        <f>SUMIFS('PLAN OPERATIVO'!$CL$11:$CL$79,'PLAN OPERATIVO'!$B$11:$B$79,DEDICACIÓN!$B50,'PLAN OPERATIVO'!$D$11:$D$79,DEDICACIÓN!S$10)</f>
        <v>0</v>
      </c>
      <c r="T50" s="330">
        <f t="shared" si="35"/>
        <v>0</v>
      </c>
      <c r="U50" s="333">
        <f>SUMIFS('PLAN OPERATIVO'!$CL$11:$CL$79,'PLAN OPERATIVO'!$B$11:$B$79,DEDICACIÓN!$B50,'PLAN OPERATIVO'!$D$11:$D$79,DEDICACIÓN!U$10)</f>
        <v>0</v>
      </c>
      <c r="V50" s="659">
        <f t="shared" si="36"/>
        <v>0</v>
      </c>
      <c r="W50" s="691">
        <f>SUMIFS('PLAN OPERATIVO'!$CL$11:$CL$79,'PLAN OPERATIVO'!$B$11:$B$79,DEDICACIÓN!$B50,'PLAN OPERATIVO'!$D$11:$D$79,DEDICACIÓN!W$10)</f>
        <v>0</v>
      </c>
      <c r="X50" s="330">
        <f t="shared" si="37"/>
        <v>0</v>
      </c>
      <c r="Y50" s="333">
        <f>SUMIFS('PLAN OPERATIVO'!$CL$11:$CL$79,'PLAN OPERATIVO'!$B$11:$B$79,DEDICACIÓN!$B50,'PLAN OPERATIVO'!$D$11:$D$79,DEDICACIÓN!Y$10)</f>
        <v>0</v>
      </c>
      <c r="Z50" s="659">
        <f t="shared" si="38"/>
        <v>0</v>
      </c>
      <c r="AA50" s="691">
        <f>SUMIFS('PLAN OPERATIVO'!$CL$11:$CL$79,'PLAN OPERATIVO'!$B$11:$B$79,DEDICACIÓN!$B50,'PLAN OPERATIVO'!$D$11:$D$79,DEDICACIÓN!AA$10)</f>
        <v>0</v>
      </c>
      <c r="AB50" s="330">
        <f t="shared" si="39"/>
        <v>0</v>
      </c>
      <c r="AC50" s="333">
        <f>SUMIFS('PLAN OPERATIVO'!$CL$11:$CL$79,'PLAN OPERATIVO'!$B$11:$B$79,DEDICACIÓN!$B50,'PLAN OPERATIVO'!$D$11:$D$79,DEDICACIÓN!AC$10)</f>
        <v>0</v>
      </c>
      <c r="AD50" s="659">
        <f t="shared" si="40"/>
        <v>0</v>
      </c>
      <c r="AE50" s="691">
        <f>SUMIFS('PLAN OPERATIVO'!$CL$11:$CL$79,'PLAN OPERATIVO'!$B$11:$B$79,DEDICACIÓN!$B50,'PLAN OPERATIVO'!$D$11:$D$79,DEDICACIÓN!AE$10)</f>
        <v>0</v>
      </c>
      <c r="AF50" s="330">
        <f t="shared" si="41"/>
        <v>0</v>
      </c>
      <c r="AG50" s="333">
        <f>SUMIFS('PLAN OPERATIVO'!$CL$11:$CL$79,'PLAN OPERATIVO'!$B$11:$B$79,DEDICACIÓN!$B50,'PLAN OPERATIVO'!$D$11:$D$79,DEDICACIÓN!AG$10)</f>
        <v>0</v>
      </c>
      <c r="AH50" s="659">
        <f t="shared" si="42"/>
        <v>0</v>
      </c>
      <c r="AI50" s="330"/>
      <c r="AJ50" s="571">
        <f t="shared" si="0"/>
        <v>0</v>
      </c>
      <c r="AK50" s="571">
        <f t="shared" si="1"/>
        <v>0</v>
      </c>
      <c r="AL50" s="331">
        <f t="shared" si="2"/>
        <v>0</v>
      </c>
      <c r="AM50" s="332"/>
      <c r="AN50" s="333">
        <f t="shared" si="3"/>
        <v>0</v>
      </c>
      <c r="AO50" s="333">
        <f t="shared" si="4"/>
        <v>0</v>
      </c>
      <c r="AP50" s="575">
        <f t="shared" si="5"/>
        <v>0</v>
      </c>
      <c r="AQ50" s="330"/>
      <c r="AR50" s="571">
        <f t="shared" si="6"/>
        <v>0</v>
      </c>
      <c r="AS50" s="571">
        <f t="shared" si="7"/>
        <v>0</v>
      </c>
      <c r="AT50" s="331">
        <f t="shared" si="8"/>
        <v>0</v>
      </c>
      <c r="AU50" s="332"/>
      <c r="AV50" s="333">
        <f t="shared" si="9"/>
        <v>0</v>
      </c>
      <c r="AW50" s="333">
        <f t="shared" si="10"/>
        <v>0</v>
      </c>
      <c r="AX50" s="575">
        <f t="shared" si="11"/>
        <v>0</v>
      </c>
      <c r="AY50" s="330"/>
      <c r="AZ50" s="571">
        <f t="shared" si="12"/>
        <v>0</v>
      </c>
      <c r="BA50" s="571">
        <f t="shared" si="13"/>
        <v>0</v>
      </c>
      <c r="BB50" s="331">
        <f t="shared" si="14"/>
        <v>0</v>
      </c>
      <c r="BC50" s="332"/>
      <c r="BD50" s="333">
        <f t="shared" si="15"/>
        <v>0</v>
      </c>
      <c r="BE50" s="333">
        <f t="shared" si="16"/>
        <v>0</v>
      </c>
      <c r="BF50" s="575">
        <f t="shared" si="17"/>
        <v>0</v>
      </c>
      <c r="BG50" s="330"/>
      <c r="BH50" s="571">
        <f t="shared" si="18"/>
        <v>0</v>
      </c>
      <c r="BI50" s="571">
        <f t="shared" si="19"/>
        <v>0</v>
      </c>
      <c r="BJ50" s="331">
        <f t="shared" si="20"/>
        <v>0</v>
      </c>
      <c r="BK50" s="332"/>
      <c r="BL50" s="333">
        <f t="shared" si="21"/>
        <v>0</v>
      </c>
      <c r="BM50" s="333">
        <f t="shared" si="22"/>
        <v>0</v>
      </c>
      <c r="BN50" s="575">
        <f t="shared" si="23"/>
        <v>0</v>
      </c>
      <c r="BO50" s="330"/>
      <c r="BP50" s="571">
        <f t="shared" si="24"/>
        <v>0</v>
      </c>
      <c r="BQ50" s="571">
        <f t="shared" si="25"/>
        <v>0</v>
      </c>
      <c r="BR50" s="331">
        <f t="shared" si="26"/>
        <v>0</v>
      </c>
    </row>
    <row r="51" spans="2:70" ht="82.5" customHeight="1">
      <c r="B51" s="695" t="str">
        <f>'PLAN OPERATIVO'!B50</f>
        <v>Promover el proceso de seguimiento y monitoreo comunitatario de las intervenciones del proyecto (convocar, formular con la comunidad el plan de formación y ejecución, cordinar con el equipo profesionales el apoyo a las jornadas,  elaboración de informes)</v>
      </c>
      <c r="C51" s="691">
        <f>SUMIFS('PLAN OPERATIVO'!$CL$11:$CL$79,'PLAN OPERATIVO'!$B$11:$B$79,DEDICACIÓN!$B51,'PLAN OPERATIVO'!$D$11:$D$79,DEDICACIÓN!C$10)</f>
        <v>0</v>
      </c>
      <c r="D51" s="330">
        <f t="shared" si="27"/>
        <v>0</v>
      </c>
      <c r="E51" s="333">
        <f>SUMIFS('PLAN OPERATIVO'!$CL$11:$CL$79,'PLAN OPERATIVO'!$B$11:$B$79,DEDICACIÓN!$B51,'PLAN OPERATIVO'!$D$11:$D$79,DEDICACIÓN!E$10)</f>
        <v>0</v>
      </c>
      <c r="F51" s="659">
        <f t="shared" si="28"/>
        <v>0</v>
      </c>
      <c r="G51" s="691">
        <f>SUMIFS('PLAN OPERATIVO'!$CL$11:$CL$79,'PLAN OPERATIVO'!$B$11:$B$79,DEDICACIÓN!$B51,'PLAN OPERATIVO'!$D$11:$D$79,DEDICACIÓN!G$10)</f>
        <v>0</v>
      </c>
      <c r="H51" s="330">
        <f t="shared" si="29"/>
        <v>0</v>
      </c>
      <c r="I51" s="333">
        <f>SUMIFS('PLAN OPERATIVO'!$CL$11:$CL$79,'PLAN OPERATIVO'!$B$11:$B$79,DEDICACIÓN!$B51,'PLAN OPERATIVO'!$D$11:$D$79,DEDICACIÓN!I$10)</f>
        <v>0</v>
      </c>
      <c r="J51" s="659">
        <f t="shared" si="30"/>
        <v>0</v>
      </c>
      <c r="K51" s="691">
        <f>SUMIFS('PLAN OPERATIVO'!$CL$11:$CL$79,'PLAN OPERATIVO'!$B$11:$B$79,DEDICACIÓN!$B51,'PLAN OPERATIVO'!$D$11:$D$79,DEDICACIÓN!K$10)</f>
        <v>0</v>
      </c>
      <c r="L51" s="330">
        <f t="shared" si="31"/>
        <v>0</v>
      </c>
      <c r="M51" s="333">
        <f>SUMIFS('PLAN OPERATIVO'!$CL$11:$CL$79,'PLAN OPERATIVO'!$B$11:$B$79,DEDICACIÓN!$B51,'PLAN OPERATIVO'!$D$11:$D$79,DEDICACIÓN!M$10)</f>
        <v>89.9</v>
      </c>
      <c r="N51" s="659">
        <f t="shared" si="32"/>
        <v>3.75</v>
      </c>
      <c r="O51" s="691">
        <f>SUMIFS('PLAN OPERATIVO'!$CL$11:$CL$79,'PLAN OPERATIVO'!$B$11:$B$79,DEDICACIÓN!$B51,'PLAN OPERATIVO'!$D$11:$D$79,DEDICACIÓN!O$10)</f>
        <v>0</v>
      </c>
      <c r="P51" s="330">
        <f t="shared" si="33"/>
        <v>0</v>
      </c>
      <c r="Q51" s="333">
        <f>SUMIFS('PLAN OPERATIVO'!$CL$11:$CL$79,'PLAN OPERATIVO'!$B$11:$B$79,DEDICACIÓN!$B51,'PLAN OPERATIVO'!$D$11:$D$79,DEDICACIÓN!Q$10)</f>
        <v>0</v>
      </c>
      <c r="R51" s="659">
        <f t="shared" si="34"/>
        <v>0</v>
      </c>
      <c r="S51" s="691">
        <f>SUMIFS('PLAN OPERATIVO'!$CL$11:$CL$79,'PLAN OPERATIVO'!$B$11:$B$79,DEDICACIÓN!$B51,'PLAN OPERATIVO'!$D$11:$D$79,DEDICACIÓN!S$10)</f>
        <v>0</v>
      </c>
      <c r="T51" s="330">
        <f t="shared" si="35"/>
        <v>0</v>
      </c>
      <c r="U51" s="333">
        <f>SUMIFS('PLAN OPERATIVO'!$CL$11:$CL$79,'PLAN OPERATIVO'!$B$11:$B$79,DEDICACIÓN!$B51,'PLAN OPERATIVO'!$D$11:$D$79,DEDICACIÓN!U$10)</f>
        <v>0</v>
      </c>
      <c r="V51" s="659">
        <f t="shared" si="36"/>
        <v>0</v>
      </c>
      <c r="W51" s="691">
        <f>SUMIFS('PLAN OPERATIVO'!$CL$11:$CL$79,'PLAN OPERATIVO'!$B$11:$B$79,DEDICACIÓN!$B51,'PLAN OPERATIVO'!$D$11:$D$79,DEDICACIÓN!W$10)</f>
        <v>0</v>
      </c>
      <c r="X51" s="330">
        <f t="shared" si="37"/>
        <v>0</v>
      </c>
      <c r="Y51" s="333">
        <f>SUMIFS('PLAN OPERATIVO'!$CL$11:$CL$79,'PLAN OPERATIVO'!$B$11:$B$79,DEDICACIÓN!$B51,'PLAN OPERATIVO'!$D$11:$D$79,DEDICACIÓN!Y$10)</f>
        <v>0</v>
      </c>
      <c r="Z51" s="659">
        <f t="shared" si="38"/>
        <v>0</v>
      </c>
      <c r="AA51" s="691">
        <f>SUMIFS('PLAN OPERATIVO'!$CL$11:$CL$79,'PLAN OPERATIVO'!$B$11:$B$79,DEDICACIÓN!$B51,'PLAN OPERATIVO'!$D$11:$D$79,DEDICACIÓN!AA$10)</f>
        <v>0</v>
      </c>
      <c r="AB51" s="330">
        <f t="shared" si="39"/>
        <v>0</v>
      </c>
      <c r="AC51" s="333">
        <f>SUMIFS('PLAN OPERATIVO'!$CL$11:$CL$79,'PLAN OPERATIVO'!$B$11:$B$79,DEDICACIÓN!$B51,'PLAN OPERATIVO'!$D$11:$D$79,DEDICACIÓN!AC$10)</f>
        <v>0</v>
      </c>
      <c r="AD51" s="659">
        <f t="shared" si="40"/>
        <v>0</v>
      </c>
      <c r="AE51" s="691">
        <f>SUMIFS('PLAN OPERATIVO'!$CL$11:$CL$79,'PLAN OPERATIVO'!$B$11:$B$79,DEDICACIÓN!$B51,'PLAN OPERATIVO'!$D$11:$D$79,DEDICACIÓN!AE$10)</f>
        <v>0</v>
      </c>
      <c r="AF51" s="330">
        <f t="shared" si="41"/>
        <v>0</v>
      </c>
      <c r="AG51" s="333">
        <f>SUMIFS('PLAN OPERATIVO'!$CL$11:$CL$79,'PLAN OPERATIVO'!$B$11:$B$79,DEDICACIÓN!$B51,'PLAN OPERATIVO'!$D$11:$D$79,DEDICACIÓN!AG$10)</f>
        <v>0</v>
      </c>
      <c r="AH51" s="659">
        <f t="shared" si="42"/>
        <v>0</v>
      </c>
      <c r="AI51" s="330"/>
      <c r="AJ51" s="571">
        <f t="shared" si="0"/>
        <v>0</v>
      </c>
      <c r="AK51" s="571">
        <f t="shared" si="1"/>
        <v>0</v>
      </c>
      <c r="AL51" s="331">
        <f t="shared" si="2"/>
        <v>0</v>
      </c>
      <c r="AM51" s="332"/>
      <c r="AN51" s="333">
        <f t="shared" si="3"/>
        <v>0</v>
      </c>
      <c r="AO51" s="333">
        <f t="shared" si="4"/>
        <v>0</v>
      </c>
      <c r="AP51" s="575">
        <f t="shared" si="5"/>
        <v>0</v>
      </c>
      <c r="AQ51" s="330"/>
      <c r="AR51" s="571">
        <f t="shared" si="6"/>
        <v>0</v>
      </c>
      <c r="AS51" s="571">
        <f t="shared" si="7"/>
        <v>0</v>
      </c>
      <c r="AT51" s="331">
        <f t="shared" si="8"/>
        <v>0</v>
      </c>
      <c r="AU51" s="332"/>
      <c r="AV51" s="333">
        <f t="shared" si="9"/>
        <v>0</v>
      </c>
      <c r="AW51" s="333">
        <f t="shared" si="10"/>
        <v>0</v>
      </c>
      <c r="AX51" s="575">
        <f t="shared" si="11"/>
        <v>0</v>
      </c>
      <c r="AY51" s="330"/>
      <c r="AZ51" s="571">
        <f t="shared" si="12"/>
        <v>0</v>
      </c>
      <c r="BA51" s="571">
        <f t="shared" si="13"/>
        <v>0</v>
      </c>
      <c r="BB51" s="331">
        <f t="shared" si="14"/>
        <v>0</v>
      </c>
      <c r="BC51" s="332"/>
      <c r="BD51" s="333">
        <f t="shared" si="15"/>
        <v>0</v>
      </c>
      <c r="BE51" s="333">
        <f t="shared" si="16"/>
        <v>0</v>
      </c>
      <c r="BF51" s="575">
        <f t="shared" si="17"/>
        <v>0</v>
      </c>
      <c r="BG51" s="330"/>
      <c r="BH51" s="571">
        <f t="shared" si="18"/>
        <v>0</v>
      </c>
      <c r="BI51" s="571">
        <f t="shared" si="19"/>
        <v>0</v>
      </c>
      <c r="BJ51" s="331">
        <f t="shared" si="20"/>
        <v>0</v>
      </c>
      <c r="BK51" s="332"/>
      <c r="BL51" s="333">
        <f t="shared" si="21"/>
        <v>0</v>
      </c>
      <c r="BM51" s="333">
        <f t="shared" si="22"/>
        <v>0</v>
      </c>
      <c r="BN51" s="575">
        <f t="shared" si="23"/>
        <v>0</v>
      </c>
      <c r="BO51" s="330"/>
      <c r="BP51" s="571">
        <f t="shared" si="24"/>
        <v>0</v>
      </c>
      <c r="BQ51" s="571">
        <f t="shared" si="25"/>
        <v>0</v>
      </c>
      <c r="BR51" s="331">
        <f t="shared" si="26"/>
        <v>0</v>
      </c>
    </row>
    <row r="52" spans="2:70" s="334" customFormat="1" ht="50.25" customHeight="1">
      <c r="B52" s="695" t="str">
        <f>'PLAN OPERATIVO'!B51</f>
        <v>Ejecutar el plan de trabajo con los organizaciones de acueductos rurales para el fortalecimiento administrativo, organizativo y técnico.</v>
      </c>
      <c r="C52" s="691">
        <f>SUMIFS('PLAN OPERATIVO'!$CL$11:$CL$79,'PLAN OPERATIVO'!$B$11:$B$79,DEDICACIÓN!$B52,'PLAN OPERATIVO'!$D$11:$D$79,DEDICACIÓN!C$10)</f>
        <v>0</v>
      </c>
      <c r="D52" s="330">
        <f t="shared" ref="D52:D73" si="59">ROUND(C52/$Y$3,2)</f>
        <v>0</v>
      </c>
      <c r="E52" s="333">
        <f>SUMIFS('PLAN OPERATIVO'!$CL$11:$CL$79,'PLAN OPERATIVO'!$B$11:$B$79,DEDICACIÓN!$B52,'PLAN OPERATIVO'!$D$11:$D$79,DEDICACIÓN!E$10)</f>
        <v>0</v>
      </c>
      <c r="F52" s="659">
        <f t="shared" ref="F52:F73" si="60">ROUND(E52/$Y$3,2)</f>
        <v>0</v>
      </c>
      <c r="G52" s="691">
        <f>SUMIFS('PLAN OPERATIVO'!$CL$11:$CL$79,'PLAN OPERATIVO'!$B$11:$B$79,DEDICACIÓN!$B52,'PLAN OPERATIVO'!$D$11:$D$79,DEDICACIÓN!G$10)</f>
        <v>0</v>
      </c>
      <c r="H52" s="330">
        <f t="shared" ref="H52:H73" si="61">ROUND(G52/$Y$3,2)</f>
        <v>0</v>
      </c>
      <c r="I52" s="333">
        <f>SUMIFS('PLAN OPERATIVO'!$CL$11:$CL$79,'PLAN OPERATIVO'!$B$11:$B$79,DEDICACIÓN!$B52,'PLAN OPERATIVO'!$D$11:$D$79,DEDICACIÓN!I$10)</f>
        <v>0</v>
      </c>
      <c r="J52" s="659">
        <f t="shared" ref="J52:J73" si="62">ROUND(I52/$Y$3,2)</f>
        <v>0</v>
      </c>
      <c r="K52" s="691">
        <f>SUMIFS('PLAN OPERATIVO'!$CL$11:$CL$79,'PLAN OPERATIVO'!$B$11:$B$79,DEDICACIÓN!$B52,'PLAN OPERATIVO'!$D$11:$D$79,DEDICACIÓN!K$10)</f>
        <v>0</v>
      </c>
      <c r="L52" s="330">
        <f t="shared" ref="L52:L73" si="63">ROUND(K52/$Y$3,2)</f>
        <v>0</v>
      </c>
      <c r="M52" s="333">
        <f>SUMIFS('PLAN OPERATIVO'!$CL$11:$CL$79,'PLAN OPERATIVO'!$B$11:$B$79,DEDICACIÓN!$B52,'PLAN OPERATIVO'!$D$11:$D$79,DEDICACIÓN!M$10)</f>
        <v>60.79999999999999</v>
      </c>
      <c r="N52" s="659">
        <f t="shared" ref="N52:N73" si="64">ROUND(M52/$Y$3,2)</f>
        <v>2.5299999999999998</v>
      </c>
      <c r="O52" s="691">
        <f>SUMIFS('PLAN OPERATIVO'!$CL$11:$CL$79,'PLAN OPERATIVO'!$B$11:$B$79,DEDICACIÓN!$B52,'PLAN OPERATIVO'!$D$11:$D$79,DEDICACIÓN!O$10)</f>
        <v>0</v>
      </c>
      <c r="P52" s="330">
        <f t="shared" ref="P52:P73" si="65">ROUND(O52/$Y$3,2)</f>
        <v>0</v>
      </c>
      <c r="Q52" s="333">
        <f>SUMIFS('PLAN OPERATIVO'!$CL$11:$CL$79,'PLAN OPERATIVO'!$B$11:$B$79,DEDICACIÓN!$B52,'PLAN OPERATIVO'!$D$11:$D$79,DEDICACIÓN!Q$10)</f>
        <v>0</v>
      </c>
      <c r="R52" s="659">
        <f t="shared" ref="R52:R73" si="66">ROUND(Q52/$Y$3,2)</f>
        <v>0</v>
      </c>
      <c r="S52" s="691">
        <f>SUMIFS('PLAN OPERATIVO'!$CL$11:$CL$79,'PLAN OPERATIVO'!$B$11:$B$79,DEDICACIÓN!$B52,'PLAN OPERATIVO'!$D$11:$D$79,DEDICACIÓN!S$10)</f>
        <v>0</v>
      </c>
      <c r="T52" s="330">
        <f t="shared" ref="T52:T73" si="67">ROUND(S52/$Y$3,2)</f>
        <v>0</v>
      </c>
      <c r="U52" s="333">
        <f>SUMIFS('PLAN OPERATIVO'!$CL$11:$CL$79,'PLAN OPERATIVO'!$B$11:$B$79,DEDICACIÓN!$B52,'PLAN OPERATIVO'!$D$11:$D$79,DEDICACIÓN!U$10)</f>
        <v>0</v>
      </c>
      <c r="V52" s="659">
        <f t="shared" ref="V52:V73" si="68">ROUND(U52/$Y$3,2)</f>
        <v>0</v>
      </c>
      <c r="W52" s="691">
        <f>SUMIFS('PLAN OPERATIVO'!$CL$11:$CL$79,'PLAN OPERATIVO'!$B$11:$B$79,DEDICACIÓN!$B52,'PLAN OPERATIVO'!$D$11:$D$79,DEDICACIÓN!W$10)</f>
        <v>0</v>
      </c>
      <c r="X52" s="330">
        <f t="shared" ref="X52:X73" si="69">ROUND(W52/$Y$3,2)</f>
        <v>0</v>
      </c>
      <c r="Y52" s="333">
        <f>SUMIFS('PLAN OPERATIVO'!$CL$11:$CL$79,'PLAN OPERATIVO'!$B$11:$B$79,DEDICACIÓN!$B52,'PLAN OPERATIVO'!$D$11:$D$79,DEDICACIÓN!Y$10)</f>
        <v>0</v>
      </c>
      <c r="Z52" s="659">
        <f t="shared" ref="Z52:Z73" si="70">ROUND(Y52/$Y$3,2)</f>
        <v>0</v>
      </c>
      <c r="AA52" s="691">
        <f>SUMIFS('PLAN OPERATIVO'!$CL$11:$CL$79,'PLAN OPERATIVO'!$B$11:$B$79,DEDICACIÓN!$B52,'PLAN OPERATIVO'!$D$11:$D$79,DEDICACIÓN!AA$10)</f>
        <v>0</v>
      </c>
      <c r="AB52" s="330">
        <f t="shared" ref="AB52:AB73" si="71">ROUND(AA52/$Y$3,2)</f>
        <v>0</v>
      </c>
      <c r="AC52" s="333">
        <f>SUMIFS('PLAN OPERATIVO'!$CL$11:$CL$79,'PLAN OPERATIVO'!$B$11:$B$79,DEDICACIÓN!$B52,'PLAN OPERATIVO'!$D$11:$D$79,DEDICACIÓN!AC$10)</f>
        <v>0</v>
      </c>
      <c r="AD52" s="659">
        <f t="shared" ref="AD52:AD73" si="72">ROUND(AC52/$Y$3,2)</f>
        <v>0</v>
      </c>
      <c r="AE52" s="691">
        <f>SUMIFS('PLAN OPERATIVO'!$CL$11:$CL$79,'PLAN OPERATIVO'!$B$11:$B$79,DEDICACIÓN!$B52,'PLAN OPERATIVO'!$D$11:$D$79,DEDICACIÓN!AE$10)</f>
        <v>0</v>
      </c>
      <c r="AF52" s="330">
        <f t="shared" ref="AF52:AF73" si="73">ROUND(AE52/$Y$3,2)</f>
        <v>0</v>
      </c>
      <c r="AG52" s="333">
        <f>SUMIFS('PLAN OPERATIVO'!$CL$11:$CL$79,'PLAN OPERATIVO'!$B$11:$B$79,DEDICACIÓN!$B52,'PLAN OPERATIVO'!$D$11:$D$79,DEDICACIÓN!AG$10)</f>
        <v>0</v>
      </c>
      <c r="AH52" s="659">
        <f t="shared" ref="AH52:AH73" si="74">ROUND(AG52/$Y$3,2)</f>
        <v>0</v>
      </c>
      <c r="AI52" s="330"/>
      <c r="AJ52" s="571"/>
      <c r="AK52" s="571"/>
      <c r="AL52" s="331"/>
      <c r="AM52" s="332"/>
      <c r="AN52" s="333"/>
      <c r="AO52" s="333"/>
      <c r="AP52" s="575"/>
      <c r="AQ52" s="330"/>
      <c r="AR52" s="571"/>
      <c r="AS52" s="571"/>
      <c r="AT52" s="331"/>
      <c r="AU52" s="332"/>
      <c r="AV52" s="333"/>
      <c r="AW52" s="333"/>
      <c r="AX52" s="575"/>
      <c r="AY52" s="330"/>
      <c r="AZ52" s="571"/>
      <c r="BA52" s="571"/>
      <c r="BB52" s="331"/>
      <c r="BC52" s="332"/>
      <c r="BD52" s="333"/>
      <c r="BE52" s="333"/>
      <c r="BF52" s="575"/>
      <c r="BG52" s="330"/>
      <c r="BH52" s="571"/>
      <c r="BI52" s="571"/>
      <c r="BJ52" s="331"/>
      <c r="BK52" s="332"/>
      <c r="BL52" s="333"/>
      <c r="BM52" s="333"/>
      <c r="BN52" s="575"/>
      <c r="BO52" s="330"/>
      <c r="BP52" s="571"/>
      <c r="BQ52" s="571"/>
      <c r="BR52" s="331"/>
    </row>
    <row r="53" spans="2:70" s="334" customFormat="1" ht="35.25" customHeight="1">
      <c r="B53" s="695" t="str">
        <f>'PLAN OPERATIVO'!B52</f>
        <v xml:space="preserve">Programar con los miembros del equipo y realizar las jornadas comunitarias de intervención del proyecto. </v>
      </c>
      <c r="C53" s="691">
        <f>SUMIFS('PLAN OPERATIVO'!$CL$11:$CL$79,'PLAN OPERATIVO'!$B$11:$B$79,DEDICACIÓN!$B53,'PLAN OPERATIVO'!$D$11:$D$79,DEDICACIÓN!C$10)</f>
        <v>0</v>
      </c>
      <c r="D53" s="330">
        <f t="shared" si="59"/>
        <v>0</v>
      </c>
      <c r="E53" s="333">
        <f>SUMIFS('PLAN OPERATIVO'!$CL$11:$CL$79,'PLAN OPERATIVO'!$B$11:$B$79,DEDICACIÓN!$B53,'PLAN OPERATIVO'!$D$11:$D$79,DEDICACIÓN!E$10)</f>
        <v>0</v>
      </c>
      <c r="F53" s="659">
        <f t="shared" si="60"/>
        <v>0</v>
      </c>
      <c r="G53" s="691">
        <f>SUMIFS('PLAN OPERATIVO'!$CL$11:$CL$79,'PLAN OPERATIVO'!$B$11:$B$79,DEDICACIÓN!$B53,'PLAN OPERATIVO'!$D$11:$D$79,DEDICACIÓN!G$10)</f>
        <v>0</v>
      </c>
      <c r="H53" s="330">
        <f t="shared" si="61"/>
        <v>0</v>
      </c>
      <c r="I53" s="333">
        <f>SUMIFS('PLAN OPERATIVO'!$CL$11:$CL$79,'PLAN OPERATIVO'!$B$11:$B$79,DEDICACIÓN!$B53,'PLAN OPERATIVO'!$D$11:$D$79,DEDICACIÓN!I$10)</f>
        <v>0</v>
      </c>
      <c r="J53" s="659">
        <f t="shared" si="62"/>
        <v>0</v>
      </c>
      <c r="K53" s="691">
        <f>SUMIFS('PLAN OPERATIVO'!$CL$11:$CL$79,'PLAN OPERATIVO'!$B$11:$B$79,DEDICACIÓN!$B53,'PLAN OPERATIVO'!$D$11:$D$79,DEDICACIÓN!K$10)</f>
        <v>0</v>
      </c>
      <c r="L53" s="330">
        <f t="shared" si="63"/>
        <v>0</v>
      </c>
      <c r="M53" s="333">
        <f>SUMIFS('PLAN OPERATIVO'!$CL$11:$CL$79,'PLAN OPERATIVO'!$B$11:$B$79,DEDICACIÓN!$B53,'PLAN OPERATIVO'!$D$11:$D$79,DEDICACIÓN!M$10)</f>
        <v>18.2</v>
      </c>
      <c r="N53" s="659">
        <f t="shared" si="64"/>
        <v>0.76</v>
      </c>
      <c r="O53" s="691">
        <f>SUMIFS('PLAN OPERATIVO'!$CL$11:$CL$79,'PLAN OPERATIVO'!$B$11:$B$79,DEDICACIÓN!$B53,'PLAN OPERATIVO'!$D$11:$D$79,DEDICACIÓN!O$10)</f>
        <v>0</v>
      </c>
      <c r="P53" s="330">
        <f t="shared" si="65"/>
        <v>0</v>
      </c>
      <c r="Q53" s="333">
        <f>SUMIFS('PLAN OPERATIVO'!$CL$11:$CL$79,'PLAN OPERATIVO'!$B$11:$B$79,DEDICACIÓN!$B53,'PLAN OPERATIVO'!$D$11:$D$79,DEDICACIÓN!Q$10)</f>
        <v>0</v>
      </c>
      <c r="R53" s="659">
        <f t="shared" si="66"/>
        <v>0</v>
      </c>
      <c r="S53" s="691">
        <f>SUMIFS('PLAN OPERATIVO'!$CL$11:$CL$79,'PLAN OPERATIVO'!$B$11:$B$79,DEDICACIÓN!$B53,'PLAN OPERATIVO'!$D$11:$D$79,DEDICACIÓN!S$10)</f>
        <v>0</v>
      </c>
      <c r="T53" s="330">
        <f t="shared" si="67"/>
        <v>0</v>
      </c>
      <c r="U53" s="333">
        <f>SUMIFS('PLAN OPERATIVO'!$CL$11:$CL$79,'PLAN OPERATIVO'!$B$11:$B$79,DEDICACIÓN!$B53,'PLAN OPERATIVO'!$D$11:$D$79,DEDICACIÓN!U$10)</f>
        <v>0</v>
      </c>
      <c r="V53" s="659">
        <f t="shared" si="68"/>
        <v>0</v>
      </c>
      <c r="W53" s="691">
        <f>SUMIFS('PLAN OPERATIVO'!$CL$11:$CL$79,'PLAN OPERATIVO'!$B$11:$B$79,DEDICACIÓN!$B53,'PLAN OPERATIVO'!$D$11:$D$79,DEDICACIÓN!W$10)</f>
        <v>0</v>
      </c>
      <c r="X53" s="330">
        <f t="shared" si="69"/>
        <v>0</v>
      </c>
      <c r="Y53" s="333">
        <f>SUMIFS('PLAN OPERATIVO'!$CL$11:$CL$79,'PLAN OPERATIVO'!$B$11:$B$79,DEDICACIÓN!$B53,'PLAN OPERATIVO'!$D$11:$D$79,DEDICACIÓN!Y$10)</f>
        <v>0</v>
      </c>
      <c r="Z53" s="659">
        <f t="shared" si="70"/>
        <v>0</v>
      </c>
      <c r="AA53" s="691">
        <f>SUMIFS('PLAN OPERATIVO'!$CL$11:$CL$79,'PLAN OPERATIVO'!$B$11:$B$79,DEDICACIÓN!$B53,'PLAN OPERATIVO'!$D$11:$D$79,DEDICACIÓN!AA$10)</f>
        <v>0</v>
      </c>
      <c r="AB53" s="330">
        <f t="shared" si="71"/>
        <v>0</v>
      </c>
      <c r="AC53" s="333">
        <f>SUMIFS('PLAN OPERATIVO'!$CL$11:$CL$79,'PLAN OPERATIVO'!$B$11:$B$79,DEDICACIÓN!$B53,'PLAN OPERATIVO'!$D$11:$D$79,DEDICACIÓN!AC$10)</f>
        <v>0</v>
      </c>
      <c r="AD53" s="659">
        <f t="shared" si="72"/>
        <v>0</v>
      </c>
      <c r="AE53" s="691">
        <f>SUMIFS('PLAN OPERATIVO'!$CL$11:$CL$79,'PLAN OPERATIVO'!$B$11:$B$79,DEDICACIÓN!$B53,'PLAN OPERATIVO'!$D$11:$D$79,DEDICACIÓN!AE$10)</f>
        <v>0</v>
      </c>
      <c r="AF53" s="330">
        <f t="shared" si="73"/>
        <v>0</v>
      </c>
      <c r="AG53" s="333">
        <f>SUMIFS('PLAN OPERATIVO'!$CL$11:$CL$79,'PLAN OPERATIVO'!$B$11:$B$79,DEDICACIÓN!$B53,'PLAN OPERATIVO'!$D$11:$D$79,DEDICACIÓN!AG$10)</f>
        <v>0</v>
      </c>
      <c r="AH53" s="659">
        <f t="shared" si="74"/>
        <v>0</v>
      </c>
      <c r="AI53" s="330"/>
      <c r="AJ53" s="571"/>
      <c r="AK53" s="571"/>
      <c r="AL53" s="331"/>
      <c r="AM53" s="332"/>
      <c r="AN53" s="333"/>
      <c r="AO53" s="333"/>
      <c r="AP53" s="575"/>
      <c r="AQ53" s="330"/>
      <c r="AR53" s="571"/>
      <c r="AS53" s="571"/>
      <c r="AT53" s="331"/>
      <c r="AU53" s="332"/>
      <c r="AV53" s="333"/>
      <c r="AW53" s="333"/>
      <c r="AX53" s="575"/>
      <c r="AY53" s="330"/>
      <c r="AZ53" s="571"/>
      <c r="BA53" s="571"/>
      <c r="BB53" s="331"/>
      <c r="BC53" s="332"/>
      <c r="BD53" s="333"/>
      <c r="BE53" s="333"/>
      <c r="BF53" s="575"/>
      <c r="BG53" s="330"/>
      <c r="BH53" s="571"/>
      <c r="BI53" s="571"/>
      <c r="BJ53" s="331"/>
      <c r="BK53" s="332"/>
      <c r="BL53" s="333"/>
      <c r="BM53" s="333"/>
      <c r="BN53" s="575"/>
      <c r="BO53" s="330"/>
      <c r="BP53" s="571"/>
      <c r="BQ53" s="571"/>
      <c r="BR53" s="331"/>
    </row>
    <row r="54" spans="2:70" s="334" customFormat="1" ht="35.25" customHeight="1">
      <c r="B54" s="695" t="str">
        <f>'PLAN OPERATIVO'!B53</f>
        <v>Orientar el plan de trabajo ambiental escolar elaborado con la comunidad educativa.</v>
      </c>
      <c r="C54" s="691">
        <f>SUMIFS('PLAN OPERATIVO'!$CL$11:$CL$79,'PLAN OPERATIVO'!$B$11:$B$79,DEDICACIÓN!$B54,'PLAN OPERATIVO'!$D$11:$D$79,DEDICACIÓN!C$10)</f>
        <v>0</v>
      </c>
      <c r="D54" s="330">
        <f t="shared" si="59"/>
        <v>0</v>
      </c>
      <c r="E54" s="333">
        <f>SUMIFS('PLAN OPERATIVO'!$CL$11:$CL$79,'PLAN OPERATIVO'!$B$11:$B$79,DEDICACIÓN!$B54,'PLAN OPERATIVO'!$D$11:$D$79,DEDICACIÓN!E$10)</f>
        <v>0</v>
      </c>
      <c r="F54" s="659">
        <f t="shared" si="60"/>
        <v>0</v>
      </c>
      <c r="G54" s="691">
        <f>SUMIFS('PLAN OPERATIVO'!$CL$11:$CL$79,'PLAN OPERATIVO'!$B$11:$B$79,DEDICACIÓN!$B54,'PLAN OPERATIVO'!$D$11:$D$79,DEDICACIÓN!G$10)</f>
        <v>0</v>
      </c>
      <c r="H54" s="330">
        <f t="shared" si="61"/>
        <v>0</v>
      </c>
      <c r="I54" s="333">
        <f>SUMIFS('PLAN OPERATIVO'!$CL$11:$CL$79,'PLAN OPERATIVO'!$B$11:$B$79,DEDICACIÓN!$B54,'PLAN OPERATIVO'!$D$11:$D$79,DEDICACIÓN!I$10)</f>
        <v>0</v>
      </c>
      <c r="J54" s="659">
        <f t="shared" si="62"/>
        <v>0</v>
      </c>
      <c r="K54" s="691">
        <f>SUMIFS('PLAN OPERATIVO'!$CL$11:$CL$79,'PLAN OPERATIVO'!$B$11:$B$79,DEDICACIÓN!$B54,'PLAN OPERATIVO'!$D$11:$D$79,DEDICACIÓN!K$10)</f>
        <v>0</v>
      </c>
      <c r="L54" s="330">
        <f t="shared" si="63"/>
        <v>0</v>
      </c>
      <c r="M54" s="333">
        <f>SUMIFS('PLAN OPERATIVO'!$CL$11:$CL$79,'PLAN OPERATIVO'!$B$11:$B$79,DEDICACIÓN!$B54,'PLAN OPERATIVO'!$D$11:$D$79,DEDICACIÓN!M$10)</f>
        <v>5</v>
      </c>
      <c r="N54" s="659">
        <f t="shared" si="64"/>
        <v>0.21</v>
      </c>
      <c r="O54" s="691">
        <f>SUMIFS('PLAN OPERATIVO'!$CL$11:$CL$79,'PLAN OPERATIVO'!$B$11:$B$79,DEDICACIÓN!$B54,'PLAN OPERATIVO'!$D$11:$D$79,DEDICACIÓN!O$10)</f>
        <v>0</v>
      </c>
      <c r="P54" s="330">
        <f t="shared" si="65"/>
        <v>0</v>
      </c>
      <c r="Q54" s="333">
        <f>SUMIFS('PLAN OPERATIVO'!$CL$11:$CL$79,'PLAN OPERATIVO'!$B$11:$B$79,DEDICACIÓN!$B54,'PLAN OPERATIVO'!$D$11:$D$79,DEDICACIÓN!Q$10)</f>
        <v>0</v>
      </c>
      <c r="R54" s="659">
        <f t="shared" si="66"/>
        <v>0</v>
      </c>
      <c r="S54" s="691">
        <f>SUMIFS('PLAN OPERATIVO'!$CL$11:$CL$79,'PLAN OPERATIVO'!$B$11:$B$79,DEDICACIÓN!$B54,'PLAN OPERATIVO'!$D$11:$D$79,DEDICACIÓN!S$10)</f>
        <v>0</v>
      </c>
      <c r="T54" s="330">
        <f t="shared" si="67"/>
        <v>0</v>
      </c>
      <c r="U54" s="333">
        <f>SUMIFS('PLAN OPERATIVO'!$CL$11:$CL$79,'PLAN OPERATIVO'!$B$11:$B$79,DEDICACIÓN!$B54,'PLAN OPERATIVO'!$D$11:$D$79,DEDICACIÓN!U$10)</f>
        <v>0</v>
      </c>
      <c r="V54" s="659">
        <f t="shared" si="68"/>
        <v>0</v>
      </c>
      <c r="W54" s="691">
        <f>SUMIFS('PLAN OPERATIVO'!$CL$11:$CL$79,'PLAN OPERATIVO'!$B$11:$B$79,DEDICACIÓN!$B54,'PLAN OPERATIVO'!$D$11:$D$79,DEDICACIÓN!W$10)</f>
        <v>0</v>
      </c>
      <c r="X54" s="330">
        <f t="shared" si="69"/>
        <v>0</v>
      </c>
      <c r="Y54" s="333">
        <f>SUMIFS('PLAN OPERATIVO'!$CL$11:$CL$79,'PLAN OPERATIVO'!$B$11:$B$79,DEDICACIÓN!$B54,'PLAN OPERATIVO'!$D$11:$D$79,DEDICACIÓN!Y$10)</f>
        <v>0</v>
      </c>
      <c r="Z54" s="659">
        <f t="shared" si="70"/>
        <v>0</v>
      </c>
      <c r="AA54" s="691">
        <f>SUMIFS('PLAN OPERATIVO'!$CL$11:$CL$79,'PLAN OPERATIVO'!$B$11:$B$79,DEDICACIÓN!$B54,'PLAN OPERATIVO'!$D$11:$D$79,DEDICACIÓN!AA$10)</f>
        <v>0</v>
      </c>
      <c r="AB54" s="330">
        <f t="shared" si="71"/>
        <v>0</v>
      </c>
      <c r="AC54" s="333">
        <f>SUMIFS('PLAN OPERATIVO'!$CL$11:$CL$79,'PLAN OPERATIVO'!$B$11:$B$79,DEDICACIÓN!$B54,'PLAN OPERATIVO'!$D$11:$D$79,DEDICACIÓN!AC$10)</f>
        <v>0</v>
      </c>
      <c r="AD54" s="659">
        <f t="shared" si="72"/>
        <v>0</v>
      </c>
      <c r="AE54" s="691">
        <f>SUMIFS('PLAN OPERATIVO'!$CL$11:$CL$79,'PLAN OPERATIVO'!$B$11:$B$79,DEDICACIÓN!$B54,'PLAN OPERATIVO'!$D$11:$D$79,DEDICACIÓN!AE$10)</f>
        <v>0</v>
      </c>
      <c r="AF54" s="330">
        <f t="shared" si="73"/>
        <v>0</v>
      </c>
      <c r="AG54" s="333">
        <f>SUMIFS('PLAN OPERATIVO'!$CL$11:$CL$79,'PLAN OPERATIVO'!$B$11:$B$79,DEDICACIÓN!$B54,'PLAN OPERATIVO'!$D$11:$D$79,DEDICACIÓN!AG$10)</f>
        <v>0</v>
      </c>
      <c r="AH54" s="659">
        <f t="shared" si="74"/>
        <v>0</v>
      </c>
      <c r="AI54" s="330"/>
      <c r="AJ54" s="571"/>
      <c r="AK54" s="571"/>
      <c r="AL54" s="331"/>
      <c r="AM54" s="332"/>
      <c r="AN54" s="333"/>
      <c r="AO54" s="333"/>
      <c r="AP54" s="575"/>
      <c r="AQ54" s="330"/>
      <c r="AR54" s="571"/>
      <c r="AS54" s="571"/>
      <c r="AT54" s="331"/>
      <c r="AU54" s="332"/>
      <c r="AV54" s="333"/>
      <c r="AW54" s="333"/>
      <c r="AX54" s="575"/>
      <c r="AY54" s="330"/>
      <c r="AZ54" s="571"/>
      <c r="BA54" s="571"/>
      <c r="BB54" s="331"/>
      <c r="BC54" s="332"/>
      <c r="BD54" s="333"/>
      <c r="BE54" s="333"/>
      <c r="BF54" s="575"/>
      <c r="BG54" s="330"/>
      <c r="BH54" s="571"/>
      <c r="BI54" s="571"/>
      <c r="BJ54" s="331"/>
      <c r="BK54" s="332"/>
      <c r="BL54" s="333"/>
      <c r="BM54" s="333"/>
      <c r="BN54" s="575"/>
      <c r="BO54" s="330"/>
      <c r="BP54" s="571"/>
      <c r="BQ54" s="571"/>
      <c r="BR54" s="331"/>
    </row>
    <row r="55" spans="2:70" s="334" customFormat="1" ht="50.25" customHeight="1">
      <c r="B55" s="695" t="str">
        <f>'PLAN OPERATIVO'!B54</f>
        <v>Estructurar y coordinar la convocatoria y la capacitación audiovisual, así como las expociciones audiovisuales y fotográficas en las veredas y el casco urbano.</v>
      </c>
      <c r="C55" s="691">
        <f>SUMIFS('PLAN OPERATIVO'!$CL$11:$CL$79,'PLAN OPERATIVO'!$B$11:$B$79,DEDICACIÓN!$B55,'PLAN OPERATIVO'!$D$11:$D$79,DEDICACIÓN!C$10)</f>
        <v>0</v>
      </c>
      <c r="D55" s="330">
        <f t="shared" si="59"/>
        <v>0</v>
      </c>
      <c r="E55" s="333">
        <f>SUMIFS('PLAN OPERATIVO'!$CL$11:$CL$79,'PLAN OPERATIVO'!$B$11:$B$79,DEDICACIÓN!$B55,'PLAN OPERATIVO'!$D$11:$D$79,DEDICACIÓN!E$10)</f>
        <v>0</v>
      </c>
      <c r="F55" s="659">
        <f t="shared" si="60"/>
        <v>0</v>
      </c>
      <c r="G55" s="691">
        <f>SUMIFS('PLAN OPERATIVO'!$CL$11:$CL$79,'PLAN OPERATIVO'!$B$11:$B$79,DEDICACIÓN!$B55,'PLAN OPERATIVO'!$D$11:$D$79,DEDICACIÓN!G$10)</f>
        <v>0</v>
      </c>
      <c r="H55" s="330">
        <f t="shared" si="61"/>
        <v>0</v>
      </c>
      <c r="I55" s="333">
        <f>SUMIFS('PLAN OPERATIVO'!$CL$11:$CL$79,'PLAN OPERATIVO'!$B$11:$B$79,DEDICACIÓN!$B55,'PLAN OPERATIVO'!$D$11:$D$79,DEDICACIÓN!I$10)</f>
        <v>0</v>
      </c>
      <c r="J55" s="659">
        <f t="shared" si="62"/>
        <v>0</v>
      </c>
      <c r="K55" s="691">
        <f>SUMIFS('PLAN OPERATIVO'!$CL$11:$CL$79,'PLAN OPERATIVO'!$B$11:$B$79,DEDICACIÓN!$B55,'PLAN OPERATIVO'!$D$11:$D$79,DEDICACIÓN!K$10)</f>
        <v>0</v>
      </c>
      <c r="L55" s="330">
        <f t="shared" si="63"/>
        <v>0</v>
      </c>
      <c r="M55" s="333">
        <f>SUMIFS('PLAN OPERATIVO'!$CL$11:$CL$79,'PLAN OPERATIVO'!$B$11:$B$79,DEDICACIÓN!$B55,'PLAN OPERATIVO'!$D$11:$D$79,DEDICACIÓN!M$10)</f>
        <v>15.500000000000002</v>
      </c>
      <c r="N55" s="659">
        <f t="shared" si="64"/>
        <v>0.65</v>
      </c>
      <c r="O55" s="691">
        <f>SUMIFS('PLAN OPERATIVO'!$CL$11:$CL$79,'PLAN OPERATIVO'!$B$11:$B$79,DEDICACIÓN!$B55,'PLAN OPERATIVO'!$D$11:$D$79,DEDICACIÓN!O$10)</f>
        <v>0</v>
      </c>
      <c r="P55" s="330">
        <f t="shared" si="65"/>
        <v>0</v>
      </c>
      <c r="Q55" s="333">
        <f>SUMIFS('PLAN OPERATIVO'!$CL$11:$CL$79,'PLAN OPERATIVO'!$B$11:$B$79,DEDICACIÓN!$B55,'PLAN OPERATIVO'!$D$11:$D$79,DEDICACIÓN!Q$10)</f>
        <v>0</v>
      </c>
      <c r="R55" s="659">
        <f t="shared" si="66"/>
        <v>0</v>
      </c>
      <c r="S55" s="691">
        <f>SUMIFS('PLAN OPERATIVO'!$CL$11:$CL$79,'PLAN OPERATIVO'!$B$11:$B$79,DEDICACIÓN!$B55,'PLAN OPERATIVO'!$D$11:$D$79,DEDICACIÓN!S$10)</f>
        <v>0</v>
      </c>
      <c r="T55" s="330">
        <f t="shared" si="67"/>
        <v>0</v>
      </c>
      <c r="U55" s="333">
        <f>SUMIFS('PLAN OPERATIVO'!$CL$11:$CL$79,'PLAN OPERATIVO'!$B$11:$B$79,DEDICACIÓN!$B55,'PLAN OPERATIVO'!$D$11:$D$79,DEDICACIÓN!U$10)</f>
        <v>0</v>
      </c>
      <c r="V55" s="659">
        <f t="shared" si="68"/>
        <v>0</v>
      </c>
      <c r="W55" s="691">
        <f>SUMIFS('PLAN OPERATIVO'!$CL$11:$CL$79,'PLAN OPERATIVO'!$B$11:$B$79,DEDICACIÓN!$B55,'PLAN OPERATIVO'!$D$11:$D$79,DEDICACIÓN!W$10)</f>
        <v>0</v>
      </c>
      <c r="X55" s="330">
        <f t="shared" si="69"/>
        <v>0</v>
      </c>
      <c r="Y55" s="333">
        <f>SUMIFS('PLAN OPERATIVO'!$CL$11:$CL$79,'PLAN OPERATIVO'!$B$11:$B$79,DEDICACIÓN!$B55,'PLAN OPERATIVO'!$D$11:$D$79,DEDICACIÓN!Y$10)</f>
        <v>0</v>
      </c>
      <c r="Z55" s="659">
        <f t="shared" si="70"/>
        <v>0</v>
      </c>
      <c r="AA55" s="691">
        <f>SUMIFS('PLAN OPERATIVO'!$CL$11:$CL$79,'PLAN OPERATIVO'!$B$11:$B$79,DEDICACIÓN!$B55,'PLAN OPERATIVO'!$D$11:$D$79,DEDICACIÓN!AA$10)</f>
        <v>0</v>
      </c>
      <c r="AB55" s="330">
        <f t="shared" si="71"/>
        <v>0</v>
      </c>
      <c r="AC55" s="333">
        <f>SUMIFS('PLAN OPERATIVO'!$CL$11:$CL$79,'PLAN OPERATIVO'!$B$11:$B$79,DEDICACIÓN!$B55,'PLAN OPERATIVO'!$D$11:$D$79,DEDICACIÓN!AC$10)</f>
        <v>0</v>
      </c>
      <c r="AD55" s="659">
        <f t="shared" si="72"/>
        <v>0</v>
      </c>
      <c r="AE55" s="691">
        <f>SUMIFS('PLAN OPERATIVO'!$CL$11:$CL$79,'PLAN OPERATIVO'!$B$11:$B$79,DEDICACIÓN!$B55,'PLAN OPERATIVO'!$D$11:$D$79,DEDICACIÓN!AE$10)</f>
        <v>0</v>
      </c>
      <c r="AF55" s="330">
        <f t="shared" si="73"/>
        <v>0</v>
      </c>
      <c r="AG55" s="333">
        <f>SUMIFS('PLAN OPERATIVO'!$CL$11:$CL$79,'PLAN OPERATIVO'!$B$11:$B$79,DEDICACIÓN!$B55,'PLAN OPERATIVO'!$D$11:$D$79,DEDICACIÓN!AG$10)</f>
        <v>0</v>
      </c>
      <c r="AH55" s="659">
        <f t="shared" si="74"/>
        <v>0</v>
      </c>
      <c r="AI55" s="330"/>
      <c r="AJ55" s="571"/>
      <c r="AK55" s="571"/>
      <c r="AL55" s="331"/>
      <c r="AM55" s="332"/>
      <c r="AN55" s="333"/>
      <c r="AO55" s="333"/>
      <c r="AP55" s="575"/>
      <c r="AQ55" s="330"/>
      <c r="AR55" s="571"/>
      <c r="AS55" s="571"/>
      <c r="AT55" s="331"/>
      <c r="AU55" s="332"/>
      <c r="AV55" s="333"/>
      <c r="AW55" s="333"/>
      <c r="AX55" s="575"/>
      <c r="AY55" s="330"/>
      <c r="AZ55" s="571"/>
      <c r="BA55" s="571"/>
      <c r="BB55" s="331"/>
      <c r="BC55" s="332"/>
      <c r="BD55" s="333"/>
      <c r="BE55" s="333"/>
      <c r="BF55" s="575"/>
      <c r="BG55" s="330"/>
      <c r="BH55" s="571"/>
      <c r="BI55" s="571"/>
      <c r="BJ55" s="331"/>
      <c r="BK55" s="332"/>
      <c r="BL55" s="333"/>
      <c r="BM55" s="333"/>
      <c r="BN55" s="575"/>
      <c r="BO55" s="330"/>
      <c r="BP55" s="571"/>
      <c r="BQ55" s="571"/>
      <c r="BR55" s="331"/>
    </row>
    <row r="56" spans="2:70" s="334" customFormat="1" ht="22.5" customHeight="1">
      <c r="B56" s="695" t="str">
        <f>'PLAN OPERATIVO'!B55</f>
        <v xml:space="preserve">Elaboración de los textos para la cartilla </v>
      </c>
      <c r="C56" s="691">
        <f>SUMIFS('PLAN OPERATIVO'!$CL$11:$CL$79,'PLAN OPERATIVO'!$B$11:$B$79,DEDICACIÓN!$B56,'PLAN OPERATIVO'!$D$11:$D$79,DEDICACIÓN!C$10)</f>
        <v>0</v>
      </c>
      <c r="D56" s="330">
        <f t="shared" si="59"/>
        <v>0</v>
      </c>
      <c r="E56" s="333">
        <f>SUMIFS('PLAN OPERATIVO'!$CL$11:$CL$79,'PLAN OPERATIVO'!$B$11:$B$79,DEDICACIÓN!$B56,'PLAN OPERATIVO'!$D$11:$D$79,DEDICACIÓN!E$10)</f>
        <v>0</v>
      </c>
      <c r="F56" s="659">
        <f t="shared" si="60"/>
        <v>0</v>
      </c>
      <c r="G56" s="691">
        <f>SUMIFS('PLAN OPERATIVO'!$CL$11:$CL$79,'PLAN OPERATIVO'!$B$11:$B$79,DEDICACIÓN!$B56,'PLAN OPERATIVO'!$D$11:$D$79,DEDICACIÓN!G$10)</f>
        <v>0</v>
      </c>
      <c r="H56" s="330">
        <f t="shared" si="61"/>
        <v>0</v>
      </c>
      <c r="I56" s="333">
        <f>SUMIFS('PLAN OPERATIVO'!$CL$11:$CL$79,'PLAN OPERATIVO'!$B$11:$B$79,DEDICACIÓN!$B56,'PLAN OPERATIVO'!$D$11:$D$79,DEDICACIÓN!I$10)</f>
        <v>0</v>
      </c>
      <c r="J56" s="659">
        <f t="shared" si="62"/>
        <v>0</v>
      </c>
      <c r="K56" s="691">
        <f>SUMIFS('PLAN OPERATIVO'!$CL$11:$CL$79,'PLAN OPERATIVO'!$B$11:$B$79,DEDICACIÓN!$B56,'PLAN OPERATIVO'!$D$11:$D$79,DEDICACIÓN!K$10)</f>
        <v>0</v>
      </c>
      <c r="L56" s="330">
        <f t="shared" si="63"/>
        <v>0</v>
      </c>
      <c r="M56" s="333">
        <f>SUMIFS('PLAN OPERATIVO'!$CL$11:$CL$79,'PLAN OPERATIVO'!$B$11:$B$79,DEDICACIÓN!$B56,'PLAN OPERATIVO'!$D$11:$D$79,DEDICACIÓN!M$10)</f>
        <v>10.7</v>
      </c>
      <c r="N56" s="659">
        <f t="shared" si="64"/>
        <v>0.45</v>
      </c>
      <c r="O56" s="691">
        <f>SUMIFS('PLAN OPERATIVO'!$CL$11:$CL$79,'PLAN OPERATIVO'!$B$11:$B$79,DEDICACIÓN!$B56,'PLAN OPERATIVO'!$D$11:$D$79,DEDICACIÓN!O$10)</f>
        <v>0</v>
      </c>
      <c r="P56" s="330">
        <f t="shared" si="65"/>
        <v>0</v>
      </c>
      <c r="Q56" s="333">
        <f>SUMIFS('PLAN OPERATIVO'!$CL$11:$CL$79,'PLAN OPERATIVO'!$B$11:$B$79,DEDICACIÓN!$B56,'PLAN OPERATIVO'!$D$11:$D$79,DEDICACIÓN!Q$10)</f>
        <v>0</v>
      </c>
      <c r="R56" s="659">
        <f t="shared" si="66"/>
        <v>0</v>
      </c>
      <c r="S56" s="691">
        <f>SUMIFS('PLAN OPERATIVO'!$CL$11:$CL$79,'PLAN OPERATIVO'!$B$11:$B$79,DEDICACIÓN!$B56,'PLAN OPERATIVO'!$D$11:$D$79,DEDICACIÓN!S$10)</f>
        <v>0</v>
      </c>
      <c r="T56" s="330">
        <f t="shared" si="67"/>
        <v>0</v>
      </c>
      <c r="U56" s="333">
        <f>SUMIFS('PLAN OPERATIVO'!$CL$11:$CL$79,'PLAN OPERATIVO'!$B$11:$B$79,DEDICACIÓN!$B56,'PLAN OPERATIVO'!$D$11:$D$79,DEDICACIÓN!U$10)</f>
        <v>0</v>
      </c>
      <c r="V56" s="659">
        <f t="shared" si="68"/>
        <v>0</v>
      </c>
      <c r="W56" s="691">
        <f>SUMIFS('PLAN OPERATIVO'!$CL$11:$CL$79,'PLAN OPERATIVO'!$B$11:$B$79,DEDICACIÓN!$B56,'PLAN OPERATIVO'!$D$11:$D$79,DEDICACIÓN!W$10)</f>
        <v>0</v>
      </c>
      <c r="X56" s="330">
        <f t="shared" si="69"/>
        <v>0</v>
      </c>
      <c r="Y56" s="333">
        <f>SUMIFS('PLAN OPERATIVO'!$CL$11:$CL$79,'PLAN OPERATIVO'!$B$11:$B$79,DEDICACIÓN!$B56,'PLAN OPERATIVO'!$D$11:$D$79,DEDICACIÓN!Y$10)</f>
        <v>0</v>
      </c>
      <c r="Z56" s="659">
        <f t="shared" si="70"/>
        <v>0</v>
      </c>
      <c r="AA56" s="691">
        <f>SUMIFS('PLAN OPERATIVO'!$CL$11:$CL$79,'PLAN OPERATIVO'!$B$11:$B$79,DEDICACIÓN!$B56,'PLAN OPERATIVO'!$D$11:$D$79,DEDICACIÓN!AA$10)</f>
        <v>0</v>
      </c>
      <c r="AB56" s="330">
        <f t="shared" si="71"/>
        <v>0</v>
      </c>
      <c r="AC56" s="333">
        <f>SUMIFS('PLAN OPERATIVO'!$CL$11:$CL$79,'PLAN OPERATIVO'!$B$11:$B$79,DEDICACIÓN!$B56,'PLAN OPERATIVO'!$D$11:$D$79,DEDICACIÓN!AC$10)</f>
        <v>0</v>
      </c>
      <c r="AD56" s="659">
        <f t="shared" si="72"/>
        <v>0</v>
      </c>
      <c r="AE56" s="691">
        <f>SUMIFS('PLAN OPERATIVO'!$CL$11:$CL$79,'PLAN OPERATIVO'!$B$11:$B$79,DEDICACIÓN!$B56,'PLAN OPERATIVO'!$D$11:$D$79,DEDICACIÓN!AE$10)</f>
        <v>0</v>
      </c>
      <c r="AF56" s="330">
        <f t="shared" si="73"/>
        <v>0</v>
      </c>
      <c r="AG56" s="333">
        <f>SUMIFS('PLAN OPERATIVO'!$CL$11:$CL$79,'PLAN OPERATIVO'!$B$11:$B$79,DEDICACIÓN!$B56,'PLAN OPERATIVO'!$D$11:$D$79,DEDICACIÓN!AG$10)</f>
        <v>0</v>
      </c>
      <c r="AH56" s="659">
        <f t="shared" si="74"/>
        <v>0</v>
      </c>
      <c r="AI56" s="330"/>
      <c r="AJ56" s="571"/>
      <c r="AK56" s="571"/>
      <c r="AL56" s="331"/>
      <c r="AM56" s="332"/>
      <c r="AN56" s="333"/>
      <c r="AO56" s="333"/>
      <c r="AP56" s="575"/>
      <c r="AQ56" s="330"/>
      <c r="AR56" s="571"/>
      <c r="AS56" s="571"/>
      <c r="AT56" s="331"/>
      <c r="AU56" s="332"/>
      <c r="AV56" s="333"/>
      <c r="AW56" s="333"/>
      <c r="AX56" s="575"/>
      <c r="AY56" s="330"/>
      <c r="AZ56" s="571"/>
      <c r="BA56" s="571"/>
      <c r="BB56" s="331"/>
      <c r="BC56" s="332"/>
      <c r="BD56" s="333"/>
      <c r="BE56" s="333"/>
      <c r="BF56" s="575"/>
      <c r="BG56" s="330"/>
      <c r="BH56" s="571"/>
      <c r="BI56" s="571"/>
      <c r="BJ56" s="331"/>
      <c r="BK56" s="332"/>
      <c r="BL56" s="333"/>
      <c r="BM56" s="333"/>
      <c r="BN56" s="575"/>
      <c r="BO56" s="330"/>
      <c r="BP56" s="571"/>
      <c r="BQ56" s="571"/>
      <c r="BR56" s="331"/>
    </row>
    <row r="57" spans="2:70" s="334" customFormat="1" ht="22.5" customHeight="1">
      <c r="B57" s="695" t="str">
        <f>'PLAN OPERATIVO'!B56</f>
        <v xml:space="preserve">Formulación comunitaria del plan de vida de la microcuenca  </v>
      </c>
      <c r="C57" s="691">
        <f>SUMIFS('PLAN OPERATIVO'!$CL$11:$CL$79,'PLAN OPERATIVO'!$B$11:$B$79,DEDICACIÓN!$B57,'PLAN OPERATIVO'!$D$11:$D$79,DEDICACIÓN!C$10)</f>
        <v>0</v>
      </c>
      <c r="D57" s="330">
        <f t="shared" si="59"/>
        <v>0</v>
      </c>
      <c r="E57" s="333">
        <f>SUMIFS('PLAN OPERATIVO'!$CL$11:$CL$79,'PLAN OPERATIVO'!$B$11:$B$79,DEDICACIÓN!$B57,'PLAN OPERATIVO'!$D$11:$D$79,DEDICACIÓN!E$10)</f>
        <v>0</v>
      </c>
      <c r="F57" s="659">
        <f t="shared" si="60"/>
        <v>0</v>
      </c>
      <c r="G57" s="691">
        <f>SUMIFS('PLAN OPERATIVO'!$CL$11:$CL$79,'PLAN OPERATIVO'!$B$11:$B$79,DEDICACIÓN!$B57,'PLAN OPERATIVO'!$D$11:$D$79,DEDICACIÓN!G$10)</f>
        <v>0</v>
      </c>
      <c r="H57" s="330">
        <f t="shared" si="61"/>
        <v>0</v>
      </c>
      <c r="I57" s="333">
        <f>SUMIFS('PLAN OPERATIVO'!$CL$11:$CL$79,'PLAN OPERATIVO'!$B$11:$B$79,DEDICACIÓN!$B57,'PLAN OPERATIVO'!$D$11:$D$79,DEDICACIÓN!I$10)</f>
        <v>0</v>
      </c>
      <c r="J57" s="659">
        <f t="shared" si="62"/>
        <v>0</v>
      </c>
      <c r="K57" s="691">
        <f>SUMIFS('PLAN OPERATIVO'!$CL$11:$CL$79,'PLAN OPERATIVO'!$B$11:$B$79,DEDICACIÓN!$B57,'PLAN OPERATIVO'!$D$11:$D$79,DEDICACIÓN!K$10)</f>
        <v>0</v>
      </c>
      <c r="L57" s="330">
        <f t="shared" si="63"/>
        <v>0</v>
      </c>
      <c r="M57" s="333">
        <f>SUMIFS('PLAN OPERATIVO'!$CL$11:$CL$79,'PLAN OPERATIVO'!$B$11:$B$79,DEDICACIÓN!$B57,'PLAN OPERATIVO'!$D$11:$D$79,DEDICACIÓN!M$10)</f>
        <v>3.5999999999999996</v>
      </c>
      <c r="N57" s="659">
        <f t="shared" si="64"/>
        <v>0.15</v>
      </c>
      <c r="O57" s="691">
        <f>SUMIFS('PLAN OPERATIVO'!$CL$11:$CL$79,'PLAN OPERATIVO'!$B$11:$B$79,DEDICACIÓN!$B57,'PLAN OPERATIVO'!$D$11:$D$79,DEDICACIÓN!O$10)</f>
        <v>0</v>
      </c>
      <c r="P57" s="330">
        <f t="shared" si="65"/>
        <v>0</v>
      </c>
      <c r="Q57" s="333">
        <f>SUMIFS('PLAN OPERATIVO'!$CL$11:$CL$79,'PLAN OPERATIVO'!$B$11:$B$79,DEDICACIÓN!$B57,'PLAN OPERATIVO'!$D$11:$D$79,DEDICACIÓN!Q$10)</f>
        <v>0</v>
      </c>
      <c r="R57" s="659">
        <f t="shared" si="66"/>
        <v>0</v>
      </c>
      <c r="S57" s="691">
        <f>SUMIFS('PLAN OPERATIVO'!$CL$11:$CL$79,'PLAN OPERATIVO'!$B$11:$B$79,DEDICACIÓN!$B57,'PLAN OPERATIVO'!$D$11:$D$79,DEDICACIÓN!S$10)</f>
        <v>0</v>
      </c>
      <c r="T57" s="330">
        <f t="shared" si="67"/>
        <v>0</v>
      </c>
      <c r="U57" s="333">
        <f>SUMIFS('PLAN OPERATIVO'!$CL$11:$CL$79,'PLAN OPERATIVO'!$B$11:$B$79,DEDICACIÓN!$B57,'PLAN OPERATIVO'!$D$11:$D$79,DEDICACIÓN!U$10)</f>
        <v>0</v>
      </c>
      <c r="V57" s="659">
        <f t="shared" si="68"/>
        <v>0</v>
      </c>
      <c r="W57" s="691">
        <f>SUMIFS('PLAN OPERATIVO'!$CL$11:$CL$79,'PLAN OPERATIVO'!$B$11:$B$79,DEDICACIÓN!$B57,'PLAN OPERATIVO'!$D$11:$D$79,DEDICACIÓN!W$10)</f>
        <v>0</v>
      </c>
      <c r="X57" s="330">
        <f t="shared" si="69"/>
        <v>0</v>
      </c>
      <c r="Y57" s="333">
        <f>SUMIFS('PLAN OPERATIVO'!$CL$11:$CL$79,'PLAN OPERATIVO'!$B$11:$B$79,DEDICACIÓN!$B57,'PLAN OPERATIVO'!$D$11:$D$79,DEDICACIÓN!Y$10)</f>
        <v>0</v>
      </c>
      <c r="Z57" s="659">
        <f t="shared" si="70"/>
        <v>0</v>
      </c>
      <c r="AA57" s="691">
        <f>SUMIFS('PLAN OPERATIVO'!$CL$11:$CL$79,'PLAN OPERATIVO'!$B$11:$B$79,DEDICACIÓN!$B57,'PLAN OPERATIVO'!$D$11:$D$79,DEDICACIÓN!AA$10)</f>
        <v>0</v>
      </c>
      <c r="AB57" s="330">
        <f t="shared" si="71"/>
        <v>0</v>
      </c>
      <c r="AC57" s="333">
        <f>SUMIFS('PLAN OPERATIVO'!$CL$11:$CL$79,'PLAN OPERATIVO'!$B$11:$B$79,DEDICACIÓN!$B57,'PLAN OPERATIVO'!$D$11:$D$79,DEDICACIÓN!AC$10)</f>
        <v>0</v>
      </c>
      <c r="AD57" s="659">
        <f t="shared" si="72"/>
        <v>0</v>
      </c>
      <c r="AE57" s="691">
        <f>SUMIFS('PLAN OPERATIVO'!$CL$11:$CL$79,'PLAN OPERATIVO'!$B$11:$B$79,DEDICACIÓN!$B57,'PLAN OPERATIVO'!$D$11:$D$79,DEDICACIÓN!AE$10)</f>
        <v>0</v>
      </c>
      <c r="AF57" s="330">
        <f t="shared" si="73"/>
        <v>0</v>
      </c>
      <c r="AG57" s="333">
        <f>SUMIFS('PLAN OPERATIVO'!$CL$11:$CL$79,'PLAN OPERATIVO'!$B$11:$B$79,DEDICACIÓN!$B57,'PLAN OPERATIVO'!$D$11:$D$79,DEDICACIÓN!AG$10)</f>
        <v>0</v>
      </c>
      <c r="AH57" s="659">
        <f t="shared" si="74"/>
        <v>0</v>
      </c>
      <c r="AI57" s="330"/>
      <c r="AJ57" s="571"/>
      <c r="AK57" s="571"/>
      <c r="AL57" s="331"/>
      <c r="AM57" s="332"/>
      <c r="AN57" s="333"/>
      <c r="AO57" s="333"/>
      <c r="AP57" s="575"/>
      <c r="AQ57" s="330"/>
      <c r="AR57" s="571"/>
      <c r="AS57" s="571"/>
      <c r="AT57" s="331"/>
      <c r="AU57" s="332"/>
      <c r="AV57" s="333"/>
      <c r="AW57" s="333"/>
      <c r="AX57" s="575"/>
      <c r="AY57" s="330"/>
      <c r="AZ57" s="571"/>
      <c r="BA57" s="571"/>
      <c r="BB57" s="331"/>
      <c r="BC57" s="332"/>
      <c r="BD57" s="333"/>
      <c r="BE57" s="333"/>
      <c r="BF57" s="575"/>
      <c r="BG57" s="330"/>
      <c r="BH57" s="571"/>
      <c r="BI57" s="571"/>
      <c r="BJ57" s="331"/>
      <c r="BK57" s="332"/>
      <c r="BL57" s="333"/>
      <c r="BM57" s="333"/>
      <c r="BN57" s="575"/>
      <c r="BO57" s="330"/>
      <c r="BP57" s="571"/>
      <c r="BQ57" s="571"/>
      <c r="BR57" s="331"/>
    </row>
    <row r="58" spans="2:70" s="334" customFormat="1" ht="22.5" customHeight="1">
      <c r="B58" s="695" t="str">
        <f>'PLAN OPERATIVO'!B57</f>
        <v xml:space="preserve">Acuerdos de correponsabilidad </v>
      </c>
      <c r="C58" s="691">
        <f>SUMIFS('PLAN OPERATIVO'!$CL$11:$CL$79,'PLAN OPERATIVO'!$B$11:$B$79,DEDICACIÓN!$B58,'PLAN OPERATIVO'!$D$11:$D$79,DEDICACIÓN!C$10)</f>
        <v>0</v>
      </c>
      <c r="D58" s="330">
        <f t="shared" si="59"/>
        <v>0</v>
      </c>
      <c r="E58" s="333">
        <f>SUMIFS('PLAN OPERATIVO'!$CL$11:$CL$79,'PLAN OPERATIVO'!$B$11:$B$79,DEDICACIÓN!$B58,'PLAN OPERATIVO'!$D$11:$D$79,DEDICACIÓN!E$10)</f>
        <v>0</v>
      </c>
      <c r="F58" s="659">
        <f t="shared" si="60"/>
        <v>0</v>
      </c>
      <c r="G58" s="691">
        <f>SUMIFS('PLAN OPERATIVO'!$CL$11:$CL$79,'PLAN OPERATIVO'!$B$11:$B$79,DEDICACIÓN!$B58,'PLAN OPERATIVO'!$D$11:$D$79,DEDICACIÓN!G$10)</f>
        <v>0</v>
      </c>
      <c r="H58" s="330">
        <f t="shared" si="61"/>
        <v>0</v>
      </c>
      <c r="I58" s="333">
        <f>SUMIFS('PLAN OPERATIVO'!$CL$11:$CL$79,'PLAN OPERATIVO'!$B$11:$B$79,DEDICACIÓN!$B58,'PLAN OPERATIVO'!$D$11:$D$79,DEDICACIÓN!I$10)</f>
        <v>0</v>
      </c>
      <c r="J58" s="659">
        <f t="shared" si="62"/>
        <v>0</v>
      </c>
      <c r="K58" s="691">
        <f>SUMIFS('PLAN OPERATIVO'!$CL$11:$CL$79,'PLAN OPERATIVO'!$B$11:$B$79,DEDICACIÓN!$B58,'PLAN OPERATIVO'!$D$11:$D$79,DEDICACIÓN!K$10)</f>
        <v>0</v>
      </c>
      <c r="L58" s="330">
        <f t="shared" si="63"/>
        <v>0</v>
      </c>
      <c r="M58" s="333">
        <f>SUMIFS('PLAN OPERATIVO'!$CL$11:$CL$79,'PLAN OPERATIVO'!$B$11:$B$79,DEDICACIÓN!$B58,'PLAN OPERATIVO'!$D$11:$D$79,DEDICACIÓN!M$10)</f>
        <v>2.1</v>
      </c>
      <c r="N58" s="659">
        <f t="shared" si="64"/>
        <v>0.09</v>
      </c>
      <c r="O58" s="691">
        <f>SUMIFS('PLAN OPERATIVO'!$CL$11:$CL$79,'PLAN OPERATIVO'!$B$11:$B$79,DEDICACIÓN!$B58,'PLAN OPERATIVO'!$D$11:$D$79,DEDICACIÓN!O$10)</f>
        <v>0</v>
      </c>
      <c r="P58" s="330">
        <f t="shared" si="65"/>
        <v>0</v>
      </c>
      <c r="Q58" s="333">
        <f>SUMIFS('PLAN OPERATIVO'!$CL$11:$CL$79,'PLAN OPERATIVO'!$B$11:$B$79,DEDICACIÓN!$B58,'PLAN OPERATIVO'!$D$11:$D$79,DEDICACIÓN!Q$10)</f>
        <v>0</v>
      </c>
      <c r="R58" s="659">
        <f t="shared" si="66"/>
        <v>0</v>
      </c>
      <c r="S58" s="691">
        <f>SUMIFS('PLAN OPERATIVO'!$CL$11:$CL$79,'PLAN OPERATIVO'!$B$11:$B$79,DEDICACIÓN!$B58,'PLAN OPERATIVO'!$D$11:$D$79,DEDICACIÓN!S$10)</f>
        <v>0</v>
      </c>
      <c r="T58" s="330">
        <f t="shared" si="67"/>
        <v>0</v>
      </c>
      <c r="U58" s="333">
        <f>SUMIFS('PLAN OPERATIVO'!$CL$11:$CL$79,'PLAN OPERATIVO'!$B$11:$B$79,DEDICACIÓN!$B58,'PLAN OPERATIVO'!$D$11:$D$79,DEDICACIÓN!U$10)</f>
        <v>0</v>
      </c>
      <c r="V58" s="659">
        <f t="shared" si="68"/>
        <v>0</v>
      </c>
      <c r="W58" s="691">
        <f>SUMIFS('PLAN OPERATIVO'!$CL$11:$CL$79,'PLAN OPERATIVO'!$B$11:$B$79,DEDICACIÓN!$B58,'PLAN OPERATIVO'!$D$11:$D$79,DEDICACIÓN!W$10)</f>
        <v>0</v>
      </c>
      <c r="X58" s="330">
        <f t="shared" si="69"/>
        <v>0</v>
      </c>
      <c r="Y58" s="333">
        <f>SUMIFS('PLAN OPERATIVO'!$CL$11:$CL$79,'PLAN OPERATIVO'!$B$11:$B$79,DEDICACIÓN!$B58,'PLAN OPERATIVO'!$D$11:$D$79,DEDICACIÓN!Y$10)</f>
        <v>0</v>
      </c>
      <c r="Z58" s="659">
        <f t="shared" si="70"/>
        <v>0</v>
      </c>
      <c r="AA58" s="691">
        <f>SUMIFS('PLAN OPERATIVO'!$CL$11:$CL$79,'PLAN OPERATIVO'!$B$11:$B$79,DEDICACIÓN!$B58,'PLAN OPERATIVO'!$D$11:$D$79,DEDICACIÓN!AA$10)</f>
        <v>0</v>
      </c>
      <c r="AB58" s="330">
        <f t="shared" si="71"/>
        <v>0</v>
      </c>
      <c r="AC58" s="333">
        <f>SUMIFS('PLAN OPERATIVO'!$CL$11:$CL$79,'PLAN OPERATIVO'!$B$11:$B$79,DEDICACIÓN!$B58,'PLAN OPERATIVO'!$D$11:$D$79,DEDICACIÓN!AC$10)</f>
        <v>0</v>
      </c>
      <c r="AD58" s="659">
        <f t="shared" si="72"/>
        <v>0</v>
      </c>
      <c r="AE58" s="691">
        <f>SUMIFS('PLAN OPERATIVO'!$CL$11:$CL$79,'PLAN OPERATIVO'!$B$11:$B$79,DEDICACIÓN!$B58,'PLAN OPERATIVO'!$D$11:$D$79,DEDICACIÓN!AE$10)</f>
        <v>0</v>
      </c>
      <c r="AF58" s="330">
        <f t="shared" si="73"/>
        <v>0</v>
      </c>
      <c r="AG58" s="333">
        <f>SUMIFS('PLAN OPERATIVO'!$CL$11:$CL$79,'PLAN OPERATIVO'!$B$11:$B$79,DEDICACIÓN!$B58,'PLAN OPERATIVO'!$D$11:$D$79,DEDICACIÓN!AG$10)</f>
        <v>0</v>
      </c>
      <c r="AH58" s="659">
        <f t="shared" si="74"/>
        <v>0</v>
      </c>
      <c r="AI58" s="330"/>
      <c r="AJ58" s="571"/>
      <c r="AK58" s="571"/>
      <c r="AL58" s="331"/>
      <c r="AM58" s="332"/>
      <c r="AN58" s="333"/>
      <c r="AO58" s="333"/>
      <c r="AP58" s="575"/>
      <c r="AQ58" s="330"/>
      <c r="AR58" s="571"/>
      <c r="AS58" s="571"/>
      <c r="AT58" s="331"/>
      <c r="AU58" s="332"/>
      <c r="AV58" s="333"/>
      <c r="AW58" s="333"/>
      <c r="AX58" s="575"/>
      <c r="AY58" s="330"/>
      <c r="AZ58" s="571"/>
      <c r="BA58" s="571"/>
      <c r="BB58" s="331"/>
      <c r="BC58" s="332"/>
      <c r="BD58" s="333"/>
      <c r="BE58" s="333"/>
      <c r="BF58" s="575"/>
      <c r="BG58" s="330"/>
      <c r="BH58" s="571"/>
      <c r="BI58" s="571"/>
      <c r="BJ58" s="331"/>
      <c r="BK58" s="332"/>
      <c r="BL58" s="333"/>
      <c r="BM58" s="333"/>
      <c r="BN58" s="575"/>
      <c r="BO58" s="330"/>
      <c r="BP58" s="571"/>
      <c r="BQ58" s="571"/>
      <c r="BR58" s="331"/>
    </row>
    <row r="59" spans="2:70" s="334" customFormat="1" ht="37.5" customHeight="1">
      <c r="B59" s="695" t="str">
        <f>'PLAN OPERATIVO'!B58</f>
        <v>Ejecución de la propuesta comunitaria para el manejo de conflictos socio ambientales identificados.</v>
      </c>
      <c r="C59" s="691">
        <f>SUMIFS('PLAN OPERATIVO'!$CL$11:$CL$79,'PLAN OPERATIVO'!$B$11:$B$79,DEDICACIÓN!$B59,'PLAN OPERATIVO'!$D$11:$D$79,DEDICACIÓN!C$10)</f>
        <v>0</v>
      </c>
      <c r="D59" s="330">
        <f t="shared" si="59"/>
        <v>0</v>
      </c>
      <c r="E59" s="333">
        <f>SUMIFS('PLAN OPERATIVO'!$CL$11:$CL$79,'PLAN OPERATIVO'!$B$11:$B$79,DEDICACIÓN!$B59,'PLAN OPERATIVO'!$D$11:$D$79,DEDICACIÓN!E$10)</f>
        <v>0</v>
      </c>
      <c r="F59" s="659">
        <f t="shared" si="60"/>
        <v>0</v>
      </c>
      <c r="G59" s="691">
        <f>SUMIFS('PLAN OPERATIVO'!$CL$11:$CL$79,'PLAN OPERATIVO'!$B$11:$B$79,DEDICACIÓN!$B59,'PLAN OPERATIVO'!$D$11:$D$79,DEDICACIÓN!G$10)</f>
        <v>0</v>
      </c>
      <c r="H59" s="330">
        <f t="shared" si="61"/>
        <v>0</v>
      </c>
      <c r="I59" s="333">
        <f>SUMIFS('PLAN OPERATIVO'!$CL$11:$CL$79,'PLAN OPERATIVO'!$B$11:$B$79,DEDICACIÓN!$B59,'PLAN OPERATIVO'!$D$11:$D$79,DEDICACIÓN!I$10)</f>
        <v>0</v>
      </c>
      <c r="J59" s="659">
        <f t="shared" si="62"/>
        <v>0</v>
      </c>
      <c r="K59" s="691">
        <f>SUMIFS('PLAN OPERATIVO'!$CL$11:$CL$79,'PLAN OPERATIVO'!$B$11:$B$79,DEDICACIÓN!$B59,'PLAN OPERATIVO'!$D$11:$D$79,DEDICACIÓN!K$10)</f>
        <v>0</v>
      </c>
      <c r="L59" s="330">
        <f t="shared" si="63"/>
        <v>0</v>
      </c>
      <c r="M59" s="333">
        <f>SUMIFS('PLAN OPERATIVO'!$CL$11:$CL$79,'PLAN OPERATIVO'!$B$11:$B$79,DEDICACIÓN!$B59,'PLAN OPERATIVO'!$D$11:$D$79,DEDICACIÓN!M$10)</f>
        <v>21.1</v>
      </c>
      <c r="N59" s="659">
        <f t="shared" si="64"/>
        <v>0.88</v>
      </c>
      <c r="O59" s="691">
        <f>SUMIFS('PLAN OPERATIVO'!$CL$11:$CL$79,'PLAN OPERATIVO'!$B$11:$B$79,DEDICACIÓN!$B59,'PLAN OPERATIVO'!$D$11:$D$79,DEDICACIÓN!O$10)</f>
        <v>0</v>
      </c>
      <c r="P59" s="330">
        <f t="shared" si="65"/>
        <v>0</v>
      </c>
      <c r="Q59" s="333">
        <f>SUMIFS('PLAN OPERATIVO'!$CL$11:$CL$79,'PLAN OPERATIVO'!$B$11:$B$79,DEDICACIÓN!$B59,'PLAN OPERATIVO'!$D$11:$D$79,DEDICACIÓN!Q$10)</f>
        <v>0</v>
      </c>
      <c r="R59" s="659">
        <f t="shared" si="66"/>
        <v>0</v>
      </c>
      <c r="S59" s="691">
        <f>SUMIFS('PLAN OPERATIVO'!$CL$11:$CL$79,'PLAN OPERATIVO'!$B$11:$B$79,DEDICACIÓN!$B59,'PLAN OPERATIVO'!$D$11:$D$79,DEDICACIÓN!S$10)</f>
        <v>0</v>
      </c>
      <c r="T59" s="330">
        <f t="shared" si="67"/>
        <v>0</v>
      </c>
      <c r="U59" s="333">
        <f>SUMIFS('PLAN OPERATIVO'!$CL$11:$CL$79,'PLAN OPERATIVO'!$B$11:$B$79,DEDICACIÓN!$B59,'PLAN OPERATIVO'!$D$11:$D$79,DEDICACIÓN!U$10)</f>
        <v>0</v>
      </c>
      <c r="V59" s="659">
        <f t="shared" si="68"/>
        <v>0</v>
      </c>
      <c r="W59" s="691">
        <f>SUMIFS('PLAN OPERATIVO'!$CL$11:$CL$79,'PLAN OPERATIVO'!$B$11:$B$79,DEDICACIÓN!$B59,'PLAN OPERATIVO'!$D$11:$D$79,DEDICACIÓN!W$10)</f>
        <v>0</v>
      </c>
      <c r="X59" s="330">
        <f t="shared" si="69"/>
        <v>0</v>
      </c>
      <c r="Y59" s="333">
        <f>SUMIFS('PLAN OPERATIVO'!$CL$11:$CL$79,'PLAN OPERATIVO'!$B$11:$B$79,DEDICACIÓN!$B59,'PLAN OPERATIVO'!$D$11:$D$79,DEDICACIÓN!Y$10)</f>
        <v>0</v>
      </c>
      <c r="Z59" s="659">
        <f t="shared" si="70"/>
        <v>0</v>
      </c>
      <c r="AA59" s="691">
        <f>SUMIFS('PLAN OPERATIVO'!$CL$11:$CL$79,'PLAN OPERATIVO'!$B$11:$B$79,DEDICACIÓN!$B59,'PLAN OPERATIVO'!$D$11:$D$79,DEDICACIÓN!AA$10)</f>
        <v>0</v>
      </c>
      <c r="AB59" s="330">
        <f t="shared" si="71"/>
        <v>0</v>
      </c>
      <c r="AC59" s="333">
        <f>SUMIFS('PLAN OPERATIVO'!$CL$11:$CL$79,'PLAN OPERATIVO'!$B$11:$B$79,DEDICACIÓN!$B59,'PLAN OPERATIVO'!$D$11:$D$79,DEDICACIÓN!AC$10)</f>
        <v>0</v>
      </c>
      <c r="AD59" s="659">
        <f t="shared" si="72"/>
        <v>0</v>
      </c>
      <c r="AE59" s="691">
        <f>SUMIFS('PLAN OPERATIVO'!$CL$11:$CL$79,'PLAN OPERATIVO'!$B$11:$B$79,DEDICACIÓN!$B59,'PLAN OPERATIVO'!$D$11:$D$79,DEDICACIÓN!AE$10)</f>
        <v>0</v>
      </c>
      <c r="AF59" s="330">
        <f t="shared" si="73"/>
        <v>0</v>
      </c>
      <c r="AG59" s="333">
        <f>SUMIFS('PLAN OPERATIVO'!$CL$11:$CL$79,'PLAN OPERATIVO'!$B$11:$B$79,DEDICACIÓN!$B59,'PLAN OPERATIVO'!$D$11:$D$79,DEDICACIÓN!AG$10)</f>
        <v>0</v>
      </c>
      <c r="AH59" s="659">
        <f t="shared" si="74"/>
        <v>0</v>
      </c>
      <c r="AI59" s="330"/>
      <c r="AJ59" s="571"/>
      <c r="AK59" s="571"/>
      <c r="AL59" s="331"/>
      <c r="AM59" s="332"/>
      <c r="AN59" s="333"/>
      <c r="AO59" s="333"/>
      <c r="AP59" s="575"/>
      <c r="AQ59" s="330"/>
      <c r="AR59" s="571"/>
      <c r="AS59" s="571"/>
      <c r="AT59" s="331"/>
      <c r="AU59" s="332"/>
      <c r="AV59" s="333"/>
      <c r="AW59" s="333"/>
      <c r="AX59" s="575"/>
      <c r="AY59" s="330"/>
      <c r="AZ59" s="571"/>
      <c r="BA59" s="571"/>
      <c r="BB59" s="331"/>
      <c r="BC59" s="332"/>
      <c r="BD59" s="333"/>
      <c r="BE59" s="333"/>
      <c r="BF59" s="575"/>
      <c r="BG59" s="330"/>
      <c r="BH59" s="571"/>
      <c r="BI59" s="571"/>
      <c r="BJ59" s="331"/>
      <c r="BK59" s="332"/>
      <c r="BL59" s="333"/>
      <c r="BM59" s="333"/>
      <c r="BN59" s="575"/>
      <c r="BO59" s="330"/>
      <c r="BP59" s="571"/>
      <c r="BQ59" s="571"/>
      <c r="BR59" s="331"/>
    </row>
    <row r="60" spans="2:70" s="334" customFormat="1" ht="49.5" customHeight="1">
      <c r="B60" s="695" t="str">
        <f>'PLAN OPERATIVO'!B59</f>
        <v>Garantizar pertinencia de las respuestas a las peticiones, quejas y reclamos de los actores sociales en relación a la ejecución del proyecto.</v>
      </c>
      <c r="C60" s="691">
        <f>SUMIFS('PLAN OPERATIVO'!$CL$11:$CL$79,'PLAN OPERATIVO'!$B$11:$B$79,DEDICACIÓN!$B60,'PLAN OPERATIVO'!$D$11:$D$79,DEDICACIÓN!C$10)</f>
        <v>0</v>
      </c>
      <c r="D60" s="330">
        <f t="shared" si="59"/>
        <v>0</v>
      </c>
      <c r="E60" s="333">
        <f>SUMIFS('PLAN OPERATIVO'!$CL$11:$CL$79,'PLAN OPERATIVO'!$B$11:$B$79,DEDICACIÓN!$B60,'PLAN OPERATIVO'!$D$11:$D$79,DEDICACIÓN!E$10)</f>
        <v>0</v>
      </c>
      <c r="F60" s="659">
        <f t="shared" si="60"/>
        <v>0</v>
      </c>
      <c r="G60" s="691">
        <f>SUMIFS('PLAN OPERATIVO'!$CL$11:$CL$79,'PLAN OPERATIVO'!$B$11:$B$79,DEDICACIÓN!$B60,'PLAN OPERATIVO'!$D$11:$D$79,DEDICACIÓN!G$10)</f>
        <v>0</v>
      </c>
      <c r="H60" s="330">
        <f t="shared" si="61"/>
        <v>0</v>
      </c>
      <c r="I60" s="333">
        <f>SUMIFS('PLAN OPERATIVO'!$CL$11:$CL$79,'PLAN OPERATIVO'!$B$11:$B$79,DEDICACIÓN!$B60,'PLAN OPERATIVO'!$D$11:$D$79,DEDICACIÓN!I$10)</f>
        <v>0</v>
      </c>
      <c r="J60" s="659">
        <f t="shared" si="62"/>
        <v>0</v>
      </c>
      <c r="K60" s="691">
        <f>SUMIFS('PLAN OPERATIVO'!$CL$11:$CL$79,'PLAN OPERATIVO'!$B$11:$B$79,DEDICACIÓN!$B60,'PLAN OPERATIVO'!$D$11:$D$79,DEDICACIÓN!K$10)</f>
        <v>0</v>
      </c>
      <c r="L60" s="330">
        <f t="shared" si="63"/>
        <v>0</v>
      </c>
      <c r="M60" s="333">
        <f>SUMIFS('PLAN OPERATIVO'!$CL$11:$CL$79,'PLAN OPERATIVO'!$B$11:$B$79,DEDICACIÓN!$B60,'PLAN OPERATIVO'!$D$11:$D$79,DEDICACIÓN!M$10)</f>
        <v>5</v>
      </c>
      <c r="N60" s="659">
        <f t="shared" si="64"/>
        <v>0.21</v>
      </c>
      <c r="O60" s="691">
        <f>SUMIFS('PLAN OPERATIVO'!$CL$11:$CL$79,'PLAN OPERATIVO'!$B$11:$B$79,DEDICACIÓN!$B60,'PLAN OPERATIVO'!$D$11:$D$79,DEDICACIÓN!O$10)</f>
        <v>0</v>
      </c>
      <c r="P60" s="330">
        <f t="shared" si="65"/>
        <v>0</v>
      </c>
      <c r="Q60" s="333">
        <f>SUMIFS('PLAN OPERATIVO'!$CL$11:$CL$79,'PLAN OPERATIVO'!$B$11:$B$79,DEDICACIÓN!$B60,'PLAN OPERATIVO'!$D$11:$D$79,DEDICACIÓN!Q$10)</f>
        <v>0</v>
      </c>
      <c r="R60" s="659">
        <f t="shared" si="66"/>
        <v>0</v>
      </c>
      <c r="S60" s="691">
        <f>SUMIFS('PLAN OPERATIVO'!$CL$11:$CL$79,'PLAN OPERATIVO'!$B$11:$B$79,DEDICACIÓN!$B60,'PLAN OPERATIVO'!$D$11:$D$79,DEDICACIÓN!S$10)</f>
        <v>0</v>
      </c>
      <c r="T60" s="330">
        <f t="shared" si="67"/>
        <v>0</v>
      </c>
      <c r="U60" s="333">
        <f>SUMIFS('PLAN OPERATIVO'!$CL$11:$CL$79,'PLAN OPERATIVO'!$B$11:$B$79,DEDICACIÓN!$B60,'PLAN OPERATIVO'!$D$11:$D$79,DEDICACIÓN!U$10)</f>
        <v>0</v>
      </c>
      <c r="V60" s="659">
        <f t="shared" si="68"/>
        <v>0</v>
      </c>
      <c r="W60" s="691">
        <f>SUMIFS('PLAN OPERATIVO'!$CL$11:$CL$79,'PLAN OPERATIVO'!$B$11:$B$79,DEDICACIÓN!$B60,'PLAN OPERATIVO'!$D$11:$D$79,DEDICACIÓN!W$10)</f>
        <v>0</v>
      </c>
      <c r="X60" s="330">
        <f t="shared" si="69"/>
        <v>0</v>
      </c>
      <c r="Y60" s="333">
        <f>SUMIFS('PLAN OPERATIVO'!$CL$11:$CL$79,'PLAN OPERATIVO'!$B$11:$B$79,DEDICACIÓN!$B60,'PLAN OPERATIVO'!$D$11:$D$79,DEDICACIÓN!Y$10)</f>
        <v>0</v>
      </c>
      <c r="Z60" s="659">
        <f t="shared" si="70"/>
        <v>0</v>
      </c>
      <c r="AA60" s="691">
        <f>SUMIFS('PLAN OPERATIVO'!$CL$11:$CL$79,'PLAN OPERATIVO'!$B$11:$B$79,DEDICACIÓN!$B60,'PLAN OPERATIVO'!$D$11:$D$79,DEDICACIÓN!AA$10)</f>
        <v>0</v>
      </c>
      <c r="AB60" s="330">
        <f t="shared" si="71"/>
        <v>0</v>
      </c>
      <c r="AC60" s="333">
        <f>SUMIFS('PLAN OPERATIVO'!$CL$11:$CL$79,'PLAN OPERATIVO'!$B$11:$B$79,DEDICACIÓN!$B60,'PLAN OPERATIVO'!$D$11:$D$79,DEDICACIÓN!AC$10)</f>
        <v>0</v>
      </c>
      <c r="AD60" s="659">
        <f t="shared" si="72"/>
        <v>0</v>
      </c>
      <c r="AE60" s="691">
        <f>SUMIFS('PLAN OPERATIVO'!$CL$11:$CL$79,'PLAN OPERATIVO'!$B$11:$B$79,DEDICACIÓN!$B60,'PLAN OPERATIVO'!$D$11:$D$79,DEDICACIÓN!AE$10)</f>
        <v>0</v>
      </c>
      <c r="AF60" s="330">
        <f t="shared" si="73"/>
        <v>0</v>
      </c>
      <c r="AG60" s="333">
        <f>SUMIFS('PLAN OPERATIVO'!$CL$11:$CL$79,'PLAN OPERATIVO'!$B$11:$B$79,DEDICACIÓN!$B60,'PLAN OPERATIVO'!$D$11:$D$79,DEDICACIÓN!AG$10)</f>
        <v>0</v>
      </c>
      <c r="AH60" s="659">
        <f t="shared" si="74"/>
        <v>0</v>
      </c>
      <c r="AI60" s="330"/>
      <c r="AJ60" s="571"/>
      <c r="AK60" s="571"/>
      <c r="AL60" s="331"/>
      <c r="AM60" s="332"/>
      <c r="AN60" s="333"/>
      <c r="AO60" s="333"/>
      <c r="AP60" s="575"/>
      <c r="AQ60" s="330"/>
      <c r="AR60" s="571"/>
      <c r="AS60" s="571"/>
      <c r="AT60" s="331"/>
      <c r="AU60" s="332"/>
      <c r="AV60" s="333"/>
      <c r="AW60" s="333"/>
      <c r="AX60" s="575"/>
      <c r="AY60" s="330"/>
      <c r="AZ60" s="571"/>
      <c r="BA60" s="571"/>
      <c r="BB60" s="331"/>
      <c r="BC60" s="332"/>
      <c r="BD60" s="333"/>
      <c r="BE60" s="333"/>
      <c r="BF60" s="575"/>
      <c r="BG60" s="330"/>
      <c r="BH60" s="571"/>
      <c r="BI60" s="571"/>
      <c r="BJ60" s="331"/>
      <c r="BK60" s="332"/>
      <c r="BL60" s="333"/>
      <c r="BM60" s="333"/>
      <c r="BN60" s="575"/>
      <c r="BO60" s="330"/>
      <c r="BP60" s="571"/>
      <c r="BQ60" s="571"/>
      <c r="BR60" s="331"/>
    </row>
    <row r="61" spans="2:70" s="334" customFormat="1" ht="33.75" customHeight="1">
      <c r="B61" s="829" t="str">
        <f>'PLAN OPERATIVO'!B60</f>
        <v>Elaborar intersiciplinariamente según las tematicas las metodologias de las jornadas pedagógicas programadas.</v>
      </c>
      <c r="C61" s="691">
        <f>SUMIFS('PLAN OPERATIVO'!$CL$11:$CL$79,'PLAN OPERATIVO'!$B$11:$B$79,DEDICACIÓN!$B61,'PLAN OPERATIVO'!$D$11:$D$79,DEDICACIÓN!C$10)</f>
        <v>0</v>
      </c>
      <c r="D61" s="330">
        <f t="shared" si="59"/>
        <v>0</v>
      </c>
      <c r="E61" s="333">
        <f>SUMIFS('PLAN OPERATIVO'!$CL$11:$CL$79,'PLAN OPERATIVO'!$B$11:$B$79,DEDICACIÓN!$B61,'PLAN OPERATIVO'!$D$11:$D$79,DEDICACIÓN!E$10)</f>
        <v>0</v>
      </c>
      <c r="F61" s="659">
        <f t="shared" si="60"/>
        <v>0</v>
      </c>
      <c r="G61" s="691">
        <f>SUMIFS('PLAN OPERATIVO'!$CL$11:$CL$79,'PLAN OPERATIVO'!$B$11:$B$79,DEDICACIÓN!$B61,'PLAN OPERATIVO'!$D$11:$D$79,DEDICACIÓN!G$10)</f>
        <v>0</v>
      </c>
      <c r="H61" s="330">
        <f t="shared" si="61"/>
        <v>0</v>
      </c>
      <c r="I61" s="333">
        <f>SUMIFS('PLAN OPERATIVO'!$CL$11:$CL$79,'PLAN OPERATIVO'!$B$11:$B$79,DEDICACIÓN!$B61,'PLAN OPERATIVO'!$D$11:$D$79,DEDICACIÓN!I$10)</f>
        <v>0</v>
      </c>
      <c r="J61" s="659">
        <f t="shared" si="62"/>
        <v>0</v>
      </c>
      <c r="K61" s="691">
        <f>SUMIFS('PLAN OPERATIVO'!$CL$11:$CL$79,'PLAN OPERATIVO'!$B$11:$B$79,DEDICACIÓN!$B61,'PLAN OPERATIVO'!$D$11:$D$79,DEDICACIÓN!K$10)</f>
        <v>0</v>
      </c>
      <c r="L61" s="330">
        <f t="shared" si="63"/>
        <v>0</v>
      </c>
      <c r="M61" s="333">
        <f>SUMIFS('PLAN OPERATIVO'!$CL$11:$CL$79,'PLAN OPERATIVO'!$B$11:$B$79,DEDICACIÓN!$B61,'PLAN OPERATIVO'!$D$11:$D$79,DEDICACIÓN!M$10)</f>
        <v>0</v>
      </c>
      <c r="N61" s="659">
        <f t="shared" si="64"/>
        <v>0</v>
      </c>
      <c r="O61" s="691">
        <f>SUMIFS('PLAN OPERATIVO'!$CL$11:$CL$79,'PLAN OPERATIVO'!$B$11:$B$79,DEDICACIÓN!$B61,'PLAN OPERATIVO'!$D$11:$D$79,DEDICACIÓN!O$10)</f>
        <v>18.899999999999999</v>
      </c>
      <c r="P61" s="330">
        <f t="shared" si="65"/>
        <v>0.79</v>
      </c>
      <c r="Q61" s="333">
        <f>SUMIFS('PLAN OPERATIVO'!$CL$11:$CL$79,'PLAN OPERATIVO'!$B$11:$B$79,DEDICACIÓN!$B61,'PLAN OPERATIVO'!$D$11:$D$79,DEDICACIÓN!Q$10)</f>
        <v>0</v>
      </c>
      <c r="R61" s="659">
        <f t="shared" si="66"/>
        <v>0</v>
      </c>
      <c r="S61" s="691">
        <f>SUMIFS('PLAN OPERATIVO'!$CL$11:$CL$79,'PLAN OPERATIVO'!$B$11:$B$79,DEDICACIÓN!$B61,'PLAN OPERATIVO'!$D$11:$D$79,DEDICACIÓN!S$10)</f>
        <v>0</v>
      </c>
      <c r="T61" s="330">
        <f t="shared" si="67"/>
        <v>0</v>
      </c>
      <c r="U61" s="333">
        <f>SUMIFS('PLAN OPERATIVO'!$CL$11:$CL$79,'PLAN OPERATIVO'!$B$11:$B$79,DEDICACIÓN!$B61,'PLAN OPERATIVO'!$D$11:$D$79,DEDICACIÓN!U$10)</f>
        <v>0</v>
      </c>
      <c r="V61" s="659">
        <f t="shared" si="68"/>
        <v>0</v>
      </c>
      <c r="W61" s="691">
        <f>SUMIFS('PLAN OPERATIVO'!$CL$11:$CL$79,'PLAN OPERATIVO'!$B$11:$B$79,DEDICACIÓN!$B61,'PLAN OPERATIVO'!$D$11:$D$79,DEDICACIÓN!W$10)</f>
        <v>0</v>
      </c>
      <c r="X61" s="330">
        <f t="shared" si="69"/>
        <v>0</v>
      </c>
      <c r="Y61" s="333">
        <f>SUMIFS('PLAN OPERATIVO'!$CL$11:$CL$79,'PLAN OPERATIVO'!$B$11:$B$79,DEDICACIÓN!$B61,'PLAN OPERATIVO'!$D$11:$D$79,DEDICACIÓN!Y$10)</f>
        <v>0</v>
      </c>
      <c r="Z61" s="659">
        <f t="shared" si="70"/>
        <v>0</v>
      </c>
      <c r="AA61" s="691">
        <f>SUMIFS('PLAN OPERATIVO'!$CL$11:$CL$79,'PLAN OPERATIVO'!$B$11:$B$79,DEDICACIÓN!$B61,'PLAN OPERATIVO'!$D$11:$D$79,DEDICACIÓN!AA$10)</f>
        <v>0</v>
      </c>
      <c r="AB61" s="330">
        <f t="shared" si="71"/>
        <v>0</v>
      </c>
      <c r="AC61" s="333">
        <f>SUMIFS('PLAN OPERATIVO'!$CL$11:$CL$79,'PLAN OPERATIVO'!$B$11:$B$79,DEDICACIÓN!$B61,'PLAN OPERATIVO'!$D$11:$D$79,DEDICACIÓN!AC$10)</f>
        <v>0</v>
      </c>
      <c r="AD61" s="659">
        <f t="shared" si="72"/>
        <v>0</v>
      </c>
      <c r="AE61" s="691">
        <f>SUMIFS('PLAN OPERATIVO'!$CL$11:$CL$79,'PLAN OPERATIVO'!$B$11:$B$79,DEDICACIÓN!$B61,'PLAN OPERATIVO'!$D$11:$D$79,DEDICACIÓN!AE$10)</f>
        <v>0</v>
      </c>
      <c r="AF61" s="330">
        <f t="shared" si="73"/>
        <v>0</v>
      </c>
      <c r="AG61" s="333">
        <f>SUMIFS('PLAN OPERATIVO'!$CL$11:$CL$79,'PLAN OPERATIVO'!$B$11:$B$79,DEDICACIÓN!$B61,'PLAN OPERATIVO'!$D$11:$D$79,DEDICACIÓN!AG$10)</f>
        <v>0</v>
      </c>
      <c r="AH61" s="659">
        <f t="shared" si="74"/>
        <v>0</v>
      </c>
      <c r="AI61" s="330"/>
      <c r="AJ61" s="571"/>
      <c r="AK61" s="571"/>
      <c r="AL61" s="331"/>
      <c r="AM61" s="332"/>
      <c r="AN61" s="333"/>
      <c r="AO61" s="333"/>
      <c r="AP61" s="575"/>
      <c r="AQ61" s="330"/>
      <c r="AR61" s="571"/>
      <c r="AS61" s="571"/>
      <c r="AT61" s="331"/>
      <c r="AU61" s="332"/>
      <c r="AV61" s="333"/>
      <c r="AW61" s="333"/>
      <c r="AX61" s="575"/>
      <c r="AY61" s="330"/>
      <c r="AZ61" s="571"/>
      <c r="BA61" s="571"/>
      <c r="BB61" s="331"/>
      <c r="BC61" s="332"/>
      <c r="BD61" s="333"/>
      <c r="BE61" s="333"/>
      <c r="BF61" s="575"/>
      <c r="BG61" s="330"/>
      <c r="BH61" s="571"/>
      <c r="BI61" s="571"/>
      <c r="BJ61" s="331"/>
      <c r="BK61" s="332"/>
      <c r="BL61" s="333"/>
      <c r="BM61" s="333"/>
      <c r="BN61" s="575"/>
      <c r="BO61" s="330"/>
      <c r="BP61" s="571"/>
      <c r="BQ61" s="571"/>
      <c r="BR61" s="331"/>
    </row>
    <row r="62" spans="2:70" s="334" customFormat="1" ht="36.75" customHeight="1">
      <c r="B62" s="829" t="str">
        <f>'PLAN OPERATIVO'!B61</f>
        <v xml:space="preserve">Ejecutar el plan de trabajo ambiental escolar elaborado con la comunidad educativa, y  elaborar los informes correspondientes. </v>
      </c>
      <c r="C62" s="691">
        <f>SUMIFS('PLAN OPERATIVO'!$CL$11:$CL$79,'PLAN OPERATIVO'!$B$11:$B$79,DEDICACIÓN!$B62,'PLAN OPERATIVO'!$D$11:$D$79,DEDICACIÓN!C$10)</f>
        <v>0</v>
      </c>
      <c r="D62" s="330">
        <f t="shared" si="59"/>
        <v>0</v>
      </c>
      <c r="E62" s="333">
        <f>SUMIFS('PLAN OPERATIVO'!$CL$11:$CL$79,'PLAN OPERATIVO'!$B$11:$B$79,DEDICACIÓN!$B62,'PLAN OPERATIVO'!$D$11:$D$79,DEDICACIÓN!E$10)</f>
        <v>0</v>
      </c>
      <c r="F62" s="659">
        <f t="shared" si="60"/>
        <v>0</v>
      </c>
      <c r="G62" s="691">
        <f>SUMIFS('PLAN OPERATIVO'!$CL$11:$CL$79,'PLAN OPERATIVO'!$B$11:$B$79,DEDICACIÓN!$B62,'PLAN OPERATIVO'!$D$11:$D$79,DEDICACIÓN!G$10)</f>
        <v>0</v>
      </c>
      <c r="H62" s="330">
        <f t="shared" si="61"/>
        <v>0</v>
      </c>
      <c r="I62" s="333">
        <f>SUMIFS('PLAN OPERATIVO'!$CL$11:$CL$79,'PLAN OPERATIVO'!$B$11:$B$79,DEDICACIÓN!$B62,'PLAN OPERATIVO'!$D$11:$D$79,DEDICACIÓN!I$10)</f>
        <v>0</v>
      </c>
      <c r="J62" s="659">
        <f t="shared" si="62"/>
        <v>0</v>
      </c>
      <c r="K62" s="691">
        <f>SUMIFS('PLAN OPERATIVO'!$CL$11:$CL$79,'PLAN OPERATIVO'!$B$11:$B$79,DEDICACIÓN!$B62,'PLAN OPERATIVO'!$D$11:$D$79,DEDICACIÓN!K$10)</f>
        <v>0</v>
      </c>
      <c r="L62" s="330">
        <f t="shared" si="63"/>
        <v>0</v>
      </c>
      <c r="M62" s="333">
        <f>SUMIFS('PLAN OPERATIVO'!$CL$11:$CL$79,'PLAN OPERATIVO'!$B$11:$B$79,DEDICACIÓN!$B62,'PLAN OPERATIVO'!$D$11:$D$79,DEDICACIÓN!M$10)</f>
        <v>0</v>
      </c>
      <c r="N62" s="659">
        <f t="shared" si="64"/>
        <v>0</v>
      </c>
      <c r="O62" s="691">
        <f>SUMIFS('PLAN OPERATIVO'!$CL$11:$CL$79,'PLAN OPERATIVO'!$B$11:$B$79,DEDICACIÓN!$B62,'PLAN OPERATIVO'!$D$11:$D$79,DEDICACIÓN!O$10)</f>
        <v>34</v>
      </c>
      <c r="P62" s="330">
        <f t="shared" si="65"/>
        <v>1.42</v>
      </c>
      <c r="Q62" s="333">
        <f>SUMIFS('PLAN OPERATIVO'!$CL$11:$CL$79,'PLAN OPERATIVO'!$B$11:$B$79,DEDICACIÓN!$B62,'PLAN OPERATIVO'!$D$11:$D$79,DEDICACIÓN!Q$10)</f>
        <v>0</v>
      </c>
      <c r="R62" s="659">
        <f t="shared" si="66"/>
        <v>0</v>
      </c>
      <c r="S62" s="691">
        <f>SUMIFS('PLAN OPERATIVO'!$CL$11:$CL$79,'PLAN OPERATIVO'!$B$11:$B$79,DEDICACIÓN!$B62,'PLAN OPERATIVO'!$D$11:$D$79,DEDICACIÓN!S$10)</f>
        <v>0</v>
      </c>
      <c r="T62" s="330">
        <f t="shared" si="67"/>
        <v>0</v>
      </c>
      <c r="U62" s="333">
        <f>SUMIFS('PLAN OPERATIVO'!$CL$11:$CL$79,'PLAN OPERATIVO'!$B$11:$B$79,DEDICACIÓN!$B62,'PLAN OPERATIVO'!$D$11:$D$79,DEDICACIÓN!U$10)</f>
        <v>0</v>
      </c>
      <c r="V62" s="659">
        <f t="shared" si="68"/>
        <v>0</v>
      </c>
      <c r="W62" s="691">
        <f>SUMIFS('PLAN OPERATIVO'!$CL$11:$CL$79,'PLAN OPERATIVO'!$B$11:$B$79,DEDICACIÓN!$B62,'PLAN OPERATIVO'!$D$11:$D$79,DEDICACIÓN!W$10)</f>
        <v>0</v>
      </c>
      <c r="X62" s="330">
        <f t="shared" si="69"/>
        <v>0</v>
      </c>
      <c r="Y62" s="333">
        <f>SUMIFS('PLAN OPERATIVO'!$CL$11:$CL$79,'PLAN OPERATIVO'!$B$11:$B$79,DEDICACIÓN!$B62,'PLAN OPERATIVO'!$D$11:$D$79,DEDICACIÓN!Y$10)</f>
        <v>0</v>
      </c>
      <c r="Z62" s="659">
        <f t="shared" si="70"/>
        <v>0</v>
      </c>
      <c r="AA62" s="691">
        <f>SUMIFS('PLAN OPERATIVO'!$CL$11:$CL$79,'PLAN OPERATIVO'!$B$11:$B$79,DEDICACIÓN!$B62,'PLAN OPERATIVO'!$D$11:$D$79,DEDICACIÓN!AA$10)</f>
        <v>0</v>
      </c>
      <c r="AB62" s="330">
        <f t="shared" si="71"/>
        <v>0</v>
      </c>
      <c r="AC62" s="333">
        <f>SUMIFS('PLAN OPERATIVO'!$CL$11:$CL$79,'PLAN OPERATIVO'!$B$11:$B$79,DEDICACIÓN!$B62,'PLAN OPERATIVO'!$D$11:$D$79,DEDICACIÓN!AC$10)</f>
        <v>0</v>
      </c>
      <c r="AD62" s="659">
        <f t="shared" si="72"/>
        <v>0</v>
      </c>
      <c r="AE62" s="691">
        <f>SUMIFS('PLAN OPERATIVO'!$CL$11:$CL$79,'PLAN OPERATIVO'!$B$11:$B$79,DEDICACIÓN!$B62,'PLAN OPERATIVO'!$D$11:$D$79,DEDICACIÓN!AE$10)</f>
        <v>0</v>
      </c>
      <c r="AF62" s="330">
        <f t="shared" si="73"/>
        <v>0</v>
      </c>
      <c r="AG62" s="333">
        <f>SUMIFS('PLAN OPERATIVO'!$CL$11:$CL$79,'PLAN OPERATIVO'!$B$11:$B$79,DEDICACIÓN!$B62,'PLAN OPERATIVO'!$D$11:$D$79,DEDICACIÓN!AG$10)</f>
        <v>0</v>
      </c>
      <c r="AH62" s="659">
        <f t="shared" si="74"/>
        <v>0</v>
      </c>
      <c r="AI62" s="330"/>
      <c r="AJ62" s="571"/>
      <c r="AK62" s="571"/>
      <c r="AL62" s="331"/>
      <c r="AM62" s="332"/>
      <c r="AN62" s="333"/>
      <c r="AO62" s="333"/>
      <c r="AP62" s="575"/>
      <c r="AQ62" s="330"/>
      <c r="AR62" s="571"/>
      <c r="AS62" s="571"/>
      <c r="AT62" s="331"/>
      <c r="AU62" s="332"/>
      <c r="AV62" s="333"/>
      <c r="AW62" s="333"/>
      <c r="AX62" s="575"/>
      <c r="AY62" s="330"/>
      <c r="AZ62" s="571"/>
      <c r="BA62" s="571"/>
      <c r="BB62" s="331"/>
      <c r="BC62" s="332"/>
      <c r="BD62" s="333"/>
      <c r="BE62" s="333"/>
      <c r="BF62" s="575"/>
      <c r="BG62" s="330"/>
      <c r="BH62" s="571"/>
      <c r="BI62" s="571"/>
      <c r="BJ62" s="331"/>
      <c r="BK62" s="332"/>
      <c r="BL62" s="333"/>
      <c r="BM62" s="333"/>
      <c r="BN62" s="575"/>
      <c r="BO62" s="330"/>
      <c r="BP62" s="571"/>
      <c r="BQ62" s="571"/>
      <c r="BR62" s="331"/>
    </row>
    <row r="63" spans="2:70" s="334" customFormat="1" ht="39" customHeight="1">
      <c r="B63" s="829" t="str">
        <f>'PLAN OPERATIVO'!B62</f>
        <v>Apoyar el trabajo de campo de seguimiento y monitoreo comunitatario, (elaborar los informes y actas de reuniones).</v>
      </c>
      <c r="C63" s="691">
        <f>SUMIFS('PLAN OPERATIVO'!$CL$11:$CL$79,'PLAN OPERATIVO'!$B$11:$B$79,DEDICACIÓN!$B63,'PLAN OPERATIVO'!$D$11:$D$79,DEDICACIÓN!C$10)</f>
        <v>0</v>
      </c>
      <c r="D63" s="330">
        <f t="shared" si="59"/>
        <v>0</v>
      </c>
      <c r="E63" s="333">
        <f>SUMIFS('PLAN OPERATIVO'!$CL$11:$CL$79,'PLAN OPERATIVO'!$B$11:$B$79,DEDICACIÓN!$B63,'PLAN OPERATIVO'!$D$11:$D$79,DEDICACIÓN!E$10)</f>
        <v>0</v>
      </c>
      <c r="F63" s="659">
        <f t="shared" si="60"/>
        <v>0</v>
      </c>
      <c r="G63" s="691">
        <f>SUMIFS('PLAN OPERATIVO'!$CL$11:$CL$79,'PLAN OPERATIVO'!$B$11:$B$79,DEDICACIÓN!$B63,'PLAN OPERATIVO'!$D$11:$D$79,DEDICACIÓN!G$10)</f>
        <v>0</v>
      </c>
      <c r="H63" s="330">
        <f t="shared" si="61"/>
        <v>0</v>
      </c>
      <c r="I63" s="333">
        <f>SUMIFS('PLAN OPERATIVO'!$CL$11:$CL$79,'PLAN OPERATIVO'!$B$11:$B$79,DEDICACIÓN!$B63,'PLAN OPERATIVO'!$D$11:$D$79,DEDICACIÓN!I$10)</f>
        <v>0</v>
      </c>
      <c r="J63" s="659">
        <f t="shared" si="62"/>
        <v>0</v>
      </c>
      <c r="K63" s="691">
        <f>SUMIFS('PLAN OPERATIVO'!$CL$11:$CL$79,'PLAN OPERATIVO'!$B$11:$B$79,DEDICACIÓN!$B63,'PLAN OPERATIVO'!$D$11:$D$79,DEDICACIÓN!K$10)</f>
        <v>0</v>
      </c>
      <c r="L63" s="330">
        <f t="shared" si="63"/>
        <v>0</v>
      </c>
      <c r="M63" s="333">
        <f>SUMIFS('PLAN OPERATIVO'!$CL$11:$CL$79,'PLAN OPERATIVO'!$B$11:$B$79,DEDICACIÓN!$B63,'PLAN OPERATIVO'!$D$11:$D$79,DEDICACIÓN!M$10)</f>
        <v>0</v>
      </c>
      <c r="N63" s="659">
        <f t="shared" si="64"/>
        <v>0</v>
      </c>
      <c r="O63" s="691">
        <f>SUMIFS('PLAN OPERATIVO'!$CL$11:$CL$79,'PLAN OPERATIVO'!$B$11:$B$79,DEDICACIÓN!$B63,'PLAN OPERATIVO'!$D$11:$D$79,DEDICACIÓN!O$10)</f>
        <v>21.5</v>
      </c>
      <c r="P63" s="330">
        <f t="shared" si="65"/>
        <v>0.9</v>
      </c>
      <c r="Q63" s="333">
        <f>SUMIFS('PLAN OPERATIVO'!$CL$11:$CL$79,'PLAN OPERATIVO'!$B$11:$B$79,DEDICACIÓN!$B63,'PLAN OPERATIVO'!$D$11:$D$79,DEDICACIÓN!Q$10)</f>
        <v>0</v>
      </c>
      <c r="R63" s="659">
        <f t="shared" si="66"/>
        <v>0</v>
      </c>
      <c r="S63" s="691">
        <f>SUMIFS('PLAN OPERATIVO'!$CL$11:$CL$79,'PLAN OPERATIVO'!$B$11:$B$79,DEDICACIÓN!$B63,'PLAN OPERATIVO'!$D$11:$D$79,DEDICACIÓN!S$10)</f>
        <v>0</v>
      </c>
      <c r="T63" s="330">
        <f t="shared" si="67"/>
        <v>0</v>
      </c>
      <c r="U63" s="333">
        <f>SUMIFS('PLAN OPERATIVO'!$CL$11:$CL$79,'PLAN OPERATIVO'!$B$11:$B$79,DEDICACIÓN!$B63,'PLAN OPERATIVO'!$D$11:$D$79,DEDICACIÓN!U$10)</f>
        <v>0</v>
      </c>
      <c r="V63" s="659">
        <f t="shared" si="68"/>
        <v>0</v>
      </c>
      <c r="W63" s="691">
        <f>SUMIFS('PLAN OPERATIVO'!$CL$11:$CL$79,'PLAN OPERATIVO'!$B$11:$B$79,DEDICACIÓN!$B63,'PLAN OPERATIVO'!$D$11:$D$79,DEDICACIÓN!W$10)</f>
        <v>0</v>
      </c>
      <c r="X63" s="330">
        <f t="shared" si="69"/>
        <v>0</v>
      </c>
      <c r="Y63" s="333">
        <f>SUMIFS('PLAN OPERATIVO'!$CL$11:$CL$79,'PLAN OPERATIVO'!$B$11:$B$79,DEDICACIÓN!$B63,'PLAN OPERATIVO'!$D$11:$D$79,DEDICACIÓN!Y$10)</f>
        <v>0</v>
      </c>
      <c r="Z63" s="659">
        <f t="shared" si="70"/>
        <v>0</v>
      </c>
      <c r="AA63" s="691">
        <f>SUMIFS('PLAN OPERATIVO'!$CL$11:$CL$79,'PLAN OPERATIVO'!$B$11:$B$79,DEDICACIÓN!$B63,'PLAN OPERATIVO'!$D$11:$D$79,DEDICACIÓN!AA$10)</f>
        <v>0</v>
      </c>
      <c r="AB63" s="330">
        <f t="shared" si="71"/>
        <v>0</v>
      </c>
      <c r="AC63" s="333">
        <f>SUMIFS('PLAN OPERATIVO'!$CL$11:$CL$79,'PLAN OPERATIVO'!$B$11:$B$79,DEDICACIÓN!$B63,'PLAN OPERATIVO'!$D$11:$D$79,DEDICACIÓN!AC$10)</f>
        <v>0</v>
      </c>
      <c r="AD63" s="659">
        <f t="shared" si="72"/>
        <v>0</v>
      </c>
      <c r="AE63" s="691">
        <f>SUMIFS('PLAN OPERATIVO'!$CL$11:$CL$79,'PLAN OPERATIVO'!$B$11:$B$79,DEDICACIÓN!$B63,'PLAN OPERATIVO'!$D$11:$D$79,DEDICACIÓN!AE$10)</f>
        <v>0</v>
      </c>
      <c r="AF63" s="330">
        <f t="shared" si="73"/>
        <v>0</v>
      </c>
      <c r="AG63" s="333">
        <f>SUMIFS('PLAN OPERATIVO'!$CL$11:$CL$79,'PLAN OPERATIVO'!$B$11:$B$79,DEDICACIÓN!$B63,'PLAN OPERATIVO'!$D$11:$D$79,DEDICACIÓN!AG$10)</f>
        <v>0</v>
      </c>
      <c r="AH63" s="659">
        <f t="shared" si="74"/>
        <v>0</v>
      </c>
      <c r="AI63" s="330"/>
      <c r="AJ63" s="571"/>
      <c r="AK63" s="571"/>
      <c r="AL63" s="331"/>
      <c r="AM63" s="332"/>
      <c r="AN63" s="333"/>
      <c r="AO63" s="333"/>
      <c r="AP63" s="575"/>
      <c r="AQ63" s="330"/>
      <c r="AR63" s="571"/>
      <c r="AS63" s="571"/>
      <c r="AT63" s="331"/>
      <c r="AU63" s="332"/>
      <c r="AV63" s="333"/>
      <c r="AW63" s="333"/>
      <c r="AX63" s="575"/>
      <c r="AY63" s="330"/>
      <c r="AZ63" s="571"/>
      <c r="BA63" s="571"/>
      <c r="BB63" s="331"/>
      <c r="BC63" s="332"/>
      <c r="BD63" s="333"/>
      <c r="BE63" s="333"/>
      <c r="BF63" s="575"/>
      <c r="BG63" s="330"/>
      <c r="BH63" s="571"/>
      <c r="BI63" s="571"/>
      <c r="BJ63" s="331"/>
      <c r="BK63" s="332"/>
      <c r="BL63" s="333"/>
      <c r="BM63" s="333"/>
      <c r="BN63" s="575"/>
      <c r="BO63" s="330"/>
      <c r="BP63" s="571"/>
      <c r="BQ63" s="571"/>
      <c r="BR63" s="331"/>
    </row>
    <row r="64" spans="2:70" s="334" customFormat="1" ht="39" customHeight="1">
      <c r="B64" s="829" t="str">
        <f>'PLAN OPERATIVO'!B63</f>
        <v>Apoyar  la realización de las jornadas pedagógicas de intervención del proyecto.</v>
      </c>
      <c r="C64" s="691">
        <f>SUMIFS('PLAN OPERATIVO'!$CL$11:$CL$79,'PLAN OPERATIVO'!$B$11:$B$79,DEDICACIÓN!$B64,'PLAN OPERATIVO'!$D$11:$D$79,DEDICACIÓN!C$10)</f>
        <v>0</v>
      </c>
      <c r="D64" s="330">
        <f t="shared" si="59"/>
        <v>0</v>
      </c>
      <c r="E64" s="333">
        <f>SUMIFS('PLAN OPERATIVO'!$CL$11:$CL$79,'PLAN OPERATIVO'!$B$11:$B$79,DEDICACIÓN!$B64,'PLAN OPERATIVO'!$D$11:$D$79,DEDICACIÓN!E$10)</f>
        <v>0</v>
      </c>
      <c r="F64" s="659">
        <f t="shared" si="60"/>
        <v>0</v>
      </c>
      <c r="G64" s="691">
        <f>SUMIFS('PLAN OPERATIVO'!$CL$11:$CL$79,'PLAN OPERATIVO'!$B$11:$B$79,DEDICACIÓN!$B64,'PLAN OPERATIVO'!$D$11:$D$79,DEDICACIÓN!G$10)</f>
        <v>0</v>
      </c>
      <c r="H64" s="330">
        <f t="shared" si="61"/>
        <v>0</v>
      </c>
      <c r="I64" s="333">
        <f>SUMIFS('PLAN OPERATIVO'!$CL$11:$CL$79,'PLAN OPERATIVO'!$B$11:$B$79,DEDICACIÓN!$B64,'PLAN OPERATIVO'!$D$11:$D$79,DEDICACIÓN!I$10)</f>
        <v>0</v>
      </c>
      <c r="J64" s="659">
        <f t="shared" si="62"/>
        <v>0</v>
      </c>
      <c r="K64" s="691">
        <f>SUMIFS('PLAN OPERATIVO'!$CL$11:$CL$79,'PLAN OPERATIVO'!$B$11:$B$79,DEDICACIÓN!$B64,'PLAN OPERATIVO'!$D$11:$D$79,DEDICACIÓN!K$10)</f>
        <v>0</v>
      </c>
      <c r="L64" s="330">
        <f t="shared" si="63"/>
        <v>0</v>
      </c>
      <c r="M64" s="333">
        <f>SUMIFS('PLAN OPERATIVO'!$CL$11:$CL$79,'PLAN OPERATIVO'!$B$11:$B$79,DEDICACIÓN!$B64,'PLAN OPERATIVO'!$D$11:$D$79,DEDICACIÓN!M$10)</f>
        <v>0</v>
      </c>
      <c r="N64" s="659">
        <f t="shared" si="64"/>
        <v>0</v>
      </c>
      <c r="O64" s="691">
        <f>SUMIFS('PLAN OPERATIVO'!$CL$11:$CL$79,'PLAN OPERATIVO'!$B$11:$B$79,DEDICACIÓN!$B64,'PLAN OPERATIVO'!$D$11:$D$79,DEDICACIÓN!O$10)</f>
        <v>29.5</v>
      </c>
      <c r="P64" s="330">
        <f t="shared" si="65"/>
        <v>1.23</v>
      </c>
      <c r="Q64" s="333">
        <f>SUMIFS('PLAN OPERATIVO'!$CL$11:$CL$79,'PLAN OPERATIVO'!$B$11:$B$79,DEDICACIÓN!$B64,'PLAN OPERATIVO'!$D$11:$D$79,DEDICACIÓN!Q$10)</f>
        <v>0</v>
      </c>
      <c r="R64" s="659">
        <f t="shared" si="66"/>
        <v>0</v>
      </c>
      <c r="S64" s="691">
        <f>SUMIFS('PLAN OPERATIVO'!$CL$11:$CL$79,'PLAN OPERATIVO'!$B$11:$B$79,DEDICACIÓN!$B64,'PLAN OPERATIVO'!$D$11:$D$79,DEDICACIÓN!S$10)</f>
        <v>0</v>
      </c>
      <c r="T64" s="330">
        <f t="shared" si="67"/>
        <v>0</v>
      </c>
      <c r="U64" s="333">
        <f>SUMIFS('PLAN OPERATIVO'!$CL$11:$CL$79,'PLAN OPERATIVO'!$B$11:$B$79,DEDICACIÓN!$B64,'PLAN OPERATIVO'!$D$11:$D$79,DEDICACIÓN!U$10)</f>
        <v>0</v>
      </c>
      <c r="V64" s="659">
        <f t="shared" si="68"/>
        <v>0</v>
      </c>
      <c r="W64" s="691">
        <f>SUMIFS('PLAN OPERATIVO'!$CL$11:$CL$79,'PLAN OPERATIVO'!$B$11:$B$79,DEDICACIÓN!$B64,'PLAN OPERATIVO'!$D$11:$D$79,DEDICACIÓN!W$10)</f>
        <v>0</v>
      </c>
      <c r="X64" s="330">
        <f t="shared" si="69"/>
        <v>0</v>
      </c>
      <c r="Y64" s="333">
        <f>SUMIFS('PLAN OPERATIVO'!$CL$11:$CL$79,'PLAN OPERATIVO'!$B$11:$B$79,DEDICACIÓN!$B64,'PLAN OPERATIVO'!$D$11:$D$79,DEDICACIÓN!Y$10)</f>
        <v>0</v>
      </c>
      <c r="Z64" s="659">
        <f t="shared" si="70"/>
        <v>0</v>
      </c>
      <c r="AA64" s="691">
        <f>SUMIFS('PLAN OPERATIVO'!$CL$11:$CL$79,'PLAN OPERATIVO'!$B$11:$B$79,DEDICACIÓN!$B64,'PLAN OPERATIVO'!$D$11:$D$79,DEDICACIÓN!AA$10)</f>
        <v>0</v>
      </c>
      <c r="AB64" s="330">
        <f t="shared" si="71"/>
        <v>0</v>
      </c>
      <c r="AC64" s="333">
        <f>SUMIFS('PLAN OPERATIVO'!$CL$11:$CL$79,'PLAN OPERATIVO'!$B$11:$B$79,DEDICACIÓN!$B64,'PLAN OPERATIVO'!$D$11:$D$79,DEDICACIÓN!AC$10)</f>
        <v>0</v>
      </c>
      <c r="AD64" s="659">
        <f t="shared" si="72"/>
        <v>0</v>
      </c>
      <c r="AE64" s="691">
        <f>SUMIFS('PLAN OPERATIVO'!$CL$11:$CL$79,'PLAN OPERATIVO'!$B$11:$B$79,DEDICACIÓN!$B64,'PLAN OPERATIVO'!$D$11:$D$79,DEDICACIÓN!AE$10)</f>
        <v>0</v>
      </c>
      <c r="AF64" s="330">
        <f t="shared" si="73"/>
        <v>0</v>
      </c>
      <c r="AG64" s="333">
        <f>SUMIFS('PLAN OPERATIVO'!$CL$11:$CL$79,'PLAN OPERATIVO'!$B$11:$B$79,DEDICACIÓN!$B64,'PLAN OPERATIVO'!$D$11:$D$79,DEDICACIÓN!AG$10)</f>
        <v>0</v>
      </c>
      <c r="AH64" s="659">
        <f t="shared" si="74"/>
        <v>0</v>
      </c>
      <c r="AI64" s="330"/>
      <c r="AJ64" s="571"/>
      <c r="AK64" s="571"/>
      <c r="AL64" s="331"/>
      <c r="AM64" s="332"/>
      <c r="AN64" s="333"/>
      <c r="AO64" s="333"/>
      <c r="AP64" s="575"/>
      <c r="AQ64" s="330"/>
      <c r="AR64" s="571"/>
      <c r="AS64" s="571"/>
      <c r="AT64" s="331"/>
      <c r="AU64" s="332"/>
      <c r="AV64" s="333"/>
      <c r="AW64" s="333"/>
      <c r="AX64" s="575"/>
      <c r="AY64" s="330"/>
      <c r="AZ64" s="571"/>
      <c r="BA64" s="571"/>
      <c r="BB64" s="331"/>
      <c r="BC64" s="332"/>
      <c r="BD64" s="333"/>
      <c r="BE64" s="333"/>
      <c r="BF64" s="575"/>
      <c r="BG64" s="330"/>
      <c r="BH64" s="571"/>
      <c r="BI64" s="571"/>
      <c r="BJ64" s="331"/>
      <c r="BK64" s="332"/>
      <c r="BL64" s="333"/>
      <c r="BM64" s="333"/>
      <c r="BN64" s="575"/>
      <c r="BO64" s="330"/>
      <c r="BP64" s="571"/>
      <c r="BQ64" s="571"/>
      <c r="BR64" s="331"/>
    </row>
    <row r="65" spans="2:70" s="334" customFormat="1" ht="36" customHeight="1">
      <c r="B65" s="829" t="str">
        <f>'PLAN OPERATIVO'!B64</f>
        <v xml:space="preserve">Apoyar la preparación de  las exposiciónes audiovisuales y fotográficas en las veredas y el casco urbano.  </v>
      </c>
      <c r="C65" s="691">
        <f>SUMIFS('PLAN OPERATIVO'!$CL$11:$CL$79,'PLAN OPERATIVO'!$B$11:$B$79,DEDICACIÓN!$B65,'PLAN OPERATIVO'!$D$11:$D$79,DEDICACIÓN!C$10)</f>
        <v>0</v>
      </c>
      <c r="D65" s="330">
        <f t="shared" si="59"/>
        <v>0</v>
      </c>
      <c r="E65" s="333">
        <f>SUMIFS('PLAN OPERATIVO'!$CL$11:$CL$79,'PLAN OPERATIVO'!$B$11:$B$79,DEDICACIÓN!$B65,'PLAN OPERATIVO'!$D$11:$D$79,DEDICACIÓN!E$10)</f>
        <v>0</v>
      </c>
      <c r="F65" s="659">
        <f t="shared" si="60"/>
        <v>0</v>
      </c>
      <c r="G65" s="691">
        <f>SUMIFS('PLAN OPERATIVO'!$CL$11:$CL$79,'PLAN OPERATIVO'!$B$11:$B$79,DEDICACIÓN!$B65,'PLAN OPERATIVO'!$D$11:$D$79,DEDICACIÓN!G$10)</f>
        <v>0</v>
      </c>
      <c r="H65" s="330">
        <f t="shared" si="61"/>
        <v>0</v>
      </c>
      <c r="I65" s="333">
        <f>SUMIFS('PLAN OPERATIVO'!$CL$11:$CL$79,'PLAN OPERATIVO'!$B$11:$B$79,DEDICACIÓN!$B65,'PLAN OPERATIVO'!$D$11:$D$79,DEDICACIÓN!I$10)</f>
        <v>0</v>
      </c>
      <c r="J65" s="659">
        <f t="shared" si="62"/>
        <v>0</v>
      </c>
      <c r="K65" s="691">
        <f>SUMIFS('PLAN OPERATIVO'!$CL$11:$CL$79,'PLAN OPERATIVO'!$B$11:$B$79,DEDICACIÓN!$B65,'PLAN OPERATIVO'!$D$11:$D$79,DEDICACIÓN!K$10)</f>
        <v>0</v>
      </c>
      <c r="L65" s="330">
        <f t="shared" si="63"/>
        <v>0</v>
      </c>
      <c r="M65" s="333">
        <f>SUMIFS('PLAN OPERATIVO'!$CL$11:$CL$79,'PLAN OPERATIVO'!$B$11:$B$79,DEDICACIÓN!$B65,'PLAN OPERATIVO'!$D$11:$D$79,DEDICACIÓN!M$10)</f>
        <v>0</v>
      </c>
      <c r="N65" s="659">
        <f t="shared" si="64"/>
        <v>0</v>
      </c>
      <c r="O65" s="691">
        <f>SUMIFS('PLAN OPERATIVO'!$CL$11:$CL$79,'PLAN OPERATIVO'!$B$11:$B$79,DEDICACIÓN!$B65,'PLAN OPERATIVO'!$D$11:$D$79,DEDICACIÓN!O$10)</f>
        <v>17.5</v>
      </c>
      <c r="P65" s="330">
        <f t="shared" si="65"/>
        <v>0.73</v>
      </c>
      <c r="Q65" s="333">
        <f>SUMIFS('PLAN OPERATIVO'!$CL$11:$CL$79,'PLAN OPERATIVO'!$B$11:$B$79,DEDICACIÓN!$B65,'PLAN OPERATIVO'!$D$11:$D$79,DEDICACIÓN!Q$10)</f>
        <v>0</v>
      </c>
      <c r="R65" s="659">
        <f t="shared" si="66"/>
        <v>0</v>
      </c>
      <c r="S65" s="691">
        <f>SUMIFS('PLAN OPERATIVO'!$CL$11:$CL$79,'PLAN OPERATIVO'!$B$11:$B$79,DEDICACIÓN!$B65,'PLAN OPERATIVO'!$D$11:$D$79,DEDICACIÓN!S$10)</f>
        <v>0</v>
      </c>
      <c r="T65" s="330">
        <f t="shared" si="67"/>
        <v>0</v>
      </c>
      <c r="U65" s="333">
        <f>SUMIFS('PLAN OPERATIVO'!$CL$11:$CL$79,'PLAN OPERATIVO'!$B$11:$B$79,DEDICACIÓN!$B65,'PLAN OPERATIVO'!$D$11:$D$79,DEDICACIÓN!U$10)</f>
        <v>0</v>
      </c>
      <c r="V65" s="659">
        <f t="shared" si="68"/>
        <v>0</v>
      </c>
      <c r="W65" s="691">
        <f>SUMIFS('PLAN OPERATIVO'!$CL$11:$CL$79,'PLAN OPERATIVO'!$B$11:$B$79,DEDICACIÓN!$B65,'PLAN OPERATIVO'!$D$11:$D$79,DEDICACIÓN!W$10)</f>
        <v>0</v>
      </c>
      <c r="X65" s="330">
        <f t="shared" si="69"/>
        <v>0</v>
      </c>
      <c r="Y65" s="333">
        <f>SUMIFS('PLAN OPERATIVO'!$CL$11:$CL$79,'PLAN OPERATIVO'!$B$11:$B$79,DEDICACIÓN!$B65,'PLAN OPERATIVO'!$D$11:$D$79,DEDICACIÓN!Y$10)</f>
        <v>0</v>
      </c>
      <c r="Z65" s="659">
        <f t="shared" si="70"/>
        <v>0</v>
      </c>
      <c r="AA65" s="691">
        <f>SUMIFS('PLAN OPERATIVO'!$CL$11:$CL$79,'PLAN OPERATIVO'!$B$11:$B$79,DEDICACIÓN!$B65,'PLAN OPERATIVO'!$D$11:$D$79,DEDICACIÓN!AA$10)</f>
        <v>0</v>
      </c>
      <c r="AB65" s="330">
        <f t="shared" si="71"/>
        <v>0</v>
      </c>
      <c r="AC65" s="333">
        <f>SUMIFS('PLAN OPERATIVO'!$CL$11:$CL$79,'PLAN OPERATIVO'!$B$11:$B$79,DEDICACIÓN!$B65,'PLAN OPERATIVO'!$D$11:$D$79,DEDICACIÓN!AC$10)</f>
        <v>0</v>
      </c>
      <c r="AD65" s="659">
        <f t="shared" si="72"/>
        <v>0</v>
      </c>
      <c r="AE65" s="691">
        <f>SUMIFS('PLAN OPERATIVO'!$CL$11:$CL$79,'PLAN OPERATIVO'!$B$11:$B$79,DEDICACIÓN!$B65,'PLAN OPERATIVO'!$D$11:$D$79,DEDICACIÓN!AE$10)</f>
        <v>0</v>
      </c>
      <c r="AF65" s="330">
        <f t="shared" si="73"/>
        <v>0</v>
      </c>
      <c r="AG65" s="333">
        <f>SUMIFS('PLAN OPERATIVO'!$CL$11:$CL$79,'PLAN OPERATIVO'!$B$11:$B$79,DEDICACIÓN!$B65,'PLAN OPERATIVO'!$D$11:$D$79,DEDICACIÓN!AG$10)</f>
        <v>0</v>
      </c>
      <c r="AH65" s="659">
        <f t="shared" si="74"/>
        <v>0</v>
      </c>
      <c r="AI65" s="330"/>
      <c r="AJ65" s="571"/>
      <c r="AK65" s="571"/>
      <c r="AL65" s="331"/>
      <c r="AM65" s="332"/>
      <c r="AN65" s="333"/>
      <c r="AO65" s="333"/>
      <c r="AP65" s="575"/>
      <c r="AQ65" s="330"/>
      <c r="AR65" s="571"/>
      <c r="AS65" s="571"/>
      <c r="AT65" s="331"/>
      <c r="AU65" s="332"/>
      <c r="AV65" s="333"/>
      <c r="AW65" s="333"/>
      <c r="AX65" s="575"/>
      <c r="AY65" s="330"/>
      <c r="AZ65" s="571"/>
      <c r="BA65" s="571"/>
      <c r="BB65" s="331"/>
      <c r="BC65" s="332"/>
      <c r="BD65" s="333"/>
      <c r="BE65" s="333"/>
      <c r="BF65" s="575"/>
      <c r="BG65" s="330"/>
      <c r="BH65" s="571"/>
      <c r="BI65" s="571"/>
      <c r="BJ65" s="331"/>
      <c r="BK65" s="332"/>
      <c r="BL65" s="333"/>
      <c r="BM65" s="333"/>
      <c r="BN65" s="575"/>
      <c r="BO65" s="330"/>
      <c r="BP65" s="571"/>
      <c r="BQ65" s="571"/>
      <c r="BR65" s="331"/>
    </row>
    <row r="66" spans="2:70" s="334" customFormat="1" ht="50.25" customHeight="1">
      <c r="B66" s="829" t="str">
        <f>'PLAN OPERATIVO'!B65</f>
        <v>Elaborar las convocatorias de las jornadas pedagógicas previstas, realizar las memorias, elaboración de informes de ejecución.</v>
      </c>
      <c r="C66" s="691">
        <f>SUMIFS('PLAN OPERATIVO'!$CL$11:$CL$79,'PLAN OPERATIVO'!$B$11:$B$79,DEDICACIÓN!$B66,'PLAN OPERATIVO'!$D$11:$D$79,DEDICACIÓN!C$10)</f>
        <v>0</v>
      </c>
      <c r="D66" s="330">
        <f t="shared" si="59"/>
        <v>0</v>
      </c>
      <c r="E66" s="333">
        <f>SUMIFS('PLAN OPERATIVO'!$CL$11:$CL$79,'PLAN OPERATIVO'!$B$11:$B$79,DEDICACIÓN!$B66,'PLAN OPERATIVO'!$D$11:$D$79,DEDICACIÓN!E$10)</f>
        <v>0</v>
      </c>
      <c r="F66" s="659">
        <f t="shared" si="60"/>
        <v>0</v>
      </c>
      <c r="G66" s="691">
        <f>SUMIFS('PLAN OPERATIVO'!$CL$11:$CL$79,'PLAN OPERATIVO'!$B$11:$B$79,DEDICACIÓN!$B66,'PLAN OPERATIVO'!$D$11:$D$79,DEDICACIÓN!G$10)</f>
        <v>0</v>
      </c>
      <c r="H66" s="330">
        <f t="shared" si="61"/>
        <v>0</v>
      </c>
      <c r="I66" s="333">
        <f>SUMIFS('PLAN OPERATIVO'!$CL$11:$CL$79,'PLAN OPERATIVO'!$B$11:$B$79,DEDICACIÓN!$B66,'PLAN OPERATIVO'!$D$11:$D$79,DEDICACIÓN!I$10)</f>
        <v>0</v>
      </c>
      <c r="J66" s="659">
        <f t="shared" si="62"/>
        <v>0</v>
      </c>
      <c r="K66" s="691">
        <f>SUMIFS('PLAN OPERATIVO'!$CL$11:$CL$79,'PLAN OPERATIVO'!$B$11:$B$79,DEDICACIÓN!$B66,'PLAN OPERATIVO'!$D$11:$D$79,DEDICACIÓN!K$10)</f>
        <v>0</v>
      </c>
      <c r="L66" s="330">
        <f t="shared" si="63"/>
        <v>0</v>
      </c>
      <c r="M66" s="333">
        <f>SUMIFS('PLAN OPERATIVO'!$CL$11:$CL$79,'PLAN OPERATIVO'!$B$11:$B$79,DEDICACIÓN!$B66,'PLAN OPERATIVO'!$D$11:$D$79,DEDICACIÓN!M$10)</f>
        <v>0</v>
      </c>
      <c r="N66" s="659">
        <f t="shared" si="64"/>
        <v>0</v>
      </c>
      <c r="O66" s="691">
        <f>SUMIFS('PLAN OPERATIVO'!$CL$11:$CL$79,'PLAN OPERATIVO'!$B$11:$B$79,DEDICACIÓN!$B66,'PLAN OPERATIVO'!$D$11:$D$79,DEDICACIÓN!O$10)</f>
        <v>19.000000000000018</v>
      </c>
      <c r="P66" s="330">
        <f t="shared" si="65"/>
        <v>0.79</v>
      </c>
      <c r="Q66" s="333">
        <f>SUMIFS('PLAN OPERATIVO'!$CL$11:$CL$79,'PLAN OPERATIVO'!$B$11:$B$79,DEDICACIÓN!$B66,'PLAN OPERATIVO'!$D$11:$D$79,DEDICACIÓN!Q$10)</f>
        <v>0</v>
      </c>
      <c r="R66" s="659">
        <f t="shared" si="66"/>
        <v>0</v>
      </c>
      <c r="S66" s="691">
        <f>SUMIFS('PLAN OPERATIVO'!$CL$11:$CL$79,'PLAN OPERATIVO'!$B$11:$B$79,DEDICACIÓN!$B66,'PLAN OPERATIVO'!$D$11:$D$79,DEDICACIÓN!S$10)</f>
        <v>0</v>
      </c>
      <c r="T66" s="330">
        <f t="shared" si="67"/>
        <v>0</v>
      </c>
      <c r="U66" s="333">
        <f>SUMIFS('PLAN OPERATIVO'!$CL$11:$CL$79,'PLAN OPERATIVO'!$B$11:$B$79,DEDICACIÓN!$B66,'PLAN OPERATIVO'!$D$11:$D$79,DEDICACIÓN!U$10)</f>
        <v>0</v>
      </c>
      <c r="V66" s="659">
        <f t="shared" si="68"/>
        <v>0</v>
      </c>
      <c r="W66" s="691">
        <f>SUMIFS('PLAN OPERATIVO'!$CL$11:$CL$79,'PLAN OPERATIVO'!$B$11:$B$79,DEDICACIÓN!$B66,'PLAN OPERATIVO'!$D$11:$D$79,DEDICACIÓN!W$10)</f>
        <v>0</v>
      </c>
      <c r="X66" s="330">
        <f t="shared" si="69"/>
        <v>0</v>
      </c>
      <c r="Y66" s="333">
        <f>SUMIFS('PLAN OPERATIVO'!$CL$11:$CL$79,'PLAN OPERATIVO'!$B$11:$B$79,DEDICACIÓN!$B66,'PLAN OPERATIVO'!$D$11:$D$79,DEDICACIÓN!Y$10)</f>
        <v>0</v>
      </c>
      <c r="Z66" s="659">
        <f t="shared" si="70"/>
        <v>0</v>
      </c>
      <c r="AA66" s="691">
        <f>SUMIFS('PLAN OPERATIVO'!$CL$11:$CL$79,'PLAN OPERATIVO'!$B$11:$B$79,DEDICACIÓN!$B66,'PLAN OPERATIVO'!$D$11:$D$79,DEDICACIÓN!AA$10)</f>
        <v>0</v>
      </c>
      <c r="AB66" s="330">
        <f t="shared" si="71"/>
        <v>0</v>
      </c>
      <c r="AC66" s="333">
        <f>SUMIFS('PLAN OPERATIVO'!$CL$11:$CL$79,'PLAN OPERATIVO'!$B$11:$B$79,DEDICACIÓN!$B66,'PLAN OPERATIVO'!$D$11:$D$79,DEDICACIÓN!AC$10)</f>
        <v>0</v>
      </c>
      <c r="AD66" s="659">
        <f t="shared" si="72"/>
        <v>0</v>
      </c>
      <c r="AE66" s="691">
        <f>SUMIFS('PLAN OPERATIVO'!$CL$11:$CL$79,'PLAN OPERATIVO'!$B$11:$B$79,DEDICACIÓN!$B66,'PLAN OPERATIVO'!$D$11:$D$79,DEDICACIÓN!AE$10)</f>
        <v>0</v>
      </c>
      <c r="AF66" s="330">
        <f t="shared" si="73"/>
        <v>0</v>
      </c>
      <c r="AG66" s="333">
        <f>SUMIFS('PLAN OPERATIVO'!$CL$11:$CL$79,'PLAN OPERATIVO'!$B$11:$B$79,DEDICACIÓN!$B66,'PLAN OPERATIVO'!$D$11:$D$79,DEDICACIÓN!AG$10)</f>
        <v>0</v>
      </c>
      <c r="AH66" s="659">
        <f t="shared" si="74"/>
        <v>0</v>
      </c>
      <c r="AI66" s="330"/>
      <c r="AJ66" s="571"/>
      <c r="AK66" s="571"/>
      <c r="AL66" s="331"/>
      <c r="AM66" s="332"/>
      <c r="AN66" s="333"/>
      <c r="AO66" s="333"/>
      <c r="AP66" s="575"/>
      <c r="AQ66" s="330"/>
      <c r="AR66" s="571"/>
      <c r="AS66" s="571"/>
      <c r="AT66" s="331"/>
      <c r="AU66" s="332"/>
      <c r="AV66" s="333"/>
      <c r="AW66" s="333"/>
      <c r="AX66" s="575"/>
      <c r="AY66" s="330"/>
      <c r="AZ66" s="571"/>
      <c r="BA66" s="571"/>
      <c r="BB66" s="331"/>
      <c r="BC66" s="332"/>
      <c r="BD66" s="333"/>
      <c r="BE66" s="333"/>
      <c r="BF66" s="575"/>
      <c r="BG66" s="330"/>
      <c r="BH66" s="571"/>
      <c r="BI66" s="571"/>
      <c r="BJ66" s="331"/>
      <c r="BK66" s="332"/>
      <c r="BL66" s="333"/>
      <c r="BM66" s="333"/>
      <c r="BN66" s="575"/>
      <c r="BO66" s="330"/>
      <c r="BP66" s="571"/>
      <c r="BQ66" s="571"/>
      <c r="BR66" s="331"/>
    </row>
    <row r="67" spans="2:70" s="334" customFormat="1" ht="39" customHeight="1">
      <c r="B67" s="829" t="str">
        <f>'PLAN OPERATIVO'!B66</f>
        <v>Apoyar la formulación comunitaria del plan de vida de la microcuenca .</v>
      </c>
      <c r="C67" s="691">
        <f>SUMIFS('PLAN OPERATIVO'!$CL$11:$CL$79,'PLAN OPERATIVO'!$B$11:$B$79,DEDICACIÓN!$B67,'PLAN OPERATIVO'!$D$11:$D$79,DEDICACIÓN!C$10)</f>
        <v>0</v>
      </c>
      <c r="D67" s="330">
        <f t="shared" si="59"/>
        <v>0</v>
      </c>
      <c r="E67" s="333">
        <f>SUMIFS('PLAN OPERATIVO'!$CL$11:$CL$79,'PLAN OPERATIVO'!$B$11:$B$79,DEDICACIÓN!$B67,'PLAN OPERATIVO'!$D$11:$D$79,DEDICACIÓN!E$10)</f>
        <v>0</v>
      </c>
      <c r="F67" s="659">
        <f t="shared" si="60"/>
        <v>0</v>
      </c>
      <c r="G67" s="691">
        <f>SUMIFS('PLAN OPERATIVO'!$CL$11:$CL$79,'PLAN OPERATIVO'!$B$11:$B$79,DEDICACIÓN!$B67,'PLAN OPERATIVO'!$D$11:$D$79,DEDICACIÓN!G$10)</f>
        <v>0</v>
      </c>
      <c r="H67" s="330">
        <f t="shared" si="61"/>
        <v>0</v>
      </c>
      <c r="I67" s="333">
        <f>SUMIFS('PLAN OPERATIVO'!$CL$11:$CL$79,'PLAN OPERATIVO'!$B$11:$B$79,DEDICACIÓN!$B67,'PLAN OPERATIVO'!$D$11:$D$79,DEDICACIÓN!I$10)</f>
        <v>0</v>
      </c>
      <c r="J67" s="659">
        <f t="shared" si="62"/>
        <v>0</v>
      </c>
      <c r="K67" s="691">
        <f>SUMIFS('PLAN OPERATIVO'!$CL$11:$CL$79,'PLAN OPERATIVO'!$B$11:$B$79,DEDICACIÓN!$B67,'PLAN OPERATIVO'!$D$11:$D$79,DEDICACIÓN!K$10)</f>
        <v>0</v>
      </c>
      <c r="L67" s="330">
        <f t="shared" si="63"/>
        <v>0</v>
      </c>
      <c r="M67" s="333">
        <f>SUMIFS('PLAN OPERATIVO'!$CL$11:$CL$79,'PLAN OPERATIVO'!$B$11:$B$79,DEDICACIÓN!$B67,'PLAN OPERATIVO'!$D$11:$D$79,DEDICACIÓN!M$10)</f>
        <v>0</v>
      </c>
      <c r="N67" s="659">
        <f t="shared" si="64"/>
        <v>0</v>
      </c>
      <c r="O67" s="691">
        <f>SUMIFS('PLAN OPERATIVO'!$CL$11:$CL$79,'PLAN OPERATIVO'!$B$11:$B$79,DEDICACIÓN!$B67,'PLAN OPERATIVO'!$D$11:$D$79,DEDICACIÓN!O$10)</f>
        <v>7.5</v>
      </c>
      <c r="P67" s="330">
        <f t="shared" si="65"/>
        <v>0.31</v>
      </c>
      <c r="Q67" s="333">
        <f>SUMIFS('PLAN OPERATIVO'!$CL$11:$CL$79,'PLAN OPERATIVO'!$B$11:$B$79,DEDICACIÓN!$B67,'PLAN OPERATIVO'!$D$11:$D$79,DEDICACIÓN!Q$10)</f>
        <v>0</v>
      </c>
      <c r="R67" s="659">
        <f t="shared" si="66"/>
        <v>0</v>
      </c>
      <c r="S67" s="691">
        <f>SUMIFS('PLAN OPERATIVO'!$CL$11:$CL$79,'PLAN OPERATIVO'!$B$11:$B$79,DEDICACIÓN!$B67,'PLAN OPERATIVO'!$D$11:$D$79,DEDICACIÓN!S$10)</f>
        <v>0</v>
      </c>
      <c r="T67" s="330">
        <f t="shared" si="67"/>
        <v>0</v>
      </c>
      <c r="U67" s="333">
        <f>SUMIFS('PLAN OPERATIVO'!$CL$11:$CL$79,'PLAN OPERATIVO'!$B$11:$B$79,DEDICACIÓN!$B67,'PLAN OPERATIVO'!$D$11:$D$79,DEDICACIÓN!U$10)</f>
        <v>0</v>
      </c>
      <c r="V67" s="659">
        <f t="shared" si="68"/>
        <v>0</v>
      </c>
      <c r="W67" s="691">
        <f>SUMIFS('PLAN OPERATIVO'!$CL$11:$CL$79,'PLAN OPERATIVO'!$B$11:$B$79,DEDICACIÓN!$B67,'PLAN OPERATIVO'!$D$11:$D$79,DEDICACIÓN!W$10)</f>
        <v>0</v>
      </c>
      <c r="X67" s="330">
        <f t="shared" si="69"/>
        <v>0</v>
      </c>
      <c r="Y67" s="333">
        <f>SUMIFS('PLAN OPERATIVO'!$CL$11:$CL$79,'PLAN OPERATIVO'!$B$11:$B$79,DEDICACIÓN!$B67,'PLAN OPERATIVO'!$D$11:$D$79,DEDICACIÓN!Y$10)</f>
        <v>0</v>
      </c>
      <c r="Z67" s="659">
        <f t="shared" si="70"/>
        <v>0</v>
      </c>
      <c r="AA67" s="691">
        <f>SUMIFS('PLAN OPERATIVO'!$CL$11:$CL$79,'PLAN OPERATIVO'!$B$11:$B$79,DEDICACIÓN!$B67,'PLAN OPERATIVO'!$D$11:$D$79,DEDICACIÓN!AA$10)</f>
        <v>0</v>
      </c>
      <c r="AB67" s="330">
        <f t="shared" si="71"/>
        <v>0</v>
      </c>
      <c r="AC67" s="333">
        <f>SUMIFS('PLAN OPERATIVO'!$CL$11:$CL$79,'PLAN OPERATIVO'!$B$11:$B$79,DEDICACIÓN!$B67,'PLAN OPERATIVO'!$D$11:$D$79,DEDICACIÓN!AC$10)</f>
        <v>0</v>
      </c>
      <c r="AD67" s="659">
        <f t="shared" si="72"/>
        <v>0</v>
      </c>
      <c r="AE67" s="691">
        <f>SUMIFS('PLAN OPERATIVO'!$CL$11:$CL$79,'PLAN OPERATIVO'!$B$11:$B$79,DEDICACIÓN!$B67,'PLAN OPERATIVO'!$D$11:$D$79,DEDICACIÓN!AE$10)</f>
        <v>0</v>
      </c>
      <c r="AF67" s="330">
        <f t="shared" si="73"/>
        <v>0</v>
      </c>
      <c r="AG67" s="333">
        <f>SUMIFS('PLAN OPERATIVO'!$CL$11:$CL$79,'PLAN OPERATIVO'!$B$11:$B$79,DEDICACIÓN!$B67,'PLAN OPERATIVO'!$D$11:$D$79,DEDICACIÓN!AG$10)</f>
        <v>0</v>
      </c>
      <c r="AH67" s="659">
        <f t="shared" si="74"/>
        <v>0</v>
      </c>
      <c r="AI67" s="330"/>
      <c r="AJ67" s="571"/>
      <c r="AK67" s="571"/>
      <c r="AL67" s="331"/>
      <c r="AM67" s="332"/>
      <c r="AN67" s="333"/>
      <c r="AO67" s="333"/>
      <c r="AP67" s="575"/>
      <c r="AQ67" s="330"/>
      <c r="AR67" s="571"/>
      <c r="AS67" s="571"/>
      <c r="AT67" s="331"/>
      <c r="AU67" s="332"/>
      <c r="AV67" s="333"/>
      <c r="AW67" s="333"/>
      <c r="AX67" s="575"/>
      <c r="AY67" s="330"/>
      <c r="AZ67" s="571"/>
      <c r="BA67" s="571"/>
      <c r="BB67" s="331"/>
      <c r="BC67" s="332"/>
      <c r="BD67" s="333"/>
      <c r="BE67" s="333"/>
      <c r="BF67" s="575"/>
      <c r="BG67" s="330"/>
      <c r="BH67" s="571"/>
      <c r="BI67" s="571"/>
      <c r="BJ67" s="331"/>
      <c r="BK67" s="332"/>
      <c r="BL67" s="333"/>
      <c r="BM67" s="333"/>
      <c r="BN67" s="575"/>
      <c r="BO67" s="330"/>
      <c r="BP67" s="571"/>
      <c r="BQ67" s="571"/>
      <c r="BR67" s="331"/>
    </row>
    <row r="68" spans="2:70" s="334" customFormat="1" ht="36" customHeight="1">
      <c r="B68" s="829" t="str">
        <f>'PLAN OPERATIVO'!B67</f>
        <v>Recibir, responder o coordinar las respuestas según el caso de los PQR del proyecto.</v>
      </c>
      <c r="C68" s="691">
        <f>SUMIFS('PLAN OPERATIVO'!$CL$11:$CL$79,'PLAN OPERATIVO'!$B$11:$B$79,DEDICACIÓN!$B68,'PLAN OPERATIVO'!$D$11:$D$79,DEDICACIÓN!C$10)</f>
        <v>0</v>
      </c>
      <c r="D68" s="330">
        <f t="shared" si="59"/>
        <v>0</v>
      </c>
      <c r="E68" s="333">
        <f>SUMIFS('PLAN OPERATIVO'!$CL$11:$CL$79,'PLAN OPERATIVO'!$B$11:$B$79,DEDICACIÓN!$B68,'PLAN OPERATIVO'!$D$11:$D$79,DEDICACIÓN!E$10)</f>
        <v>0</v>
      </c>
      <c r="F68" s="659">
        <f t="shared" si="60"/>
        <v>0</v>
      </c>
      <c r="G68" s="691">
        <f>SUMIFS('PLAN OPERATIVO'!$CL$11:$CL$79,'PLAN OPERATIVO'!$B$11:$B$79,DEDICACIÓN!$B68,'PLAN OPERATIVO'!$D$11:$D$79,DEDICACIÓN!G$10)</f>
        <v>0</v>
      </c>
      <c r="H68" s="330">
        <f t="shared" si="61"/>
        <v>0</v>
      </c>
      <c r="I68" s="333">
        <f>SUMIFS('PLAN OPERATIVO'!$CL$11:$CL$79,'PLAN OPERATIVO'!$B$11:$B$79,DEDICACIÓN!$B68,'PLAN OPERATIVO'!$D$11:$D$79,DEDICACIÓN!I$10)</f>
        <v>0</v>
      </c>
      <c r="J68" s="659">
        <f t="shared" si="62"/>
        <v>0</v>
      </c>
      <c r="K68" s="691">
        <f>SUMIFS('PLAN OPERATIVO'!$CL$11:$CL$79,'PLAN OPERATIVO'!$B$11:$B$79,DEDICACIÓN!$B68,'PLAN OPERATIVO'!$D$11:$D$79,DEDICACIÓN!K$10)</f>
        <v>0</v>
      </c>
      <c r="L68" s="330">
        <f t="shared" si="63"/>
        <v>0</v>
      </c>
      <c r="M68" s="333">
        <f>SUMIFS('PLAN OPERATIVO'!$CL$11:$CL$79,'PLAN OPERATIVO'!$B$11:$B$79,DEDICACIÓN!$B68,'PLAN OPERATIVO'!$D$11:$D$79,DEDICACIÓN!M$10)</f>
        <v>0</v>
      </c>
      <c r="N68" s="659">
        <f t="shared" si="64"/>
        <v>0</v>
      </c>
      <c r="O68" s="691">
        <f>SUMIFS('PLAN OPERATIVO'!$CL$11:$CL$79,'PLAN OPERATIVO'!$B$11:$B$79,DEDICACIÓN!$B68,'PLAN OPERATIVO'!$D$11:$D$79,DEDICACIÓN!O$10)</f>
        <v>20.25</v>
      </c>
      <c r="P68" s="330">
        <f t="shared" si="65"/>
        <v>0.84</v>
      </c>
      <c r="Q68" s="333">
        <f>SUMIFS('PLAN OPERATIVO'!$CL$11:$CL$79,'PLAN OPERATIVO'!$B$11:$B$79,DEDICACIÓN!$B68,'PLAN OPERATIVO'!$D$11:$D$79,DEDICACIÓN!Q$10)</f>
        <v>0</v>
      </c>
      <c r="R68" s="659">
        <f t="shared" si="66"/>
        <v>0</v>
      </c>
      <c r="S68" s="691">
        <f>SUMIFS('PLAN OPERATIVO'!$CL$11:$CL$79,'PLAN OPERATIVO'!$B$11:$B$79,DEDICACIÓN!$B68,'PLAN OPERATIVO'!$D$11:$D$79,DEDICACIÓN!S$10)</f>
        <v>0</v>
      </c>
      <c r="T68" s="330">
        <f t="shared" si="67"/>
        <v>0</v>
      </c>
      <c r="U68" s="333">
        <f>SUMIFS('PLAN OPERATIVO'!$CL$11:$CL$79,'PLAN OPERATIVO'!$B$11:$B$79,DEDICACIÓN!$B68,'PLAN OPERATIVO'!$D$11:$D$79,DEDICACIÓN!U$10)</f>
        <v>0</v>
      </c>
      <c r="V68" s="659">
        <f t="shared" si="68"/>
        <v>0</v>
      </c>
      <c r="W68" s="691">
        <f>SUMIFS('PLAN OPERATIVO'!$CL$11:$CL$79,'PLAN OPERATIVO'!$B$11:$B$79,DEDICACIÓN!$B68,'PLAN OPERATIVO'!$D$11:$D$79,DEDICACIÓN!W$10)</f>
        <v>0</v>
      </c>
      <c r="X68" s="330">
        <f t="shared" si="69"/>
        <v>0</v>
      </c>
      <c r="Y68" s="333">
        <f>SUMIFS('PLAN OPERATIVO'!$CL$11:$CL$79,'PLAN OPERATIVO'!$B$11:$B$79,DEDICACIÓN!$B68,'PLAN OPERATIVO'!$D$11:$D$79,DEDICACIÓN!Y$10)</f>
        <v>0</v>
      </c>
      <c r="Z68" s="659">
        <f t="shared" si="70"/>
        <v>0</v>
      </c>
      <c r="AA68" s="691">
        <f>SUMIFS('PLAN OPERATIVO'!$CL$11:$CL$79,'PLAN OPERATIVO'!$B$11:$B$79,DEDICACIÓN!$B68,'PLAN OPERATIVO'!$D$11:$D$79,DEDICACIÓN!AA$10)</f>
        <v>0</v>
      </c>
      <c r="AB68" s="330">
        <f t="shared" si="71"/>
        <v>0</v>
      </c>
      <c r="AC68" s="333">
        <f>SUMIFS('PLAN OPERATIVO'!$CL$11:$CL$79,'PLAN OPERATIVO'!$B$11:$B$79,DEDICACIÓN!$B68,'PLAN OPERATIVO'!$D$11:$D$79,DEDICACIÓN!AC$10)</f>
        <v>0</v>
      </c>
      <c r="AD68" s="659">
        <f t="shared" si="72"/>
        <v>0</v>
      </c>
      <c r="AE68" s="691">
        <f>SUMIFS('PLAN OPERATIVO'!$CL$11:$CL$79,'PLAN OPERATIVO'!$B$11:$B$79,DEDICACIÓN!$B68,'PLAN OPERATIVO'!$D$11:$D$79,DEDICACIÓN!AE$10)</f>
        <v>0</v>
      </c>
      <c r="AF68" s="330">
        <f t="shared" si="73"/>
        <v>0</v>
      </c>
      <c r="AG68" s="333">
        <f>SUMIFS('PLAN OPERATIVO'!$CL$11:$CL$79,'PLAN OPERATIVO'!$B$11:$B$79,DEDICACIÓN!$B68,'PLAN OPERATIVO'!$D$11:$D$79,DEDICACIÓN!AG$10)</f>
        <v>0</v>
      </c>
      <c r="AH68" s="659">
        <f t="shared" si="74"/>
        <v>0</v>
      </c>
      <c r="AI68" s="330"/>
      <c r="AJ68" s="571"/>
      <c r="AK68" s="571"/>
      <c r="AL68" s="331"/>
      <c r="AM68" s="332"/>
      <c r="AN68" s="333"/>
      <c r="AO68" s="333"/>
      <c r="AP68" s="575"/>
      <c r="AQ68" s="330"/>
      <c r="AR68" s="571"/>
      <c r="AS68" s="571"/>
      <c r="AT68" s="331"/>
      <c r="AU68" s="332"/>
      <c r="AV68" s="333"/>
      <c r="AW68" s="333"/>
      <c r="AX68" s="575"/>
      <c r="AY68" s="330"/>
      <c r="AZ68" s="571"/>
      <c r="BA68" s="571"/>
      <c r="BB68" s="331"/>
      <c r="BC68" s="332"/>
      <c r="BD68" s="333"/>
      <c r="BE68" s="333"/>
      <c r="BF68" s="575"/>
      <c r="BG68" s="330"/>
      <c r="BH68" s="571"/>
      <c r="BI68" s="571"/>
      <c r="BJ68" s="331"/>
      <c r="BK68" s="332"/>
      <c r="BL68" s="333"/>
      <c r="BM68" s="333"/>
      <c r="BN68" s="575"/>
      <c r="BO68" s="330"/>
      <c r="BP68" s="571"/>
      <c r="BQ68" s="571"/>
      <c r="BR68" s="331"/>
    </row>
    <row r="69" spans="2:70" s="334" customFormat="1" ht="38.25" customHeight="1">
      <c r="B69" s="829" t="str">
        <f>'PLAN OPERATIVO'!B68</f>
        <v>Toma y organización de los registros audiovisuales y fotográficos.</v>
      </c>
      <c r="C69" s="691">
        <f>SUMIFS('PLAN OPERATIVO'!$CL$11:$CL$79,'PLAN OPERATIVO'!$B$11:$B$79,DEDICACIÓN!$B69,'PLAN OPERATIVO'!$D$11:$D$79,DEDICACIÓN!C$10)</f>
        <v>0</v>
      </c>
      <c r="D69" s="330">
        <f t="shared" si="59"/>
        <v>0</v>
      </c>
      <c r="E69" s="333">
        <f>SUMIFS('PLAN OPERATIVO'!$CL$11:$CL$79,'PLAN OPERATIVO'!$B$11:$B$79,DEDICACIÓN!$B69,'PLAN OPERATIVO'!$D$11:$D$79,DEDICACIÓN!E$10)</f>
        <v>0</v>
      </c>
      <c r="F69" s="659">
        <f t="shared" si="60"/>
        <v>0</v>
      </c>
      <c r="G69" s="691">
        <f>SUMIFS('PLAN OPERATIVO'!$CL$11:$CL$79,'PLAN OPERATIVO'!$B$11:$B$79,DEDICACIÓN!$B69,'PLAN OPERATIVO'!$D$11:$D$79,DEDICACIÓN!G$10)</f>
        <v>0</v>
      </c>
      <c r="H69" s="330">
        <f t="shared" si="61"/>
        <v>0</v>
      </c>
      <c r="I69" s="333">
        <f>SUMIFS('PLAN OPERATIVO'!$CL$11:$CL$79,'PLAN OPERATIVO'!$B$11:$B$79,DEDICACIÓN!$B69,'PLAN OPERATIVO'!$D$11:$D$79,DEDICACIÓN!I$10)</f>
        <v>0</v>
      </c>
      <c r="J69" s="659">
        <f t="shared" si="62"/>
        <v>0</v>
      </c>
      <c r="K69" s="691">
        <f>SUMIFS('PLAN OPERATIVO'!$CL$11:$CL$79,'PLAN OPERATIVO'!$B$11:$B$79,DEDICACIÓN!$B69,'PLAN OPERATIVO'!$D$11:$D$79,DEDICACIÓN!K$10)</f>
        <v>0</v>
      </c>
      <c r="L69" s="330">
        <f t="shared" si="63"/>
        <v>0</v>
      </c>
      <c r="M69" s="333">
        <f>SUMIFS('PLAN OPERATIVO'!$CL$11:$CL$79,'PLAN OPERATIVO'!$B$11:$B$79,DEDICACIÓN!$B69,'PLAN OPERATIVO'!$D$11:$D$79,DEDICACIÓN!M$10)</f>
        <v>0</v>
      </c>
      <c r="N69" s="659">
        <f t="shared" si="64"/>
        <v>0</v>
      </c>
      <c r="O69" s="691">
        <f>SUMIFS('PLAN OPERATIVO'!$CL$11:$CL$79,'PLAN OPERATIVO'!$B$11:$B$79,DEDICACIÓN!$B69,'PLAN OPERATIVO'!$D$11:$D$79,DEDICACIÓN!O$10)</f>
        <v>20</v>
      </c>
      <c r="P69" s="330">
        <f t="shared" si="65"/>
        <v>0.83</v>
      </c>
      <c r="Q69" s="333">
        <f>SUMIFS('PLAN OPERATIVO'!$CL$11:$CL$79,'PLAN OPERATIVO'!$B$11:$B$79,DEDICACIÓN!$B69,'PLAN OPERATIVO'!$D$11:$D$79,DEDICACIÓN!Q$10)</f>
        <v>0</v>
      </c>
      <c r="R69" s="659">
        <f t="shared" si="66"/>
        <v>0</v>
      </c>
      <c r="S69" s="691">
        <f>SUMIFS('PLAN OPERATIVO'!$CL$11:$CL$79,'PLAN OPERATIVO'!$B$11:$B$79,DEDICACIÓN!$B69,'PLAN OPERATIVO'!$D$11:$D$79,DEDICACIÓN!S$10)</f>
        <v>0</v>
      </c>
      <c r="T69" s="330">
        <f t="shared" si="67"/>
        <v>0</v>
      </c>
      <c r="U69" s="333">
        <f>SUMIFS('PLAN OPERATIVO'!$CL$11:$CL$79,'PLAN OPERATIVO'!$B$11:$B$79,DEDICACIÓN!$B69,'PLAN OPERATIVO'!$D$11:$D$79,DEDICACIÓN!U$10)</f>
        <v>0</v>
      </c>
      <c r="V69" s="659">
        <f t="shared" si="68"/>
        <v>0</v>
      </c>
      <c r="W69" s="691">
        <f>SUMIFS('PLAN OPERATIVO'!$CL$11:$CL$79,'PLAN OPERATIVO'!$B$11:$B$79,DEDICACIÓN!$B69,'PLAN OPERATIVO'!$D$11:$D$79,DEDICACIÓN!W$10)</f>
        <v>0</v>
      </c>
      <c r="X69" s="330">
        <f t="shared" si="69"/>
        <v>0</v>
      </c>
      <c r="Y69" s="333">
        <f>SUMIFS('PLAN OPERATIVO'!$CL$11:$CL$79,'PLAN OPERATIVO'!$B$11:$B$79,DEDICACIÓN!$B69,'PLAN OPERATIVO'!$D$11:$D$79,DEDICACIÓN!Y$10)</f>
        <v>0</v>
      </c>
      <c r="Z69" s="659">
        <f t="shared" si="70"/>
        <v>0</v>
      </c>
      <c r="AA69" s="691">
        <f>SUMIFS('PLAN OPERATIVO'!$CL$11:$CL$79,'PLAN OPERATIVO'!$B$11:$B$79,DEDICACIÓN!$B69,'PLAN OPERATIVO'!$D$11:$D$79,DEDICACIÓN!AA$10)</f>
        <v>0</v>
      </c>
      <c r="AB69" s="330">
        <f t="shared" si="71"/>
        <v>0</v>
      </c>
      <c r="AC69" s="333">
        <f>SUMIFS('PLAN OPERATIVO'!$CL$11:$CL$79,'PLAN OPERATIVO'!$B$11:$B$79,DEDICACIÓN!$B69,'PLAN OPERATIVO'!$D$11:$D$79,DEDICACIÓN!AC$10)</f>
        <v>0</v>
      </c>
      <c r="AD69" s="659">
        <f t="shared" si="72"/>
        <v>0</v>
      </c>
      <c r="AE69" s="691">
        <f>SUMIFS('PLAN OPERATIVO'!$CL$11:$CL$79,'PLAN OPERATIVO'!$B$11:$B$79,DEDICACIÓN!$B69,'PLAN OPERATIVO'!$D$11:$D$79,DEDICACIÓN!AE$10)</f>
        <v>0</v>
      </c>
      <c r="AF69" s="330">
        <f t="shared" si="73"/>
        <v>0</v>
      </c>
      <c r="AG69" s="333">
        <f>SUMIFS('PLAN OPERATIVO'!$CL$11:$CL$79,'PLAN OPERATIVO'!$B$11:$B$79,DEDICACIÓN!$B69,'PLAN OPERATIVO'!$D$11:$D$79,DEDICACIÓN!AG$10)</f>
        <v>0</v>
      </c>
      <c r="AH69" s="659">
        <f t="shared" si="74"/>
        <v>0</v>
      </c>
      <c r="AI69" s="330"/>
      <c r="AJ69" s="571"/>
      <c r="AK69" s="571"/>
      <c r="AL69" s="331"/>
      <c r="AM69" s="332"/>
      <c r="AN69" s="333"/>
      <c r="AO69" s="333"/>
      <c r="AP69" s="575"/>
      <c r="AQ69" s="330"/>
      <c r="AR69" s="571"/>
      <c r="AS69" s="571"/>
      <c r="AT69" s="331"/>
      <c r="AU69" s="332"/>
      <c r="AV69" s="333"/>
      <c r="AW69" s="333"/>
      <c r="AX69" s="575"/>
      <c r="AY69" s="330"/>
      <c r="AZ69" s="571"/>
      <c r="BA69" s="571"/>
      <c r="BB69" s="331"/>
      <c r="BC69" s="332"/>
      <c r="BD69" s="333"/>
      <c r="BE69" s="333"/>
      <c r="BF69" s="575"/>
      <c r="BG69" s="330"/>
      <c r="BH69" s="571"/>
      <c r="BI69" s="571"/>
      <c r="BJ69" s="331"/>
      <c r="BK69" s="332"/>
      <c r="BL69" s="333"/>
      <c r="BM69" s="333"/>
      <c r="BN69" s="575"/>
      <c r="BO69" s="330"/>
      <c r="BP69" s="571"/>
      <c r="BQ69" s="571"/>
      <c r="BR69" s="331"/>
    </row>
    <row r="70" spans="2:70" s="334" customFormat="1">
      <c r="B70" s="829" t="str">
        <f>'PLAN OPERATIVO'!B69</f>
        <v>Apoyar la concertación y firma de acuerdos sociambientales.</v>
      </c>
      <c r="C70" s="691">
        <f>SUMIFS('PLAN OPERATIVO'!$CL$11:$CL$79,'PLAN OPERATIVO'!$B$11:$B$79,DEDICACIÓN!$B70,'PLAN OPERATIVO'!$D$11:$D$79,DEDICACIÓN!C$10)</f>
        <v>0</v>
      </c>
      <c r="D70" s="330">
        <f t="shared" si="59"/>
        <v>0</v>
      </c>
      <c r="E70" s="333">
        <f>SUMIFS('PLAN OPERATIVO'!$CL$11:$CL$79,'PLAN OPERATIVO'!$B$11:$B$79,DEDICACIÓN!$B70,'PLAN OPERATIVO'!$D$11:$D$79,DEDICACIÓN!E$10)</f>
        <v>0</v>
      </c>
      <c r="F70" s="659">
        <f t="shared" si="60"/>
        <v>0</v>
      </c>
      <c r="G70" s="691">
        <f>SUMIFS('PLAN OPERATIVO'!$CL$11:$CL$79,'PLAN OPERATIVO'!$B$11:$B$79,DEDICACIÓN!$B70,'PLAN OPERATIVO'!$D$11:$D$79,DEDICACIÓN!G$10)</f>
        <v>0</v>
      </c>
      <c r="H70" s="330">
        <f t="shared" si="61"/>
        <v>0</v>
      </c>
      <c r="I70" s="333">
        <f>SUMIFS('PLAN OPERATIVO'!$CL$11:$CL$79,'PLAN OPERATIVO'!$B$11:$B$79,DEDICACIÓN!$B70,'PLAN OPERATIVO'!$D$11:$D$79,DEDICACIÓN!I$10)</f>
        <v>0</v>
      </c>
      <c r="J70" s="659">
        <f t="shared" si="62"/>
        <v>0</v>
      </c>
      <c r="K70" s="691">
        <f>SUMIFS('PLAN OPERATIVO'!$CL$11:$CL$79,'PLAN OPERATIVO'!$B$11:$B$79,DEDICACIÓN!$B70,'PLAN OPERATIVO'!$D$11:$D$79,DEDICACIÓN!K$10)</f>
        <v>0</v>
      </c>
      <c r="L70" s="330">
        <f t="shared" si="63"/>
        <v>0</v>
      </c>
      <c r="M70" s="333">
        <f>SUMIFS('PLAN OPERATIVO'!$CL$11:$CL$79,'PLAN OPERATIVO'!$B$11:$B$79,DEDICACIÓN!$B70,'PLAN OPERATIVO'!$D$11:$D$79,DEDICACIÓN!M$10)</f>
        <v>0</v>
      </c>
      <c r="N70" s="659">
        <f t="shared" si="64"/>
        <v>0</v>
      </c>
      <c r="O70" s="691">
        <f>SUMIFS('PLAN OPERATIVO'!$CL$11:$CL$79,'PLAN OPERATIVO'!$B$11:$B$79,DEDICACIÓN!$B70,'PLAN OPERATIVO'!$D$11:$D$79,DEDICACIÓN!O$10)</f>
        <v>14.5</v>
      </c>
      <c r="P70" s="330">
        <f t="shared" si="65"/>
        <v>0.6</v>
      </c>
      <c r="Q70" s="333">
        <f>SUMIFS('PLAN OPERATIVO'!$CL$11:$CL$79,'PLAN OPERATIVO'!$B$11:$B$79,DEDICACIÓN!$B70,'PLAN OPERATIVO'!$D$11:$D$79,DEDICACIÓN!Q$10)</f>
        <v>0</v>
      </c>
      <c r="R70" s="659">
        <f t="shared" si="66"/>
        <v>0</v>
      </c>
      <c r="S70" s="691">
        <f>SUMIFS('PLAN OPERATIVO'!$CL$11:$CL$79,'PLAN OPERATIVO'!$B$11:$B$79,DEDICACIÓN!$B70,'PLAN OPERATIVO'!$D$11:$D$79,DEDICACIÓN!S$10)</f>
        <v>0</v>
      </c>
      <c r="T70" s="330">
        <f t="shared" si="67"/>
        <v>0</v>
      </c>
      <c r="U70" s="333">
        <f>SUMIFS('PLAN OPERATIVO'!$CL$11:$CL$79,'PLAN OPERATIVO'!$B$11:$B$79,DEDICACIÓN!$B70,'PLAN OPERATIVO'!$D$11:$D$79,DEDICACIÓN!U$10)</f>
        <v>0</v>
      </c>
      <c r="V70" s="659">
        <f t="shared" si="68"/>
        <v>0</v>
      </c>
      <c r="W70" s="691">
        <f>SUMIFS('PLAN OPERATIVO'!$CL$11:$CL$79,'PLAN OPERATIVO'!$B$11:$B$79,DEDICACIÓN!$B70,'PLAN OPERATIVO'!$D$11:$D$79,DEDICACIÓN!W$10)</f>
        <v>0</v>
      </c>
      <c r="X70" s="330">
        <f t="shared" si="69"/>
        <v>0</v>
      </c>
      <c r="Y70" s="333">
        <f>SUMIFS('PLAN OPERATIVO'!$CL$11:$CL$79,'PLAN OPERATIVO'!$B$11:$B$79,DEDICACIÓN!$B70,'PLAN OPERATIVO'!$D$11:$D$79,DEDICACIÓN!Y$10)</f>
        <v>0</v>
      </c>
      <c r="Z70" s="659">
        <f t="shared" si="70"/>
        <v>0</v>
      </c>
      <c r="AA70" s="691">
        <f>SUMIFS('PLAN OPERATIVO'!$CL$11:$CL$79,'PLAN OPERATIVO'!$B$11:$B$79,DEDICACIÓN!$B70,'PLAN OPERATIVO'!$D$11:$D$79,DEDICACIÓN!AA$10)</f>
        <v>0</v>
      </c>
      <c r="AB70" s="330">
        <f t="shared" si="71"/>
        <v>0</v>
      </c>
      <c r="AC70" s="333">
        <f>SUMIFS('PLAN OPERATIVO'!$CL$11:$CL$79,'PLAN OPERATIVO'!$B$11:$B$79,DEDICACIÓN!$B70,'PLAN OPERATIVO'!$D$11:$D$79,DEDICACIÓN!AC$10)</f>
        <v>0</v>
      </c>
      <c r="AD70" s="659">
        <f t="shared" si="72"/>
        <v>0</v>
      </c>
      <c r="AE70" s="691">
        <f>SUMIFS('PLAN OPERATIVO'!$CL$11:$CL$79,'PLAN OPERATIVO'!$B$11:$B$79,DEDICACIÓN!$B70,'PLAN OPERATIVO'!$D$11:$D$79,DEDICACIÓN!AE$10)</f>
        <v>0</v>
      </c>
      <c r="AF70" s="330">
        <f t="shared" si="73"/>
        <v>0</v>
      </c>
      <c r="AG70" s="333">
        <f>SUMIFS('PLAN OPERATIVO'!$CL$11:$CL$79,'PLAN OPERATIVO'!$B$11:$B$79,DEDICACIÓN!$B70,'PLAN OPERATIVO'!$D$11:$D$79,DEDICACIÓN!AG$10)</f>
        <v>0</v>
      </c>
      <c r="AH70" s="659">
        <f t="shared" si="74"/>
        <v>0</v>
      </c>
      <c r="AI70" s="330"/>
      <c r="AJ70" s="571"/>
      <c r="AK70" s="571"/>
      <c r="AL70" s="331"/>
      <c r="AM70" s="332"/>
      <c r="AN70" s="333"/>
      <c r="AO70" s="333"/>
      <c r="AP70" s="575"/>
      <c r="AQ70" s="330"/>
      <c r="AR70" s="571"/>
      <c r="AS70" s="571"/>
      <c r="AT70" s="331"/>
      <c r="AU70" s="332"/>
      <c r="AV70" s="333"/>
      <c r="AW70" s="333"/>
      <c r="AX70" s="575"/>
      <c r="AY70" s="330"/>
      <c r="AZ70" s="571"/>
      <c r="BA70" s="571"/>
      <c r="BB70" s="331"/>
      <c r="BC70" s="332"/>
      <c r="BD70" s="333"/>
      <c r="BE70" s="333"/>
      <c r="BF70" s="575"/>
      <c r="BG70" s="330"/>
      <c r="BH70" s="571"/>
      <c r="BI70" s="571"/>
      <c r="BJ70" s="331"/>
      <c r="BK70" s="332"/>
      <c r="BL70" s="333"/>
      <c r="BM70" s="333"/>
      <c r="BN70" s="575"/>
      <c r="BO70" s="330"/>
      <c r="BP70" s="571"/>
      <c r="BQ70" s="571"/>
      <c r="BR70" s="331"/>
    </row>
    <row r="71" spans="2:70" s="334" customFormat="1" ht="35.25" customHeight="1">
      <c r="B71" s="829" t="str">
        <f>'PLAN OPERATIVO'!B70</f>
        <v>Apoyar el manejo de los conflictos socio ambientales identificados.</v>
      </c>
      <c r="C71" s="691">
        <f>SUMIFS('PLAN OPERATIVO'!$CL$11:$CL$79,'PLAN OPERATIVO'!$B$11:$B$79,DEDICACIÓN!$B71,'PLAN OPERATIVO'!$D$11:$D$79,DEDICACIÓN!C$10)</f>
        <v>0</v>
      </c>
      <c r="D71" s="330">
        <f t="shared" si="59"/>
        <v>0</v>
      </c>
      <c r="E71" s="333">
        <f>SUMIFS('PLAN OPERATIVO'!$CL$11:$CL$79,'PLAN OPERATIVO'!$B$11:$B$79,DEDICACIÓN!$B71,'PLAN OPERATIVO'!$D$11:$D$79,DEDICACIÓN!E$10)</f>
        <v>0</v>
      </c>
      <c r="F71" s="659">
        <f t="shared" si="60"/>
        <v>0</v>
      </c>
      <c r="G71" s="691">
        <f>SUMIFS('PLAN OPERATIVO'!$CL$11:$CL$79,'PLAN OPERATIVO'!$B$11:$B$79,DEDICACIÓN!$B71,'PLAN OPERATIVO'!$D$11:$D$79,DEDICACIÓN!G$10)</f>
        <v>0</v>
      </c>
      <c r="H71" s="330">
        <f t="shared" si="61"/>
        <v>0</v>
      </c>
      <c r="I71" s="333">
        <f>SUMIFS('PLAN OPERATIVO'!$CL$11:$CL$79,'PLAN OPERATIVO'!$B$11:$B$79,DEDICACIÓN!$B71,'PLAN OPERATIVO'!$D$11:$D$79,DEDICACIÓN!I$10)</f>
        <v>0</v>
      </c>
      <c r="J71" s="659">
        <f t="shared" si="62"/>
        <v>0</v>
      </c>
      <c r="K71" s="691">
        <f>SUMIFS('PLAN OPERATIVO'!$CL$11:$CL$79,'PLAN OPERATIVO'!$B$11:$B$79,DEDICACIÓN!$B71,'PLAN OPERATIVO'!$D$11:$D$79,DEDICACIÓN!K$10)</f>
        <v>0</v>
      </c>
      <c r="L71" s="330">
        <f t="shared" si="63"/>
        <v>0</v>
      </c>
      <c r="M71" s="333">
        <f>SUMIFS('PLAN OPERATIVO'!$CL$11:$CL$79,'PLAN OPERATIVO'!$B$11:$B$79,DEDICACIÓN!$B71,'PLAN OPERATIVO'!$D$11:$D$79,DEDICACIÓN!M$10)</f>
        <v>0</v>
      </c>
      <c r="N71" s="659">
        <f t="shared" si="64"/>
        <v>0</v>
      </c>
      <c r="O71" s="691">
        <f>SUMIFS('PLAN OPERATIVO'!$CL$11:$CL$79,'PLAN OPERATIVO'!$B$11:$B$79,DEDICACIÓN!$B71,'PLAN OPERATIVO'!$D$11:$D$79,DEDICACIÓN!O$10)</f>
        <v>5</v>
      </c>
      <c r="P71" s="330">
        <f t="shared" si="65"/>
        <v>0.21</v>
      </c>
      <c r="Q71" s="333">
        <f>SUMIFS('PLAN OPERATIVO'!$CL$11:$CL$79,'PLAN OPERATIVO'!$B$11:$B$79,DEDICACIÓN!$B71,'PLAN OPERATIVO'!$D$11:$D$79,DEDICACIÓN!Q$10)</f>
        <v>0</v>
      </c>
      <c r="R71" s="659">
        <f t="shared" si="66"/>
        <v>0</v>
      </c>
      <c r="S71" s="691">
        <f>SUMIFS('PLAN OPERATIVO'!$CL$11:$CL$79,'PLAN OPERATIVO'!$B$11:$B$79,DEDICACIÓN!$B71,'PLAN OPERATIVO'!$D$11:$D$79,DEDICACIÓN!S$10)</f>
        <v>0</v>
      </c>
      <c r="T71" s="330">
        <f t="shared" si="67"/>
        <v>0</v>
      </c>
      <c r="U71" s="333">
        <f>SUMIFS('PLAN OPERATIVO'!$CL$11:$CL$79,'PLAN OPERATIVO'!$B$11:$B$79,DEDICACIÓN!$B71,'PLAN OPERATIVO'!$D$11:$D$79,DEDICACIÓN!U$10)</f>
        <v>0</v>
      </c>
      <c r="V71" s="659">
        <f t="shared" si="68"/>
        <v>0</v>
      </c>
      <c r="W71" s="691">
        <f>SUMIFS('PLAN OPERATIVO'!$CL$11:$CL$79,'PLAN OPERATIVO'!$B$11:$B$79,DEDICACIÓN!$B71,'PLAN OPERATIVO'!$D$11:$D$79,DEDICACIÓN!W$10)</f>
        <v>0</v>
      </c>
      <c r="X71" s="330">
        <f t="shared" si="69"/>
        <v>0</v>
      </c>
      <c r="Y71" s="333">
        <f>SUMIFS('PLAN OPERATIVO'!$CL$11:$CL$79,'PLAN OPERATIVO'!$B$11:$B$79,DEDICACIÓN!$B71,'PLAN OPERATIVO'!$D$11:$D$79,DEDICACIÓN!Y$10)</f>
        <v>0</v>
      </c>
      <c r="Z71" s="659">
        <f t="shared" si="70"/>
        <v>0</v>
      </c>
      <c r="AA71" s="691">
        <f>SUMIFS('PLAN OPERATIVO'!$CL$11:$CL$79,'PLAN OPERATIVO'!$B$11:$B$79,DEDICACIÓN!$B71,'PLAN OPERATIVO'!$D$11:$D$79,DEDICACIÓN!AA$10)</f>
        <v>0</v>
      </c>
      <c r="AB71" s="330">
        <f t="shared" si="71"/>
        <v>0</v>
      </c>
      <c r="AC71" s="333">
        <f>SUMIFS('PLAN OPERATIVO'!$CL$11:$CL$79,'PLAN OPERATIVO'!$B$11:$B$79,DEDICACIÓN!$B71,'PLAN OPERATIVO'!$D$11:$D$79,DEDICACIÓN!AC$10)</f>
        <v>0</v>
      </c>
      <c r="AD71" s="659">
        <f t="shared" si="72"/>
        <v>0</v>
      </c>
      <c r="AE71" s="691">
        <f>SUMIFS('PLAN OPERATIVO'!$CL$11:$CL$79,'PLAN OPERATIVO'!$B$11:$B$79,DEDICACIÓN!$B71,'PLAN OPERATIVO'!$D$11:$D$79,DEDICACIÓN!AE$10)</f>
        <v>0</v>
      </c>
      <c r="AF71" s="330">
        <f t="shared" si="73"/>
        <v>0</v>
      </c>
      <c r="AG71" s="333">
        <f>SUMIFS('PLAN OPERATIVO'!$CL$11:$CL$79,'PLAN OPERATIVO'!$B$11:$B$79,DEDICACIÓN!$B71,'PLAN OPERATIVO'!$D$11:$D$79,DEDICACIÓN!AG$10)</f>
        <v>0</v>
      </c>
      <c r="AH71" s="659">
        <f t="shared" si="74"/>
        <v>0</v>
      </c>
      <c r="AI71" s="330"/>
      <c r="AJ71" s="571"/>
      <c r="AK71" s="571"/>
      <c r="AL71" s="331"/>
      <c r="AM71" s="332"/>
      <c r="AN71" s="333"/>
      <c r="AO71" s="333"/>
      <c r="AP71" s="575"/>
      <c r="AQ71" s="330"/>
      <c r="AR71" s="571"/>
      <c r="AS71" s="571"/>
      <c r="AT71" s="331"/>
      <c r="AU71" s="332"/>
      <c r="AV71" s="333"/>
      <c r="AW71" s="333"/>
      <c r="AX71" s="575"/>
      <c r="AY71" s="330"/>
      <c r="AZ71" s="571"/>
      <c r="BA71" s="571"/>
      <c r="BB71" s="331"/>
      <c r="BC71" s="332"/>
      <c r="BD71" s="333"/>
      <c r="BE71" s="333"/>
      <c r="BF71" s="575"/>
      <c r="BG71" s="330"/>
      <c r="BH71" s="571"/>
      <c r="BI71" s="571"/>
      <c r="BJ71" s="331"/>
      <c r="BK71" s="332"/>
      <c r="BL71" s="333"/>
      <c r="BM71" s="333"/>
      <c r="BN71" s="575"/>
      <c r="BO71" s="330"/>
      <c r="BP71" s="571"/>
      <c r="BQ71" s="571"/>
      <c r="BR71" s="331"/>
    </row>
    <row r="72" spans="2:70" s="334" customFormat="1" ht="49.5" customHeight="1">
      <c r="B72" s="829" t="str">
        <f>'PLAN OPERATIVO'!B71</f>
        <v>Apoyar la ejecución del plan de trabajo con los acueductos rurales para el fortalecimiento administrativo, organizativo y técnico.</v>
      </c>
      <c r="C72" s="691">
        <f>SUMIFS('PLAN OPERATIVO'!$CL$11:$CL$79,'PLAN OPERATIVO'!$B$11:$B$79,DEDICACIÓN!$B72,'PLAN OPERATIVO'!$D$11:$D$79,DEDICACIÓN!C$10)</f>
        <v>0</v>
      </c>
      <c r="D72" s="330">
        <f t="shared" si="59"/>
        <v>0</v>
      </c>
      <c r="E72" s="333">
        <f>SUMIFS('PLAN OPERATIVO'!$CL$11:$CL$79,'PLAN OPERATIVO'!$B$11:$B$79,DEDICACIÓN!$B72,'PLAN OPERATIVO'!$D$11:$D$79,DEDICACIÓN!E$10)</f>
        <v>0</v>
      </c>
      <c r="F72" s="659">
        <f t="shared" si="60"/>
        <v>0</v>
      </c>
      <c r="G72" s="691">
        <f>SUMIFS('PLAN OPERATIVO'!$CL$11:$CL$79,'PLAN OPERATIVO'!$B$11:$B$79,DEDICACIÓN!$B72,'PLAN OPERATIVO'!$D$11:$D$79,DEDICACIÓN!G$10)</f>
        <v>0</v>
      </c>
      <c r="H72" s="330">
        <f t="shared" si="61"/>
        <v>0</v>
      </c>
      <c r="I72" s="333">
        <f>SUMIFS('PLAN OPERATIVO'!$CL$11:$CL$79,'PLAN OPERATIVO'!$B$11:$B$79,DEDICACIÓN!$B72,'PLAN OPERATIVO'!$D$11:$D$79,DEDICACIÓN!I$10)</f>
        <v>0</v>
      </c>
      <c r="J72" s="659">
        <f t="shared" si="62"/>
        <v>0</v>
      </c>
      <c r="K72" s="691">
        <f>SUMIFS('PLAN OPERATIVO'!$CL$11:$CL$79,'PLAN OPERATIVO'!$B$11:$B$79,DEDICACIÓN!$B72,'PLAN OPERATIVO'!$D$11:$D$79,DEDICACIÓN!K$10)</f>
        <v>0</v>
      </c>
      <c r="L72" s="330">
        <f t="shared" si="63"/>
        <v>0</v>
      </c>
      <c r="M72" s="333">
        <f>SUMIFS('PLAN OPERATIVO'!$CL$11:$CL$79,'PLAN OPERATIVO'!$B$11:$B$79,DEDICACIÓN!$B72,'PLAN OPERATIVO'!$D$11:$D$79,DEDICACIÓN!M$10)</f>
        <v>0</v>
      </c>
      <c r="N72" s="659">
        <f t="shared" si="64"/>
        <v>0</v>
      </c>
      <c r="O72" s="691">
        <f>SUMIFS('PLAN OPERATIVO'!$CL$11:$CL$79,'PLAN OPERATIVO'!$B$11:$B$79,DEDICACIÓN!$B72,'PLAN OPERATIVO'!$D$11:$D$79,DEDICACIÓN!O$10)</f>
        <v>24.35</v>
      </c>
      <c r="P72" s="330">
        <f t="shared" si="65"/>
        <v>1.01</v>
      </c>
      <c r="Q72" s="333">
        <f>SUMIFS('PLAN OPERATIVO'!$CL$11:$CL$79,'PLAN OPERATIVO'!$B$11:$B$79,DEDICACIÓN!$B72,'PLAN OPERATIVO'!$D$11:$D$79,DEDICACIÓN!Q$10)</f>
        <v>0</v>
      </c>
      <c r="R72" s="659">
        <f t="shared" si="66"/>
        <v>0</v>
      </c>
      <c r="S72" s="691">
        <f>SUMIFS('PLAN OPERATIVO'!$CL$11:$CL$79,'PLAN OPERATIVO'!$B$11:$B$79,DEDICACIÓN!$B72,'PLAN OPERATIVO'!$D$11:$D$79,DEDICACIÓN!S$10)</f>
        <v>0</v>
      </c>
      <c r="T72" s="330">
        <f t="shared" si="67"/>
        <v>0</v>
      </c>
      <c r="U72" s="333">
        <f>SUMIFS('PLAN OPERATIVO'!$CL$11:$CL$79,'PLAN OPERATIVO'!$B$11:$B$79,DEDICACIÓN!$B72,'PLAN OPERATIVO'!$D$11:$D$79,DEDICACIÓN!U$10)</f>
        <v>0</v>
      </c>
      <c r="V72" s="659">
        <f t="shared" si="68"/>
        <v>0</v>
      </c>
      <c r="W72" s="691">
        <f>SUMIFS('PLAN OPERATIVO'!$CL$11:$CL$79,'PLAN OPERATIVO'!$B$11:$B$79,DEDICACIÓN!$B72,'PLAN OPERATIVO'!$D$11:$D$79,DEDICACIÓN!W$10)</f>
        <v>0</v>
      </c>
      <c r="X72" s="330">
        <f t="shared" si="69"/>
        <v>0</v>
      </c>
      <c r="Y72" s="333">
        <f>SUMIFS('PLAN OPERATIVO'!$CL$11:$CL$79,'PLAN OPERATIVO'!$B$11:$B$79,DEDICACIÓN!$B72,'PLAN OPERATIVO'!$D$11:$D$79,DEDICACIÓN!Y$10)</f>
        <v>0</v>
      </c>
      <c r="Z72" s="659">
        <f t="shared" si="70"/>
        <v>0</v>
      </c>
      <c r="AA72" s="691">
        <f>SUMIFS('PLAN OPERATIVO'!$CL$11:$CL$79,'PLAN OPERATIVO'!$B$11:$B$79,DEDICACIÓN!$B72,'PLAN OPERATIVO'!$D$11:$D$79,DEDICACIÓN!AA$10)</f>
        <v>0</v>
      </c>
      <c r="AB72" s="330">
        <f t="shared" si="71"/>
        <v>0</v>
      </c>
      <c r="AC72" s="333">
        <f>SUMIFS('PLAN OPERATIVO'!$CL$11:$CL$79,'PLAN OPERATIVO'!$B$11:$B$79,DEDICACIÓN!$B72,'PLAN OPERATIVO'!$D$11:$D$79,DEDICACIÓN!AC$10)</f>
        <v>0</v>
      </c>
      <c r="AD72" s="659">
        <f t="shared" si="72"/>
        <v>0</v>
      </c>
      <c r="AE72" s="691">
        <f>SUMIFS('PLAN OPERATIVO'!$CL$11:$CL$79,'PLAN OPERATIVO'!$B$11:$B$79,DEDICACIÓN!$B72,'PLAN OPERATIVO'!$D$11:$D$79,DEDICACIÓN!AE$10)</f>
        <v>0</v>
      </c>
      <c r="AF72" s="330">
        <f t="shared" si="73"/>
        <v>0</v>
      </c>
      <c r="AG72" s="333">
        <f>SUMIFS('PLAN OPERATIVO'!$CL$11:$CL$79,'PLAN OPERATIVO'!$B$11:$B$79,DEDICACIÓN!$B72,'PLAN OPERATIVO'!$D$11:$D$79,DEDICACIÓN!AG$10)</f>
        <v>0</v>
      </c>
      <c r="AH72" s="659">
        <f t="shared" si="74"/>
        <v>0</v>
      </c>
      <c r="AI72" s="330"/>
      <c r="AJ72" s="571"/>
      <c r="AK72" s="571"/>
      <c r="AL72" s="331"/>
      <c r="AM72" s="332"/>
      <c r="AN72" s="333"/>
      <c r="AO72" s="333"/>
      <c r="AP72" s="575"/>
      <c r="AQ72" s="330"/>
      <c r="AR72" s="571"/>
      <c r="AS72" s="571"/>
      <c r="AT72" s="331"/>
      <c r="AU72" s="332"/>
      <c r="AV72" s="333"/>
      <c r="AW72" s="333"/>
      <c r="AX72" s="575"/>
      <c r="AY72" s="330"/>
      <c r="AZ72" s="571"/>
      <c r="BA72" s="571"/>
      <c r="BB72" s="331"/>
      <c r="BC72" s="332"/>
      <c r="BD72" s="333"/>
      <c r="BE72" s="333"/>
      <c r="BF72" s="575"/>
      <c r="BG72" s="330"/>
      <c r="BH72" s="571"/>
      <c r="BI72" s="571"/>
      <c r="BJ72" s="331"/>
      <c r="BK72" s="332"/>
      <c r="BL72" s="333"/>
      <c r="BM72" s="333"/>
      <c r="BN72" s="575"/>
      <c r="BO72" s="330"/>
      <c r="BP72" s="571"/>
      <c r="BQ72" s="571"/>
      <c r="BR72" s="331"/>
    </row>
    <row r="73" spans="2:70" s="334" customFormat="1" ht="30">
      <c r="B73" s="841" t="str">
        <f>'PLAN OPERATIVO'!B72</f>
        <v>Participar en la elaboración del cronograma de trabajo  con el resto del equipo.</v>
      </c>
      <c r="C73" s="691">
        <f>SUMIFS('PLAN OPERATIVO'!$CL$11:$CL$79,'PLAN OPERATIVO'!$B$11:$B$79,DEDICACIÓN!$B73,'PLAN OPERATIVO'!$D$11:$D$79,DEDICACIÓN!C$10)</f>
        <v>0</v>
      </c>
      <c r="D73" s="330">
        <f t="shared" si="59"/>
        <v>0</v>
      </c>
      <c r="E73" s="333">
        <f>SUMIFS('PLAN OPERATIVO'!$CL$11:$CL$79,'PLAN OPERATIVO'!$B$11:$B$79,DEDICACIÓN!$B73,'PLAN OPERATIVO'!$D$11:$D$79,DEDICACIÓN!E$10)</f>
        <v>0</v>
      </c>
      <c r="F73" s="659">
        <f t="shared" si="60"/>
        <v>0</v>
      </c>
      <c r="G73" s="691">
        <f>SUMIFS('PLAN OPERATIVO'!$CL$11:$CL$79,'PLAN OPERATIVO'!$B$11:$B$79,DEDICACIÓN!$B73,'PLAN OPERATIVO'!$D$11:$D$79,DEDICACIÓN!G$10)</f>
        <v>0</v>
      </c>
      <c r="H73" s="330">
        <f t="shared" si="61"/>
        <v>0</v>
      </c>
      <c r="I73" s="333">
        <f>SUMIFS('PLAN OPERATIVO'!$CL$11:$CL$79,'PLAN OPERATIVO'!$B$11:$B$79,DEDICACIÓN!$B73,'PLAN OPERATIVO'!$D$11:$D$79,DEDICACIÓN!I$10)</f>
        <v>0</v>
      </c>
      <c r="J73" s="659">
        <f t="shared" si="62"/>
        <v>0</v>
      </c>
      <c r="K73" s="691">
        <f>SUMIFS('PLAN OPERATIVO'!$CL$11:$CL$79,'PLAN OPERATIVO'!$B$11:$B$79,DEDICACIÓN!$B73,'PLAN OPERATIVO'!$D$11:$D$79,DEDICACIÓN!K$10)</f>
        <v>0</v>
      </c>
      <c r="L73" s="330">
        <f t="shared" si="63"/>
        <v>0</v>
      </c>
      <c r="M73" s="333">
        <f>SUMIFS('PLAN OPERATIVO'!$CL$11:$CL$79,'PLAN OPERATIVO'!$B$11:$B$79,DEDICACIÓN!$B73,'PLAN OPERATIVO'!$D$11:$D$79,DEDICACIÓN!M$10)</f>
        <v>0</v>
      </c>
      <c r="N73" s="659">
        <f t="shared" si="64"/>
        <v>0</v>
      </c>
      <c r="O73" s="691">
        <f>SUMIFS('PLAN OPERATIVO'!$CL$11:$CL$79,'PLAN OPERATIVO'!$B$11:$B$79,DEDICACIÓN!$B73,'PLAN OPERATIVO'!$D$11:$D$79,DEDICACIÓN!O$10)</f>
        <v>0</v>
      </c>
      <c r="P73" s="330">
        <f t="shared" si="65"/>
        <v>0</v>
      </c>
      <c r="Q73" s="333">
        <f>SUMIFS('PLAN OPERATIVO'!$CL$11:$CL$79,'PLAN OPERATIVO'!$B$11:$B$79,DEDICACIÓN!$B73,'PLAN OPERATIVO'!$D$11:$D$79,DEDICACIÓN!Q$10)</f>
        <v>1</v>
      </c>
      <c r="R73" s="659">
        <f t="shared" si="66"/>
        <v>0.04</v>
      </c>
      <c r="S73" s="691">
        <f>SUMIFS('PLAN OPERATIVO'!$CL$11:$CL$79,'PLAN OPERATIVO'!$B$11:$B$79,DEDICACIÓN!$B73,'PLAN OPERATIVO'!$D$11:$D$79,DEDICACIÓN!S$10)</f>
        <v>0</v>
      </c>
      <c r="T73" s="330">
        <f t="shared" si="67"/>
        <v>0</v>
      </c>
      <c r="U73" s="333">
        <f>SUMIFS('PLAN OPERATIVO'!$CL$11:$CL$79,'PLAN OPERATIVO'!$B$11:$B$79,DEDICACIÓN!$B73,'PLAN OPERATIVO'!$D$11:$D$79,DEDICACIÓN!U$10)</f>
        <v>0</v>
      </c>
      <c r="V73" s="659">
        <f t="shared" si="68"/>
        <v>0</v>
      </c>
      <c r="W73" s="691">
        <f>SUMIFS('PLAN OPERATIVO'!$CL$11:$CL$79,'PLAN OPERATIVO'!$B$11:$B$79,DEDICACIÓN!$B73,'PLAN OPERATIVO'!$D$11:$D$79,DEDICACIÓN!W$10)</f>
        <v>0</v>
      </c>
      <c r="X73" s="330">
        <f t="shared" si="69"/>
        <v>0</v>
      </c>
      <c r="Y73" s="333">
        <f>SUMIFS('PLAN OPERATIVO'!$CL$11:$CL$79,'PLAN OPERATIVO'!$B$11:$B$79,DEDICACIÓN!$B73,'PLAN OPERATIVO'!$D$11:$D$79,DEDICACIÓN!Y$10)</f>
        <v>0</v>
      </c>
      <c r="Z73" s="659">
        <f t="shared" si="70"/>
        <v>0</v>
      </c>
      <c r="AA73" s="691">
        <f>SUMIFS('PLAN OPERATIVO'!$CL$11:$CL$79,'PLAN OPERATIVO'!$B$11:$B$79,DEDICACIÓN!$B73,'PLAN OPERATIVO'!$D$11:$D$79,DEDICACIÓN!AA$10)</f>
        <v>0</v>
      </c>
      <c r="AB73" s="330">
        <f t="shared" si="71"/>
        <v>0</v>
      </c>
      <c r="AC73" s="333">
        <f>SUMIFS('PLAN OPERATIVO'!$CL$11:$CL$79,'PLAN OPERATIVO'!$B$11:$B$79,DEDICACIÓN!$B73,'PLAN OPERATIVO'!$D$11:$D$79,DEDICACIÓN!AC$10)</f>
        <v>0</v>
      </c>
      <c r="AD73" s="659">
        <f t="shared" si="72"/>
        <v>0</v>
      </c>
      <c r="AE73" s="691">
        <f>SUMIFS('PLAN OPERATIVO'!$CL$11:$CL$79,'PLAN OPERATIVO'!$B$11:$B$79,DEDICACIÓN!$B73,'PLAN OPERATIVO'!$D$11:$D$79,DEDICACIÓN!AE$10)</f>
        <v>0</v>
      </c>
      <c r="AF73" s="330">
        <f t="shared" si="73"/>
        <v>0</v>
      </c>
      <c r="AG73" s="333">
        <f>SUMIFS('PLAN OPERATIVO'!$CL$11:$CL$79,'PLAN OPERATIVO'!$B$11:$B$79,DEDICACIÓN!$B73,'PLAN OPERATIVO'!$D$11:$D$79,DEDICACIÓN!AG$10)</f>
        <v>0</v>
      </c>
      <c r="AH73" s="659">
        <f t="shared" si="74"/>
        <v>0</v>
      </c>
      <c r="AI73" s="330"/>
      <c r="AJ73" s="571"/>
      <c r="AK73" s="571"/>
      <c r="AL73" s="331"/>
      <c r="AM73" s="332"/>
      <c r="AN73" s="333"/>
      <c r="AO73" s="333"/>
      <c r="AP73" s="575"/>
      <c r="AQ73" s="330"/>
      <c r="AR73" s="571"/>
      <c r="AS73" s="571"/>
      <c r="AT73" s="331"/>
      <c r="AU73" s="332"/>
      <c r="AV73" s="333"/>
      <c r="AW73" s="333"/>
      <c r="AX73" s="575"/>
      <c r="AY73" s="330"/>
      <c r="AZ73" s="571"/>
      <c r="BA73" s="571"/>
      <c r="BB73" s="331"/>
      <c r="BC73" s="332"/>
      <c r="BD73" s="333"/>
      <c r="BE73" s="333"/>
      <c r="BF73" s="575"/>
      <c r="BG73" s="330"/>
      <c r="BH73" s="571"/>
      <c r="BI73" s="571"/>
      <c r="BJ73" s="331"/>
      <c r="BK73" s="332"/>
      <c r="BL73" s="333"/>
      <c r="BM73" s="333"/>
      <c r="BN73" s="575"/>
      <c r="BO73" s="330"/>
      <c r="BP73" s="571"/>
      <c r="BQ73" s="571"/>
      <c r="BR73" s="331"/>
    </row>
    <row r="74" spans="2:70" s="334" customFormat="1" ht="30">
      <c r="B74" s="841" t="str">
        <f>'PLAN OPERATIVO'!B73</f>
        <v>Estudio de los documentos disponibles correspondientes a la información de gestión del riesgo de la zona.</v>
      </c>
      <c r="C74" s="691">
        <f>SUMIFS('PLAN OPERATIVO'!$CL$11:$CL$79,'PLAN OPERATIVO'!$B$11:$B$79,DEDICACIÓN!$B74,'PLAN OPERATIVO'!$D$11:$D$79,DEDICACIÓN!C$10)</f>
        <v>0</v>
      </c>
      <c r="D74" s="330">
        <f t="shared" ref="D74:D81" si="75">ROUND(C74/$Y$3,2)</f>
        <v>0</v>
      </c>
      <c r="E74" s="333">
        <f>SUMIFS('PLAN OPERATIVO'!$CL$11:$CL$79,'PLAN OPERATIVO'!$B$11:$B$79,DEDICACIÓN!$B74,'PLAN OPERATIVO'!$D$11:$D$79,DEDICACIÓN!E$10)</f>
        <v>0</v>
      </c>
      <c r="F74" s="659">
        <f t="shared" ref="F74:F81" si="76">ROUND(E74/$Y$3,2)</f>
        <v>0</v>
      </c>
      <c r="G74" s="691">
        <f>SUMIFS('PLAN OPERATIVO'!$CL$11:$CL$79,'PLAN OPERATIVO'!$B$11:$B$79,DEDICACIÓN!$B74,'PLAN OPERATIVO'!$D$11:$D$79,DEDICACIÓN!G$10)</f>
        <v>0</v>
      </c>
      <c r="H74" s="330">
        <f t="shared" ref="H74:H81" si="77">ROUND(G74/$Y$3,2)</f>
        <v>0</v>
      </c>
      <c r="I74" s="333">
        <f>SUMIFS('PLAN OPERATIVO'!$CL$11:$CL$79,'PLAN OPERATIVO'!$B$11:$B$79,DEDICACIÓN!$B74,'PLAN OPERATIVO'!$D$11:$D$79,DEDICACIÓN!I$10)</f>
        <v>0</v>
      </c>
      <c r="J74" s="659">
        <f t="shared" ref="J74:J81" si="78">ROUND(I74/$Y$3,2)</f>
        <v>0</v>
      </c>
      <c r="K74" s="691">
        <f>SUMIFS('PLAN OPERATIVO'!$CL$11:$CL$79,'PLAN OPERATIVO'!$B$11:$B$79,DEDICACIÓN!$B74,'PLAN OPERATIVO'!$D$11:$D$79,DEDICACIÓN!K$10)</f>
        <v>0</v>
      </c>
      <c r="L74" s="330">
        <f t="shared" ref="L74:L81" si="79">ROUND(K74/$Y$3,2)</f>
        <v>0</v>
      </c>
      <c r="M74" s="333">
        <f>SUMIFS('PLAN OPERATIVO'!$CL$11:$CL$79,'PLAN OPERATIVO'!$B$11:$B$79,DEDICACIÓN!$B74,'PLAN OPERATIVO'!$D$11:$D$79,DEDICACIÓN!M$10)</f>
        <v>0</v>
      </c>
      <c r="N74" s="659">
        <f t="shared" ref="N74:N81" si="80">ROUND(M74/$Y$3,2)</f>
        <v>0</v>
      </c>
      <c r="O74" s="691">
        <f>SUMIFS('PLAN OPERATIVO'!$CL$11:$CL$79,'PLAN OPERATIVO'!$B$11:$B$79,DEDICACIÓN!$B74,'PLAN OPERATIVO'!$D$11:$D$79,DEDICACIÓN!O$10)</f>
        <v>0</v>
      </c>
      <c r="P74" s="330">
        <f t="shared" ref="P74:P81" si="81">ROUND(O74/$Y$3,2)</f>
        <v>0</v>
      </c>
      <c r="Q74" s="333">
        <f>SUMIFS('PLAN OPERATIVO'!$CL$11:$CL$79,'PLAN OPERATIVO'!$B$11:$B$79,DEDICACIÓN!$B74,'PLAN OPERATIVO'!$D$11:$D$79,DEDICACIÓN!Q$10)</f>
        <v>1.5</v>
      </c>
      <c r="R74" s="659">
        <f t="shared" ref="R74:R81" si="82">ROUND(Q74/$Y$3,2)</f>
        <v>0.06</v>
      </c>
      <c r="S74" s="691">
        <f>SUMIFS('PLAN OPERATIVO'!$CL$11:$CL$79,'PLAN OPERATIVO'!$B$11:$B$79,DEDICACIÓN!$B74,'PLAN OPERATIVO'!$D$11:$D$79,DEDICACIÓN!S$10)</f>
        <v>0</v>
      </c>
      <c r="T74" s="330">
        <f t="shared" ref="T74:T81" si="83">ROUND(S74/$Y$3,2)</f>
        <v>0</v>
      </c>
      <c r="U74" s="333">
        <f>SUMIFS('PLAN OPERATIVO'!$CL$11:$CL$79,'PLAN OPERATIVO'!$B$11:$B$79,DEDICACIÓN!$B74,'PLAN OPERATIVO'!$D$11:$D$79,DEDICACIÓN!U$10)</f>
        <v>0</v>
      </c>
      <c r="V74" s="659">
        <f t="shared" ref="V74:V81" si="84">ROUND(U74/$Y$3,2)</f>
        <v>0</v>
      </c>
      <c r="W74" s="691">
        <f>SUMIFS('PLAN OPERATIVO'!$CL$11:$CL$79,'PLAN OPERATIVO'!$B$11:$B$79,DEDICACIÓN!$B74,'PLAN OPERATIVO'!$D$11:$D$79,DEDICACIÓN!W$10)</f>
        <v>0</v>
      </c>
      <c r="X74" s="330">
        <f t="shared" ref="X74:X81" si="85">ROUND(W74/$Y$3,2)</f>
        <v>0</v>
      </c>
      <c r="Y74" s="333">
        <f>SUMIFS('PLAN OPERATIVO'!$CL$11:$CL$79,'PLAN OPERATIVO'!$B$11:$B$79,DEDICACIÓN!$B74,'PLAN OPERATIVO'!$D$11:$D$79,DEDICACIÓN!Y$10)</f>
        <v>0</v>
      </c>
      <c r="Z74" s="659">
        <f t="shared" ref="Z74:Z81" si="86">ROUND(Y74/$Y$3,2)</f>
        <v>0</v>
      </c>
      <c r="AA74" s="691">
        <f>SUMIFS('PLAN OPERATIVO'!$CL$11:$CL$79,'PLAN OPERATIVO'!$B$11:$B$79,DEDICACIÓN!$B74,'PLAN OPERATIVO'!$D$11:$D$79,DEDICACIÓN!AA$10)</f>
        <v>0</v>
      </c>
      <c r="AB74" s="330">
        <f t="shared" ref="AB74:AB81" si="87">ROUND(AA74/$Y$3,2)</f>
        <v>0</v>
      </c>
      <c r="AC74" s="333">
        <f>SUMIFS('PLAN OPERATIVO'!$CL$11:$CL$79,'PLAN OPERATIVO'!$B$11:$B$79,DEDICACIÓN!$B74,'PLAN OPERATIVO'!$D$11:$D$79,DEDICACIÓN!AC$10)</f>
        <v>0</v>
      </c>
      <c r="AD74" s="659">
        <f t="shared" ref="AD74:AD81" si="88">ROUND(AC74/$Y$3,2)</f>
        <v>0</v>
      </c>
      <c r="AE74" s="691">
        <f>SUMIFS('PLAN OPERATIVO'!$CL$11:$CL$79,'PLAN OPERATIVO'!$B$11:$B$79,DEDICACIÓN!$B74,'PLAN OPERATIVO'!$D$11:$D$79,DEDICACIÓN!AE$10)</f>
        <v>0</v>
      </c>
      <c r="AF74" s="330">
        <f t="shared" ref="AF74:AF81" si="89">ROUND(AE74/$Y$3,2)</f>
        <v>0</v>
      </c>
      <c r="AG74" s="333">
        <f>SUMIFS('PLAN OPERATIVO'!$CL$11:$CL$79,'PLAN OPERATIVO'!$B$11:$B$79,DEDICACIÓN!$B74,'PLAN OPERATIVO'!$D$11:$D$79,DEDICACIÓN!AG$10)</f>
        <v>0</v>
      </c>
      <c r="AH74" s="659">
        <f t="shared" ref="AH74:AH81" si="90">ROUND(AG74/$Y$3,2)</f>
        <v>0</v>
      </c>
      <c r="AI74" s="330"/>
      <c r="AJ74" s="571"/>
      <c r="AK74" s="571"/>
      <c r="AL74" s="331"/>
      <c r="AM74" s="332"/>
      <c r="AN74" s="333"/>
      <c r="AO74" s="333"/>
      <c r="AP74" s="575"/>
      <c r="AQ74" s="330"/>
      <c r="AR74" s="571"/>
      <c r="AS74" s="571"/>
      <c r="AT74" s="331"/>
      <c r="AU74" s="332"/>
      <c r="AV74" s="333"/>
      <c r="AW74" s="333"/>
      <c r="AX74" s="575"/>
      <c r="AY74" s="330"/>
      <c r="AZ74" s="571"/>
      <c r="BA74" s="571"/>
      <c r="BB74" s="331"/>
      <c r="BC74" s="332"/>
      <c r="BD74" s="333"/>
      <c r="BE74" s="333"/>
      <c r="BF74" s="575"/>
      <c r="BG74" s="330"/>
      <c r="BH74" s="571"/>
      <c r="BI74" s="571"/>
      <c r="BJ74" s="331"/>
      <c r="BK74" s="332"/>
      <c r="BL74" s="333"/>
      <c r="BM74" s="333"/>
      <c r="BN74" s="575"/>
      <c r="BO74" s="330"/>
      <c r="BP74" s="571"/>
      <c r="BQ74" s="571"/>
      <c r="BR74" s="331"/>
    </row>
    <row r="75" spans="2:70" s="334" customFormat="1" ht="30">
      <c r="B75" s="841" t="str">
        <f>'PLAN OPERATIVO'!B74</f>
        <v xml:space="preserve">Realizar la estimación de áreas de posible afectación para cada evento amenazante identificado. </v>
      </c>
      <c r="C75" s="691">
        <f>SUMIFS('PLAN OPERATIVO'!$CL$11:$CL$79,'PLAN OPERATIVO'!$B$11:$B$79,DEDICACIÓN!$B75,'PLAN OPERATIVO'!$D$11:$D$79,DEDICACIÓN!C$10)</f>
        <v>0</v>
      </c>
      <c r="D75" s="330">
        <f t="shared" si="75"/>
        <v>0</v>
      </c>
      <c r="E75" s="333">
        <f>SUMIFS('PLAN OPERATIVO'!$CL$11:$CL$79,'PLAN OPERATIVO'!$B$11:$B$79,DEDICACIÓN!$B75,'PLAN OPERATIVO'!$D$11:$D$79,DEDICACIÓN!E$10)</f>
        <v>0</v>
      </c>
      <c r="F75" s="659">
        <f t="shared" si="76"/>
        <v>0</v>
      </c>
      <c r="G75" s="691">
        <f>SUMIFS('PLAN OPERATIVO'!$CL$11:$CL$79,'PLAN OPERATIVO'!$B$11:$B$79,DEDICACIÓN!$B75,'PLAN OPERATIVO'!$D$11:$D$79,DEDICACIÓN!G$10)</f>
        <v>0</v>
      </c>
      <c r="H75" s="330">
        <f t="shared" si="77"/>
        <v>0</v>
      </c>
      <c r="I75" s="333">
        <f>SUMIFS('PLAN OPERATIVO'!$CL$11:$CL$79,'PLAN OPERATIVO'!$B$11:$B$79,DEDICACIÓN!$B75,'PLAN OPERATIVO'!$D$11:$D$79,DEDICACIÓN!I$10)</f>
        <v>0</v>
      </c>
      <c r="J75" s="659">
        <f t="shared" si="78"/>
        <v>0</v>
      </c>
      <c r="K75" s="691">
        <f>SUMIFS('PLAN OPERATIVO'!$CL$11:$CL$79,'PLAN OPERATIVO'!$B$11:$B$79,DEDICACIÓN!$B75,'PLAN OPERATIVO'!$D$11:$D$79,DEDICACIÓN!K$10)</f>
        <v>0</v>
      </c>
      <c r="L75" s="330">
        <f t="shared" si="79"/>
        <v>0</v>
      </c>
      <c r="M75" s="333">
        <f>SUMIFS('PLAN OPERATIVO'!$CL$11:$CL$79,'PLAN OPERATIVO'!$B$11:$B$79,DEDICACIÓN!$B75,'PLAN OPERATIVO'!$D$11:$D$79,DEDICACIÓN!M$10)</f>
        <v>0</v>
      </c>
      <c r="N75" s="659">
        <f t="shared" si="80"/>
        <v>0</v>
      </c>
      <c r="O75" s="691">
        <f>SUMIFS('PLAN OPERATIVO'!$CL$11:$CL$79,'PLAN OPERATIVO'!$B$11:$B$79,DEDICACIÓN!$B75,'PLAN OPERATIVO'!$D$11:$D$79,DEDICACIÓN!O$10)</f>
        <v>0</v>
      </c>
      <c r="P75" s="330">
        <f t="shared" si="81"/>
        <v>0</v>
      </c>
      <c r="Q75" s="333">
        <f>SUMIFS('PLAN OPERATIVO'!$CL$11:$CL$79,'PLAN OPERATIVO'!$B$11:$B$79,DEDICACIÓN!$B75,'PLAN OPERATIVO'!$D$11:$D$79,DEDICACIÓN!Q$10)</f>
        <v>10</v>
      </c>
      <c r="R75" s="659">
        <f t="shared" si="82"/>
        <v>0.42</v>
      </c>
      <c r="S75" s="691">
        <f>SUMIFS('PLAN OPERATIVO'!$CL$11:$CL$79,'PLAN OPERATIVO'!$B$11:$B$79,DEDICACIÓN!$B75,'PLAN OPERATIVO'!$D$11:$D$79,DEDICACIÓN!S$10)</f>
        <v>0</v>
      </c>
      <c r="T75" s="330">
        <f t="shared" si="83"/>
        <v>0</v>
      </c>
      <c r="U75" s="333">
        <f>SUMIFS('PLAN OPERATIVO'!$CL$11:$CL$79,'PLAN OPERATIVO'!$B$11:$B$79,DEDICACIÓN!$B75,'PLAN OPERATIVO'!$D$11:$D$79,DEDICACIÓN!U$10)</f>
        <v>0</v>
      </c>
      <c r="V75" s="659">
        <f t="shared" si="84"/>
        <v>0</v>
      </c>
      <c r="W75" s="691">
        <f>SUMIFS('PLAN OPERATIVO'!$CL$11:$CL$79,'PLAN OPERATIVO'!$B$11:$B$79,DEDICACIÓN!$B75,'PLAN OPERATIVO'!$D$11:$D$79,DEDICACIÓN!W$10)</f>
        <v>0</v>
      </c>
      <c r="X75" s="330">
        <f t="shared" si="85"/>
        <v>0</v>
      </c>
      <c r="Y75" s="333">
        <f>SUMIFS('PLAN OPERATIVO'!$CL$11:$CL$79,'PLAN OPERATIVO'!$B$11:$B$79,DEDICACIÓN!$B75,'PLAN OPERATIVO'!$D$11:$D$79,DEDICACIÓN!Y$10)</f>
        <v>0</v>
      </c>
      <c r="Z75" s="659">
        <f t="shared" si="86"/>
        <v>0</v>
      </c>
      <c r="AA75" s="691">
        <f>SUMIFS('PLAN OPERATIVO'!$CL$11:$CL$79,'PLAN OPERATIVO'!$B$11:$B$79,DEDICACIÓN!$B75,'PLAN OPERATIVO'!$D$11:$D$79,DEDICACIÓN!AA$10)</f>
        <v>0</v>
      </c>
      <c r="AB75" s="330">
        <f t="shared" si="87"/>
        <v>0</v>
      </c>
      <c r="AC75" s="333">
        <f>SUMIFS('PLAN OPERATIVO'!$CL$11:$CL$79,'PLAN OPERATIVO'!$B$11:$B$79,DEDICACIÓN!$B75,'PLAN OPERATIVO'!$D$11:$D$79,DEDICACIÓN!AC$10)</f>
        <v>0</v>
      </c>
      <c r="AD75" s="659">
        <f t="shared" si="88"/>
        <v>0</v>
      </c>
      <c r="AE75" s="691">
        <f>SUMIFS('PLAN OPERATIVO'!$CL$11:$CL$79,'PLAN OPERATIVO'!$B$11:$B$79,DEDICACIÓN!$B75,'PLAN OPERATIVO'!$D$11:$D$79,DEDICACIÓN!AE$10)</f>
        <v>0</v>
      </c>
      <c r="AF75" s="330">
        <f t="shared" si="89"/>
        <v>0</v>
      </c>
      <c r="AG75" s="333">
        <f>SUMIFS('PLAN OPERATIVO'!$CL$11:$CL$79,'PLAN OPERATIVO'!$B$11:$B$79,DEDICACIÓN!$B75,'PLAN OPERATIVO'!$D$11:$D$79,DEDICACIÓN!AG$10)</f>
        <v>0</v>
      </c>
      <c r="AH75" s="659">
        <f t="shared" si="90"/>
        <v>0</v>
      </c>
      <c r="AI75" s="330"/>
      <c r="AJ75" s="571"/>
      <c r="AK75" s="571"/>
      <c r="AL75" s="331"/>
      <c r="AM75" s="332"/>
      <c r="AN75" s="333"/>
      <c r="AO75" s="333"/>
      <c r="AP75" s="575"/>
      <c r="AQ75" s="330"/>
      <c r="AR75" s="571"/>
      <c r="AS75" s="571"/>
      <c r="AT75" s="331"/>
      <c r="AU75" s="332"/>
      <c r="AV75" s="333"/>
      <c r="AW75" s="333"/>
      <c r="AX75" s="575"/>
      <c r="AY75" s="330"/>
      <c r="AZ75" s="571"/>
      <c r="BA75" s="571"/>
      <c r="BB75" s="331"/>
      <c r="BC75" s="332"/>
      <c r="BD75" s="333"/>
      <c r="BE75" s="333"/>
      <c r="BF75" s="575"/>
      <c r="BG75" s="330"/>
      <c r="BH75" s="571"/>
      <c r="BI75" s="571"/>
      <c r="BJ75" s="331"/>
      <c r="BK75" s="332"/>
      <c r="BL75" s="333"/>
      <c r="BM75" s="333"/>
      <c r="BN75" s="575"/>
      <c r="BO75" s="330"/>
      <c r="BP75" s="571"/>
      <c r="BQ75" s="571"/>
      <c r="BR75" s="331"/>
    </row>
    <row r="76" spans="2:70" s="334" customFormat="1" ht="45">
      <c r="B76" s="841" t="str">
        <f>'PLAN OPERATIVO'!B75</f>
        <v xml:space="preserve">Realización de dos jornadas pedagógicas conceptos básicos adaptación al cambio climático y la gestión del riesgo  y conformación del equipo comunitario.  </v>
      </c>
      <c r="C76" s="691">
        <f>SUMIFS('PLAN OPERATIVO'!$CL$11:$CL$79,'PLAN OPERATIVO'!$B$11:$B$79,DEDICACIÓN!$B76,'PLAN OPERATIVO'!$D$11:$D$79,DEDICACIÓN!C$10)</f>
        <v>0</v>
      </c>
      <c r="D76" s="330">
        <f t="shared" si="75"/>
        <v>0</v>
      </c>
      <c r="E76" s="333">
        <f>SUMIFS('PLAN OPERATIVO'!$CL$11:$CL$79,'PLAN OPERATIVO'!$B$11:$B$79,DEDICACIÓN!$B76,'PLAN OPERATIVO'!$D$11:$D$79,DEDICACIÓN!E$10)</f>
        <v>0</v>
      </c>
      <c r="F76" s="659">
        <f t="shared" si="76"/>
        <v>0</v>
      </c>
      <c r="G76" s="691">
        <f>SUMIFS('PLAN OPERATIVO'!$CL$11:$CL$79,'PLAN OPERATIVO'!$B$11:$B$79,DEDICACIÓN!$B76,'PLAN OPERATIVO'!$D$11:$D$79,DEDICACIÓN!G$10)</f>
        <v>0</v>
      </c>
      <c r="H76" s="330">
        <f t="shared" si="77"/>
        <v>0</v>
      </c>
      <c r="I76" s="333">
        <f>SUMIFS('PLAN OPERATIVO'!$CL$11:$CL$79,'PLAN OPERATIVO'!$B$11:$B$79,DEDICACIÓN!$B76,'PLAN OPERATIVO'!$D$11:$D$79,DEDICACIÓN!I$10)</f>
        <v>0</v>
      </c>
      <c r="J76" s="659">
        <f t="shared" si="78"/>
        <v>0</v>
      </c>
      <c r="K76" s="691">
        <f>SUMIFS('PLAN OPERATIVO'!$CL$11:$CL$79,'PLAN OPERATIVO'!$B$11:$B$79,DEDICACIÓN!$B76,'PLAN OPERATIVO'!$D$11:$D$79,DEDICACIÓN!K$10)</f>
        <v>0</v>
      </c>
      <c r="L76" s="330">
        <f t="shared" si="79"/>
        <v>0</v>
      </c>
      <c r="M76" s="333">
        <f>SUMIFS('PLAN OPERATIVO'!$CL$11:$CL$79,'PLAN OPERATIVO'!$B$11:$B$79,DEDICACIÓN!$B76,'PLAN OPERATIVO'!$D$11:$D$79,DEDICACIÓN!M$10)</f>
        <v>0</v>
      </c>
      <c r="N76" s="659">
        <f t="shared" si="80"/>
        <v>0</v>
      </c>
      <c r="O76" s="691">
        <f>SUMIFS('PLAN OPERATIVO'!$CL$11:$CL$79,'PLAN OPERATIVO'!$B$11:$B$79,DEDICACIÓN!$B76,'PLAN OPERATIVO'!$D$11:$D$79,DEDICACIÓN!O$10)</f>
        <v>0</v>
      </c>
      <c r="P76" s="330">
        <f t="shared" si="81"/>
        <v>0</v>
      </c>
      <c r="Q76" s="333">
        <f>SUMIFS('PLAN OPERATIVO'!$CL$11:$CL$79,'PLAN OPERATIVO'!$B$11:$B$79,DEDICACIÓN!$B76,'PLAN OPERATIVO'!$D$11:$D$79,DEDICACIÓN!Q$10)</f>
        <v>10</v>
      </c>
      <c r="R76" s="659">
        <f t="shared" si="82"/>
        <v>0.42</v>
      </c>
      <c r="S76" s="691">
        <f>SUMIFS('PLAN OPERATIVO'!$CL$11:$CL$79,'PLAN OPERATIVO'!$B$11:$B$79,DEDICACIÓN!$B76,'PLAN OPERATIVO'!$D$11:$D$79,DEDICACIÓN!S$10)</f>
        <v>0</v>
      </c>
      <c r="T76" s="330">
        <f t="shared" si="83"/>
        <v>0</v>
      </c>
      <c r="U76" s="333">
        <f>SUMIFS('PLAN OPERATIVO'!$CL$11:$CL$79,'PLAN OPERATIVO'!$B$11:$B$79,DEDICACIÓN!$B76,'PLAN OPERATIVO'!$D$11:$D$79,DEDICACIÓN!U$10)</f>
        <v>0</v>
      </c>
      <c r="V76" s="659">
        <f t="shared" si="84"/>
        <v>0</v>
      </c>
      <c r="W76" s="691">
        <f>SUMIFS('PLAN OPERATIVO'!$CL$11:$CL$79,'PLAN OPERATIVO'!$B$11:$B$79,DEDICACIÓN!$B76,'PLAN OPERATIVO'!$D$11:$D$79,DEDICACIÓN!W$10)</f>
        <v>0</v>
      </c>
      <c r="X76" s="330">
        <f t="shared" si="85"/>
        <v>0</v>
      </c>
      <c r="Y76" s="333">
        <f>SUMIFS('PLAN OPERATIVO'!$CL$11:$CL$79,'PLAN OPERATIVO'!$B$11:$B$79,DEDICACIÓN!$B76,'PLAN OPERATIVO'!$D$11:$D$79,DEDICACIÓN!Y$10)</f>
        <v>0</v>
      </c>
      <c r="Z76" s="659">
        <f t="shared" si="86"/>
        <v>0</v>
      </c>
      <c r="AA76" s="691">
        <f>SUMIFS('PLAN OPERATIVO'!$CL$11:$CL$79,'PLAN OPERATIVO'!$B$11:$B$79,DEDICACIÓN!$B76,'PLAN OPERATIVO'!$D$11:$D$79,DEDICACIÓN!AA$10)</f>
        <v>0</v>
      </c>
      <c r="AB76" s="330">
        <f t="shared" si="87"/>
        <v>0</v>
      </c>
      <c r="AC76" s="333">
        <f>SUMIFS('PLAN OPERATIVO'!$CL$11:$CL$79,'PLAN OPERATIVO'!$B$11:$B$79,DEDICACIÓN!$B76,'PLAN OPERATIVO'!$D$11:$D$79,DEDICACIÓN!AC$10)</f>
        <v>0</v>
      </c>
      <c r="AD76" s="659">
        <f t="shared" si="88"/>
        <v>0</v>
      </c>
      <c r="AE76" s="691">
        <f>SUMIFS('PLAN OPERATIVO'!$CL$11:$CL$79,'PLAN OPERATIVO'!$B$11:$B$79,DEDICACIÓN!$B76,'PLAN OPERATIVO'!$D$11:$D$79,DEDICACIÓN!AE$10)</f>
        <v>0</v>
      </c>
      <c r="AF76" s="330">
        <f t="shared" si="89"/>
        <v>0</v>
      </c>
      <c r="AG76" s="333">
        <f>SUMIFS('PLAN OPERATIVO'!$CL$11:$CL$79,'PLAN OPERATIVO'!$B$11:$B$79,DEDICACIÓN!$B76,'PLAN OPERATIVO'!$D$11:$D$79,DEDICACIÓN!AG$10)</f>
        <v>0</v>
      </c>
      <c r="AH76" s="659">
        <f t="shared" si="90"/>
        <v>0</v>
      </c>
      <c r="AI76" s="330"/>
      <c r="AJ76" s="571"/>
      <c r="AK76" s="571"/>
      <c r="AL76" s="331"/>
      <c r="AM76" s="332"/>
      <c r="AN76" s="333"/>
      <c r="AO76" s="333"/>
      <c r="AP76" s="575"/>
      <c r="AQ76" s="330"/>
      <c r="AR76" s="571"/>
      <c r="AS76" s="571"/>
      <c r="AT76" s="331"/>
      <c r="AU76" s="332"/>
      <c r="AV76" s="333"/>
      <c r="AW76" s="333"/>
      <c r="AX76" s="575"/>
      <c r="AY76" s="330"/>
      <c r="AZ76" s="571"/>
      <c r="BA76" s="571"/>
      <c r="BB76" s="331"/>
      <c r="BC76" s="332"/>
      <c r="BD76" s="333"/>
      <c r="BE76" s="333"/>
      <c r="BF76" s="575"/>
      <c r="BG76" s="330"/>
      <c r="BH76" s="571"/>
      <c r="BI76" s="571"/>
      <c r="BJ76" s="331"/>
      <c r="BK76" s="332"/>
      <c r="BL76" s="333"/>
      <c r="BM76" s="333"/>
      <c r="BN76" s="575"/>
      <c r="BO76" s="330"/>
      <c r="BP76" s="571"/>
      <c r="BQ76" s="571"/>
      <c r="BR76" s="331"/>
    </row>
    <row r="77" spans="2:70" s="334" customFormat="1" ht="30">
      <c r="B77" s="841" t="str">
        <f>'PLAN OPERATIVO'!B76</f>
        <v>Realización de dos jornadas pedagógicas de sistemas de alertas comunitarias, inundaciones y cambio climático.</v>
      </c>
      <c r="C77" s="691">
        <f>SUMIFS('PLAN OPERATIVO'!$CL$11:$CL$79,'PLAN OPERATIVO'!$B$11:$B$79,DEDICACIÓN!$B77,'PLAN OPERATIVO'!$D$11:$D$79,DEDICACIÓN!C$10)</f>
        <v>0</v>
      </c>
      <c r="D77" s="330">
        <f t="shared" si="75"/>
        <v>0</v>
      </c>
      <c r="E77" s="333">
        <f>SUMIFS('PLAN OPERATIVO'!$CL$11:$CL$79,'PLAN OPERATIVO'!$B$11:$B$79,DEDICACIÓN!$B77,'PLAN OPERATIVO'!$D$11:$D$79,DEDICACIÓN!E$10)</f>
        <v>0</v>
      </c>
      <c r="F77" s="659">
        <f t="shared" si="76"/>
        <v>0</v>
      </c>
      <c r="G77" s="691">
        <f>SUMIFS('PLAN OPERATIVO'!$CL$11:$CL$79,'PLAN OPERATIVO'!$B$11:$B$79,DEDICACIÓN!$B77,'PLAN OPERATIVO'!$D$11:$D$79,DEDICACIÓN!G$10)</f>
        <v>0</v>
      </c>
      <c r="H77" s="330">
        <f t="shared" si="77"/>
        <v>0</v>
      </c>
      <c r="I77" s="333">
        <f>SUMIFS('PLAN OPERATIVO'!$CL$11:$CL$79,'PLAN OPERATIVO'!$B$11:$B$79,DEDICACIÓN!$B77,'PLAN OPERATIVO'!$D$11:$D$79,DEDICACIÓN!I$10)</f>
        <v>0</v>
      </c>
      <c r="J77" s="659">
        <f t="shared" si="78"/>
        <v>0</v>
      </c>
      <c r="K77" s="691">
        <f>SUMIFS('PLAN OPERATIVO'!$CL$11:$CL$79,'PLAN OPERATIVO'!$B$11:$B$79,DEDICACIÓN!$B77,'PLAN OPERATIVO'!$D$11:$D$79,DEDICACIÓN!K$10)</f>
        <v>0</v>
      </c>
      <c r="L77" s="330">
        <f t="shared" si="79"/>
        <v>0</v>
      </c>
      <c r="M77" s="333">
        <f>SUMIFS('PLAN OPERATIVO'!$CL$11:$CL$79,'PLAN OPERATIVO'!$B$11:$B$79,DEDICACIÓN!$B77,'PLAN OPERATIVO'!$D$11:$D$79,DEDICACIÓN!M$10)</f>
        <v>0</v>
      </c>
      <c r="N77" s="659">
        <f t="shared" si="80"/>
        <v>0</v>
      </c>
      <c r="O77" s="691">
        <f>SUMIFS('PLAN OPERATIVO'!$CL$11:$CL$79,'PLAN OPERATIVO'!$B$11:$B$79,DEDICACIÓN!$B77,'PLAN OPERATIVO'!$D$11:$D$79,DEDICACIÓN!O$10)</f>
        <v>0</v>
      </c>
      <c r="P77" s="330">
        <f t="shared" si="81"/>
        <v>0</v>
      </c>
      <c r="Q77" s="333">
        <f>SUMIFS('PLAN OPERATIVO'!$CL$11:$CL$79,'PLAN OPERATIVO'!$B$11:$B$79,DEDICACIÓN!$B77,'PLAN OPERATIVO'!$D$11:$D$79,DEDICACIÓN!Q$10)</f>
        <v>10</v>
      </c>
      <c r="R77" s="659">
        <f t="shared" si="82"/>
        <v>0.42</v>
      </c>
      <c r="S77" s="691">
        <f>SUMIFS('PLAN OPERATIVO'!$CL$11:$CL$79,'PLAN OPERATIVO'!$B$11:$B$79,DEDICACIÓN!$B77,'PLAN OPERATIVO'!$D$11:$D$79,DEDICACIÓN!S$10)</f>
        <v>0</v>
      </c>
      <c r="T77" s="330">
        <f t="shared" si="83"/>
        <v>0</v>
      </c>
      <c r="U77" s="333">
        <f>SUMIFS('PLAN OPERATIVO'!$CL$11:$CL$79,'PLAN OPERATIVO'!$B$11:$B$79,DEDICACIÓN!$B77,'PLAN OPERATIVO'!$D$11:$D$79,DEDICACIÓN!U$10)</f>
        <v>0</v>
      </c>
      <c r="V77" s="659">
        <f t="shared" si="84"/>
        <v>0</v>
      </c>
      <c r="W77" s="691">
        <f>SUMIFS('PLAN OPERATIVO'!$CL$11:$CL$79,'PLAN OPERATIVO'!$B$11:$B$79,DEDICACIÓN!$B77,'PLAN OPERATIVO'!$D$11:$D$79,DEDICACIÓN!W$10)</f>
        <v>0</v>
      </c>
      <c r="X77" s="330">
        <f t="shared" si="85"/>
        <v>0</v>
      </c>
      <c r="Y77" s="333">
        <f>SUMIFS('PLAN OPERATIVO'!$CL$11:$CL$79,'PLAN OPERATIVO'!$B$11:$B$79,DEDICACIÓN!$B77,'PLAN OPERATIVO'!$D$11:$D$79,DEDICACIÓN!Y$10)</f>
        <v>0</v>
      </c>
      <c r="Z77" s="659">
        <f t="shared" si="86"/>
        <v>0</v>
      </c>
      <c r="AA77" s="691">
        <f>SUMIFS('PLAN OPERATIVO'!$CL$11:$CL$79,'PLAN OPERATIVO'!$B$11:$B$79,DEDICACIÓN!$B77,'PLAN OPERATIVO'!$D$11:$D$79,DEDICACIÓN!AA$10)</f>
        <v>0</v>
      </c>
      <c r="AB77" s="330">
        <f t="shared" si="87"/>
        <v>0</v>
      </c>
      <c r="AC77" s="333">
        <f>SUMIFS('PLAN OPERATIVO'!$CL$11:$CL$79,'PLAN OPERATIVO'!$B$11:$B$79,DEDICACIÓN!$B77,'PLAN OPERATIVO'!$D$11:$D$79,DEDICACIÓN!AC$10)</f>
        <v>0</v>
      </c>
      <c r="AD77" s="659">
        <f t="shared" si="88"/>
        <v>0</v>
      </c>
      <c r="AE77" s="691">
        <f>SUMIFS('PLAN OPERATIVO'!$CL$11:$CL$79,'PLAN OPERATIVO'!$B$11:$B$79,DEDICACIÓN!$B77,'PLAN OPERATIVO'!$D$11:$D$79,DEDICACIÓN!AE$10)</f>
        <v>0</v>
      </c>
      <c r="AF77" s="330">
        <f t="shared" si="89"/>
        <v>0</v>
      </c>
      <c r="AG77" s="333">
        <f>SUMIFS('PLAN OPERATIVO'!$CL$11:$CL$79,'PLAN OPERATIVO'!$B$11:$B$79,DEDICACIÓN!$B77,'PLAN OPERATIVO'!$D$11:$D$79,DEDICACIÓN!AG$10)</f>
        <v>0</v>
      </c>
      <c r="AH77" s="659">
        <f t="shared" si="90"/>
        <v>0</v>
      </c>
      <c r="AI77" s="330"/>
      <c r="AJ77" s="571"/>
      <c r="AK77" s="571"/>
      <c r="AL77" s="331"/>
      <c r="AM77" s="332"/>
      <c r="AN77" s="333"/>
      <c r="AO77" s="333"/>
      <c r="AP77" s="575"/>
      <c r="AQ77" s="330"/>
      <c r="AR77" s="571"/>
      <c r="AS77" s="571"/>
      <c r="AT77" s="331"/>
      <c r="AU77" s="332"/>
      <c r="AV77" s="333"/>
      <c r="AW77" s="333"/>
      <c r="AX77" s="575"/>
      <c r="AY77" s="330"/>
      <c r="AZ77" s="571"/>
      <c r="BA77" s="571"/>
      <c r="BB77" s="331"/>
      <c r="BC77" s="332"/>
      <c r="BD77" s="333"/>
      <c r="BE77" s="333"/>
      <c r="BF77" s="575"/>
      <c r="BG77" s="330"/>
      <c r="BH77" s="571"/>
      <c r="BI77" s="571"/>
      <c r="BJ77" s="331"/>
      <c r="BK77" s="332"/>
      <c r="BL77" s="333"/>
      <c r="BM77" s="333"/>
      <c r="BN77" s="575"/>
      <c r="BO77" s="330"/>
      <c r="BP77" s="571"/>
      <c r="BQ77" s="571"/>
      <c r="BR77" s="331"/>
    </row>
    <row r="78" spans="2:70" s="334" customFormat="1" ht="45">
      <c r="B78" s="841" t="str">
        <f>'PLAN OPERATIVO'!B77</f>
        <v>Realización de dos jornadas pedagógicas prevención y atención de eventos de origen natural, manejo integral del fuego.</v>
      </c>
      <c r="C78" s="691">
        <f>SUMIFS('PLAN OPERATIVO'!$CL$11:$CL$79,'PLAN OPERATIVO'!$B$11:$B$79,DEDICACIÓN!$B78,'PLAN OPERATIVO'!$D$11:$D$79,DEDICACIÓN!C$10)</f>
        <v>0</v>
      </c>
      <c r="D78" s="330">
        <f t="shared" si="75"/>
        <v>0</v>
      </c>
      <c r="E78" s="333">
        <f>SUMIFS('PLAN OPERATIVO'!$CL$11:$CL$79,'PLAN OPERATIVO'!$B$11:$B$79,DEDICACIÓN!$B78,'PLAN OPERATIVO'!$D$11:$D$79,DEDICACIÓN!E$10)</f>
        <v>0</v>
      </c>
      <c r="F78" s="659">
        <f t="shared" si="76"/>
        <v>0</v>
      </c>
      <c r="G78" s="691">
        <f>SUMIFS('PLAN OPERATIVO'!$CL$11:$CL$79,'PLAN OPERATIVO'!$B$11:$B$79,DEDICACIÓN!$B78,'PLAN OPERATIVO'!$D$11:$D$79,DEDICACIÓN!G$10)</f>
        <v>0</v>
      </c>
      <c r="H78" s="330">
        <f t="shared" si="77"/>
        <v>0</v>
      </c>
      <c r="I78" s="333">
        <f>SUMIFS('PLAN OPERATIVO'!$CL$11:$CL$79,'PLAN OPERATIVO'!$B$11:$B$79,DEDICACIÓN!$B78,'PLAN OPERATIVO'!$D$11:$D$79,DEDICACIÓN!I$10)</f>
        <v>0</v>
      </c>
      <c r="J78" s="659">
        <f t="shared" si="78"/>
        <v>0</v>
      </c>
      <c r="K78" s="691">
        <f>SUMIFS('PLAN OPERATIVO'!$CL$11:$CL$79,'PLAN OPERATIVO'!$B$11:$B$79,DEDICACIÓN!$B78,'PLAN OPERATIVO'!$D$11:$D$79,DEDICACIÓN!K$10)</f>
        <v>0</v>
      </c>
      <c r="L78" s="330">
        <f t="shared" si="79"/>
        <v>0</v>
      </c>
      <c r="M78" s="333">
        <f>SUMIFS('PLAN OPERATIVO'!$CL$11:$CL$79,'PLAN OPERATIVO'!$B$11:$B$79,DEDICACIÓN!$B78,'PLAN OPERATIVO'!$D$11:$D$79,DEDICACIÓN!M$10)</f>
        <v>0</v>
      </c>
      <c r="N78" s="659">
        <f t="shared" si="80"/>
        <v>0</v>
      </c>
      <c r="O78" s="691">
        <f>SUMIFS('PLAN OPERATIVO'!$CL$11:$CL$79,'PLAN OPERATIVO'!$B$11:$B$79,DEDICACIÓN!$B78,'PLAN OPERATIVO'!$D$11:$D$79,DEDICACIÓN!O$10)</f>
        <v>0</v>
      </c>
      <c r="P78" s="330">
        <f t="shared" si="81"/>
        <v>0</v>
      </c>
      <c r="Q78" s="333">
        <f>SUMIFS('PLAN OPERATIVO'!$CL$11:$CL$79,'PLAN OPERATIVO'!$B$11:$B$79,DEDICACIÓN!$B78,'PLAN OPERATIVO'!$D$11:$D$79,DEDICACIÓN!Q$10)</f>
        <v>10</v>
      </c>
      <c r="R78" s="659">
        <f t="shared" si="82"/>
        <v>0.42</v>
      </c>
      <c r="S78" s="691">
        <f>SUMIFS('PLAN OPERATIVO'!$CL$11:$CL$79,'PLAN OPERATIVO'!$B$11:$B$79,DEDICACIÓN!$B78,'PLAN OPERATIVO'!$D$11:$D$79,DEDICACIÓN!S$10)</f>
        <v>0</v>
      </c>
      <c r="T78" s="330">
        <f t="shared" si="83"/>
        <v>0</v>
      </c>
      <c r="U78" s="333">
        <f>SUMIFS('PLAN OPERATIVO'!$CL$11:$CL$79,'PLAN OPERATIVO'!$B$11:$B$79,DEDICACIÓN!$B78,'PLAN OPERATIVO'!$D$11:$D$79,DEDICACIÓN!U$10)</f>
        <v>0</v>
      </c>
      <c r="V78" s="659">
        <f t="shared" si="84"/>
        <v>0</v>
      </c>
      <c r="W78" s="691">
        <f>SUMIFS('PLAN OPERATIVO'!$CL$11:$CL$79,'PLAN OPERATIVO'!$B$11:$B$79,DEDICACIÓN!$B78,'PLAN OPERATIVO'!$D$11:$D$79,DEDICACIÓN!W$10)</f>
        <v>0</v>
      </c>
      <c r="X78" s="330">
        <f t="shared" si="85"/>
        <v>0</v>
      </c>
      <c r="Y78" s="333">
        <f>SUMIFS('PLAN OPERATIVO'!$CL$11:$CL$79,'PLAN OPERATIVO'!$B$11:$B$79,DEDICACIÓN!$B78,'PLAN OPERATIVO'!$D$11:$D$79,DEDICACIÓN!Y$10)</f>
        <v>0</v>
      </c>
      <c r="Z78" s="659">
        <f t="shared" si="86"/>
        <v>0</v>
      </c>
      <c r="AA78" s="691">
        <f>SUMIFS('PLAN OPERATIVO'!$CL$11:$CL$79,'PLAN OPERATIVO'!$B$11:$B$79,DEDICACIÓN!$B78,'PLAN OPERATIVO'!$D$11:$D$79,DEDICACIÓN!AA$10)</f>
        <v>0</v>
      </c>
      <c r="AB78" s="330">
        <f t="shared" si="87"/>
        <v>0</v>
      </c>
      <c r="AC78" s="333">
        <f>SUMIFS('PLAN OPERATIVO'!$CL$11:$CL$79,'PLAN OPERATIVO'!$B$11:$B$79,DEDICACIÓN!$B78,'PLAN OPERATIVO'!$D$11:$D$79,DEDICACIÓN!AC$10)</f>
        <v>0</v>
      </c>
      <c r="AD78" s="659">
        <f t="shared" si="88"/>
        <v>0</v>
      </c>
      <c r="AE78" s="691">
        <f>SUMIFS('PLAN OPERATIVO'!$CL$11:$CL$79,'PLAN OPERATIVO'!$B$11:$B$79,DEDICACIÓN!$B78,'PLAN OPERATIVO'!$D$11:$D$79,DEDICACIÓN!AE$10)</f>
        <v>0</v>
      </c>
      <c r="AF78" s="330">
        <f t="shared" si="89"/>
        <v>0</v>
      </c>
      <c r="AG78" s="333">
        <f>SUMIFS('PLAN OPERATIVO'!$CL$11:$CL$79,'PLAN OPERATIVO'!$B$11:$B$79,DEDICACIÓN!$B78,'PLAN OPERATIVO'!$D$11:$D$79,DEDICACIÓN!AG$10)</f>
        <v>0</v>
      </c>
      <c r="AH78" s="659">
        <f t="shared" si="90"/>
        <v>0</v>
      </c>
      <c r="AI78" s="330"/>
      <c r="AJ78" s="571"/>
      <c r="AK78" s="571"/>
      <c r="AL78" s="331"/>
      <c r="AM78" s="332"/>
      <c r="AN78" s="333"/>
      <c r="AO78" s="333"/>
      <c r="AP78" s="575"/>
      <c r="AQ78" s="330"/>
      <c r="AR78" s="571"/>
      <c r="AS78" s="571"/>
      <c r="AT78" s="331"/>
      <c r="AU78" s="332"/>
      <c r="AV78" s="333"/>
      <c r="AW78" s="333"/>
      <c r="AX78" s="575"/>
      <c r="AY78" s="330"/>
      <c r="AZ78" s="571"/>
      <c r="BA78" s="571"/>
      <c r="BB78" s="331"/>
      <c r="BC78" s="332"/>
      <c r="BD78" s="333"/>
      <c r="BE78" s="333"/>
      <c r="BF78" s="575"/>
      <c r="BG78" s="330"/>
      <c r="BH78" s="571"/>
      <c r="BI78" s="571"/>
      <c r="BJ78" s="331"/>
      <c r="BK78" s="332"/>
      <c r="BL78" s="333"/>
      <c r="BM78" s="333"/>
      <c r="BN78" s="575"/>
      <c r="BO78" s="330"/>
      <c r="BP78" s="571"/>
      <c r="BQ78" s="571"/>
      <c r="BR78" s="331"/>
    </row>
    <row r="79" spans="2:70" s="334" customFormat="1">
      <c r="B79" s="841" t="str">
        <f>'PLAN OPERATIVO'!B78</f>
        <v>Realización de la simulación y simulacros .</v>
      </c>
      <c r="C79" s="691">
        <f>SUMIFS('PLAN OPERATIVO'!$CL$11:$CL$79,'PLAN OPERATIVO'!$B$11:$B$79,DEDICACIÓN!$B79,'PLAN OPERATIVO'!$D$11:$D$79,DEDICACIÓN!C$10)</f>
        <v>0</v>
      </c>
      <c r="D79" s="330">
        <f t="shared" si="75"/>
        <v>0</v>
      </c>
      <c r="E79" s="333">
        <f>SUMIFS('PLAN OPERATIVO'!$CL$11:$CL$79,'PLAN OPERATIVO'!$B$11:$B$79,DEDICACIÓN!$B79,'PLAN OPERATIVO'!$D$11:$D$79,DEDICACIÓN!E$10)</f>
        <v>0</v>
      </c>
      <c r="F79" s="659">
        <f t="shared" si="76"/>
        <v>0</v>
      </c>
      <c r="G79" s="691">
        <f>SUMIFS('PLAN OPERATIVO'!$CL$11:$CL$79,'PLAN OPERATIVO'!$B$11:$B$79,DEDICACIÓN!$B79,'PLAN OPERATIVO'!$D$11:$D$79,DEDICACIÓN!G$10)</f>
        <v>0</v>
      </c>
      <c r="H79" s="330">
        <f t="shared" si="77"/>
        <v>0</v>
      </c>
      <c r="I79" s="333">
        <f>SUMIFS('PLAN OPERATIVO'!$CL$11:$CL$79,'PLAN OPERATIVO'!$B$11:$B$79,DEDICACIÓN!$B79,'PLAN OPERATIVO'!$D$11:$D$79,DEDICACIÓN!I$10)</f>
        <v>0</v>
      </c>
      <c r="J79" s="659">
        <f t="shared" si="78"/>
        <v>0</v>
      </c>
      <c r="K79" s="691">
        <f>SUMIFS('PLAN OPERATIVO'!$CL$11:$CL$79,'PLAN OPERATIVO'!$B$11:$B$79,DEDICACIÓN!$B79,'PLAN OPERATIVO'!$D$11:$D$79,DEDICACIÓN!K$10)</f>
        <v>0</v>
      </c>
      <c r="L79" s="330">
        <f t="shared" si="79"/>
        <v>0</v>
      </c>
      <c r="M79" s="333">
        <f>SUMIFS('PLAN OPERATIVO'!$CL$11:$CL$79,'PLAN OPERATIVO'!$B$11:$B$79,DEDICACIÓN!$B79,'PLAN OPERATIVO'!$D$11:$D$79,DEDICACIÓN!M$10)</f>
        <v>0</v>
      </c>
      <c r="N79" s="659">
        <f t="shared" si="80"/>
        <v>0</v>
      </c>
      <c r="O79" s="691">
        <f>SUMIFS('PLAN OPERATIVO'!$CL$11:$CL$79,'PLAN OPERATIVO'!$B$11:$B$79,DEDICACIÓN!$B79,'PLAN OPERATIVO'!$D$11:$D$79,DEDICACIÓN!O$10)</f>
        <v>0</v>
      </c>
      <c r="P79" s="330">
        <f t="shared" si="81"/>
        <v>0</v>
      </c>
      <c r="Q79" s="333">
        <f>SUMIFS('PLAN OPERATIVO'!$CL$11:$CL$79,'PLAN OPERATIVO'!$B$11:$B$79,DEDICACIÓN!$B79,'PLAN OPERATIVO'!$D$11:$D$79,DEDICACIÓN!Q$10)</f>
        <v>13</v>
      </c>
      <c r="R79" s="659">
        <f t="shared" si="82"/>
        <v>0.54</v>
      </c>
      <c r="S79" s="691">
        <f>SUMIFS('PLAN OPERATIVO'!$CL$11:$CL$79,'PLAN OPERATIVO'!$B$11:$B$79,DEDICACIÓN!$B79,'PLAN OPERATIVO'!$D$11:$D$79,DEDICACIÓN!S$10)</f>
        <v>0</v>
      </c>
      <c r="T79" s="330">
        <f t="shared" si="83"/>
        <v>0</v>
      </c>
      <c r="U79" s="333">
        <f>SUMIFS('PLAN OPERATIVO'!$CL$11:$CL$79,'PLAN OPERATIVO'!$B$11:$B$79,DEDICACIÓN!$B79,'PLAN OPERATIVO'!$D$11:$D$79,DEDICACIÓN!U$10)</f>
        <v>0</v>
      </c>
      <c r="V79" s="659">
        <f t="shared" si="84"/>
        <v>0</v>
      </c>
      <c r="W79" s="691">
        <f>SUMIFS('PLAN OPERATIVO'!$CL$11:$CL$79,'PLAN OPERATIVO'!$B$11:$B$79,DEDICACIÓN!$B79,'PLAN OPERATIVO'!$D$11:$D$79,DEDICACIÓN!W$10)</f>
        <v>0</v>
      </c>
      <c r="X79" s="330">
        <f t="shared" si="85"/>
        <v>0</v>
      </c>
      <c r="Y79" s="333">
        <f>SUMIFS('PLAN OPERATIVO'!$CL$11:$CL$79,'PLAN OPERATIVO'!$B$11:$B$79,DEDICACIÓN!$B79,'PLAN OPERATIVO'!$D$11:$D$79,DEDICACIÓN!Y$10)</f>
        <v>0</v>
      </c>
      <c r="Z79" s="659">
        <f t="shared" si="86"/>
        <v>0</v>
      </c>
      <c r="AA79" s="691">
        <f>SUMIFS('PLAN OPERATIVO'!$CL$11:$CL$79,'PLAN OPERATIVO'!$B$11:$B$79,DEDICACIÓN!$B79,'PLAN OPERATIVO'!$D$11:$D$79,DEDICACIÓN!AA$10)</f>
        <v>0</v>
      </c>
      <c r="AB79" s="330">
        <f t="shared" si="87"/>
        <v>0</v>
      </c>
      <c r="AC79" s="333">
        <f>SUMIFS('PLAN OPERATIVO'!$CL$11:$CL$79,'PLAN OPERATIVO'!$B$11:$B$79,DEDICACIÓN!$B79,'PLAN OPERATIVO'!$D$11:$D$79,DEDICACIÓN!AC$10)</f>
        <v>0</v>
      </c>
      <c r="AD79" s="659">
        <f t="shared" si="88"/>
        <v>0</v>
      </c>
      <c r="AE79" s="691">
        <f>SUMIFS('PLAN OPERATIVO'!$CL$11:$CL$79,'PLAN OPERATIVO'!$B$11:$B$79,DEDICACIÓN!$B79,'PLAN OPERATIVO'!$D$11:$D$79,DEDICACIÓN!AE$10)</f>
        <v>0</v>
      </c>
      <c r="AF79" s="330">
        <f t="shared" si="89"/>
        <v>0</v>
      </c>
      <c r="AG79" s="333">
        <f>SUMIFS('PLAN OPERATIVO'!$CL$11:$CL$79,'PLAN OPERATIVO'!$B$11:$B$79,DEDICACIÓN!$B79,'PLAN OPERATIVO'!$D$11:$D$79,DEDICACIÓN!AG$10)</f>
        <v>0</v>
      </c>
      <c r="AH79" s="659">
        <f t="shared" si="90"/>
        <v>0</v>
      </c>
      <c r="AI79" s="330"/>
      <c r="AJ79" s="571"/>
      <c r="AK79" s="571"/>
      <c r="AL79" s="331"/>
      <c r="AM79" s="332"/>
      <c r="AN79" s="333"/>
      <c r="AO79" s="333"/>
      <c r="AP79" s="575"/>
      <c r="AQ79" s="330"/>
      <c r="AR79" s="571"/>
      <c r="AS79" s="571"/>
      <c r="AT79" s="331"/>
      <c r="AU79" s="332"/>
      <c r="AV79" s="333"/>
      <c r="AW79" s="333"/>
      <c r="AX79" s="575"/>
      <c r="AY79" s="330"/>
      <c r="AZ79" s="571"/>
      <c r="BA79" s="571"/>
      <c r="BB79" s="331"/>
      <c r="BC79" s="332"/>
      <c r="BD79" s="333"/>
      <c r="BE79" s="333"/>
      <c r="BF79" s="575"/>
      <c r="BG79" s="330"/>
      <c r="BH79" s="571"/>
      <c r="BI79" s="571"/>
      <c r="BJ79" s="331"/>
      <c r="BK79" s="332"/>
      <c r="BL79" s="333"/>
      <c r="BM79" s="333"/>
      <c r="BN79" s="575"/>
      <c r="BO79" s="330"/>
      <c r="BP79" s="571"/>
      <c r="BQ79" s="571"/>
      <c r="BR79" s="331"/>
    </row>
    <row r="80" spans="2:70" s="334" customFormat="1" ht="30">
      <c r="B80" s="841" t="str">
        <f>'PLAN OPERATIVO'!B79</f>
        <v>Elaboración de informes del desarrollo de sus actividades y entregarlos al coordinador del proyecto.</v>
      </c>
      <c r="C80" s="691">
        <f>SUMIFS('PLAN OPERATIVO'!$CL$11:$CL$79,'PLAN OPERATIVO'!$B$11:$B$79,DEDICACIÓN!$B80,'PLAN OPERATIVO'!$D$11:$D$79,DEDICACIÓN!C$10)</f>
        <v>0</v>
      </c>
      <c r="D80" s="330">
        <f t="shared" si="75"/>
        <v>0</v>
      </c>
      <c r="E80" s="333">
        <f>SUMIFS('PLAN OPERATIVO'!$CL$11:$CL$79,'PLAN OPERATIVO'!$B$11:$B$79,DEDICACIÓN!$B80,'PLAN OPERATIVO'!$D$11:$D$79,DEDICACIÓN!E$10)</f>
        <v>0</v>
      </c>
      <c r="F80" s="659">
        <f t="shared" si="76"/>
        <v>0</v>
      </c>
      <c r="G80" s="691">
        <f>SUMIFS('PLAN OPERATIVO'!$CL$11:$CL$79,'PLAN OPERATIVO'!$B$11:$B$79,DEDICACIÓN!$B80,'PLAN OPERATIVO'!$D$11:$D$79,DEDICACIÓN!G$10)</f>
        <v>0</v>
      </c>
      <c r="H80" s="330">
        <f t="shared" si="77"/>
        <v>0</v>
      </c>
      <c r="I80" s="333">
        <f>SUMIFS('PLAN OPERATIVO'!$CL$11:$CL$79,'PLAN OPERATIVO'!$B$11:$B$79,DEDICACIÓN!$B80,'PLAN OPERATIVO'!$D$11:$D$79,DEDICACIÓN!I$10)</f>
        <v>0</v>
      </c>
      <c r="J80" s="659">
        <f t="shared" si="78"/>
        <v>0</v>
      </c>
      <c r="K80" s="691">
        <f>SUMIFS('PLAN OPERATIVO'!$CL$11:$CL$79,'PLAN OPERATIVO'!$B$11:$B$79,DEDICACIÓN!$B80,'PLAN OPERATIVO'!$D$11:$D$79,DEDICACIÓN!K$10)</f>
        <v>0</v>
      </c>
      <c r="L80" s="330">
        <f t="shared" si="79"/>
        <v>0</v>
      </c>
      <c r="M80" s="333">
        <f>SUMIFS('PLAN OPERATIVO'!$CL$11:$CL$79,'PLAN OPERATIVO'!$B$11:$B$79,DEDICACIÓN!$B80,'PLAN OPERATIVO'!$D$11:$D$79,DEDICACIÓN!M$10)</f>
        <v>0</v>
      </c>
      <c r="N80" s="659">
        <f t="shared" si="80"/>
        <v>0</v>
      </c>
      <c r="O80" s="691">
        <f>SUMIFS('PLAN OPERATIVO'!$CL$11:$CL$79,'PLAN OPERATIVO'!$B$11:$B$79,DEDICACIÓN!$B80,'PLAN OPERATIVO'!$D$11:$D$79,DEDICACIÓN!O$10)</f>
        <v>0</v>
      </c>
      <c r="P80" s="330">
        <f t="shared" si="81"/>
        <v>0</v>
      </c>
      <c r="Q80" s="333">
        <f>SUMIFS('PLAN OPERATIVO'!$CL$11:$CL$79,'PLAN OPERATIVO'!$B$11:$B$79,DEDICACIÓN!$B80,'PLAN OPERATIVO'!$D$11:$D$79,DEDICACIÓN!Q$10)</f>
        <v>9</v>
      </c>
      <c r="R80" s="659">
        <f t="shared" si="82"/>
        <v>0.38</v>
      </c>
      <c r="S80" s="691">
        <f>SUMIFS('PLAN OPERATIVO'!$CL$11:$CL$79,'PLAN OPERATIVO'!$B$11:$B$79,DEDICACIÓN!$B80,'PLAN OPERATIVO'!$D$11:$D$79,DEDICACIÓN!S$10)</f>
        <v>0</v>
      </c>
      <c r="T80" s="330">
        <f t="shared" si="83"/>
        <v>0</v>
      </c>
      <c r="U80" s="333">
        <f>SUMIFS('PLAN OPERATIVO'!$CL$11:$CL$79,'PLAN OPERATIVO'!$B$11:$B$79,DEDICACIÓN!$B80,'PLAN OPERATIVO'!$D$11:$D$79,DEDICACIÓN!U$10)</f>
        <v>0</v>
      </c>
      <c r="V80" s="659">
        <f t="shared" si="84"/>
        <v>0</v>
      </c>
      <c r="W80" s="691">
        <f>SUMIFS('PLAN OPERATIVO'!$CL$11:$CL$79,'PLAN OPERATIVO'!$B$11:$B$79,DEDICACIÓN!$B80,'PLAN OPERATIVO'!$D$11:$D$79,DEDICACIÓN!W$10)</f>
        <v>0</v>
      </c>
      <c r="X80" s="330">
        <f t="shared" si="85"/>
        <v>0</v>
      </c>
      <c r="Y80" s="333">
        <f>SUMIFS('PLAN OPERATIVO'!$CL$11:$CL$79,'PLAN OPERATIVO'!$B$11:$B$79,DEDICACIÓN!$B80,'PLAN OPERATIVO'!$D$11:$D$79,DEDICACIÓN!Y$10)</f>
        <v>0</v>
      </c>
      <c r="Z80" s="659">
        <f t="shared" si="86"/>
        <v>0</v>
      </c>
      <c r="AA80" s="691">
        <f>SUMIFS('PLAN OPERATIVO'!$CL$11:$CL$79,'PLAN OPERATIVO'!$B$11:$B$79,DEDICACIÓN!$B80,'PLAN OPERATIVO'!$D$11:$D$79,DEDICACIÓN!AA$10)</f>
        <v>0</v>
      </c>
      <c r="AB80" s="330">
        <f t="shared" si="87"/>
        <v>0</v>
      </c>
      <c r="AC80" s="333">
        <f>SUMIFS('PLAN OPERATIVO'!$CL$11:$CL$79,'PLAN OPERATIVO'!$B$11:$B$79,DEDICACIÓN!$B80,'PLAN OPERATIVO'!$D$11:$D$79,DEDICACIÓN!AC$10)</f>
        <v>0</v>
      </c>
      <c r="AD80" s="659">
        <f t="shared" si="88"/>
        <v>0</v>
      </c>
      <c r="AE80" s="691">
        <f>SUMIFS('PLAN OPERATIVO'!$CL$11:$CL$79,'PLAN OPERATIVO'!$B$11:$B$79,DEDICACIÓN!$B80,'PLAN OPERATIVO'!$D$11:$D$79,DEDICACIÓN!AE$10)</f>
        <v>0</v>
      </c>
      <c r="AF80" s="330">
        <f t="shared" si="89"/>
        <v>0</v>
      </c>
      <c r="AG80" s="333">
        <f>SUMIFS('PLAN OPERATIVO'!$CL$11:$CL$79,'PLAN OPERATIVO'!$B$11:$B$79,DEDICACIÓN!$B80,'PLAN OPERATIVO'!$D$11:$D$79,DEDICACIÓN!AG$10)</f>
        <v>0</v>
      </c>
      <c r="AH80" s="659">
        <f t="shared" si="90"/>
        <v>0</v>
      </c>
      <c r="AI80" s="330"/>
      <c r="AJ80" s="571"/>
      <c r="AK80" s="571"/>
      <c r="AL80" s="331"/>
      <c r="AM80" s="332"/>
      <c r="AN80" s="333"/>
      <c r="AO80" s="333"/>
      <c r="AP80" s="575"/>
      <c r="AQ80" s="330"/>
      <c r="AR80" s="571"/>
      <c r="AS80" s="571"/>
      <c r="AT80" s="331"/>
      <c r="AU80" s="332"/>
      <c r="AV80" s="333"/>
      <c r="AW80" s="333"/>
      <c r="AX80" s="575"/>
      <c r="AY80" s="330"/>
      <c r="AZ80" s="571"/>
      <c r="BA80" s="571"/>
      <c r="BB80" s="331"/>
      <c r="BC80" s="332"/>
      <c r="BD80" s="333"/>
      <c r="BE80" s="333"/>
      <c r="BF80" s="575"/>
      <c r="BG80" s="330"/>
      <c r="BH80" s="571"/>
      <c r="BI80" s="571"/>
      <c r="BJ80" s="331"/>
      <c r="BK80" s="332"/>
      <c r="BL80" s="333"/>
      <c r="BM80" s="333"/>
      <c r="BN80" s="575"/>
      <c r="BO80" s="330"/>
      <c r="BP80" s="571"/>
      <c r="BQ80" s="571"/>
      <c r="BR80" s="331"/>
    </row>
    <row r="81" spans="2:70" s="334" customFormat="1">
      <c r="B81" s="690">
        <f>'PLAN OPERATIVO'!B80</f>
        <v>0</v>
      </c>
      <c r="C81" s="691">
        <f>SUMIFS('PLAN OPERATIVO'!$CL$11:$CL$79,'PLAN OPERATIVO'!$B$11:$B$79,DEDICACIÓN!$B81,'PLAN OPERATIVO'!$D$11:$D$79,DEDICACIÓN!C$10)</f>
        <v>0</v>
      </c>
      <c r="D81" s="330">
        <f t="shared" si="75"/>
        <v>0</v>
      </c>
      <c r="E81" s="333">
        <f>SUMIFS('PLAN OPERATIVO'!$CL$11:$CL$79,'PLAN OPERATIVO'!$B$11:$B$79,DEDICACIÓN!$B81,'PLAN OPERATIVO'!$D$11:$D$79,DEDICACIÓN!E$10)</f>
        <v>0</v>
      </c>
      <c r="F81" s="659">
        <f t="shared" si="76"/>
        <v>0</v>
      </c>
      <c r="G81" s="691">
        <f>SUMIFS('PLAN OPERATIVO'!$CL$11:$CL$79,'PLAN OPERATIVO'!$B$11:$B$79,DEDICACIÓN!$B81,'PLAN OPERATIVO'!$D$11:$D$79,DEDICACIÓN!G$10)</f>
        <v>0</v>
      </c>
      <c r="H81" s="330">
        <f t="shared" si="77"/>
        <v>0</v>
      </c>
      <c r="I81" s="333">
        <f>SUMIFS('PLAN OPERATIVO'!$CL$11:$CL$79,'PLAN OPERATIVO'!$B$11:$B$79,DEDICACIÓN!$B81,'PLAN OPERATIVO'!$D$11:$D$79,DEDICACIÓN!I$10)</f>
        <v>0</v>
      </c>
      <c r="J81" s="659">
        <f t="shared" si="78"/>
        <v>0</v>
      </c>
      <c r="K81" s="691">
        <f>SUMIFS('PLAN OPERATIVO'!$CL$11:$CL$79,'PLAN OPERATIVO'!$B$11:$B$79,DEDICACIÓN!$B81,'PLAN OPERATIVO'!$D$11:$D$79,DEDICACIÓN!K$10)</f>
        <v>0</v>
      </c>
      <c r="L81" s="330">
        <f t="shared" si="79"/>
        <v>0</v>
      </c>
      <c r="M81" s="333">
        <f>SUMIFS('PLAN OPERATIVO'!$CL$11:$CL$79,'PLAN OPERATIVO'!$B$11:$B$79,DEDICACIÓN!$B81,'PLAN OPERATIVO'!$D$11:$D$79,DEDICACIÓN!M$10)</f>
        <v>0</v>
      </c>
      <c r="N81" s="659">
        <f t="shared" si="80"/>
        <v>0</v>
      </c>
      <c r="O81" s="691">
        <f>SUMIFS('PLAN OPERATIVO'!$CL$11:$CL$79,'PLAN OPERATIVO'!$B$11:$B$79,DEDICACIÓN!$B81,'PLAN OPERATIVO'!$D$11:$D$79,DEDICACIÓN!O$10)</f>
        <v>0</v>
      </c>
      <c r="P81" s="330">
        <f t="shared" si="81"/>
        <v>0</v>
      </c>
      <c r="Q81" s="333">
        <f>SUMIFS('PLAN OPERATIVO'!$CL$11:$CL$79,'PLAN OPERATIVO'!$B$11:$B$79,DEDICACIÓN!$B81,'PLAN OPERATIVO'!$D$11:$D$79,DEDICACIÓN!Q$10)</f>
        <v>0</v>
      </c>
      <c r="R81" s="659">
        <f t="shared" si="82"/>
        <v>0</v>
      </c>
      <c r="S81" s="691">
        <f>SUMIFS('PLAN OPERATIVO'!$CL$11:$CL$79,'PLAN OPERATIVO'!$B$11:$B$79,DEDICACIÓN!$B81,'PLAN OPERATIVO'!$D$11:$D$79,DEDICACIÓN!S$10)</f>
        <v>0</v>
      </c>
      <c r="T81" s="330">
        <f t="shared" si="83"/>
        <v>0</v>
      </c>
      <c r="U81" s="333">
        <f>SUMIFS('PLAN OPERATIVO'!$CL$11:$CL$79,'PLAN OPERATIVO'!$B$11:$B$79,DEDICACIÓN!$B81,'PLAN OPERATIVO'!$D$11:$D$79,DEDICACIÓN!U$10)</f>
        <v>0</v>
      </c>
      <c r="V81" s="659">
        <f t="shared" si="84"/>
        <v>0</v>
      </c>
      <c r="W81" s="691">
        <f>SUMIFS('PLAN OPERATIVO'!$CL$11:$CL$79,'PLAN OPERATIVO'!$B$11:$B$79,DEDICACIÓN!$B81,'PLAN OPERATIVO'!$D$11:$D$79,DEDICACIÓN!W$10)</f>
        <v>0</v>
      </c>
      <c r="X81" s="330">
        <f t="shared" si="85"/>
        <v>0</v>
      </c>
      <c r="Y81" s="333">
        <f>SUMIFS('PLAN OPERATIVO'!$CL$11:$CL$79,'PLAN OPERATIVO'!$B$11:$B$79,DEDICACIÓN!$B81,'PLAN OPERATIVO'!$D$11:$D$79,DEDICACIÓN!Y$10)</f>
        <v>0</v>
      </c>
      <c r="Z81" s="659">
        <f t="shared" si="86"/>
        <v>0</v>
      </c>
      <c r="AA81" s="691">
        <f>SUMIFS('PLAN OPERATIVO'!$CL$11:$CL$79,'PLAN OPERATIVO'!$B$11:$B$79,DEDICACIÓN!$B81,'PLAN OPERATIVO'!$D$11:$D$79,DEDICACIÓN!AA$10)</f>
        <v>0</v>
      </c>
      <c r="AB81" s="330">
        <f t="shared" si="87"/>
        <v>0</v>
      </c>
      <c r="AC81" s="333">
        <f>SUMIFS('PLAN OPERATIVO'!$CL$11:$CL$79,'PLAN OPERATIVO'!$B$11:$B$79,DEDICACIÓN!$B81,'PLAN OPERATIVO'!$D$11:$D$79,DEDICACIÓN!AC$10)</f>
        <v>0</v>
      </c>
      <c r="AD81" s="659">
        <f t="shared" si="88"/>
        <v>0</v>
      </c>
      <c r="AE81" s="691">
        <f>SUMIFS('PLAN OPERATIVO'!$CL$11:$CL$79,'PLAN OPERATIVO'!$B$11:$B$79,DEDICACIÓN!$B81,'PLAN OPERATIVO'!$D$11:$D$79,DEDICACIÓN!AE$10)</f>
        <v>0</v>
      </c>
      <c r="AF81" s="330">
        <f t="shared" si="89"/>
        <v>0</v>
      </c>
      <c r="AG81" s="333">
        <f>SUMIFS('PLAN OPERATIVO'!$CL$11:$CL$79,'PLAN OPERATIVO'!$B$11:$B$79,DEDICACIÓN!$B81,'PLAN OPERATIVO'!$D$11:$D$79,DEDICACIÓN!AG$10)</f>
        <v>0</v>
      </c>
      <c r="AH81" s="659">
        <f t="shared" si="90"/>
        <v>0</v>
      </c>
      <c r="AI81" s="330"/>
      <c r="AJ81" s="571"/>
      <c r="AK81" s="571"/>
      <c r="AL81" s="331"/>
      <c r="AM81" s="332"/>
      <c r="AN81" s="333"/>
      <c r="AO81" s="333"/>
      <c r="AP81" s="575"/>
      <c r="AQ81" s="330"/>
      <c r="AR81" s="571"/>
      <c r="AS81" s="571"/>
      <c r="AT81" s="331"/>
      <c r="AU81" s="332"/>
      <c r="AV81" s="333"/>
      <c r="AW81" s="333"/>
      <c r="AX81" s="575"/>
      <c r="AY81" s="330"/>
      <c r="AZ81" s="571"/>
      <c r="BA81" s="571"/>
      <c r="BB81" s="331"/>
      <c r="BC81" s="332"/>
      <c r="BD81" s="333"/>
      <c r="BE81" s="333"/>
      <c r="BF81" s="575"/>
      <c r="BG81" s="330"/>
      <c r="BH81" s="571"/>
      <c r="BI81" s="571"/>
      <c r="BJ81" s="331"/>
      <c r="BK81" s="332"/>
      <c r="BL81" s="333"/>
      <c r="BM81" s="333"/>
      <c r="BN81" s="575"/>
      <c r="BO81" s="330"/>
      <c r="BP81" s="571"/>
      <c r="BQ81" s="571"/>
      <c r="BR81" s="331"/>
    </row>
    <row r="82" spans="2:70" s="334" customFormat="1" ht="32.25" customHeight="1">
      <c r="B82" s="696">
        <f>'PLAN OPERATIVO'!B81</f>
        <v>0</v>
      </c>
      <c r="C82" s="691"/>
      <c r="D82" s="330">
        <f t="shared" si="27"/>
        <v>0</v>
      </c>
      <c r="E82" s="333">
        <f>SUMIFS('PLAN OPERATIVO'!$CL$11:$CL$79,'PLAN OPERATIVO'!$B$11:$B$79,DEDICACIÓN!$B82,'PLAN OPERATIVO'!$D$11:$D$79,DEDICACIÓN!E$10)</f>
        <v>0</v>
      </c>
      <c r="F82" s="659">
        <f t="shared" si="28"/>
        <v>0</v>
      </c>
      <c r="G82" s="691">
        <f>SUMIFS('PLAN OPERATIVO'!$CL$11:$CL$79,'PLAN OPERATIVO'!$B$11:$B$79,DEDICACIÓN!$B82,'PLAN OPERATIVO'!$D$11:$D$79,DEDICACIÓN!G$10)</f>
        <v>0</v>
      </c>
      <c r="H82" s="330">
        <f t="shared" si="29"/>
        <v>0</v>
      </c>
      <c r="I82" s="333">
        <f>SUMIFS('PLAN OPERATIVO'!$CL$11:$CL$79,'PLAN OPERATIVO'!$B$11:$B$79,DEDICACIÓN!$B82,'PLAN OPERATIVO'!$D$11:$D$79,DEDICACIÓN!I$10)</f>
        <v>0</v>
      </c>
      <c r="J82" s="659">
        <f t="shared" si="30"/>
        <v>0</v>
      </c>
      <c r="K82" s="691">
        <f>SUMIFS('PLAN OPERATIVO'!$CL$11:$CL$79,'PLAN OPERATIVO'!$B$11:$B$79,DEDICACIÓN!$B82,'PLAN OPERATIVO'!$D$11:$D$79,DEDICACIÓN!K$10)</f>
        <v>0</v>
      </c>
      <c r="L82" s="330">
        <f t="shared" si="31"/>
        <v>0</v>
      </c>
      <c r="M82" s="333">
        <f>SUMIFS('PLAN OPERATIVO'!$CL$11:$CL$79,'PLAN OPERATIVO'!$B$11:$B$79,DEDICACIÓN!$B82,'PLAN OPERATIVO'!$D$11:$D$79,DEDICACIÓN!M$10)</f>
        <v>0</v>
      </c>
      <c r="N82" s="659">
        <f t="shared" si="32"/>
        <v>0</v>
      </c>
      <c r="O82" s="691">
        <f>SUMIFS('PLAN OPERATIVO'!$CL$11:$CL$79,'PLAN OPERATIVO'!$B$11:$B$79,DEDICACIÓN!$B82,'PLAN OPERATIVO'!$D$11:$D$79,DEDICACIÓN!O$10)</f>
        <v>0</v>
      </c>
      <c r="P82" s="330">
        <f t="shared" si="33"/>
        <v>0</v>
      </c>
      <c r="Q82" s="333">
        <f>SUMIFS('PLAN OPERATIVO'!$CL$11:$CL$79,'PLAN OPERATIVO'!$B$11:$B$79,DEDICACIÓN!$B82,'PLAN OPERATIVO'!$D$11:$D$79,DEDICACIÓN!Q$10)</f>
        <v>0</v>
      </c>
      <c r="R82" s="659">
        <f t="shared" si="34"/>
        <v>0</v>
      </c>
      <c r="S82" s="691">
        <f>SUMIFS('PLAN OPERATIVO'!$CL$11:$CL$79,'PLAN OPERATIVO'!$B$11:$B$79,DEDICACIÓN!$B82,'PLAN OPERATIVO'!$D$11:$D$79,DEDICACIÓN!S$10)</f>
        <v>0</v>
      </c>
      <c r="T82" s="330">
        <f t="shared" si="35"/>
        <v>0</v>
      </c>
      <c r="U82" s="333">
        <f>SUMIFS('PLAN OPERATIVO'!$CL$11:$CL$79,'PLAN OPERATIVO'!$B$11:$B$79,DEDICACIÓN!$B82,'PLAN OPERATIVO'!$D$11:$D$79,DEDICACIÓN!U$10)</f>
        <v>0</v>
      </c>
      <c r="V82" s="659">
        <f t="shared" si="36"/>
        <v>0</v>
      </c>
      <c r="W82" s="691">
        <f>SUMIFS('PLAN OPERATIVO'!$CL$11:$CL$79,'PLAN OPERATIVO'!$B$11:$B$79,DEDICACIÓN!$B82,'PLAN OPERATIVO'!$D$11:$D$79,DEDICACIÓN!W$10)</f>
        <v>0</v>
      </c>
      <c r="X82" s="330">
        <f t="shared" si="37"/>
        <v>0</v>
      </c>
      <c r="Y82" s="333">
        <f>SUMIFS('PLAN OPERATIVO'!$CL$11:$CL$79,'PLAN OPERATIVO'!$B$11:$B$79,DEDICACIÓN!$B82,'PLAN OPERATIVO'!$D$11:$D$79,DEDICACIÓN!Y$10)</f>
        <v>0</v>
      </c>
      <c r="Z82" s="659">
        <f t="shared" si="38"/>
        <v>0</v>
      </c>
      <c r="AA82" s="691">
        <f>SUMIFS('PLAN OPERATIVO'!$CL$11:$CL$79,'PLAN OPERATIVO'!$B$11:$B$79,DEDICACIÓN!$B82,'PLAN OPERATIVO'!$D$11:$D$79,DEDICACIÓN!AA$10)</f>
        <v>0</v>
      </c>
      <c r="AB82" s="330">
        <f t="shared" si="39"/>
        <v>0</v>
      </c>
      <c r="AC82" s="333">
        <f>SUMIFS('PLAN OPERATIVO'!$CL$11:$CL$79,'PLAN OPERATIVO'!$B$11:$B$79,DEDICACIÓN!$B82,'PLAN OPERATIVO'!$D$11:$D$79,DEDICACIÓN!AC$10)</f>
        <v>0</v>
      </c>
      <c r="AD82" s="659">
        <f t="shared" si="40"/>
        <v>0</v>
      </c>
      <c r="AE82" s="691">
        <f>SUMIFS('PLAN OPERATIVO'!$CL$11:$CL$79,'PLAN OPERATIVO'!$B$11:$B$79,DEDICACIÓN!$B82,'PLAN OPERATIVO'!$D$11:$D$79,DEDICACIÓN!AE$10)</f>
        <v>0</v>
      </c>
      <c r="AF82" s="330">
        <f t="shared" si="41"/>
        <v>0</v>
      </c>
      <c r="AG82" s="333">
        <f>SUMIFS('PLAN OPERATIVO'!$CL$11:$CL$79,'PLAN OPERATIVO'!$B$11:$B$79,DEDICACIÓN!$B82,'PLAN OPERATIVO'!$D$11:$D$79,DEDICACIÓN!AG$10)</f>
        <v>0</v>
      </c>
      <c r="AH82" s="659">
        <f t="shared" si="42"/>
        <v>0</v>
      </c>
      <c r="AI82" s="330"/>
      <c r="AJ82" s="571">
        <f t="shared" si="0"/>
        <v>0</v>
      </c>
      <c r="AK82" s="571">
        <f t="shared" si="1"/>
        <v>0</v>
      </c>
      <c r="AL82" s="331">
        <f t="shared" si="2"/>
        <v>0</v>
      </c>
      <c r="AM82" s="332"/>
      <c r="AN82" s="333">
        <f t="shared" si="3"/>
        <v>0</v>
      </c>
      <c r="AO82" s="333">
        <f t="shared" si="4"/>
        <v>0</v>
      </c>
      <c r="AP82" s="575">
        <f t="shared" si="5"/>
        <v>0</v>
      </c>
      <c r="AQ82" s="330"/>
      <c r="AR82" s="571">
        <f t="shared" si="6"/>
        <v>0</v>
      </c>
      <c r="AS82" s="571">
        <f t="shared" si="7"/>
        <v>0</v>
      </c>
      <c r="AT82" s="331">
        <f t="shared" si="8"/>
        <v>0</v>
      </c>
      <c r="AU82" s="332"/>
      <c r="AV82" s="333">
        <f t="shared" si="9"/>
        <v>0</v>
      </c>
      <c r="AW82" s="333">
        <f t="shared" si="10"/>
        <v>0</v>
      </c>
      <c r="AX82" s="575">
        <f t="shared" si="11"/>
        <v>0</v>
      </c>
      <c r="AY82" s="330"/>
      <c r="AZ82" s="571">
        <f t="shared" si="12"/>
        <v>0</v>
      </c>
      <c r="BA82" s="571">
        <f t="shared" si="13"/>
        <v>0</v>
      </c>
      <c r="BB82" s="331">
        <f t="shared" si="14"/>
        <v>0</v>
      </c>
      <c r="BC82" s="332"/>
      <c r="BD82" s="333">
        <f t="shared" si="15"/>
        <v>0</v>
      </c>
      <c r="BE82" s="333">
        <f t="shared" si="16"/>
        <v>0</v>
      </c>
      <c r="BF82" s="575">
        <f t="shared" si="17"/>
        <v>0</v>
      </c>
      <c r="BG82" s="330"/>
      <c r="BH82" s="571">
        <f t="shared" si="18"/>
        <v>0</v>
      </c>
      <c r="BI82" s="571">
        <f t="shared" si="19"/>
        <v>0</v>
      </c>
      <c r="BJ82" s="331">
        <f t="shared" si="20"/>
        <v>0</v>
      </c>
      <c r="BK82" s="332"/>
      <c r="BL82" s="333">
        <f t="shared" si="21"/>
        <v>0</v>
      </c>
      <c r="BM82" s="333">
        <f t="shared" si="22"/>
        <v>0</v>
      </c>
      <c r="BN82" s="575">
        <f t="shared" si="23"/>
        <v>0</v>
      </c>
      <c r="BO82" s="330"/>
      <c r="BP82" s="571">
        <f t="shared" si="24"/>
        <v>0</v>
      </c>
      <c r="BQ82" s="571">
        <f t="shared" si="25"/>
        <v>0</v>
      </c>
      <c r="BR82" s="331">
        <f t="shared" si="26"/>
        <v>0</v>
      </c>
    </row>
    <row r="83" spans="2:70" s="334" customFormat="1">
      <c r="B83" s="335"/>
      <c r="C83" s="337"/>
      <c r="D83" s="337"/>
      <c r="E83" s="337"/>
      <c r="F83" s="660"/>
      <c r="G83" s="337"/>
      <c r="H83" s="337"/>
      <c r="I83" s="337"/>
      <c r="J83" s="337"/>
      <c r="K83" s="337"/>
      <c r="L83" s="337"/>
      <c r="M83" s="337"/>
      <c r="N83" s="337"/>
      <c r="O83" s="337"/>
      <c r="P83" s="337"/>
      <c r="Q83" s="337"/>
      <c r="R83" s="337"/>
      <c r="S83" s="337"/>
      <c r="T83" s="337"/>
      <c r="U83" s="336"/>
      <c r="V83" s="336"/>
      <c r="W83" s="336"/>
      <c r="X83" s="336"/>
      <c r="Y83" s="336"/>
      <c r="Z83" s="336"/>
      <c r="AA83" s="336"/>
      <c r="AB83" s="336"/>
      <c r="AC83" s="336"/>
      <c r="AD83" s="336"/>
      <c r="AE83" s="336"/>
      <c r="AF83" s="336"/>
      <c r="AG83" s="336"/>
      <c r="AH83" s="336"/>
      <c r="AI83" s="574"/>
      <c r="AJ83" s="574"/>
    </row>
    <row r="84" spans="2:70" s="338" customFormat="1" ht="15.75">
      <c r="B84" s="570" t="s">
        <v>276</v>
      </c>
      <c r="C84" s="330">
        <f t="shared" ref="C84:AH84" si="91">SUM(C12:C82)</f>
        <v>117.5</v>
      </c>
      <c r="D84" s="330">
        <f t="shared" si="91"/>
        <v>4.8999999999999995</v>
      </c>
      <c r="E84" s="332">
        <f t="shared" si="91"/>
        <v>58.999999999999986</v>
      </c>
      <c r="F84" s="661">
        <f t="shared" si="91"/>
        <v>2.46</v>
      </c>
      <c r="G84" s="330">
        <f t="shared" si="91"/>
        <v>169.60000000000002</v>
      </c>
      <c r="H84" s="330">
        <f t="shared" si="91"/>
        <v>7.0600000000000005</v>
      </c>
      <c r="I84" s="332">
        <f t="shared" si="91"/>
        <v>235.50000000000006</v>
      </c>
      <c r="J84" s="661">
        <f t="shared" si="91"/>
        <v>9.8099999999999987</v>
      </c>
      <c r="K84" s="330">
        <f t="shared" si="91"/>
        <v>233.99999999999997</v>
      </c>
      <c r="L84" s="330">
        <f t="shared" si="91"/>
        <v>9.75</v>
      </c>
      <c r="M84" s="332">
        <f t="shared" si="91"/>
        <v>231.89999999999995</v>
      </c>
      <c r="N84" s="332">
        <f t="shared" si="91"/>
        <v>9.6800000000000015</v>
      </c>
      <c r="O84" s="330">
        <f t="shared" si="91"/>
        <v>232.00000000000003</v>
      </c>
      <c r="P84" s="330">
        <f t="shared" si="91"/>
        <v>9.66</v>
      </c>
      <c r="Q84" s="332">
        <f t="shared" si="91"/>
        <v>64.5</v>
      </c>
      <c r="R84" s="661">
        <f t="shared" si="91"/>
        <v>2.6999999999999997</v>
      </c>
      <c r="S84" s="330">
        <f t="shared" si="91"/>
        <v>0</v>
      </c>
      <c r="T84" s="330">
        <f t="shared" si="91"/>
        <v>0</v>
      </c>
      <c r="U84" s="332">
        <f t="shared" si="91"/>
        <v>0</v>
      </c>
      <c r="V84" s="332">
        <f t="shared" si="91"/>
        <v>0</v>
      </c>
      <c r="W84" s="330">
        <f t="shared" si="91"/>
        <v>0</v>
      </c>
      <c r="X84" s="330">
        <f t="shared" si="91"/>
        <v>0</v>
      </c>
      <c r="Y84" s="332">
        <f t="shared" si="91"/>
        <v>0</v>
      </c>
      <c r="Z84" s="332">
        <f t="shared" si="91"/>
        <v>0</v>
      </c>
      <c r="AA84" s="330">
        <f t="shared" si="91"/>
        <v>0</v>
      </c>
      <c r="AB84" s="330">
        <f t="shared" si="91"/>
        <v>0</v>
      </c>
      <c r="AC84" s="332">
        <f t="shared" si="91"/>
        <v>0</v>
      </c>
      <c r="AD84" s="332">
        <f t="shared" si="91"/>
        <v>0</v>
      </c>
      <c r="AE84" s="330">
        <f t="shared" si="91"/>
        <v>0</v>
      </c>
      <c r="AF84" s="330">
        <f t="shared" si="91"/>
        <v>0</v>
      </c>
      <c r="AG84" s="332">
        <f t="shared" si="91"/>
        <v>0</v>
      </c>
      <c r="AH84" s="332">
        <f t="shared" si="91"/>
        <v>0</v>
      </c>
      <c r="AI84" s="330">
        <f t="shared" ref="AI84:BR84" si="92">SUM(AI12:AI82)</f>
        <v>0</v>
      </c>
      <c r="AJ84" s="330">
        <f t="shared" si="92"/>
        <v>0</v>
      </c>
      <c r="AK84" s="330">
        <f t="shared" si="92"/>
        <v>0</v>
      </c>
      <c r="AL84" s="330">
        <f t="shared" si="92"/>
        <v>0</v>
      </c>
      <c r="AM84" s="332">
        <f t="shared" si="92"/>
        <v>0</v>
      </c>
      <c r="AN84" s="332">
        <f t="shared" si="92"/>
        <v>0</v>
      </c>
      <c r="AO84" s="332">
        <f t="shared" si="92"/>
        <v>0</v>
      </c>
      <c r="AP84" s="332">
        <f t="shared" si="92"/>
        <v>0</v>
      </c>
      <c r="AQ84" s="330">
        <f t="shared" si="92"/>
        <v>0</v>
      </c>
      <c r="AR84" s="330">
        <f t="shared" si="92"/>
        <v>0</v>
      </c>
      <c r="AS84" s="330">
        <f t="shared" si="92"/>
        <v>0</v>
      </c>
      <c r="AT84" s="330">
        <f t="shared" si="92"/>
        <v>0</v>
      </c>
      <c r="AU84" s="332">
        <f t="shared" si="92"/>
        <v>0</v>
      </c>
      <c r="AV84" s="332">
        <f t="shared" si="92"/>
        <v>0</v>
      </c>
      <c r="AW84" s="332">
        <f t="shared" si="92"/>
        <v>0</v>
      </c>
      <c r="AX84" s="332">
        <f t="shared" si="92"/>
        <v>0</v>
      </c>
      <c r="AY84" s="330">
        <f t="shared" si="92"/>
        <v>0</v>
      </c>
      <c r="AZ84" s="330">
        <f t="shared" si="92"/>
        <v>0</v>
      </c>
      <c r="BA84" s="330">
        <f t="shared" si="92"/>
        <v>0</v>
      </c>
      <c r="BB84" s="330">
        <f t="shared" si="92"/>
        <v>0</v>
      </c>
      <c r="BC84" s="332">
        <f t="shared" si="92"/>
        <v>0</v>
      </c>
      <c r="BD84" s="332">
        <f t="shared" si="92"/>
        <v>0</v>
      </c>
      <c r="BE84" s="332">
        <f t="shared" si="92"/>
        <v>0</v>
      </c>
      <c r="BF84" s="332">
        <f t="shared" si="92"/>
        <v>0</v>
      </c>
      <c r="BG84" s="330">
        <f t="shared" si="92"/>
        <v>0</v>
      </c>
      <c r="BH84" s="330">
        <f t="shared" si="92"/>
        <v>0</v>
      </c>
      <c r="BI84" s="330">
        <f t="shared" si="92"/>
        <v>0</v>
      </c>
      <c r="BJ84" s="330">
        <f t="shared" si="92"/>
        <v>0</v>
      </c>
      <c r="BK84" s="332">
        <f t="shared" si="92"/>
        <v>0</v>
      </c>
      <c r="BL84" s="332">
        <f t="shared" si="92"/>
        <v>0</v>
      </c>
      <c r="BM84" s="332">
        <f t="shared" si="92"/>
        <v>0</v>
      </c>
      <c r="BN84" s="332">
        <f t="shared" si="92"/>
        <v>0</v>
      </c>
      <c r="BO84" s="330">
        <f t="shared" si="92"/>
        <v>0</v>
      </c>
      <c r="BP84" s="330">
        <f t="shared" si="92"/>
        <v>0</v>
      </c>
      <c r="BQ84" s="330">
        <f t="shared" si="92"/>
        <v>0</v>
      </c>
      <c r="BR84" s="330">
        <f t="shared" si="92"/>
        <v>0</v>
      </c>
    </row>
    <row r="85" spans="2:70" ht="48.75" customHeight="1">
      <c r="B85" s="576"/>
      <c r="C85" s="655" t="s">
        <v>277</v>
      </c>
      <c r="D85" s="668">
        <f>D84/'INFO GENERAL'!$C$10</f>
        <v>0.48999999999999994</v>
      </c>
      <c r="E85" s="654" t="s">
        <v>277</v>
      </c>
      <c r="F85" s="666">
        <f>ROUND(F84/$C$90,2)</f>
        <v>0.25</v>
      </c>
      <c r="G85" s="656" t="s">
        <v>277</v>
      </c>
      <c r="H85" s="665">
        <f>ROUND(H84/C90,2)</f>
        <v>0.71</v>
      </c>
      <c r="I85" s="654" t="s">
        <v>277</v>
      </c>
      <c r="J85" s="666">
        <f>+ROUND(J84/C90,2)</f>
        <v>0.98</v>
      </c>
      <c r="K85" s="656" t="s">
        <v>277</v>
      </c>
      <c r="L85" s="665">
        <f>+L84/C90</f>
        <v>0.97499999999999998</v>
      </c>
      <c r="M85" s="654" t="s">
        <v>277</v>
      </c>
      <c r="N85" s="667">
        <f>+N84/C90</f>
        <v>0.96800000000000019</v>
      </c>
      <c r="O85" s="656" t="s">
        <v>277</v>
      </c>
      <c r="P85" s="665">
        <f>P84/C90</f>
        <v>0.96599999999999997</v>
      </c>
      <c r="Q85" s="654" t="s">
        <v>277</v>
      </c>
      <c r="R85" s="667">
        <f>+R84/C90</f>
        <v>0.26999999999999996</v>
      </c>
      <c r="S85" s="656" t="s">
        <v>277</v>
      </c>
      <c r="T85" s="665">
        <f>+T84/C90</f>
        <v>0</v>
      </c>
      <c r="U85" s="654" t="s">
        <v>277</v>
      </c>
      <c r="V85" s="667">
        <f>+V84/C90</f>
        <v>0</v>
      </c>
      <c r="W85" s="656" t="s">
        <v>277</v>
      </c>
      <c r="X85" s="665">
        <f>+X84/C90</f>
        <v>0</v>
      </c>
      <c r="Y85" s="654" t="s">
        <v>277</v>
      </c>
      <c r="Z85" s="667">
        <f>+Z84/C90</f>
        <v>0</v>
      </c>
      <c r="AA85" s="656" t="s">
        <v>277</v>
      </c>
      <c r="AB85" s="665">
        <f>+AB84/C90</f>
        <v>0</v>
      </c>
      <c r="AC85" s="654" t="s">
        <v>277</v>
      </c>
      <c r="AD85" s="667">
        <f>+AD84/C90</f>
        <v>0</v>
      </c>
      <c r="AE85" s="656" t="s">
        <v>277</v>
      </c>
      <c r="AF85" s="665">
        <f>+AF84/C90</f>
        <v>0</v>
      </c>
      <c r="AG85" s="654" t="s">
        <v>277</v>
      </c>
      <c r="AH85" s="667">
        <f>+AH84/C90</f>
        <v>0</v>
      </c>
      <c r="AI85" s="945" t="s">
        <v>277</v>
      </c>
      <c r="AJ85" s="946"/>
      <c r="AK85" s="958">
        <f>+AK84/C90</f>
        <v>0</v>
      </c>
      <c r="AL85" s="959"/>
      <c r="AM85" s="947" t="s">
        <v>277</v>
      </c>
      <c r="AN85" s="948"/>
      <c r="AO85" s="956">
        <f>+AO84/C90</f>
        <v>0</v>
      </c>
      <c r="AP85" s="957"/>
      <c r="AQ85" s="945" t="s">
        <v>277</v>
      </c>
      <c r="AR85" s="946"/>
      <c r="AS85" s="958">
        <f>+AS84/C90</f>
        <v>0</v>
      </c>
      <c r="AT85" s="959"/>
      <c r="AU85" s="947" t="s">
        <v>277</v>
      </c>
      <c r="AV85" s="948"/>
      <c r="AW85" s="956">
        <f>+AW84/C90</f>
        <v>0</v>
      </c>
      <c r="AX85" s="957"/>
      <c r="AY85" s="945" t="s">
        <v>277</v>
      </c>
      <c r="AZ85" s="946"/>
      <c r="BA85" s="958">
        <f>+BA84/C90</f>
        <v>0</v>
      </c>
      <c r="BB85" s="959"/>
      <c r="BC85" s="947" t="s">
        <v>277</v>
      </c>
      <c r="BD85" s="948"/>
      <c r="BE85" s="956">
        <f>+BE84/C90</f>
        <v>0</v>
      </c>
      <c r="BF85" s="957"/>
      <c r="BG85" s="945" t="s">
        <v>277</v>
      </c>
      <c r="BH85" s="946"/>
      <c r="BI85" s="958">
        <f>+BI84/C90</f>
        <v>0</v>
      </c>
      <c r="BJ85" s="959"/>
      <c r="BK85" s="947" t="s">
        <v>277</v>
      </c>
      <c r="BL85" s="948"/>
      <c r="BM85" s="956">
        <f>+BM84/C90</f>
        <v>0</v>
      </c>
      <c r="BN85" s="957"/>
      <c r="BO85" s="945" t="s">
        <v>277</v>
      </c>
      <c r="BP85" s="946"/>
      <c r="BQ85" s="953">
        <f>BQ84/C90</f>
        <v>0</v>
      </c>
      <c r="BR85" s="954"/>
    </row>
    <row r="86" spans="2:70" ht="15" customHeight="1">
      <c r="B86" s="576"/>
      <c r="C86" s="572"/>
      <c r="D86" s="568"/>
      <c r="E86" s="568"/>
      <c r="F86" s="662"/>
      <c r="G86" s="568"/>
      <c r="H86" s="568"/>
      <c r="I86" s="568"/>
      <c r="J86" s="568"/>
      <c r="K86" s="568"/>
      <c r="L86" s="568"/>
      <c r="M86" s="568"/>
      <c r="N86" s="568"/>
      <c r="O86" s="568"/>
      <c r="P86" s="568"/>
      <c r="Q86" s="568"/>
      <c r="R86" s="568"/>
      <c r="S86" s="568"/>
      <c r="T86" s="568"/>
      <c r="U86" s="569"/>
      <c r="V86" s="569"/>
      <c r="W86" s="569"/>
      <c r="X86" s="569"/>
      <c r="Y86" s="569"/>
      <c r="Z86" s="569"/>
      <c r="AA86" s="569"/>
      <c r="AB86" s="569"/>
      <c r="AC86" s="569"/>
      <c r="AD86" s="569"/>
      <c r="AE86" s="569"/>
      <c r="AF86" s="569"/>
      <c r="AG86" s="569"/>
      <c r="AH86" s="569"/>
      <c r="AI86" s="569"/>
      <c r="AJ86" s="569"/>
    </row>
    <row r="87" spans="2:70" ht="15" customHeight="1">
      <c r="B87" s="576"/>
      <c r="C87" s="573"/>
    </row>
    <row r="88" spans="2:70" ht="15" customHeight="1">
      <c r="B88" s="576"/>
      <c r="C88" s="573"/>
    </row>
    <row r="89" spans="2:70" ht="15" customHeight="1">
      <c r="B89" s="576"/>
      <c r="C89" s="573"/>
    </row>
    <row r="90" spans="2:70" ht="15" customHeight="1">
      <c r="B90" s="576"/>
      <c r="C90" s="963">
        <f>+'INFO GENERAL'!C10</f>
        <v>10</v>
      </c>
    </row>
    <row r="91" spans="2:70" ht="15" customHeight="1">
      <c r="B91" s="576"/>
      <c r="C91" s="963"/>
    </row>
    <row r="92" spans="2:70" ht="31.5">
      <c r="B92" s="339" t="s">
        <v>278</v>
      </c>
      <c r="C92" s="577" t="s">
        <v>277</v>
      </c>
      <c r="D92" s="577" t="s">
        <v>239</v>
      </c>
    </row>
    <row r="93" spans="2:70">
      <c r="B93" s="340" t="str">
        <f>'RECURSO HUMANO'!B9</f>
        <v>COORDINADOR DEL PROYECTO</v>
      </c>
      <c r="C93" s="784">
        <f>+D85</f>
        <v>0.48999999999999994</v>
      </c>
      <c r="D93" s="331">
        <f>+'RECURSO HUMANO'!F9</f>
        <v>8946068</v>
      </c>
    </row>
    <row r="94" spans="2:70">
      <c r="B94" s="340" t="str">
        <f>'RECURSO HUMANO'!B10</f>
        <v>PROFESIONAL DE APOYO SIG</v>
      </c>
      <c r="C94" s="784">
        <f>+F85</f>
        <v>0.25</v>
      </c>
      <c r="D94" s="331">
        <f>+'RECURSO HUMANO'!F10</f>
        <v>6553517</v>
      </c>
    </row>
    <row r="95" spans="2:70">
      <c r="B95" s="340" t="str">
        <f>'RECURSO HUMANO'!B11</f>
        <v>PROFESIONAL BIÓLOGO CON ÉNFASIS EN RESTAURACIÓN ECOLÓGICA</v>
      </c>
      <c r="C95" s="784">
        <f>+H85</f>
        <v>0.71</v>
      </c>
      <c r="D95" s="331">
        <f>+'RECURSO HUMANO'!F11</f>
        <v>6553517</v>
      </c>
    </row>
    <row r="96" spans="2:70">
      <c r="B96" s="340" t="str">
        <f>'RECURSO HUMANO'!B12</f>
        <v>TÉCNICO AMBIENTAL RESIDENTE</v>
      </c>
      <c r="C96" s="784">
        <f>+J85</f>
        <v>0.98</v>
      </c>
      <c r="D96" s="331">
        <f>+'RECURSO HUMANO'!F12</f>
        <v>2600604</v>
      </c>
    </row>
    <row r="97" spans="2:4">
      <c r="B97" s="340" t="str">
        <f>'RECURSO HUMANO'!B13</f>
        <v>PROFESIONAL AGROECOSISTEMAS, INGENIERO FORESTAL O INGENIERO AGRÓNOMO</v>
      </c>
      <c r="C97" s="784">
        <f>+L85</f>
        <v>0.97499999999999998</v>
      </c>
      <c r="D97" s="331">
        <f>+'RECURSO HUMANO'!F13</f>
        <v>8946068</v>
      </c>
    </row>
    <row r="98" spans="2:4">
      <c r="B98" s="340" t="str">
        <f>'RECURSO HUMANO'!B14</f>
        <v>PROFESIONAL SOCIAL I</v>
      </c>
      <c r="C98" s="784">
        <f>+N85</f>
        <v>0.96800000000000019</v>
      </c>
      <c r="D98" s="331">
        <f>+'RECURSO HUMANO'!F14</f>
        <v>8946068</v>
      </c>
    </row>
    <row r="99" spans="2:4">
      <c r="B99" s="340" t="str">
        <f>'RECURSO HUMANO'!B15</f>
        <v>PROFESIONAL SOCIAL II</v>
      </c>
      <c r="C99" s="784">
        <f>+P85</f>
        <v>0.96599999999999997</v>
      </c>
      <c r="D99" s="331">
        <f>+'RECURSO HUMANO'!F15</f>
        <v>5409251</v>
      </c>
    </row>
    <row r="100" spans="2:4">
      <c r="B100" s="340" t="str">
        <f>'RECURSO HUMANO'!B16</f>
        <v xml:space="preserve">PROFESIONAL EN RIESGOS </v>
      </c>
      <c r="C100" s="784">
        <f>+R85</f>
        <v>0.26999999999999996</v>
      </c>
      <c r="D100" s="331">
        <f>+'RECURSO HUMANO'!F16</f>
        <v>6553517</v>
      </c>
    </row>
    <row r="101" spans="2:4">
      <c r="B101" s="340" t="e">
        <f>'RECURSO HUMANO'!#REF!</f>
        <v>#REF!</v>
      </c>
      <c r="C101" s="578">
        <f>+T85</f>
        <v>0</v>
      </c>
      <c r="D101" s="653" t="e">
        <f>+'RECURSO HUMANO'!#REF!</f>
        <v>#REF!</v>
      </c>
    </row>
    <row r="102" spans="2:4">
      <c r="B102" s="340" t="e">
        <f>'RECURSO HUMANO'!#REF!</f>
        <v>#REF!</v>
      </c>
      <c r="C102" s="578">
        <f>+V85</f>
        <v>0</v>
      </c>
      <c r="D102" s="653" t="e">
        <f>+'RECURSO HUMANO'!#REF!</f>
        <v>#REF!</v>
      </c>
    </row>
    <row r="103" spans="2:4">
      <c r="B103" s="340" t="e">
        <f>'RECURSO HUMANO'!#REF!</f>
        <v>#REF!</v>
      </c>
      <c r="C103" s="578">
        <f>+X85</f>
        <v>0</v>
      </c>
      <c r="D103" s="653" t="e">
        <f>+'RECURSO HUMANO'!#REF!</f>
        <v>#REF!</v>
      </c>
    </row>
    <row r="104" spans="2:4">
      <c r="B104" s="340" t="e">
        <f>'RECURSO HUMANO'!#REF!</f>
        <v>#REF!</v>
      </c>
      <c r="C104" s="578">
        <f>+Z85</f>
        <v>0</v>
      </c>
      <c r="D104" s="653" t="e">
        <f>+'RECURSO HUMANO'!#REF!</f>
        <v>#REF!</v>
      </c>
    </row>
    <row r="105" spans="2:4">
      <c r="B105" s="340" t="e">
        <f>'RECURSO HUMANO'!#REF!</f>
        <v>#REF!</v>
      </c>
      <c r="C105" s="578">
        <f>+AB85</f>
        <v>0</v>
      </c>
      <c r="D105" s="653" t="e">
        <f>+'RECURSO HUMANO'!#REF!</f>
        <v>#REF!</v>
      </c>
    </row>
    <row r="106" spans="2:4">
      <c r="B106" s="340" t="e">
        <f>'RECURSO HUMANO'!#REF!</f>
        <v>#REF!</v>
      </c>
      <c r="C106" s="578">
        <f>+AD85</f>
        <v>0</v>
      </c>
      <c r="D106" s="653" t="e">
        <f>+'RECURSO HUMANO'!#REF!</f>
        <v>#REF!</v>
      </c>
    </row>
    <row r="107" spans="2:4">
      <c r="B107" s="340" t="e">
        <f>'RECURSO HUMANO'!#REF!</f>
        <v>#REF!</v>
      </c>
      <c r="C107" s="578">
        <f>+AF85</f>
        <v>0</v>
      </c>
      <c r="D107" s="653" t="e">
        <f>+'RECURSO HUMANO'!#REF!</f>
        <v>#REF!</v>
      </c>
    </row>
    <row r="108" spans="2:4">
      <c r="B108" s="340" t="e">
        <f>'RECURSO HUMANO'!#REF!</f>
        <v>#REF!</v>
      </c>
      <c r="C108" s="578">
        <f>+AH85</f>
        <v>0</v>
      </c>
      <c r="D108" s="653" t="e">
        <f>+'RECURSO HUMANO'!#REF!</f>
        <v>#REF!</v>
      </c>
    </row>
    <row r="109" spans="2:4">
      <c r="B109" s="340" t="e">
        <f>'RECURSO HUMANO'!#REF!</f>
        <v>#REF!</v>
      </c>
      <c r="C109" s="578">
        <f>+AK85</f>
        <v>0</v>
      </c>
      <c r="D109" s="653" t="e">
        <f>+'RECURSO HUMANO'!#REF!</f>
        <v>#REF!</v>
      </c>
    </row>
    <row r="110" spans="2:4">
      <c r="B110" s="340" t="e">
        <f>'RECURSO HUMANO'!#REF!</f>
        <v>#REF!</v>
      </c>
      <c r="C110" s="578">
        <f>+AO85</f>
        <v>0</v>
      </c>
      <c r="D110" s="653" t="e">
        <f>+'RECURSO HUMANO'!#REF!</f>
        <v>#REF!</v>
      </c>
    </row>
    <row r="111" spans="2:4">
      <c r="B111" s="340" t="e">
        <f>'RECURSO HUMANO'!#REF!</f>
        <v>#REF!</v>
      </c>
      <c r="C111" s="578">
        <f>+AS85</f>
        <v>0</v>
      </c>
      <c r="D111" s="653" t="e">
        <f>+'RECURSO HUMANO'!#REF!</f>
        <v>#REF!</v>
      </c>
    </row>
    <row r="112" spans="2:4">
      <c r="B112" s="340" t="e">
        <f>'RECURSO HUMANO'!#REF!</f>
        <v>#REF!</v>
      </c>
      <c r="C112" s="578">
        <f>+AW85</f>
        <v>0</v>
      </c>
      <c r="D112" s="653" t="e">
        <f>+'RECURSO HUMANO'!#REF!</f>
        <v>#REF!</v>
      </c>
    </row>
    <row r="113" spans="2:4">
      <c r="B113" s="340" t="e">
        <f>'RECURSO HUMANO'!#REF!</f>
        <v>#REF!</v>
      </c>
      <c r="C113" s="578">
        <f>+BA85</f>
        <v>0</v>
      </c>
      <c r="D113" s="653" t="e">
        <f>+'RECURSO HUMANO'!#REF!</f>
        <v>#REF!</v>
      </c>
    </row>
    <row r="114" spans="2:4">
      <c r="B114" s="340" t="e">
        <f>'RECURSO HUMANO'!#REF!</f>
        <v>#REF!</v>
      </c>
      <c r="C114" s="578">
        <f>+BE85</f>
        <v>0</v>
      </c>
      <c r="D114" s="653" t="e">
        <f>+'RECURSO HUMANO'!#REF!</f>
        <v>#REF!</v>
      </c>
    </row>
    <row r="115" spans="2:4">
      <c r="B115" s="340" t="e">
        <f>'RECURSO HUMANO'!#REF!</f>
        <v>#REF!</v>
      </c>
      <c r="C115" s="578">
        <f>+BI85</f>
        <v>0</v>
      </c>
      <c r="D115" s="653" t="e">
        <f>+'RECURSO HUMANO'!#REF!</f>
        <v>#REF!</v>
      </c>
    </row>
    <row r="116" spans="2:4">
      <c r="B116" s="340" t="e">
        <f>'RECURSO HUMANO'!#REF!</f>
        <v>#REF!</v>
      </c>
      <c r="C116" s="578">
        <f>+BM85</f>
        <v>0</v>
      </c>
      <c r="D116" s="653" t="e">
        <f>+'RECURSO HUMANO'!#REF!</f>
        <v>#REF!</v>
      </c>
    </row>
    <row r="117" spans="2:4">
      <c r="B117" s="340" t="e">
        <f>'RECURSO HUMANO'!#REF!</f>
        <v>#REF!</v>
      </c>
      <c r="C117" s="578">
        <f>+BQ85</f>
        <v>0</v>
      </c>
      <c r="D117" s="653" t="e">
        <f>+'RECURSO HUMANO'!#REF!</f>
        <v>#REF!</v>
      </c>
    </row>
  </sheetData>
  <mergeCells count="52">
    <mergeCell ref="B8:B11"/>
    <mergeCell ref="C10:D10"/>
    <mergeCell ref="B2:G2"/>
    <mergeCell ref="B3:G3"/>
    <mergeCell ref="B4:G4"/>
    <mergeCell ref="B6:H6"/>
    <mergeCell ref="B7:H7"/>
    <mergeCell ref="H2:H4"/>
    <mergeCell ref="E10:F10"/>
    <mergeCell ref="G10:H10"/>
    <mergeCell ref="C90:C91"/>
    <mergeCell ref="BA85:BB85"/>
    <mergeCell ref="BC85:BD85"/>
    <mergeCell ref="BE85:BF85"/>
    <mergeCell ref="AQ85:AR85"/>
    <mergeCell ref="AS85:AT85"/>
    <mergeCell ref="AU85:AV85"/>
    <mergeCell ref="AW85:AX85"/>
    <mergeCell ref="AY85:AZ85"/>
    <mergeCell ref="AI85:AJ85"/>
    <mergeCell ref="AK85:AL85"/>
    <mergeCell ref="AM85:AN85"/>
    <mergeCell ref="AO85:AP85"/>
    <mergeCell ref="BO10:BR10"/>
    <mergeCell ref="BO85:BP85"/>
    <mergeCell ref="BQ85:BR85"/>
    <mergeCell ref="C8:BR9"/>
    <mergeCell ref="BK85:BL85"/>
    <mergeCell ref="BM85:BN85"/>
    <mergeCell ref="BG85:BH85"/>
    <mergeCell ref="BI85:BJ85"/>
    <mergeCell ref="BG10:BJ10"/>
    <mergeCell ref="BK10:BN10"/>
    <mergeCell ref="AM10:AP10"/>
    <mergeCell ref="AQ10:AT10"/>
    <mergeCell ref="AU10:AX10"/>
    <mergeCell ref="AY10:BB10"/>
    <mergeCell ref="BC10:BF10"/>
    <mergeCell ref="AI10:AL10"/>
    <mergeCell ref="I10:J10"/>
    <mergeCell ref="K10:L10"/>
    <mergeCell ref="AG10:AH10"/>
    <mergeCell ref="AE10:AF10"/>
    <mergeCell ref="AC10:AD10"/>
    <mergeCell ref="AA10:AB10"/>
    <mergeCell ref="Y10:Z10"/>
    <mergeCell ref="W10:X10"/>
    <mergeCell ref="U10:V10"/>
    <mergeCell ref="S10:T10"/>
    <mergeCell ref="Q10:R10"/>
    <mergeCell ref="O10:P10"/>
    <mergeCell ref="M10:N10"/>
  </mergeCells>
  <conditionalFormatting sqref="B25:B82">
    <cfRule type="duplicateValues" dxfId="5" priority="173"/>
  </conditionalFormatting>
  <printOptions horizontalCentered="1" verticalCentered="1"/>
  <pageMargins left="0" right="0" top="0" bottom="0" header="0.31496062992125984" footer="0.31496062992125984"/>
  <pageSetup scale="34"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FF00"/>
  </sheetPr>
  <dimension ref="A1:BP99"/>
  <sheetViews>
    <sheetView zoomScale="70" zoomScaleNormal="70" workbookViewId="0"/>
  </sheetViews>
  <sheetFormatPr baseColWidth="10" defaultColWidth="11.42578125" defaultRowHeight="16.5"/>
  <cols>
    <col min="1" max="1" width="4" style="58" customWidth="1"/>
    <col min="2" max="2" width="33.140625" style="34" customWidth="1"/>
    <col min="3" max="3" width="22.42578125" style="34" bestFit="1" customWidth="1"/>
    <col min="4" max="4" width="19.42578125" style="35" customWidth="1"/>
    <col min="5" max="5" width="22.42578125" style="35" customWidth="1"/>
    <col min="6" max="6" width="13.42578125" style="34" customWidth="1"/>
    <col min="7" max="7" width="22.42578125" style="34" customWidth="1"/>
    <col min="8" max="8" width="14" style="34" customWidth="1"/>
    <col min="9" max="9" width="20.85546875" style="34" customWidth="1"/>
    <col min="10" max="10" width="18.42578125" style="34" customWidth="1"/>
    <col min="11" max="11" width="22.42578125" style="34" customWidth="1"/>
    <col min="12" max="12" width="18.42578125" style="34" customWidth="1"/>
    <col min="13" max="13" width="22.42578125" style="34" customWidth="1"/>
    <col min="14" max="14" width="16.5703125" style="34" customWidth="1"/>
    <col min="15" max="15" width="22.42578125" style="34" customWidth="1"/>
    <col min="16" max="16" width="16.5703125" style="34" customWidth="1"/>
    <col min="17" max="17" width="23.140625" style="34" customWidth="1"/>
    <col min="18" max="18" width="16.5703125" style="34" customWidth="1"/>
    <col min="19" max="19" width="22.42578125" style="34" customWidth="1"/>
    <col min="20" max="20" width="17.42578125" style="34" customWidth="1"/>
    <col min="21" max="21" width="22.5703125" style="34" customWidth="1"/>
    <col min="22" max="22" width="17.5703125" style="34" customWidth="1"/>
    <col min="23" max="23" width="19.5703125" style="34" customWidth="1"/>
    <col min="24" max="24" width="16.140625" style="34" customWidth="1"/>
    <col min="25" max="68" width="11.42578125" style="58"/>
    <col min="69" max="16384" width="11.42578125" style="34"/>
  </cols>
  <sheetData>
    <row r="1" spans="1:68" s="58" customFormat="1" ht="11.1" customHeight="1" thickBot="1">
      <c r="B1" s="61"/>
      <c r="C1" s="61"/>
      <c r="D1" s="66"/>
      <c r="E1" s="66"/>
      <c r="F1" s="61"/>
      <c r="G1" s="61"/>
      <c r="H1" s="61"/>
      <c r="I1" s="61"/>
      <c r="J1" s="61"/>
      <c r="K1" s="61"/>
      <c r="L1" s="61"/>
      <c r="M1" s="61"/>
      <c r="N1" s="61"/>
      <c r="O1" s="61"/>
      <c r="P1" s="61"/>
      <c r="Q1" s="61"/>
      <c r="R1" s="61"/>
      <c r="S1" s="61"/>
      <c r="T1" s="61"/>
      <c r="U1" s="61"/>
      <c r="V1" s="61"/>
      <c r="X1" s="63"/>
    </row>
    <row r="2" spans="1:68" customFormat="1" ht="28.35" customHeight="1">
      <c r="A2" s="55"/>
      <c r="B2" s="1002" t="s">
        <v>0</v>
      </c>
      <c r="C2" s="1003"/>
      <c r="D2" s="1003"/>
      <c r="E2" s="1003"/>
      <c r="F2" s="1003"/>
      <c r="G2" s="1003"/>
      <c r="H2" s="1003"/>
      <c r="I2" s="1003"/>
      <c r="J2" s="1003"/>
      <c r="K2" s="1003"/>
      <c r="L2" s="1003"/>
      <c r="M2" s="1003"/>
      <c r="N2" s="1003"/>
      <c r="O2" s="1003"/>
      <c r="P2" s="1003"/>
      <c r="Q2" s="1003"/>
      <c r="R2" s="1003"/>
      <c r="S2" s="1003"/>
      <c r="T2" s="1003"/>
      <c r="U2" s="1003"/>
      <c r="V2" s="1004"/>
      <c r="W2" s="996"/>
      <c r="X2" s="997"/>
      <c r="Y2" s="54"/>
      <c r="Z2" s="54"/>
      <c r="AA2" s="54"/>
      <c r="AB2" s="54"/>
      <c r="AC2" s="54"/>
      <c r="AD2" s="54"/>
      <c r="AE2" s="54"/>
      <c r="AF2" s="54"/>
      <c r="AG2" s="54"/>
      <c r="AH2" s="54"/>
      <c r="AI2" s="54"/>
      <c r="AJ2" s="54"/>
      <c r="AK2" s="54"/>
      <c r="AL2" s="54"/>
      <c r="AM2" s="54"/>
      <c r="AN2" s="54"/>
      <c r="AO2" s="54"/>
      <c r="AP2" s="54"/>
      <c r="AQ2" s="54"/>
      <c r="AR2" s="54"/>
      <c r="AS2" s="54"/>
      <c r="AT2" s="54"/>
      <c r="AU2" s="54"/>
      <c r="AV2" s="54"/>
      <c r="AW2" s="54"/>
      <c r="AX2" s="54"/>
      <c r="AY2" s="54"/>
      <c r="AZ2" s="54"/>
      <c r="BA2" s="54"/>
      <c r="BB2" s="54"/>
      <c r="BC2" s="54"/>
      <c r="BD2" s="54"/>
      <c r="BE2" s="54"/>
      <c r="BF2" s="54"/>
      <c r="BG2" s="54"/>
      <c r="BH2" s="54"/>
      <c r="BI2" s="54"/>
      <c r="BJ2" s="54"/>
      <c r="BK2" s="54"/>
      <c r="BL2" s="54"/>
      <c r="BM2" s="54"/>
      <c r="BN2" s="54"/>
      <c r="BO2" s="54"/>
      <c r="BP2" s="54"/>
    </row>
    <row r="3" spans="1:68" customFormat="1" ht="24" customHeight="1">
      <c r="A3" s="54"/>
      <c r="B3" s="1005" t="s">
        <v>1</v>
      </c>
      <c r="C3" s="1006"/>
      <c r="D3" s="1006"/>
      <c r="E3" s="1006"/>
      <c r="F3" s="1006"/>
      <c r="G3" s="1006"/>
      <c r="H3" s="1006"/>
      <c r="I3" s="1006"/>
      <c r="J3" s="1006"/>
      <c r="K3" s="1006"/>
      <c r="L3" s="1006"/>
      <c r="M3" s="1006"/>
      <c r="N3" s="1006"/>
      <c r="O3" s="1006"/>
      <c r="P3" s="1006"/>
      <c r="Q3" s="1006"/>
      <c r="R3" s="1006"/>
      <c r="S3" s="1006"/>
      <c r="T3" s="1006"/>
      <c r="U3" s="1006"/>
      <c r="V3" s="1007"/>
      <c r="W3" s="998"/>
      <c r="X3" s="999"/>
      <c r="Y3" s="54"/>
      <c r="Z3" s="54"/>
      <c r="AA3" s="54"/>
      <c r="AB3" s="54"/>
      <c r="AC3" s="54"/>
      <c r="AD3" s="54"/>
      <c r="AE3" s="54"/>
      <c r="AF3" s="54"/>
      <c r="AG3" s="54"/>
      <c r="AH3" s="54"/>
      <c r="AI3" s="54"/>
      <c r="AJ3" s="54"/>
      <c r="AK3" s="54"/>
      <c r="AL3" s="54"/>
      <c r="AM3" s="54"/>
      <c r="AN3" s="54"/>
      <c r="AO3" s="54"/>
      <c r="AP3" s="54"/>
      <c r="AQ3" s="54"/>
      <c r="AR3" s="54"/>
      <c r="AS3" s="54"/>
      <c r="AT3" s="54"/>
      <c r="AU3" s="54"/>
      <c r="AV3" s="54"/>
      <c r="AW3" s="54"/>
      <c r="AX3" s="54"/>
      <c r="AY3" s="54"/>
      <c r="AZ3" s="54"/>
      <c r="BA3" s="54"/>
      <c r="BB3" s="54"/>
      <c r="BC3" s="54"/>
      <c r="BD3" s="54"/>
      <c r="BE3" s="54"/>
      <c r="BF3" s="54"/>
      <c r="BG3" s="54"/>
      <c r="BH3" s="54"/>
      <c r="BI3" s="54"/>
      <c r="BJ3" s="54"/>
      <c r="BK3" s="54"/>
      <c r="BL3" s="54"/>
      <c r="BM3" s="54"/>
      <c r="BN3" s="54"/>
      <c r="BO3" s="54"/>
      <c r="BP3" s="54"/>
    </row>
    <row r="4" spans="1:68" s="57" customFormat="1" ht="28.5" customHeight="1" thickBot="1">
      <c r="A4" s="60"/>
      <c r="B4" s="1008" t="s">
        <v>2</v>
      </c>
      <c r="C4" s="1009"/>
      <c r="D4" s="1009"/>
      <c r="E4" s="1009"/>
      <c r="F4" s="1009"/>
      <c r="G4" s="1009"/>
      <c r="H4" s="1009"/>
      <c r="I4" s="1009"/>
      <c r="J4" s="1009"/>
      <c r="K4" s="1009"/>
      <c r="L4" s="1009"/>
      <c r="M4" s="1009"/>
      <c r="N4" s="1009"/>
      <c r="O4" s="1009"/>
      <c r="P4" s="1009"/>
      <c r="Q4" s="1009"/>
      <c r="R4" s="1009"/>
      <c r="S4" s="1009"/>
      <c r="T4" s="1009"/>
      <c r="U4" s="1009"/>
      <c r="V4" s="1010"/>
      <c r="W4" s="1000"/>
      <c r="X4" s="1001"/>
      <c r="Y4" s="60"/>
      <c r="Z4" s="60"/>
      <c r="AA4" s="60"/>
      <c r="AB4" s="60"/>
      <c r="AC4" s="60"/>
      <c r="AD4" s="60"/>
      <c r="AE4" s="60"/>
      <c r="AF4" s="60"/>
      <c r="AG4" s="60"/>
      <c r="AH4" s="60"/>
      <c r="AI4" s="60"/>
      <c r="AJ4" s="60"/>
      <c r="AK4" s="60"/>
      <c r="AL4" s="60"/>
      <c r="AM4" s="60"/>
      <c r="AN4" s="60"/>
      <c r="AO4" s="60"/>
      <c r="AP4" s="60"/>
      <c r="AQ4" s="60"/>
      <c r="AR4" s="60"/>
      <c r="AS4" s="60"/>
      <c r="AT4" s="60"/>
      <c r="AU4" s="60"/>
      <c r="AV4" s="60"/>
      <c r="AW4" s="60"/>
      <c r="AX4" s="60"/>
      <c r="AY4" s="60"/>
      <c r="AZ4" s="60"/>
      <c r="BA4" s="60"/>
      <c r="BB4" s="60"/>
      <c r="BC4" s="60"/>
      <c r="BD4" s="60"/>
      <c r="BE4" s="60"/>
      <c r="BF4" s="60"/>
      <c r="BG4" s="60"/>
      <c r="BH4" s="60"/>
      <c r="BI4" s="60"/>
      <c r="BJ4" s="60"/>
      <c r="BK4" s="60"/>
      <c r="BL4" s="60"/>
      <c r="BM4" s="60"/>
      <c r="BN4" s="60"/>
      <c r="BO4" s="60"/>
      <c r="BP4" s="60"/>
    </row>
    <row r="5" spans="1:68" s="58" customFormat="1" ht="17.25" thickBot="1">
      <c r="B5" s="67"/>
      <c r="C5" s="68"/>
      <c r="D5" s="69"/>
      <c r="E5" s="69"/>
      <c r="F5" s="68"/>
      <c r="G5" s="68"/>
      <c r="H5" s="68"/>
      <c r="I5" s="68"/>
      <c r="J5" s="68"/>
      <c r="K5" s="68"/>
      <c r="L5" s="68"/>
      <c r="M5" s="68"/>
      <c r="N5" s="68"/>
      <c r="O5" s="68"/>
      <c r="P5" s="68"/>
      <c r="Q5" s="68"/>
      <c r="R5" s="68"/>
      <c r="S5" s="68"/>
      <c r="T5" s="68"/>
      <c r="U5" s="68"/>
      <c r="V5" s="68"/>
      <c r="W5" s="61"/>
      <c r="X5" s="64"/>
    </row>
    <row r="6" spans="1:68">
      <c r="A6" s="63"/>
      <c r="B6" s="987" t="s">
        <v>279</v>
      </c>
      <c r="C6" s="988"/>
      <c r="D6" s="988"/>
      <c r="E6" s="988"/>
      <c r="F6" s="988"/>
      <c r="G6" s="988"/>
      <c r="H6" s="988"/>
      <c r="I6" s="988"/>
      <c r="J6" s="988"/>
      <c r="K6" s="988"/>
      <c r="L6" s="988"/>
      <c r="M6" s="988"/>
      <c r="N6" s="988"/>
      <c r="O6" s="988"/>
      <c r="P6" s="988"/>
      <c r="Q6" s="988"/>
      <c r="R6" s="988"/>
      <c r="S6" s="988"/>
      <c r="T6" s="988"/>
      <c r="U6" s="988"/>
      <c r="V6" s="988"/>
      <c r="W6" s="988"/>
      <c r="X6" s="989"/>
    </row>
    <row r="7" spans="1:68">
      <c r="A7" s="63"/>
      <c r="B7" s="990"/>
      <c r="C7" s="991"/>
      <c r="D7" s="991"/>
      <c r="E7" s="991"/>
      <c r="F7" s="991"/>
      <c r="G7" s="991"/>
      <c r="H7" s="991"/>
      <c r="I7" s="991"/>
      <c r="J7" s="991"/>
      <c r="K7" s="991"/>
      <c r="L7" s="991"/>
      <c r="M7" s="991"/>
      <c r="N7" s="991"/>
      <c r="O7" s="991"/>
      <c r="P7" s="991"/>
      <c r="Q7" s="991"/>
      <c r="R7" s="991"/>
      <c r="S7" s="991"/>
      <c r="T7" s="991"/>
      <c r="U7" s="991"/>
      <c r="V7" s="991"/>
      <c r="W7" s="991"/>
      <c r="X7" s="992"/>
    </row>
    <row r="8" spans="1:68" ht="3" customHeight="1">
      <c r="A8" s="63"/>
      <c r="B8" s="990"/>
      <c r="C8" s="991"/>
      <c r="D8" s="991"/>
      <c r="E8" s="991"/>
      <c r="F8" s="991"/>
      <c r="G8" s="991"/>
      <c r="H8" s="991"/>
      <c r="I8" s="991"/>
      <c r="J8" s="991"/>
      <c r="K8" s="991"/>
      <c r="L8" s="991"/>
      <c r="M8" s="991"/>
      <c r="N8" s="991"/>
      <c r="O8" s="991"/>
      <c r="P8" s="991"/>
      <c r="Q8" s="991"/>
      <c r="R8" s="991"/>
      <c r="S8" s="991"/>
      <c r="T8" s="991"/>
      <c r="U8" s="991"/>
      <c r="V8" s="991"/>
      <c r="W8" s="991"/>
      <c r="X8" s="992"/>
    </row>
    <row r="9" spans="1:68" ht="4.3499999999999996" customHeight="1">
      <c r="A9" s="63"/>
      <c r="B9" s="990"/>
      <c r="C9" s="991"/>
      <c r="D9" s="991"/>
      <c r="E9" s="991"/>
      <c r="F9" s="991"/>
      <c r="G9" s="991"/>
      <c r="H9" s="991"/>
      <c r="I9" s="991"/>
      <c r="J9" s="991"/>
      <c r="K9" s="991"/>
      <c r="L9" s="991"/>
      <c r="M9" s="991"/>
      <c r="N9" s="991"/>
      <c r="O9" s="991"/>
      <c r="P9" s="991"/>
      <c r="Q9" s="991"/>
      <c r="R9" s="991"/>
      <c r="S9" s="991"/>
      <c r="T9" s="991"/>
      <c r="U9" s="991"/>
      <c r="V9" s="991"/>
      <c r="W9" s="991"/>
      <c r="X9" s="992"/>
    </row>
    <row r="10" spans="1:68" ht="4.3499999999999996" customHeight="1">
      <c r="A10" s="63"/>
      <c r="B10" s="990"/>
      <c r="C10" s="991"/>
      <c r="D10" s="991"/>
      <c r="E10" s="991"/>
      <c r="F10" s="991"/>
      <c r="G10" s="991"/>
      <c r="H10" s="991"/>
      <c r="I10" s="991"/>
      <c r="J10" s="991"/>
      <c r="K10" s="991"/>
      <c r="L10" s="991"/>
      <c r="M10" s="991"/>
      <c r="N10" s="991"/>
      <c r="O10" s="991"/>
      <c r="P10" s="991"/>
      <c r="Q10" s="991"/>
      <c r="R10" s="991"/>
      <c r="S10" s="991"/>
      <c r="T10" s="991"/>
      <c r="U10" s="991"/>
      <c r="V10" s="991"/>
      <c r="W10" s="991"/>
      <c r="X10" s="992"/>
    </row>
    <row r="11" spans="1:68" ht="15.6" customHeight="1">
      <c r="A11" s="63"/>
      <c r="B11" s="990"/>
      <c r="C11" s="991"/>
      <c r="D11" s="991"/>
      <c r="E11" s="991"/>
      <c r="F11" s="991"/>
      <c r="G11" s="991"/>
      <c r="H11" s="991"/>
      <c r="I11" s="991"/>
      <c r="J11" s="991"/>
      <c r="K11" s="991"/>
      <c r="L11" s="991"/>
      <c r="M11" s="991"/>
      <c r="N11" s="991"/>
      <c r="O11" s="991"/>
      <c r="P11" s="991"/>
      <c r="Q11" s="991"/>
      <c r="R11" s="991"/>
      <c r="S11" s="991"/>
      <c r="T11" s="991"/>
      <c r="U11" s="991"/>
      <c r="V11" s="991"/>
      <c r="W11" s="991"/>
      <c r="X11" s="992"/>
    </row>
    <row r="12" spans="1:68" ht="17.25" thickBot="1">
      <c r="A12" s="64"/>
      <c r="B12" s="993"/>
      <c r="C12" s="994"/>
      <c r="D12" s="994"/>
      <c r="E12" s="994"/>
      <c r="F12" s="994"/>
      <c r="G12" s="994"/>
      <c r="H12" s="994"/>
      <c r="I12" s="994"/>
      <c r="J12" s="994"/>
      <c r="K12" s="994"/>
      <c r="L12" s="994"/>
      <c r="M12" s="994"/>
      <c r="N12" s="994"/>
      <c r="O12" s="994"/>
      <c r="P12" s="994"/>
      <c r="Q12" s="994"/>
      <c r="R12" s="994"/>
      <c r="S12" s="994"/>
      <c r="T12" s="994"/>
      <c r="U12" s="994"/>
      <c r="V12" s="994"/>
      <c r="W12" s="994"/>
      <c r="X12" s="995"/>
    </row>
    <row r="13" spans="1:68" s="58" customFormat="1" ht="9" customHeight="1" thickBot="1">
      <c r="B13" s="68"/>
      <c r="C13" s="68"/>
      <c r="D13" s="69"/>
      <c r="E13" s="69"/>
      <c r="F13" s="68"/>
      <c r="G13" s="68"/>
      <c r="H13" s="68"/>
      <c r="I13" s="68"/>
      <c r="J13" s="68"/>
      <c r="K13" s="68"/>
      <c r="L13" s="68"/>
      <c r="M13" s="68"/>
      <c r="N13" s="68"/>
      <c r="O13" s="68"/>
      <c r="P13" s="68"/>
      <c r="Q13" s="68"/>
      <c r="R13" s="68"/>
      <c r="S13" s="68"/>
      <c r="T13" s="68"/>
      <c r="U13" s="68"/>
      <c r="V13" s="68"/>
      <c r="W13" s="68"/>
      <c r="X13" s="108"/>
    </row>
    <row r="14" spans="1:68" ht="22.35" customHeight="1">
      <c r="A14" s="107"/>
      <c r="B14" s="975" t="s">
        <v>280</v>
      </c>
      <c r="C14" s="976"/>
      <c r="D14" s="976"/>
      <c r="E14" s="976"/>
      <c r="F14" s="976"/>
      <c r="G14" s="976"/>
      <c r="H14" s="976"/>
      <c r="I14" s="976"/>
      <c r="J14" s="976"/>
      <c r="K14" s="976"/>
      <c r="L14" s="976"/>
      <c r="M14" s="976"/>
      <c r="N14" s="976"/>
      <c r="O14" s="976"/>
      <c r="P14" s="976"/>
      <c r="Q14" s="976"/>
      <c r="R14" s="976"/>
      <c r="S14" s="976"/>
      <c r="T14" s="976"/>
      <c r="U14" s="976"/>
      <c r="V14" s="976"/>
      <c r="W14" s="976"/>
      <c r="X14" s="977"/>
    </row>
    <row r="15" spans="1:68">
      <c r="A15" s="63"/>
      <c r="B15" s="978"/>
      <c r="C15" s="979"/>
      <c r="D15" s="979"/>
      <c r="E15" s="979"/>
      <c r="F15" s="979"/>
      <c r="G15" s="979"/>
      <c r="H15" s="979"/>
      <c r="I15" s="979"/>
      <c r="J15" s="979"/>
      <c r="K15" s="979"/>
      <c r="L15" s="979"/>
      <c r="M15" s="979"/>
      <c r="N15" s="979"/>
      <c r="O15" s="979"/>
      <c r="P15" s="979"/>
      <c r="Q15" s="979"/>
      <c r="R15" s="979"/>
      <c r="S15" s="979"/>
      <c r="T15" s="979"/>
      <c r="U15" s="979"/>
      <c r="V15" s="979"/>
      <c r="W15" s="979"/>
      <c r="X15" s="980"/>
    </row>
    <row r="16" spans="1:68" ht="17.25" thickBot="1">
      <c r="A16" s="63"/>
      <c r="B16" s="981"/>
      <c r="C16" s="982"/>
      <c r="D16" s="982"/>
      <c r="E16" s="982"/>
      <c r="F16" s="982"/>
      <c r="G16" s="982"/>
      <c r="H16" s="982"/>
      <c r="I16" s="982"/>
      <c r="J16" s="982"/>
      <c r="K16" s="982"/>
      <c r="L16" s="982"/>
      <c r="M16" s="982"/>
      <c r="N16" s="982"/>
      <c r="O16" s="982"/>
      <c r="P16" s="982"/>
      <c r="Q16" s="982"/>
      <c r="R16" s="982"/>
      <c r="S16" s="982"/>
      <c r="T16" s="982"/>
      <c r="U16" s="982"/>
      <c r="V16" s="982"/>
      <c r="W16" s="982"/>
      <c r="X16" s="983"/>
    </row>
    <row r="17" spans="1:25">
      <c r="A17" s="63"/>
      <c r="B17" s="150"/>
      <c r="C17" s="255" t="str">
        <f>D17&amp;" MÍNIMO"</f>
        <v>1 MÍNIMO</v>
      </c>
      <c r="D17" s="256">
        <v>1</v>
      </c>
      <c r="E17" s="168" t="str">
        <f>F17&amp;" MÍNIMO"</f>
        <v>1,2 MÍNIMO</v>
      </c>
      <c r="F17" s="169">
        <v>1.2</v>
      </c>
      <c r="G17" s="164" t="str">
        <f>H17&amp;" MÍNIMO"</f>
        <v>1,5 MÍNIMO</v>
      </c>
      <c r="H17" s="56">
        <v>1.5</v>
      </c>
      <c r="I17" s="168" t="str">
        <f>J17&amp;" MÍNIMO"</f>
        <v>1,8 MÍNIMO</v>
      </c>
      <c r="J17" s="169">
        <v>1.8</v>
      </c>
      <c r="K17" s="164" t="str">
        <f>L17&amp;" MÍNIMO"</f>
        <v>2 MÍNIMO</v>
      </c>
      <c r="L17" s="56">
        <v>2</v>
      </c>
      <c r="M17" s="168" t="str">
        <f>N17&amp;" MÍNIMO"</f>
        <v>2,5 MÍNIMO</v>
      </c>
      <c r="N17" s="169">
        <v>2.5</v>
      </c>
      <c r="O17" s="164" t="str">
        <f>P17&amp;" MÍNIMO"</f>
        <v>3 MÍNIMO</v>
      </c>
      <c r="P17" s="56">
        <v>3</v>
      </c>
      <c r="Q17" s="168" t="str">
        <f>R17&amp;" MÍNIMO"</f>
        <v>4 MÍNIMO</v>
      </c>
      <c r="R17" s="169">
        <v>4</v>
      </c>
      <c r="S17" s="164" t="str">
        <f>T17&amp;" MÍNIMO"</f>
        <v>4,5 MÍNIMO</v>
      </c>
      <c r="T17" s="56">
        <v>4.5</v>
      </c>
      <c r="U17" s="194" t="str">
        <f>V17&amp;" MÍNIMO"</f>
        <v>5 MÍNIMO</v>
      </c>
      <c r="V17" s="195">
        <v>5</v>
      </c>
      <c r="W17" s="165" t="s">
        <v>281</v>
      </c>
      <c r="X17" s="166">
        <v>5.5</v>
      </c>
      <c r="Y17" s="59"/>
    </row>
    <row r="18" spans="1:25">
      <c r="A18" s="63"/>
      <c r="B18" s="151" t="s">
        <v>239</v>
      </c>
      <c r="C18" s="167" t="s">
        <v>282</v>
      </c>
      <c r="D18" s="78" t="s">
        <v>283</v>
      </c>
      <c r="E18" s="170" t="s">
        <v>282</v>
      </c>
      <c r="F18" s="171" t="s">
        <v>283</v>
      </c>
      <c r="G18" s="167" t="s">
        <v>282</v>
      </c>
      <c r="H18" s="78" t="s">
        <v>283</v>
      </c>
      <c r="I18" s="170" t="s">
        <v>282</v>
      </c>
      <c r="J18" s="171" t="s">
        <v>283</v>
      </c>
      <c r="K18" s="167" t="s">
        <v>282</v>
      </c>
      <c r="L18" s="78" t="s">
        <v>283</v>
      </c>
      <c r="M18" s="170" t="s">
        <v>282</v>
      </c>
      <c r="N18" s="171" t="s">
        <v>283</v>
      </c>
      <c r="O18" s="167" t="s">
        <v>282</v>
      </c>
      <c r="P18" s="78" t="s">
        <v>283</v>
      </c>
      <c r="Q18" s="170" t="s">
        <v>282</v>
      </c>
      <c r="R18" s="171" t="s">
        <v>283</v>
      </c>
      <c r="S18" s="167" t="s">
        <v>282</v>
      </c>
      <c r="T18" s="78" t="s">
        <v>283</v>
      </c>
      <c r="U18" s="196" t="s">
        <v>282</v>
      </c>
      <c r="V18" s="197" t="s">
        <v>283</v>
      </c>
      <c r="W18" s="42" t="s">
        <v>282</v>
      </c>
      <c r="X18" s="41" t="s">
        <v>283</v>
      </c>
      <c r="Y18" s="59"/>
    </row>
    <row r="19" spans="1:25">
      <c r="A19" s="63"/>
      <c r="B19" s="152" t="s">
        <v>284</v>
      </c>
      <c r="C19" s="70">
        <v>1300000</v>
      </c>
      <c r="D19" s="71" t="s">
        <v>285</v>
      </c>
      <c r="E19" s="172">
        <f>+$C$19*F17</f>
        <v>1560000</v>
      </c>
      <c r="F19" s="173" t="s">
        <v>285</v>
      </c>
      <c r="G19" s="72">
        <f>+$C$19*H17</f>
        <v>1950000</v>
      </c>
      <c r="H19" s="71" t="s">
        <v>285</v>
      </c>
      <c r="I19" s="172">
        <f>+$C$19*J17</f>
        <v>2340000</v>
      </c>
      <c r="J19" s="173" t="s">
        <v>285</v>
      </c>
      <c r="K19" s="73">
        <f>+$C$19*L17</f>
        <v>2600000</v>
      </c>
      <c r="L19" s="71" t="s">
        <v>285</v>
      </c>
      <c r="M19" s="174">
        <f>+$C$19*N17</f>
        <v>3250000</v>
      </c>
      <c r="N19" s="173" t="s">
        <v>285</v>
      </c>
      <c r="O19" s="73">
        <f>+$C$19*P17</f>
        <v>3900000</v>
      </c>
      <c r="P19" s="71" t="s">
        <v>285</v>
      </c>
      <c r="Q19" s="174">
        <f>+$C$19*R17</f>
        <v>5200000</v>
      </c>
      <c r="R19" s="173" t="s">
        <v>285</v>
      </c>
      <c r="S19" s="73">
        <f>+$C$19*T17</f>
        <v>5850000</v>
      </c>
      <c r="T19" s="71" t="s">
        <v>285</v>
      </c>
      <c r="U19" s="198">
        <f>+$C$19*V17</f>
        <v>6500000</v>
      </c>
      <c r="V19" s="199" t="s">
        <v>285</v>
      </c>
      <c r="W19" s="37">
        <f>+$C$19*X17</f>
        <v>7150000</v>
      </c>
      <c r="X19" s="36" t="s">
        <v>285</v>
      </c>
      <c r="Y19" s="59"/>
    </row>
    <row r="20" spans="1:25">
      <c r="A20" s="63"/>
      <c r="B20" s="152" t="s">
        <v>240</v>
      </c>
      <c r="C20" s="74">
        <v>162000</v>
      </c>
      <c r="D20" s="71" t="s">
        <v>286</v>
      </c>
      <c r="E20" s="172">
        <f>+C20</f>
        <v>162000</v>
      </c>
      <c r="F20" s="173" t="s">
        <v>286</v>
      </c>
      <c r="G20" s="72">
        <f>+C20</f>
        <v>162000</v>
      </c>
      <c r="H20" s="71" t="s">
        <v>286</v>
      </c>
      <c r="I20" s="172">
        <f>+C20</f>
        <v>162000</v>
      </c>
      <c r="J20" s="173" t="s">
        <v>286</v>
      </c>
      <c r="K20" s="72">
        <f>+C20</f>
        <v>162000</v>
      </c>
      <c r="L20" s="71" t="s">
        <v>286</v>
      </c>
      <c r="M20" s="172">
        <v>0</v>
      </c>
      <c r="N20" s="173" t="s">
        <v>286</v>
      </c>
      <c r="O20" s="72">
        <v>0</v>
      </c>
      <c r="P20" s="71" t="s">
        <v>286</v>
      </c>
      <c r="Q20" s="172">
        <v>0</v>
      </c>
      <c r="R20" s="173" t="s">
        <v>286</v>
      </c>
      <c r="S20" s="72">
        <v>0</v>
      </c>
      <c r="T20" s="71" t="s">
        <v>286</v>
      </c>
      <c r="U20" s="193">
        <v>0</v>
      </c>
      <c r="V20" s="199" t="s">
        <v>286</v>
      </c>
      <c r="W20" s="38">
        <v>0</v>
      </c>
      <c r="X20" s="36" t="s">
        <v>286</v>
      </c>
      <c r="Y20" s="59"/>
    </row>
    <row r="21" spans="1:25">
      <c r="A21" s="63"/>
      <c r="B21" s="152" t="s">
        <v>241</v>
      </c>
      <c r="C21" s="72">
        <f>+C20+C19</f>
        <v>1462000</v>
      </c>
      <c r="D21" s="71" t="s">
        <v>43</v>
      </c>
      <c r="E21" s="172">
        <f>+E20+E19</f>
        <v>1722000</v>
      </c>
      <c r="F21" s="173" t="s">
        <v>43</v>
      </c>
      <c r="G21" s="72">
        <f>+G20+G19</f>
        <v>2112000</v>
      </c>
      <c r="H21" s="71" t="s">
        <v>43</v>
      </c>
      <c r="I21" s="172">
        <f>+I20+I19</f>
        <v>2502000</v>
      </c>
      <c r="J21" s="173" t="s">
        <v>43</v>
      </c>
      <c r="K21" s="72">
        <f>+K20+K19</f>
        <v>2762000</v>
      </c>
      <c r="L21" s="71" t="s">
        <v>43</v>
      </c>
      <c r="M21" s="172">
        <f>+M20+M19</f>
        <v>3250000</v>
      </c>
      <c r="N21" s="173" t="s">
        <v>43</v>
      </c>
      <c r="O21" s="72">
        <f>+O20+O19</f>
        <v>3900000</v>
      </c>
      <c r="P21" s="71" t="s">
        <v>43</v>
      </c>
      <c r="Q21" s="172">
        <f>+Q20+Q19</f>
        <v>5200000</v>
      </c>
      <c r="R21" s="173" t="s">
        <v>43</v>
      </c>
      <c r="S21" s="72">
        <f>+S20+S19</f>
        <v>5850000</v>
      </c>
      <c r="T21" s="71" t="s">
        <v>43</v>
      </c>
      <c r="U21" s="193">
        <f>+U20+U19</f>
        <v>6500000</v>
      </c>
      <c r="V21" s="199" t="s">
        <v>43</v>
      </c>
      <c r="W21" s="38">
        <f>+W20+W19</f>
        <v>7150000</v>
      </c>
      <c r="X21" s="36" t="s">
        <v>43</v>
      </c>
      <c r="Y21" s="59"/>
    </row>
    <row r="22" spans="1:25">
      <c r="A22" s="63"/>
      <c r="B22" s="152" t="s">
        <v>242</v>
      </c>
      <c r="C22" s="73">
        <f>+C19/30*360</f>
        <v>15600000</v>
      </c>
      <c r="D22" s="71" t="s">
        <v>287</v>
      </c>
      <c r="E22" s="174">
        <f>+E19/30*360</f>
        <v>18720000</v>
      </c>
      <c r="F22" s="173" t="s">
        <v>287</v>
      </c>
      <c r="G22" s="73">
        <f>+G19/30*360</f>
        <v>23400000</v>
      </c>
      <c r="H22" s="71" t="s">
        <v>287</v>
      </c>
      <c r="I22" s="174">
        <f>+I19/30*360</f>
        <v>28080000</v>
      </c>
      <c r="J22" s="173" t="s">
        <v>287</v>
      </c>
      <c r="K22" s="73">
        <f>+K19/30*360</f>
        <v>31200000</v>
      </c>
      <c r="L22" s="71" t="s">
        <v>287</v>
      </c>
      <c r="M22" s="174">
        <f>+M21/30*360</f>
        <v>39000000</v>
      </c>
      <c r="N22" s="173" t="s">
        <v>287</v>
      </c>
      <c r="O22" s="73">
        <f>+O21/30*360</f>
        <v>46800000</v>
      </c>
      <c r="P22" s="71" t="s">
        <v>287</v>
      </c>
      <c r="Q22" s="174">
        <f>+Q21/30*360</f>
        <v>62400000</v>
      </c>
      <c r="R22" s="173" t="s">
        <v>287</v>
      </c>
      <c r="S22" s="73">
        <f>+S21/30*360</f>
        <v>70200000</v>
      </c>
      <c r="T22" s="71" t="s">
        <v>287</v>
      </c>
      <c r="U22" s="198">
        <f>+U21/30*360</f>
        <v>78000000</v>
      </c>
      <c r="V22" s="199" t="s">
        <v>287</v>
      </c>
      <c r="W22" s="37">
        <f>+W21/30*360</f>
        <v>85800000</v>
      </c>
      <c r="X22" s="36" t="s">
        <v>287</v>
      </c>
      <c r="Y22" s="59"/>
    </row>
    <row r="23" spans="1:25">
      <c r="A23" s="63"/>
      <c r="B23" s="152" t="s">
        <v>243</v>
      </c>
      <c r="C23" s="72">
        <f>+C22+C24</f>
        <v>17544000</v>
      </c>
      <c r="D23" s="71" t="s">
        <v>288</v>
      </c>
      <c r="E23" s="172">
        <f>+E22+E24</f>
        <v>20664000</v>
      </c>
      <c r="F23" s="173" t="s">
        <v>288</v>
      </c>
      <c r="G23" s="72">
        <f>+G22+G24</f>
        <v>25344000</v>
      </c>
      <c r="H23" s="71" t="s">
        <v>288</v>
      </c>
      <c r="I23" s="172">
        <f>+I22+I24</f>
        <v>30024000</v>
      </c>
      <c r="J23" s="173" t="s">
        <v>288</v>
      </c>
      <c r="K23" s="72">
        <f>+K22+K24</f>
        <v>33144000</v>
      </c>
      <c r="L23" s="71" t="s">
        <v>288</v>
      </c>
      <c r="M23" s="172">
        <f>+M22+M24</f>
        <v>39000000</v>
      </c>
      <c r="N23" s="173" t="s">
        <v>288</v>
      </c>
      <c r="O23" s="72">
        <f>+O22+O24</f>
        <v>46800000</v>
      </c>
      <c r="P23" s="71" t="s">
        <v>288</v>
      </c>
      <c r="Q23" s="172">
        <f>+Q22+Q24</f>
        <v>62400000</v>
      </c>
      <c r="R23" s="173" t="s">
        <v>288</v>
      </c>
      <c r="S23" s="72">
        <f>+S22+S24</f>
        <v>70200000</v>
      </c>
      <c r="T23" s="71" t="s">
        <v>288</v>
      </c>
      <c r="U23" s="193">
        <f>+U22+U24</f>
        <v>78000000</v>
      </c>
      <c r="V23" s="199" t="s">
        <v>288</v>
      </c>
      <c r="W23" s="38">
        <f>+W22+W24</f>
        <v>85800000</v>
      </c>
      <c r="X23" s="36" t="s">
        <v>288</v>
      </c>
      <c r="Y23" s="59"/>
    </row>
    <row r="24" spans="1:25">
      <c r="A24" s="63"/>
      <c r="B24" s="163" t="s">
        <v>244</v>
      </c>
      <c r="C24" s="73">
        <f>+C20*12</f>
        <v>1944000</v>
      </c>
      <c r="D24" s="71"/>
      <c r="E24" s="172">
        <f>+E20*12</f>
        <v>1944000</v>
      </c>
      <c r="F24" s="173"/>
      <c r="G24" s="72">
        <f>+G20*12</f>
        <v>1944000</v>
      </c>
      <c r="H24" s="71"/>
      <c r="I24" s="172">
        <f>+I20*12</f>
        <v>1944000</v>
      </c>
      <c r="J24" s="173"/>
      <c r="K24" s="72">
        <f>+G24</f>
        <v>1944000</v>
      </c>
      <c r="L24" s="71"/>
      <c r="M24" s="172">
        <f>+M20*11</f>
        <v>0</v>
      </c>
      <c r="N24" s="173"/>
      <c r="O24" s="72">
        <f>+O20*11</f>
        <v>0</v>
      </c>
      <c r="P24" s="71"/>
      <c r="Q24" s="172">
        <f>+Q20*11</f>
        <v>0</v>
      </c>
      <c r="R24" s="173"/>
      <c r="S24" s="72">
        <f>+S20*11</f>
        <v>0</v>
      </c>
      <c r="T24" s="71"/>
      <c r="U24" s="193">
        <f>+U20*11</f>
        <v>0</v>
      </c>
      <c r="V24" s="199"/>
      <c r="W24" s="39">
        <f>+W20*11</f>
        <v>0</v>
      </c>
      <c r="X24" s="36"/>
      <c r="Y24" s="59"/>
    </row>
    <row r="25" spans="1:25">
      <c r="A25" s="63"/>
      <c r="B25" s="152"/>
      <c r="C25" s="75"/>
      <c r="D25" s="71"/>
      <c r="E25" s="172"/>
      <c r="F25" s="173"/>
      <c r="G25" s="72"/>
      <c r="H25" s="71"/>
      <c r="I25" s="172"/>
      <c r="J25" s="173"/>
      <c r="K25" s="72"/>
      <c r="L25" s="71"/>
      <c r="M25" s="172"/>
      <c r="N25" s="180"/>
      <c r="O25" s="72"/>
      <c r="P25" s="76"/>
      <c r="Q25" s="172"/>
      <c r="R25" s="180"/>
      <c r="S25" s="72"/>
      <c r="T25" s="76"/>
      <c r="U25" s="193"/>
      <c r="V25" s="200"/>
      <c r="W25" s="39"/>
      <c r="X25" s="40"/>
      <c r="Y25" s="59"/>
    </row>
    <row r="26" spans="1:25">
      <c r="A26" s="63"/>
      <c r="B26" s="151" t="s">
        <v>245</v>
      </c>
      <c r="C26" s="77" t="s">
        <v>282</v>
      </c>
      <c r="D26" s="78" t="s">
        <v>289</v>
      </c>
      <c r="E26" s="175" t="s">
        <v>282</v>
      </c>
      <c r="F26" s="171" t="s">
        <v>289</v>
      </c>
      <c r="G26" s="77" t="s">
        <v>282</v>
      </c>
      <c r="H26" s="78" t="s">
        <v>289</v>
      </c>
      <c r="I26" s="175" t="s">
        <v>282</v>
      </c>
      <c r="J26" s="171" t="s">
        <v>289</v>
      </c>
      <c r="K26" s="77" t="s">
        <v>282</v>
      </c>
      <c r="L26" s="78" t="s">
        <v>289</v>
      </c>
      <c r="M26" s="175" t="s">
        <v>282</v>
      </c>
      <c r="N26" s="171" t="s">
        <v>289</v>
      </c>
      <c r="O26" s="77" t="s">
        <v>282</v>
      </c>
      <c r="P26" s="78" t="s">
        <v>289</v>
      </c>
      <c r="Q26" s="175" t="s">
        <v>282</v>
      </c>
      <c r="R26" s="171" t="s">
        <v>289</v>
      </c>
      <c r="S26" s="77" t="s">
        <v>282</v>
      </c>
      <c r="T26" s="78" t="s">
        <v>289</v>
      </c>
      <c r="U26" s="201" t="s">
        <v>282</v>
      </c>
      <c r="V26" s="197" t="s">
        <v>289</v>
      </c>
      <c r="W26" s="42" t="s">
        <v>282</v>
      </c>
      <c r="X26" s="41" t="s">
        <v>289</v>
      </c>
      <c r="Y26" s="59"/>
    </row>
    <row r="27" spans="1:25">
      <c r="A27" s="63"/>
      <c r="B27" s="152" t="s">
        <v>246</v>
      </c>
      <c r="C27" s="79">
        <f>+C22</f>
        <v>15600000</v>
      </c>
      <c r="D27" s="80">
        <f>+C27/C23</f>
        <v>0.8891928864569083</v>
      </c>
      <c r="E27" s="176">
        <f>+E22</f>
        <v>18720000</v>
      </c>
      <c r="F27" s="177">
        <f>+E27/E23</f>
        <v>0.90592334494773519</v>
      </c>
      <c r="G27" s="79">
        <f>+G22</f>
        <v>23400000</v>
      </c>
      <c r="H27" s="81">
        <f>+G27/G23</f>
        <v>0.92329545454545459</v>
      </c>
      <c r="I27" s="176">
        <f>+I22</f>
        <v>28080000</v>
      </c>
      <c r="J27" s="177">
        <f>+I27/I23</f>
        <v>0.93525179856115104</v>
      </c>
      <c r="K27" s="79">
        <f>+K22</f>
        <v>31200000</v>
      </c>
      <c r="L27" s="80">
        <f>+K27/K23</f>
        <v>0.94134685010861696</v>
      </c>
      <c r="M27" s="176">
        <f>+M22</f>
        <v>39000000</v>
      </c>
      <c r="N27" s="178">
        <f>+M27/M23</f>
        <v>1</v>
      </c>
      <c r="O27" s="79">
        <f>+O22</f>
        <v>46800000</v>
      </c>
      <c r="P27" s="76">
        <f>+O27/O23</f>
        <v>1</v>
      </c>
      <c r="Q27" s="176">
        <f>+Q22</f>
        <v>62400000</v>
      </c>
      <c r="R27" s="180">
        <f>+Q27/Q23</f>
        <v>1</v>
      </c>
      <c r="S27" s="79">
        <f>+S22</f>
        <v>70200000</v>
      </c>
      <c r="T27" s="76">
        <f>+S27/S23</f>
        <v>1</v>
      </c>
      <c r="U27" s="187">
        <f>+U22</f>
        <v>78000000</v>
      </c>
      <c r="V27" s="185">
        <f>+U27/U23</f>
        <v>1</v>
      </c>
      <c r="W27" s="43">
        <f>+W22</f>
        <v>85800000</v>
      </c>
      <c r="X27" s="40">
        <f>+W27/W23</f>
        <v>1</v>
      </c>
      <c r="Y27" s="59"/>
    </row>
    <row r="28" spans="1:25">
      <c r="A28" s="63"/>
      <c r="B28" s="152" t="s">
        <v>244</v>
      </c>
      <c r="C28" s="79">
        <f>+C24</f>
        <v>1944000</v>
      </c>
      <c r="D28" s="80">
        <f>+C28/C23</f>
        <v>0.11080711354309165</v>
      </c>
      <c r="E28" s="176">
        <f>+E24</f>
        <v>1944000</v>
      </c>
      <c r="F28" s="178">
        <f>+E28/E23</f>
        <v>9.4076655052264813E-2</v>
      </c>
      <c r="G28" s="79">
        <f>+G24</f>
        <v>1944000</v>
      </c>
      <c r="H28" s="80">
        <f>+G28/G23</f>
        <v>7.6704545454545456E-2</v>
      </c>
      <c r="I28" s="176">
        <f>+I24</f>
        <v>1944000</v>
      </c>
      <c r="J28" s="178">
        <f>+I28/I23</f>
        <v>6.4748201438848921E-2</v>
      </c>
      <c r="K28" s="79">
        <f>+K24</f>
        <v>1944000</v>
      </c>
      <c r="L28" s="80">
        <f>+K28/K23</f>
        <v>5.8653149891383052E-2</v>
      </c>
      <c r="M28" s="184"/>
      <c r="N28" s="180"/>
      <c r="O28" s="82"/>
      <c r="P28" s="76"/>
      <c r="Q28" s="184"/>
      <c r="R28" s="180"/>
      <c r="S28" s="82"/>
      <c r="T28" s="76"/>
      <c r="U28" s="188"/>
      <c r="V28" s="185"/>
      <c r="W28" s="45"/>
      <c r="X28" s="40"/>
      <c r="Y28" s="59"/>
    </row>
    <row r="29" spans="1:25">
      <c r="A29" s="63"/>
      <c r="B29" s="152"/>
      <c r="C29" s="83"/>
      <c r="D29" s="80"/>
      <c r="E29" s="179"/>
      <c r="F29" s="180"/>
      <c r="G29" s="84"/>
      <c r="H29" s="76"/>
      <c r="I29" s="179"/>
      <c r="J29" s="180"/>
      <c r="K29" s="84"/>
      <c r="L29" s="80"/>
      <c r="M29" s="179"/>
      <c r="N29" s="180"/>
      <c r="O29" s="84"/>
      <c r="P29" s="76"/>
      <c r="Q29" s="179"/>
      <c r="R29" s="180"/>
      <c r="S29" s="84"/>
      <c r="T29" s="76"/>
      <c r="U29" s="189"/>
      <c r="V29" s="185"/>
      <c r="W29" s="39"/>
      <c r="X29" s="40"/>
      <c r="Y29" s="59"/>
    </row>
    <row r="30" spans="1:25">
      <c r="A30" s="63"/>
      <c r="B30" s="151" t="s">
        <v>247</v>
      </c>
      <c r="C30" s="85"/>
      <c r="D30" s="80"/>
      <c r="E30" s="179"/>
      <c r="F30" s="180"/>
      <c r="G30" s="84"/>
      <c r="H30" s="76"/>
      <c r="I30" s="179"/>
      <c r="J30" s="180"/>
      <c r="K30" s="84"/>
      <c r="L30" s="80"/>
      <c r="M30" s="179"/>
      <c r="N30" s="180"/>
      <c r="O30" s="84"/>
      <c r="P30" s="76"/>
      <c r="Q30" s="179"/>
      <c r="R30" s="180"/>
      <c r="S30" s="84"/>
      <c r="T30" s="76"/>
      <c r="U30" s="189"/>
      <c r="V30" s="185"/>
      <c r="W30" s="39"/>
      <c r="X30" s="40"/>
      <c r="Y30" s="59"/>
    </row>
    <row r="31" spans="1:25">
      <c r="A31" s="63"/>
      <c r="B31" s="153" t="s">
        <v>248</v>
      </c>
      <c r="C31" s="79">
        <f>+C21</f>
        <v>1462000</v>
      </c>
      <c r="D31" s="86">
        <f>+C31/C23</f>
        <v>8.3333333333333329E-2</v>
      </c>
      <c r="E31" s="176">
        <f>+E21</f>
        <v>1722000</v>
      </c>
      <c r="F31" s="178">
        <f>+E31/E23</f>
        <v>8.3333333333333329E-2</v>
      </c>
      <c r="G31" s="79">
        <f>+G21</f>
        <v>2112000</v>
      </c>
      <c r="H31" s="80">
        <f>+G31/G23</f>
        <v>8.3333333333333329E-2</v>
      </c>
      <c r="I31" s="176">
        <f>+I21</f>
        <v>2502000</v>
      </c>
      <c r="J31" s="178">
        <f>+I31/I23</f>
        <v>8.3333333333333329E-2</v>
      </c>
      <c r="K31" s="79">
        <f>+K21</f>
        <v>2762000</v>
      </c>
      <c r="L31" s="80">
        <f>+K31/K23</f>
        <v>8.3333333333333329E-2</v>
      </c>
      <c r="M31" s="176">
        <f>+M21</f>
        <v>3250000</v>
      </c>
      <c r="N31" s="178">
        <f>+M31/M23</f>
        <v>8.3333333333333329E-2</v>
      </c>
      <c r="O31" s="79">
        <f>+O21</f>
        <v>3900000</v>
      </c>
      <c r="P31" s="86">
        <f>+O31/O23</f>
        <v>8.3333333333333329E-2</v>
      </c>
      <c r="Q31" s="176">
        <f>+Q21</f>
        <v>5200000</v>
      </c>
      <c r="R31" s="178">
        <f>+Q31/Q23</f>
        <v>8.3333333333333329E-2</v>
      </c>
      <c r="S31" s="79">
        <f>+S21</f>
        <v>5850000</v>
      </c>
      <c r="T31" s="80">
        <f>+S31/S23</f>
        <v>8.3333333333333329E-2</v>
      </c>
      <c r="U31" s="187">
        <f>+U21</f>
        <v>6500000</v>
      </c>
      <c r="V31" s="185">
        <f>+U31/U23</f>
        <v>8.3333333333333329E-2</v>
      </c>
      <c r="W31" s="43">
        <f>+W21</f>
        <v>7150000</v>
      </c>
      <c r="X31" s="44">
        <f>+W31/W23</f>
        <v>8.3333333333333329E-2</v>
      </c>
      <c r="Y31" s="59"/>
    </row>
    <row r="32" spans="1:25">
      <c r="A32" s="63"/>
      <c r="B32" s="152" t="s">
        <v>249</v>
      </c>
      <c r="C32" s="79">
        <f>+C31*0.12</f>
        <v>175440</v>
      </c>
      <c r="D32" s="86">
        <f>+C32/C23</f>
        <v>0.01</v>
      </c>
      <c r="E32" s="176">
        <f>+E31*0.12</f>
        <v>206640</v>
      </c>
      <c r="F32" s="177">
        <f>+E32/E23</f>
        <v>0.01</v>
      </c>
      <c r="G32" s="79">
        <f>+G31*0.12</f>
        <v>253440</v>
      </c>
      <c r="H32" s="80">
        <f>+G32/G23</f>
        <v>0.01</v>
      </c>
      <c r="I32" s="176">
        <f>+I31*0.12</f>
        <v>300240</v>
      </c>
      <c r="J32" s="178">
        <f>+I32/I23</f>
        <v>0.01</v>
      </c>
      <c r="K32" s="79">
        <f>+K31*0.12</f>
        <v>331440</v>
      </c>
      <c r="L32" s="80">
        <f>+K32/K23</f>
        <v>0.01</v>
      </c>
      <c r="M32" s="176">
        <f>+M31*0.12</f>
        <v>390000</v>
      </c>
      <c r="N32" s="178">
        <f>+M32/M23</f>
        <v>0.01</v>
      </c>
      <c r="O32" s="79">
        <f>+O31*0.12</f>
        <v>468000</v>
      </c>
      <c r="P32" s="86">
        <f>+O32/O23</f>
        <v>0.01</v>
      </c>
      <c r="Q32" s="176">
        <f>+Q31*0.12</f>
        <v>624000</v>
      </c>
      <c r="R32" s="178">
        <f>+Q32/Q23</f>
        <v>0.01</v>
      </c>
      <c r="S32" s="79">
        <f>+S31*0.12</f>
        <v>702000</v>
      </c>
      <c r="T32" s="80">
        <f>+S32/S23</f>
        <v>0.01</v>
      </c>
      <c r="U32" s="187">
        <f>+U31*0.12</f>
        <v>780000</v>
      </c>
      <c r="V32" s="185">
        <f>+U32/U23</f>
        <v>0.01</v>
      </c>
      <c r="W32" s="43">
        <f>+W31*0.12</f>
        <v>858000</v>
      </c>
      <c r="X32" s="44">
        <f>+W32/W23</f>
        <v>0.01</v>
      </c>
      <c r="Y32" s="59"/>
    </row>
    <row r="33" spans="1:25">
      <c r="A33" s="63"/>
      <c r="B33" s="152" t="s">
        <v>250</v>
      </c>
      <c r="C33" s="79">
        <f>+SMMLV/2</f>
        <v>650000</v>
      </c>
      <c r="D33" s="86">
        <f>+C33/C23</f>
        <v>3.7049703602371184E-2</v>
      </c>
      <c r="E33" s="176">
        <f>E19/2</f>
        <v>780000</v>
      </c>
      <c r="F33" s="178">
        <f>+E33/E23</f>
        <v>3.7746806039488968E-2</v>
      </c>
      <c r="G33" s="79">
        <f>G19/2</f>
        <v>975000</v>
      </c>
      <c r="H33" s="80">
        <f>+G33/G23</f>
        <v>3.8470643939393936E-2</v>
      </c>
      <c r="I33" s="176">
        <f>I19/2</f>
        <v>1170000</v>
      </c>
      <c r="J33" s="178">
        <f>+I33/I23</f>
        <v>3.8968824940047962E-2</v>
      </c>
      <c r="K33" s="79">
        <f>K19/2</f>
        <v>1300000</v>
      </c>
      <c r="L33" s="80">
        <f>+K33/K23</f>
        <v>3.9222785421192376E-2</v>
      </c>
      <c r="M33" s="176">
        <f>M19/2</f>
        <v>1625000</v>
      </c>
      <c r="N33" s="178">
        <f>+M33/M23</f>
        <v>4.1666666666666664E-2</v>
      </c>
      <c r="O33" s="79">
        <f>O19/2</f>
        <v>1950000</v>
      </c>
      <c r="P33" s="86">
        <f>+O33/O23</f>
        <v>4.1666666666666664E-2</v>
      </c>
      <c r="Q33" s="176">
        <f>Q19/2</f>
        <v>2600000</v>
      </c>
      <c r="R33" s="178">
        <f>+Q33/Q23</f>
        <v>4.1666666666666664E-2</v>
      </c>
      <c r="S33" s="79">
        <f>S19/2</f>
        <v>2925000</v>
      </c>
      <c r="T33" s="80">
        <f>+S33/S23</f>
        <v>4.1666666666666664E-2</v>
      </c>
      <c r="U33" s="187">
        <f>U19/2</f>
        <v>3250000</v>
      </c>
      <c r="V33" s="185">
        <f>+U33/U23</f>
        <v>4.1666666666666664E-2</v>
      </c>
      <c r="W33" s="43">
        <f>W19/2</f>
        <v>3575000</v>
      </c>
      <c r="X33" s="44">
        <f>+W33/W23</f>
        <v>4.1666666666666664E-2</v>
      </c>
      <c r="Y33" s="59"/>
    </row>
    <row r="34" spans="1:25">
      <c r="A34" s="63"/>
      <c r="B34" s="152" t="s">
        <v>251</v>
      </c>
      <c r="C34" s="79">
        <f>+C21</f>
        <v>1462000</v>
      </c>
      <c r="D34" s="86">
        <f>+C34/C23</f>
        <v>8.3333333333333329E-2</v>
      </c>
      <c r="E34" s="176">
        <f>+E21</f>
        <v>1722000</v>
      </c>
      <c r="F34" s="178">
        <f>+E34/E23</f>
        <v>8.3333333333333329E-2</v>
      </c>
      <c r="G34" s="79">
        <f>+G21</f>
        <v>2112000</v>
      </c>
      <c r="H34" s="80">
        <f>+G34/G23</f>
        <v>8.3333333333333329E-2</v>
      </c>
      <c r="I34" s="176">
        <f>+I21</f>
        <v>2502000</v>
      </c>
      <c r="J34" s="178">
        <f>+I34/I23</f>
        <v>8.3333333333333329E-2</v>
      </c>
      <c r="K34" s="79">
        <f>+K21</f>
        <v>2762000</v>
      </c>
      <c r="L34" s="80">
        <f>+K34/K23</f>
        <v>8.3333333333333329E-2</v>
      </c>
      <c r="M34" s="176">
        <f>+M21</f>
        <v>3250000</v>
      </c>
      <c r="N34" s="178">
        <f>+M34/M23</f>
        <v>8.3333333333333329E-2</v>
      </c>
      <c r="O34" s="79">
        <f>+O21</f>
        <v>3900000</v>
      </c>
      <c r="P34" s="86">
        <f>+O34/O23</f>
        <v>8.3333333333333329E-2</v>
      </c>
      <c r="Q34" s="176">
        <f>+Q21</f>
        <v>5200000</v>
      </c>
      <c r="R34" s="178">
        <f>+Q34/Q23</f>
        <v>8.3333333333333329E-2</v>
      </c>
      <c r="S34" s="79">
        <f>+S21</f>
        <v>5850000</v>
      </c>
      <c r="T34" s="80">
        <f>+S34/S23</f>
        <v>8.3333333333333329E-2</v>
      </c>
      <c r="U34" s="187">
        <f>+U21</f>
        <v>6500000</v>
      </c>
      <c r="V34" s="185">
        <f>+U34/U23</f>
        <v>8.3333333333333329E-2</v>
      </c>
      <c r="W34" s="43">
        <f>+W21</f>
        <v>7150000</v>
      </c>
      <c r="X34" s="44">
        <f>+W34/W23</f>
        <v>8.3333333333333329E-2</v>
      </c>
      <c r="Y34" s="59"/>
    </row>
    <row r="35" spans="1:25">
      <c r="A35" s="63"/>
      <c r="B35" s="152"/>
      <c r="C35" s="85"/>
      <c r="D35" s="80"/>
      <c r="E35" s="179"/>
      <c r="F35" s="173"/>
      <c r="G35" s="84"/>
      <c r="H35" s="71"/>
      <c r="I35" s="179"/>
      <c r="J35" s="173"/>
      <c r="K35" s="84"/>
      <c r="L35" s="80"/>
      <c r="M35" s="179"/>
      <c r="N35" s="180"/>
      <c r="O35" s="84"/>
      <c r="P35" s="76"/>
      <c r="Q35" s="179"/>
      <c r="R35" s="180"/>
      <c r="S35" s="84"/>
      <c r="T35" s="76"/>
      <c r="U35" s="189"/>
      <c r="V35" s="185"/>
      <c r="W35" s="39"/>
      <c r="X35" s="40"/>
      <c r="Y35" s="59"/>
    </row>
    <row r="36" spans="1:25">
      <c r="A36" s="63"/>
      <c r="B36" s="151" t="s">
        <v>252</v>
      </c>
      <c r="C36" s="85"/>
      <c r="D36" s="80"/>
      <c r="E36" s="179"/>
      <c r="F36" s="173"/>
      <c r="G36" s="84"/>
      <c r="H36" s="71"/>
      <c r="I36" s="179"/>
      <c r="J36" s="173"/>
      <c r="K36" s="84"/>
      <c r="L36" s="80"/>
      <c r="M36" s="179"/>
      <c r="N36" s="180"/>
      <c r="O36" s="84"/>
      <c r="P36" s="76"/>
      <c r="Q36" s="179"/>
      <c r="R36" s="180"/>
      <c r="S36" s="84"/>
      <c r="T36" s="76"/>
      <c r="U36" s="189"/>
      <c r="V36" s="185"/>
      <c r="W36" s="39"/>
      <c r="X36" s="40"/>
      <c r="Y36" s="59"/>
    </row>
    <row r="37" spans="1:25">
      <c r="A37" s="63"/>
      <c r="B37" s="163" t="s">
        <v>253</v>
      </c>
      <c r="C37" s="87">
        <f>+(7158+28000+79990+14250+5230)*3*1.0923</f>
        <v>441162.49320000003</v>
      </c>
      <c r="D37" s="88">
        <f>+C37/C23</f>
        <v>2.514606094391245E-2</v>
      </c>
      <c r="E37" s="176">
        <f>+(7158+28000+79990+14250+5230)*3*1.0923</f>
        <v>441162.49320000003</v>
      </c>
      <c r="F37" s="178">
        <f>+E37/E23</f>
        <v>2.1349327003484322E-2</v>
      </c>
      <c r="G37" s="87">
        <f>+(7158+28000+79990+14250+5230)*3*1.0923</f>
        <v>441162.49320000003</v>
      </c>
      <c r="H37" s="88">
        <f>+G37/G23</f>
        <v>1.7406979687500001E-2</v>
      </c>
      <c r="I37" s="176">
        <f>+(7158+28000+79990+14250+5230)*3*1.0923</f>
        <v>441162.49320000003</v>
      </c>
      <c r="J37" s="178">
        <f>+I37/I23</f>
        <v>1.4693661510791368E-2</v>
      </c>
      <c r="K37" s="89">
        <f>+(7158+28000+79990+14250+5230)*3*1.0923</f>
        <v>441162.49320000003</v>
      </c>
      <c r="L37" s="80">
        <f>+K37/K23</f>
        <v>1.3310478312816801E-2</v>
      </c>
      <c r="M37" s="181"/>
      <c r="N37" s="178"/>
      <c r="O37" s="89"/>
      <c r="P37" s="80"/>
      <c r="Q37" s="181"/>
      <c r="R37" s="178"/>
      <c r="S37" s="89"/>
      <c r="T37" s="80"/>
      <c r="U37" s="190"/>
      <c r="V37" s="185"/>
      <c r="W37" s="37"/>
      <c r="X37" s="44"/>
      <c r="Y37" s="59"/>
    </row>
    <row r="38" spans="1:25">
      <c r="A38" s="63"/>
      <c r="B38" s="152"/>
      <c r="C38" s="84"/>
      <c r="D38" s="80"/>
      <c r="E38" s="179"/>
      <c r="F38" s="173"/>
      <c r="G38" s="84"/>
      <c r="H38" s="71"/>
      <c r="I38" s="179"/>
      <c r="J38" s="173"/>
      <c r="K38" s="84"/>
      <c r="L38" s="80"/>
      <c r="M38" s="179"/>
      <c r="N38" s="180"/>
      <c r="O38" s="84"/>
      <c r="P38" s="76"/>
      <c r="Q38" s="179"/>
      <c r="R38" s="180"/>
      <c r="S38" s="84"/>
      <c r="T38" s="76"/>
      <c r="U38" s="189"/>
      <c r="V38" s="185"/>
      <c r="W38" s="39"/>
      <c r="X38" s="40"/>
      <c r="Y38" s="59"/>
    </row>
    <row r="39" spans="1:25">
      <c r="A39" s="63"/>
      <c r="B39" s="151" t="s">
        <v>255</v>
      </c>
      <c r="C39" s="84"/>
      <c r="D39" s="80"/>
      <c r="E39" s="179"/>
      <c r="F39" s="173"/>
      <c r="G39" s="84"/>
      <c r="H39" s="71"/>
      <c r="I39" s="179"/>
      <c r="J39" s="173"/>
      <c r="K39" s="84"/>
      <c r="L39" s="80"/>
      <c r="M39" s="179"/>
      <c r="N39" s="180"/>
      <c r="O39" s="84"/>
      <c r="P39" s="76"/>
      <c r="Q39" s="179"/>
      <c r="R39" s="180"/>
      <c r="S39" s="84"/>
      <c r="T39" s="76"/>
      <c r="U39" s="189"/>
      <c r="V39" s="185"/>
      <c r="W39" s="39"/>
      <c r="X39" s="40"/>
      <c r="Y39" s="59"/>
    </row>
    <row r="40" spans="1:25">
      <c r="A40" s="63"/>
      <c r="B40" s="152" t="s">
        <v>256</v>
      </c>
      <c r="C40" s="89">
        <f>+C23*$C$72</f>
        <v>2807040</v>
      </c>
      <c r="D40" s="86">
        <f>+C40/C23</f>
        <v>0.16</v>
      </c>
      <c r="E40" s="181">
        <f>+E23*$C$72</f>
        <v>3306240</v>
      </c>
      <c r="F40" s="178">
        <f>+E40/E23</f>
        <v>0.16</v>
      </c>
      <c r="G40" s="89">
        <f>+G23*$C$72</f>
        <v>4055040</v>
      </c>
      <c r="H40" s="80">
        <f>+G40/G23</f>
        <v>0.16</v>
      </c>
      <c r="I40" s="181">
        <f>+I23*$C$72</f>
        <v>4803840</v>
      </c>
      <c r="J40" s="178">
        <f>+I40/I23</f>
        <v>0.16</v>
      </c>
      <c r="K40" s="89">
        <f>+K23*$C$72</f>
        <v>5303040</v>
      </c>
      <c r="L40" s="80">
        <f>+K40/K23</f>
        <v>0.16</v>
      </c>
      <c r="M40" s="181">
        <f>+M23*$C$72</f>
        <v>6240000</v>
      </c>
      <c r="N40" s="178">
        <f>+M40/M23</f>
        <v>0.16</v>
      </c>
      <c r="O40" s="89">
        <f>+O23*$C$72</f>
        <v>7488000</v>
      </c>
      <c r="P40" s="80">
        <f>+O40/O23</f>
        <v>0.16</v>
      </c>
      <c r="Q40" s="181">
        <f>+Q23*$C$72</f>
        <v>9984000</v>
      </c>
      <c r="R40" s="178">
        <f>+Q40/Q23</f>
        <v>0.16</v>
      </c>
      <c r="S40" s="89">
        <f>+S23*$C$72</f>
        <v>11232000</v>
      </c>
      <c r="T40" s="80">
        <f>+S40/S23</f>
        <v>0.16</v>
      </c>
      <c r="U40" s="190">
        <f>+U23*$C$72</f>
        <v>12480000</v>
      </c>
      <c r="V40" s="185">
        <f>+U40/U23</f>
        <v>0.16</v>
      </c>
      <c r="W40" s="37">
        <f>+W23*$C$72</f>
        <v>13728000</v>
      </c>
      <c r="X40" s="44">
        <f>+W40/W23</f>
        <v>0.16</v>
      </c>
      <c r="Y40" s="59"/>
    </row>
    <row r="41" spans="1:25">
      <c r="A41" s="63"/>
      <c r="B41" s="152" t="s">
        <v>257</v>
      </c>
      <c r="C41" s="90">
        <f>+C23*$C$71</f>
        <v>2193000</v>
      </c>
      <c r="D41" s="86">
        <f>+C41/C23</f>
        <v>0.125</v>
      </c>
      <c r="E41" s="182">
        <f>+E23*$C$71</f>
        <v>2583000</v>
      </c>
      <c r="F41" s="178">
        <f>+E41/E23</f>
        <v>0.125</v>
      </c>
      <c r="G41" s="90">
        <f>+G23*$C$71</f>
        <v>3168000</v>
      </c>
      <c r="H41" s="80">
        <f>+G41/G23</f>
        <v>0.125</v>
      </c>
      <c r="I41" s="182">
        <f>+I23*$C$71</f>
        <v>3753000</v>
      </c>
      <c r="J41" s="178">
        <f>+I41/I23</f>
        <v>0.125</v>
      </c>
      <c r="K41" s="90">
        <f>+K23*$C$71</f>
        <v>4143000</v>
      </c>
      <c r="L41" s="80">
        <f>+K41/K23</f>
        <v>0.125</v>
      </c>
      <c r="M41" s="182">
        <f>+M23*$C$71</f>
        <v>4875000</v>
      </c>
      <c r="N41" s="178">
        <f>+M41/M23</f>
        <v>0.125</v>
      </c>
      <c r="O41" s="90">
        <f>+O23*$C$71</f>
        <v>5850000</v>
      </c>
      <c r="P41" s="80">
        <f>+O41/O23</f>
        <v>0.125</v>
      </c>
      <c r="Q41" s="182">
        <f>+Q23*$C$71</f>
        <v>7800000</v>
      </c>
      <c r="R41" s="178">
        <f>+Q41/Q23</f>
        <v>0.125</v>
      </c>
      <c r="S41" s="90">
        <f>+S23*$C$71</f>
        <v>8775000</v>
      </c>
      <c r="T41" s="80">
        <f>+S41/S23</f>
        <v>0.125</v>
      </c>
      <c r="U41" s="191">
        <f>+U23*$C$71</f>
        <v>9750000</v>
      </c>
      <c r="V41" s="185">
        <f>+U41/U23</f>
        <v>0.125</v>
      </c>
      <c r="W41" s="38">
        <f>+W23*$C$71</f>
        <v>10725000</v>
      </c>
      <c r="X41" s="44">
        <f>+W41/W23</f>
        <v>0.125</v>
      </c>
      <c r="Y41" s="59"/>
    </row>
    <row r="42" spans="1:25">
      <c r="A42" s="63"/>
      <c r="B42" s="163" t="s">
        <v>258</v>
      </c>
      <c r="C42" s="90">
        <f>+C23*0.0696</f>
        <v>1221062.3999999999</v>
      </c>
      <c r="D42" s="86">
        <f>+C42/C23</f>
        <v>6.9599999999999995E-2</v>
      </c>
      <c r="E42" s="176">
        <f>+E23*0.0696</f>
        <v>1438214.4</v>
      </c>
      <c r="F42" s="178">
        <f>+E42/E23</f>
        <v>6.9599999999999995E-2</v>
      </c>
      <c r="G42" s="90">
        <f>+G23*0.0696</f>
        <v>1763942.3999999999</v>
      </c>
      <c r="H42" s="80">
        <f>+G42/G23</f>
        <v>6.9599999999999995E-2</v>
      </c>
      <c r="I42" s="176">
        <f>+I23*0.0696</f>
        <v>2089670.4</v>
      </c>
      <c r="J42" s="178">
        <f>+I42/I23</f>
        <v>6.9599999999999995E-2</v>
      </c>
      <c r="K42" s="90">
        <f>+K23*0.0696</f>
        <v>2306822.4</v>
      </c>
      <c r="L42" s="80">
        <f>+K42/K23</f>
        <v>6.9599999999999995E-2</v>
      </c>
      <c r="M42" s="182">
        <f>+M23*0.0696</f>
        <v>2714400</v>
      </c>
      <c r="N42" s="178">
        <f>+M42/M23</f>
        <v>6.9599999999999995E-2</v>
      </c>
      <c r="O42" s="90">
        <f>+O23*0.0696</f>
        <v>3257280</v>
      </c>
      <c r="P42" s="80">
        <f>+O42/O23</f>
        <v>6.9599999999999995E-2</v>
      </c>
      <c r="Q42" s="182">
        <f>+Q23*0.0696</f>
        <v>4343040</v>
      </c>
      <c r="R42" s="178">
        <f>+Q42/Q23</f>
        <v>6.9599999999999995E-2</v>
      </c>
      <c r="S42" s="90">
        <f>+S23*0.0696</f>
        <v>4885920</v>
      </c>
      <c r="T42" s="80">
        <f>+S42/S23</f>
        <v>6.9599999999999995E-2</v>
      </c>
      <c r="U42" s="191">
        <f>+U23*0.0696</f>
        <v>5428800</v>
      </c>
      <c r="V42" s="185">
        <f>+U42/U23</f>
        <v>6.9599999999999995E-2</v>
      </c>
      <c r="W42" s="38">
        <f>+W23*0.0696</f>
        <v>5971680</v>
      </c>
      <c r="X42" s="44">
        <f>+W42/W23</f>
        <v>6.9599999999999995E-2</v>
      </c>
      <c r="Y42" s="59"/>
    </row>
    <row r="43" spans="1:25">
      <c r="A43" s="63"/>
      <c r="B43" s="152"/>
      <c r="C43" s="84"/>
      <c r="D43" s="80"/>
      <c r="E43" s="179"/>
      <c r="F43" s="173"/>
      <c r="G43" s="84"/>
      <c r="H43" s="71"/>
      <c r="I43" s="179"/>
      <c r="J43" s="173"/>
      <c r="K43" s="84"/>
      <c r="L43" s="80"/>
      <c r="M43" s="179"/>
      <c r="N43" s="180"/>
      <c r="O43" s="84"/>
      <c r="P43" s="76"/>
      <c r="Q43" s="179"/>
      <c r="R43" s="180"/>
      <c r="S43" s="84"/>
      <c r="T43" s="76"/>
      <c r="U43" s="189"/>
      <c r="V43" s="185"/>
      <c r="W43" s="39"/>
      <c r="X43" s="40"/>
      <c r="Y43" s="59"/>
    </row>
    <row r="44" spans="1:25">
      <c r="A44" s="63"/>
      <c r="B44" s="151" t="s">
        <v>259</v>
      </c>
      <c r="C44" s="84"/>
      <c r="D44" s="80"/>
      <c r="E44" s="179"/>
      <c r="F44" s="173"/>
      <c r="G44" s="84"/>
      <c r="H44" s="71"/>
      <c r="I44" s="179"/>
      <c r="J44" s="173"/>
      <c r="K44" s="84"/>
      <c r="L44" s="80"/>
      <c r="M44" s="179"/>
      <c r="N44" s="180"/>
      <c r="O44" s="84"/>
      <c r="P44" s="76"/>
      <c r="Q44" s="179"/>
      <c r="R44" s="180"/>
      <c r="S44" s="84"/>
      <c r="T44" s="76"/>
      <c r="U44" s="189"/>
      <c r="V44" s="185"/>
      <c r="W44" s="39"/>
      <c r="X44" s="40"/>
      <c r="Y44" s="59"/>
    </row>
    <row r="45" spans="1:25" ht="42.75">
      <c r="A45" s="63"/>
      <c r="B45" s="154" t="s">
        <v>260</v>
      </c>
      <c r="C45" s="91">
        <f>SMMLV*0.025</f>
        <v>32500</v>
      </c>
      <c r="D45" s="92">
        <f>+C45/C23</f>
        <v>1.852485180118559E-3</v>
      </c>
      <c r="E45" s="183">
        <f>+E19*0.025</f>
        <v>39000</v>
      </c>
      <c r="F45" s="178">
        <f>+E45/E23</f>
        <v>1.8873403019744484E-3</v>
      </c>
      <c r="G45" s="91">
        <f>+G19*0.025</f>
        <v>48750</v>
      </c>
      <c r="H45" s="80">
        <f>+G45/G23</f>
        <v>1.923532196969697E-3</v>
      </c>
      <c r="I45" s="183">
        <f>+I19*0.025</f>
        <v>58500</v>
      </c>
      <c r="J45" s="178">
        <f>+I45/I23</f>
        <v>1.9484412470023981E-3</v>
      </c>
      <c r="K45" s="91">
        <f>+K19*0.025</f>
        <v>65000</v>
      </c>
      <c r="L45" s="81">
        <f>+K45/K23</f>
        <v>1.9611392710596185E-3</v>
      </c>
      <c r="M45" s="183">
        <f>+M19*0.025</f>
        <v>81250</v>
      </c>
      <c r="N45" s="177">
        <f>+M45/M23</f>
        <v>2.0833333333333333E-3</v>
      </c>
      <c r="O45" s="91">
        <f>+O19*0.025</f>
        <v>97500</v>
      </c>
      <c r="P45" s="80">
        <f>+O45/O23</f>
        <v>2.0833333333333333E-3</v>
      </c>
      <c r="Q45" s="183">
        <f>+Q19*0.025</f>
        <v>130000</v>
      </c>
      <c r="R45" s="178">
        <f>+Q45/Q23</f>
        <v>2.0833333333333333E-3</v>
      </c>
      <c r="S45" s="91">
        <f>+S19*0.025</f>
        <v>146250</v>
      </c>
      <c r="T45" s="80">
        <f>+S45/S23</f>
        <v>2.0833333333333333E-3</v>
      </c>
      <c r="U45" s="192">
        <f>+U19*0.025</f>
        <v>162500</v>
      </c>
      <c r="V45" s="185">
        <f>+U45/U23</f>
        <v>2.0833333333333333E-3</v>
      </c>
      <c r="W45" s="46">
        <f>+W19*0.025</f>
        <v>178750</v>
      </c>
      <c r="X45" s="44">
        <f>+W45/W23</f>
        <v>2.0833333333333333E-3</v>
      </c>
      <c r="Y45" s="59"/>
    </row>
    <row r="46" spans="1:25">
      <c r="A46" s="63"/>
      <c r="B46" s="152"/>
      <c r="C46" s="84"/>
      <c r="D46" s="71"/>
      <c r="E46" s="179"/>
      <c r="F46" s="178"/>
      <c r="G46" s="84"/>
      <c r="H46" s="80"/>
      <c r="I46" s="179"/>
      <c r="J46" s="178"/>
      <c r="K46" s="84"/>
      <c r="L46" s="71"/>
      <c r="M46" s="179"/>
      <c r="N46" s="180"/>
      <c r="O46" s="84"/>
      <c r="P46" s="76"/>
      <c r="Q46" s="179"/>
      <c r="R46" s="180"/>
      <c r="S46" s="84"/>
      <c r="T46" s="76"/>
      <c r="U46" s="189"/>
      <c r="V46" s="185"/>
      <c r="W46" s="39"/>
      <c r="X46" s="40"/>
      <c r="Y46" s="59"/>
    </row>
    <row r="47" spans="1:25">
      <c r="A47" s="63"/>
      <c r="B47" s="151" t="s">
        <v>261</v>
      </c>
      <c r="C47" s="84"/>
      <c r="D47" s="93"/>
      <c r="E47" s="179"/>
      <c r="F47" s="178"/>
      <c r="G47" s="84"/>
      <c r="H47" s="80"/>
      <c r="I47" s="179"/>
      <c r="J47" s="178"/>
      <c r="K47" s="84"/>
      <c r="L47" s="71"/>
      <c r="M47" s="179"/>
      <c r="N47" s="180"/>
      <c r="O47" s="84"/>
      <c r="P47" s="76"/>
      <c r="Q47" s="179"/>
      <c r="R47" s="180"/>
      <c r="S47" s="84"/>
      <c r="T47" s="76"/>
      <c r="U47" s="189"/>
      <c r="V47" s="185"/>
      <c r="W47" s="39"/>
      <c r="X47" s="40"/>
      <c r="Y47" s="59"/>
    </row>
    <row r="48" spans="1:25">
      <c r="A48" s="63"/>
      <c r="B48" s="163" t="s">
        <v>262</v>
      </c>
      <c r="C48" s="89">
        <f>+$C$22*0.04</f>
        <v>624000</v>
      </c>
      <c r="D48" s="80">
        <f>+C48/$C$23</f>
        <v>3.5567715458276333E-2</v>
      </c>
      <c r="E48" s="181">
        <f>+$E$22*0.04</f>
        <v>748800</v>
      </c>
      <c r="F48" s="178">
        <f>+E48/$E$23</f>
        <v>3.6236933797909411E-2</v>
      </c>
      <c r="G48" s="91">
        <f>+$G$22*0.04</f>
        <v>936000</v>
      </c>
      <c r="H48" s="94">
        <f>+G48/$G$23</f>
        <v>3.6931818181818184E-2</v>
      </c>
      <c r="I48" s="181">
        <f>+$I$22*0.04</f>
        <v>1123200</v>
      </c>
      <c r="J48" s="178">
        <f>+I48/$I$23</f>
        <v>3.7410071942446041E-2</v>
      </c>
      <c r="K48" s="89">
        <f>+$K$22*0.04</f>
        <v>1248000</v>
      </c>
      <c r="L48" s="80">
        <f>+K48/$K$23</f>
        <v>3.7653874004344681E-2</v>
      </c>
      <c r="M48" s="181">
        <f>+M22*0.04</f>
        <v>1560000</v>
      </c>
      <c r="N48" s="178">
        <f>+M48/M23</f>
        <v>0.04</v>
      </c>
      <c r="O48" s="89">
        <f>+O22*0.04</f>
        <v>1872000</v>
      </c>
      <c r="P48" s="80">
        <f>+O48/O23</f>
        <v>0.04</v>
      </c>
      <c r="Q48" s="181">
        <f>+Q22*0.04</f>
        <v>2496000</v>
      </c>
      <c r="R48" s="178">
        <f>+Q48/Q23</f>
        <v>0.04</v>
      </c>
      <c r="S48" s="89">
        <f>+S22*0.04</f>
        <v>2808000</v>
      </c>
      <c r="T48" s="80">
        <f>+S48/S23</f>
        <v>0.04</v>
      </c>
      <c r="U48" s="190">
        <f>+U22*0.04</f>
        <v>3120000</v>
      </c>
      <c r="V48" s="185">
        <f>+U48/U23</f>
        <v>0.04</v>
      </c>
      <c r="W48" s="37">
        <f>+W22*0.04</f>
        <v>3432000</v>
      </c>
      <c r="X48" s="44">
        <f>+W48/W23</f>
        <v>0.04</v>
      </c>
      <c r="Y48" s="59"/>
    </row>
    <row r="49" spans="1:68">
      <c r="A49" s="63"/>
      <c r="B49" s="163" t="s">
        <v>263</v>
      </c>
      <c r="C49" s="89">
        <f>+$C$22*0.02</f>
        <v>312000</v>
      </c>
      <c r="D49" s="80">
        <f>+C49/$C$23</f>
        <v>1.7783857729138167E-2</v>
      </c>
      <c r="E49" s="181">
        <f>+$E$22*0.02</f>
        <v>374400</v>
      </c>
      <c r="F49" s="178">
        <f>+E49/$E$23</f>
        <v>1.8118466898954706E-2</v>
      </c>
      <c r="G49" s="91">
        <f>+$G$22*0.02</f>
        <v>468000</v>
      </c>
      <c r="H49" s="94">
        <f>+G49/$G$23</f>
        <v>1.8465909090909092E-2</v>
      </c>
      <c r="I49" s="181">
        <f>+$I$22*0.02</f>
        <v>561600</v>
      </c>
      <c r="J49" s="178">
        <f>+I49/$I$23</f>
        <v>1.870503597122302E-2</v>
      </c>
      <c r="K49" s="89">
        <f>+$K$22*0.02</f>
        <v>624000</v>
      </c>
      <c r="L49" s="80">
        <f>+K49/$K$23</f>
        <v>1.8826937002172341E-2</v>
      </c>
      <c r="M49" s="181"/>
      <c r="N49" s="178"/>
      <c r="O49" s="89"/>
      <c r="P49" s="80"/>
      <c r="Q49" s="181"/>
      <c r="R49" s="178"/>
      <c r="S49" s="89"/>
      <c r="T49" s="80"/>
      <c r="U49" s="190"/>
      <c r="V49" s="185"/>
      <c r="W49" s="37"/>
      <c r="X49" s="44"/>
      <c r="Y49" s="257"/>
    </row>
    <row r="50" spans="1:68">
      <c r="A50" s="63"/>
      <c r="B50" s="163" t="s">
        <v>264</v>
      </c>
      <c r="C50" s="89">
        <f>+$C$22*0.03</f>
        <v>468000</v>
      </c>
      <c r="D50" s="80">
        <f>+C50/$C$23</f>
        <v>2.667578659370725E-2</v>
      </c>
      <c r="E50" s="181">
        <f>+$E$22*0.03</f>
        <v>561600</v>
      </c>
      <c r="F50" s="178">
        <f>+E50/$E$23</f>
        <v>2.7177700348432057E-2</v>
      </c>
      <c r="G50" s="91">
        <f>+$G$22*0.03</f>
        <v>702000</v>
      </c>
      <c r="H50" s="94">
        <f>+G50/$G$23</f>
        <v>2.7698863636363636E-2</v>
      </c>
      <c r="I50" s="181">
        <f>+$I$22*0.03</f>
        <v>842400</v>
      </c>
      <c r="J50" s="178">
        <f>+I50/$I$23</f>
        <v>2.8057553956834531E-2</v>
      </c>
      <c r="K50" s="89">
        <f>+$K$22*0.03</f>
        <v>936000</v>
      </c>
      <c r="L50" s="80">
        <f>+K50/$K$23</f>
        <v>2.8240405503258507E-2</v>
      </c>
      <c r="M50" s="181"/>
      <c r="N50" s="178"/>
      <c r="O50" s="89"/>
      <c r="P50" s="80"/>
      <c r="Q50" s="181"/>
      <c r="R50" s="178"/>
      <c r="S50" s="89"/>
      <c r="T50" s="80"/>
      <c r="U50" s="190"/>
      <c r="V50" s="185"/>
      <c r="W50" s="37"/>
      <c r="X50" s="44"/>
      <c r="Y50" s="59"/>
    </row>
    <row r="51" spans="1:68">
      <c r="A51" s="63"/>
      <c r="B51" s="152"/>
      <c r="C51" s="72"/>
      <c r="D51" s="71"/>
      <c r="E51" s="172"/>
      <c r="F51" s="178"/>
      <c r="G51" s="72"/>
      <c r="H51" s="80"/>
      <c r="I51" s="172"/>
      <c r="J51" s="178"/>
      <c r="K51" s="72"/>
      <c r="L51" s="71"/>
      <c r="M51" s="172"/>
      <c r="N51" s="180"/>
      <c r="O51" s="72"/>
      <c r="P51" s="76"/>
      <c r="Q51" s="172"/>
      <c r="R51" s="180"/>
      <c r="S51" s="72"/>
      <c r="T51" s="76"/>
      <c r="U51" s="193"/>
      <c r="V51" s="186"/>
      <c r="W51" s="39"/>
      <c r="X51" s="40"/>
      <c r="Y51" s="59"/>
    </row>
    <row r="52" spans="1:68" ht="17.25" thickBot="1">
      <c r="A52" s="64"/>
      <c r="B52" s="155" t="s">
        <v>265</v>
      </c>
      <c r="C52" s="156">
        <f>+SUM(C27:C51)</f>
        <v>29392204.893199999</v>
      </c>
      <c r="D52" s="157">
        <f>+(C52/C23)</f>
        <v>1.6753422761741905</v>
      </c>
      <c r="E52" s="156">
        <f>+SUM(E27:E51)</f>
        <v>34587056.893199995</v>
      </c>
      <c r="F52" s="157">
        <f>+(E52/E23)</f>
        <v>1.6737832410569102</v>
      </c>
      <c r="G52" s="156">
        <f>+SUM(G27:G51)</f>
        <v>42379334.893200003</v>
      </c>
      <c r="H52" s="157">
        <f>+(G52/G23)</f>
        <v>1.6721644133996214</v>
      </c>
      <c r="I52" s="156">
        <f>+SUM(I27:I51)</f>
        <v>50171612.893199995</v>
      </c>
      <c r="J52" s="157">
        <f>+(I52/I23)</f>
        <v>1.6710502562350118</v>
      </c>
      <c r="K52" s="156">
        <f>+SUM(K27:K51)</f>
        <v>55366464.893199995</v>
      </c>
      <c r="L52" s="157">
        <f>+(K52/K23)</f>
        <v>1.6704822861815107</v>
      </c>
      <c r="M52" s="156">
        <f>+SUM(M27:M51)</f>
        <v>62985650</v>
      </c>
      <c r="N52" s="157">
        <f>+(M52/M23)</f>
        <v>1.6150166666666668</v>
      </c>
      <c r="O52" s="156">
        <f>+SUM(O27:O51)</f>
        <v>75582780</v>
      </c>
      <c r="P52" s="157">
        <f>+(O52/O23)</f>
        <v>1.6150166666666668</v>
      </c>
      <c r="Q52" s="156">
        <f>+SUM(Q27:Q51)</f>
        <v>100777040</v>
      </c>
      <c r="R52" s="157">
        <f>+(Q52/Q23)</f>
        <v>1.6150166666666668</v>
      </c>
      <c r="S52" s="156">
        <f>+SUM(S27:S51)</f>
        <v>113374170</v>
      </c>
      <c r="T52" s="157">
        <f>+(S52/S23)</f>
        <v>1.6150166666666668</v>
      </c>
      <c r="U52" s="158">
        <f>+SUM(U27:U51)</f>
        <v>125971300</v>
      </c>
      <c r="V52" s="159">
        <f>+(U52/U23)</f>
        <v>1.6150166666666668</v>
      </c>
      <c r="W52" s="160">
        <f>+SUM(W27:W51)</f>
        <v>138568430</v>
      </c>
      <c r="X52" s="159">
        <f>+(W52/W23)</f>
        <v>1.6150166666666668</v>
      </c>
      <c r="Y52" s="65"/>
      <c r="Z52" s="61"/>
      <c r="AA52" s="61"/>
      <c r="AB52" s="61"/>
      <c r="AC52" s="61"/>
      <c r="AD52" s="61"/>
      <c r="AE52" s="61"/>
      <c r="AF52" s="61"/>
      <c r="AG52" s="61"/>
      <c r="AH52" s="61"/>
      <c r="AI52" s="61"/>
      <c r="AJ52" s="61"/>
      <c r="AK52" s="61"/>
      <c r="AL52" s="61"/>
      <c r="AM52" s="61"/>
      <c r="AN52" s="61"/>
      <c r="AO52" s="61"/>
      <c r="AP52" s="61"/>
      <c r="AQ52" s="61"/>
      <c r="AR52" s="61"/>
      <c r="AS52" s="61"/>
      <c r="AT52" s="61"/>
      <c r="AU52" s="61"/>
      <c r="AV52" s="61"/>
      <c r="AW52" s="61"/>
      <c r="AX52" s="61"/>
      <c r="AY52" s="61"/>
      <c r="AZ52" s="61"/>
      <c r="BA52" s="61"/>
      <c r="BB52" s="61"/>
      <c r="BC52" s="61"/>
      <c r="BD52" s="61"/>
      <c r="BE52" s="61"/>
      <c r="BF52" s="61"/>
      <c r="BG52" s="61"/>
      <c r="BH52" s="61"/>
      <c r="BI52" s="61"/>
      <c r="BJ52" s="61"/>
      <c r="BK52" s="61"/>
      <c r="BL52" s="61"/>
      <c r="BM52" s="61"/>
      <c r="BN52" s="61"/>
      <c r="BO52" s="61"/>
      <c r="BP52" s="61"/>
    </row>
    <row r="53" spans="1:68" s="58" customFormat="1" ht="17.25" thickBot="1">
      <c r="B53" s="131"/>
      <c r="C53" s="162">
        <f>+C52/12</f>
        <v>2449350.4077666667</v>
      </c>
      <c r="D53" s="161"/>
      <c r="E53" s="120"/>
      <c r="F53" s="120"/>
      <c r="G53" s="120"/>
      <c r="H53" s="120"/>
      <c r="I53" s="120"/>
      <c r="J53" s="120"/>
      <c r="K53" s="120"/>
      <c r="L53" s="120"/>
      <c r="M53" s="120"/>
      <c r="N53" s="120"/>
      <c r="O53" s="120"/>
      <c r="P53" s="120"/>
      <c r="Q53" s="120"/>
      <c r="R53" s="148"/>
      <c r="S53" s="120"/>
      <c r="T53" s="120"/>
      <c r="U53" s="68"/>
      <c r="V53" s="149"/>
      <c r="W53" s="68"/>
      <c r="X53" s="68"/>
    </row>
    <row r="54" spans="1:68" ht="17.25" thickBot="1">
      <c r="A54" s="107"/>
      <c r="B54" s="984" t="s">
        <v>290</v>
      </c>
      <c r="C54" s="985"/>
      <c r="D54" s="985"/>
      <c r="E54" s="985"/>
      <c r="F54" s="985"/>
      <c r="G54" s="985"/>
      <c r="H54" s="985"/>
      <c r="I54" s="985"/>
      <c r="J54" s="985"/>
      <c r="K54" s="985"/>
      <c r="L54" s="985"/>
      <c r="M54" s="985"/>
      <c r="N54" s="985"/>
      <c r="O54" s="985"/>
      <c r="P54" s="985"/>
      <c r="Q54" s="985"/>
      <c r="R54" s="985"/>
      <c r="S54" s="985"/>
      <c r="T54" s="985"/>
      <c r="U54" s="985"/>
      <c r="V54" s="985"/>
      <c r="W54" s="985"/>
      <c r="X54" s="986"/>
      <c r="Y54" s="119"/>
      <c r="Z54" s="62"/>
      <c r="AA54" s="62"/>
      <c r="AB54" s="62"/>
      <c r="AC54" s="62"/>
      <c r="AD54" s="62"/>
      <c r="AE54" s="62"/>
      <c r="AF54" s="62"/>
      <c r="AG54" s="62"/>
      <c r="AH54" s="62"/>
      <c r="AI54" s="62"/>
      <c r="AJ54" s="62"/>
      <c r="AK54" s="62"/>
      <c r="AL54" s="62"/>
      <c r="AM54" s="62"/>
      <c r="AN54" s="62"/>
      <c r="AO54" s="62"/>
      <c r="AP54" s="62"/>
      <c r="AQ54" s="62"/>
      <c r="AR54" s="62"/>
      <c r="AS54" s="62"/>
      <c r="AT54" s="62"/>
      <c r="AU54" s="62"/>
      <c r="AV54" s="62"/>
      <c r="AW54" s="62"/>
      <c r="AX54" s="62"/>
      <c r="AY54" s="62"/>
      <c r="AZ54" s="62"/>
      <c r="BA54" s="62"/>
      <c r="BB54" s="62"/>
      <c r="BC54" s="62"/>
      <c r="BD54" s="62"/>
      <c r="BE54" s="62"/>
      <c r="BF54" s="62"/>
      <c r="BG54" s="62"/>
      <c r="BH54" s="62"/>
      <c r="BI54" s="62"/>
      <c r="BJ54" s="62"/>
      <c r="BK54" s="62"/>
      <c r="BL54" s="62"/>
      <c r="BM54" s="62"/>
      <c r="BN54" s="62"/>
      <c r="BO54" s="62"/>
      <c r="BP54" s="62"/>
    </row>
    <row r="55" spans="1:68" ht="17.25" thickBot="1">
      <c r="A55" s="63"/>
      <c r="B55" s="125"/>
      <c r="C55" s="1039" t="s">
        <v>291</v>
      </c>
      <c r="D55" s="1040"/>
      <c r="E55" s="1041" t="s">
        <v>292</v>
      </c>
      <c r="F55" s="1042"/>
      <c r="G55" s="1023" t="s">
        <v>293</v>
      </c>
      <c r="H55" s="1024"/>
      <c r="I55" s="1043" t="s">
        <v>294</v>
      </c>
      <c r="J55" s="1042"/>
      <c r="K55" s="1023" t="s">
        <v>295</v>
      </c>
      <c r="L55" s="1024"/>
      <c r="M55" s="1043" t="s">
        <v>296</v>
      </c>
      <c r="N55" s="1042"/>
      <c r="O55" s="1023" t="s">
        <v>297</v>
      </c>
      <c r="P55" s="1024"/>
      <c r="Q55" s="1043" t="s">
        <v>281</v>
      </c>
      <c r="R55" s="1042"/>
      <c r="S55" s="1023" t="s">
        <v>281</v>
      </c>
      <c r="T55" s="1024"/>
      <c r="U55" s="1025" t="s">
        <v>281</v>
      </c>
      <c r="V55" s="1026"/>
      <c r="W55" s="1027" t="s">
        <v>281</v>
      </c>
      <c r="X55" s="1028"/>
      <c r="Y55" s="59"/>
    </row>
    <row r="56" spans="1:68" ht="37.35" customHeight="1" thickBot="1">
      <c r="A56" s="63"/>
      <c r="B56" s="126" t="s">
        <v>298</v>
      </c>
      <c r="C56" s="1029">
        <f>+D52+$I$69</f>
        <v>1.8110565618884762</v>
      </c>
      <c r="D56" s="1030"/>
      <c r="E56" s="1031">
        <f>+F52+$I$69</f>
        <v>1.8094975267711959</v>
      </c>
      <c r="F56" s="1032"/>
      <c r="G56" s="1033">
        <f>+H52+$I$69</f>
        <v>1.8078786991139071</v>
      </c>
      <c r="H56" s="1034"/>
      <c r="I56" s="1031">
        <f>+J52+$I$69</f>
        <v>1.8067645419492975</v>
      </c>
      <c r="J56" s="1032"/>
      <c r="K56" s="1029">
        <f>+L52+$I$69</f>
        <v>1.8061965718957964</v>
      </c>
      <c r="L56" s="1030"/>
      <c r="M56" s="1031">
        <f>+N52+$I$69</f>
        <v>1.7507309523809524</v>
      </c>
      <c r="N56" s="1032"/>
      <c r="O56" s="1029">
        <f>+P52+$I$69</f>
        <v>1.7507309523809524</v>
      </c>
      <c r="P56" s="1030"/>
      <c r="Q56" s="1031">
        <f>+R52+$I$69</f>
        <v>1.7507309523809524</v>
      </c>
      <c r="R56" s="1032"/>
      <c r="S56" s="1029">
        <f>+T52+$I$69</f>
        <v>1.7507309523809524</v>
      </c>
      <c r="T56" s="1030"/>
      <c r="U56" s="1035">
        <f>+V52+$I$69</f>
        <v>1.7507309523809524</v>
      </c>
      <c r="V56" s="1036"/>
      <c r="W56" s="1037">
        <f>+X52+$I$69</f>
        <v>1.7507309523809524</v>
      </c>
      <c r="X56" s="1038"/>
      <c r="Y56" s="59"/>
    </row>
    <row r="57" spans="1:68" ht="17.25" thickBot="1">
      <c r="A57" s="63"/>
      <c r="B57" s="127" t="s">
        <v>299</v>
      </c>
      <c r="C57" s="95" t="s">
        <v>300</v>
      </c>
      <c r="D57" s="96" t="s">
        <v>247</v>
      </c>
      <c r="E57" s="208" t="s">
        <v>300</v>
      </c>
      <c r="F57" s="209" t="s">
        <v>247</v>
      </c>
      <c r="G57" s="95" t="s">
        <v>300</v>
      </c>
      <c r="H57" s="96" t="s">
        <v>247</v>
      </c>
      <c r="I57" s="208" t="s">
        <v>300</v>
      </c>
      <c r="J57" s="209" t="s">
        <v>247</v>
      </c>
      <c r="K57" s="95" t="s">
        <v>300</v>
      </c>
      <c r="L57" s="96" t="s">
        <v>247</v>
      </c>
      <c r="M57" s="208" t="s">
        <v>300</v>
      </c>
      <c r="N57" s="209" t="s">
        <v>247</v>
      </c>
      <c r="O57" s="95" t="s">
        <v>300</v>
      </c>
      <c r="P57" s="96" t="s">
        <v>247</v>
      </c>
      <c r="Q57" s="208" t="s">
        <v>300</v>
      </c>
      <c r="R57" s="209" t="s">
        <v>247</v>
      </c>
      <c r="S57" s="95" t="s">
        <v>300</v>
      </c>
      <c r="T57" s="96" t="s">
        <v>247</v>
      </c>
      <c r="U57" s="202" t="s">
        <v>300</v>
      </c>
      <c r="V57" s="203" t="s">
        <v>247</v>
      </c>
      <c r="W57" s="47" t="s">
        <v>300</v>
      </c>
      <c r="X57" s="48" t="s">
        <v>247</v>
      </c>
      <c r="Y57" s="59"/>
    </row>
    <row r="58" spans="1:68">
      <c r="A58" s="63"/>
      <c r="B58" s="128" t="s">
        <v>301</v>
      </c>
      <c r="C58" s="97">
        <f>+(C27+C28)/360</f>
        <v>48733.333333333336</v>
      </c>
      <c r="D58" s="98">
        <f>+C58*$C$56</f>
        <v>88258.823116031737</v>
      </c>
      <c r="E58" s="210">
        <f>+(E27+E28)/360</f>
        <v>57400</v>
      </c>
      <c r="F58" s="211">
        <f>+E58*E56</f>
        <v>103865.15803666665</v>
      </c>
      <c r="G58" s="99">
        <f>+(G27+G28)/360</f>
        <v>70400</v>
      </c>
      <c r="H58" s="100">
        <f>+G56*G58</f>
        <v>127274.66041761906</v>
      </c>
      <c r="I58" s="210">
        <f>+(I27+I28)/360</f>
        <v>83400</v>
      </c>
      <c r="J58" s="211">
        <f>+I56*I58</f>
        <v>150684.1627985714</v>
      </c>
      <c r="K58" s="99">
        <f>+(K27+K28)/360</f>
        <v>92066.666666666672</v>
      </c>
      <c r="L58" s="98">
        <f>+K58*K56</f>
        <v>166290.49771920632</v>
      </c>
      <c r="M58" s="210">
        <f>+(M27+M28)/360</f>
        <v>108333.33333333333</v>
      </c>
      <c r="N58" s="211">
        <f>+M58*M56</f>
        <v>189662.51984126985</v>
      </c>
      <c r="O58" s="97">
        <f>+(O27+O28)/360</f>
        <v>130000</v>
      </c>
      <c r="P58" s="98">
        <f>+O58*O56</f>
        <v>227595.02380952382</v>
      </c>
      <c r="Q58" s="210">
        <f>+(Q27+Q28)/360</f>
        <v>173333.33333333334</v>
      </c>
      <c r="R58" s="211">
        <f>+Q58*Q56</f>
        <v>303460.03174603177</v>
      </c>
      <c r="S58" s="97">
        <f>+(S27+S28)/360</f>
        <v>195000</v>
      </c>
      <c r="T58" s="98">
        <f>+S58*S56</f>
        <v>341392.53571428574</v>
      </c>
      <c r="U58" s="204">
        <f>+(U27+U28)/360</f>
        <v>216666.66666666666</v>
      </c>
      <c r="V58" s="205">
        <f>+U58*U56</f>
        <v>379325.0396825397</v>
      </c>
      <c r="W58" s="49">
        <f>+(W27+W28)/360</f>
        <v>238333.33333333334</v>
      </c>
      <c r="X58" s="50">
        <f>+W58*W56</f>
        <v>417257.54365079367</v>
      </c>
      <c r="Y58" s="59"/>
    </row>
    <row r="59" spans="1:68" ht="17.25" thickBot="1">
      <c r="A59" s="64"/>
      <c r="B59" s="129" t="s">
        <v>302</v>
      </c>
      <c r="C59" s="101">
        <f t="shared" ref="C59:X59" si="0">+C58/8</f>
        <v>6091.666666666667</v>
      </c>
      <c r="D59" s="102">
        <f t="shared" si="0"/>
        <v>11032.352889503967</v>
      </c>
      <c r="E59" s="212">
        <f t="shared" si="0"/>
        <v>7175</v>
      </c>
      <c r="F59" s="213">
        <f t="shared" si="0"/>
        <v>12983.144754583331</v>
      </c>
      <c r="G59" s="103">
        <f t="shared" si="0"/>
        <v>8800</v>
      </c>
      <c r="H59" s="104">
        <f t="shared" si="0"/>
        <v>15909.332552202382</v>
      </c>
      <c r="I59" s="212">
        <f t="shared" si="0"/>
        <v>10425</v>
      </c>
      <c r="J59" s="213">
        <f t="shared" si="0"/>
        <v>18835.520349821425</v>
      </c>
      <c r="K59" s="101">
        <f t="shared" si="0"/>
        <v>11508.333333333334</v>
      </c>
      <c r="L59" s="102">
        <f t="shared" si="0"/>
        <v>20786.31221490079</v>
      </c>
      <c r="M59" s="212">
        <f t="shared" si="0"/>
        <v>13541.666666666666</v>
      </c>
      <c r="N59" s="213">
        <f t="shared" si="0"/>
        <v>23707.814980158731</v>
      </c>
      <c r="O59" s="101">
        <f t="shared" si="0"/>
        <v>16250</v>
      </c>
      <c r="P59" s="102">
        <f t="shared" si="0"/>
        <v>28449.377976190477</v>
      </c>
      <c r="Q59" s="212">
        <f t="shared" si="0"/>
        <v>21666.666666666668</v>
      </c>
      <c r="R59" s="213">
        <f t="shared" si="0"/>
        <v>37932.503968253972</v>
      </c>
      <c r="S59" s="101">
        <f t="shared" si="0"/>
        <v>24375</v>
      </c>
      <c r="T59" s="102">
        <f t="shared" si="0"/>
        <v>42674.066964285717</v>
      </c>
      <c r="U59" s="206">
        <f t="shared" si="0"/>
        <v>27083.333333333332</v>
      </c>
      <c r="V59" s="207">
        <f t="shared" si="0"/>
        <v>47415.629960317463</v>
      </c>
      <c r="W59" s="51">
        <f t="shared" si="0"/>
        <v>29791.666666666668</v>
      </c>
      <c r="X59" s="52">
        <f t="shared" si="0"/>
        <v>52157.192956349209</v>
      </c>
      <c r="Y59" s="65"/>
      <c r="Z59" s="61"/>
      <c r="AA59" s="61"/>
      <c r="AB59" s="61"/>
      <c r="AC59" s="61"/>
      <c r="AD59" s="61"/>
      <c r="AE59" s="61"/>
      <c r="AF59" s="61"/>
      <c r="AG59" s="61"/>
      <c r="AH59" s="61"/>
      <c r="AI59" s="61"/>
      <c r="AJ59" s="61"/>
      <c r="AK59" s="61"/>
      <c r="AL59" s="61"/>
      <c r="AM59" s="61"/>
      <c r="AN59" s="61"/>
      <c r="AO59" s="61"/>
      <c r="AP59" s="61"/>
      <c r="AQ59" s="61"/>
      <c r="AR59" s="61"/>
      <c r="AS59" s="61"/>
      <c r="AT59" s="61"/>
      <c r="AU59" s="61"/>
      <c r="AV59" s="61"/>
      <c r="AW59" s="61"/>
      <c r="AX59" s="61"/>
      <c r="AY59" s="61"/>
      <c r="AZ59" s="61"/>
      <c r="BA59" s="61"/>
      <c r="BB59" s="61"/>
      <c r="BC59" s="61"/>
      <c r="BD59" s="61"/>
      <c r="BE59" s="61"/>
      <c r="BF59" s="61"/>
      <c r="BG59" s="61"/>
      <c r="BH59" s="61"/>
      <c r="BI59" s="61"/>
      <c r="BJ59" s="61"/>
      <c r="BK59" s="61"/>
      <c r="BL59" s="61"/>
      <c r="BM59" s="61"/>
      <c r="BN59" s="61"/>
      <c r="BO59" s="61"/>
      <c r="BP59" s="61"/>
    </row>
    <row r="60" spans="1:68" s="58" customFormat="1" ht="17.25" thickBot="1">
      <c r="B60" s="120"/>
      <c r="C60" s="121"/>
      <c r="D60" s="121"/>
      <c r="E60" s="121"/>
      <c r="F60" s="121"/>
      <c r="G60" s="121"/>
      <c r="H60" s="121"/>
      <c r="I60" s="122"/>
      <c r="J60" s="123"/>
      <c r="K60" s="123"/>
      <c r="L60" s="123"/>
      <c r="M60" s="123"/>
      <c r="N60" s="123"/>
      <c r="O60" s="123"/>
      <c r="P60" s="123"/>
      <c r="Q60" s="123"/>
      <c r="R60" s="124"/>
      <c r="S60" s="114"/>
      <c r="T60" s="114"/>
      <c r="U60" s="62"/>
      <c r="V60" s="62"/>
      <c r="W60" s="62"/>
      <c r="X60" s="62"/>
    </row>
    <row r="61" spans="1:68" ht="17.25" thickBot="1">
      <c r="A61" s="62"/>
      <c r="B61" s="1017" t="s">
        <v>303</v>
      </c>
      <c r="C61" s="1018"/>
      <c r="D61" s="1018"/>
      <c r="E61" s="1018"/>
      <c r="F61" s="1018"/>
      <c r="G61" s="1018"/>
      <c r="H61" s="1018"/>
      <c r="I61" s="1019"/>
      <c r="J61" s="113"/>
      <c r="K61" s="109"/>
      <c r="L61" s="109"/>
      <c r="M61" s="109"/>
      <c r="N61" s="109"/>
      <c r="O61" s="109"/>
      <c r="P61" s="109"/>
      <c r="Q61" s="109"/>
      <c r="R61" s="112"/>
      <c r="S61" s="109"/>
      <c r="T61" s="109"/>
      <c r="U61" s="58"/>
      <c r="V61" s="58"/>
      <c r="W61" s="58"/>
      <c r="X61" s="58"/>
      <c r="Y61" s="62"/>
      <c r="Z61" s="62"/>
      <c r="AA61" s="62"/>
      <c r="AB61" s="62"/>
      <c r="AC61" s="62"/>
      <c r="AD61" s="62"/>
      <c r="AE61" s="62"/>
      <c r="AF61" s="62"/>
      <c r="AG61" s="62"/>
      <c r="AH61" s="62"/>
      <c r="AI61" s="62"/>
      <c r="AJ61" s="62"/>
      <c r="AK61" s="62"/>
      <c r="AL61" s="62"/>
      <c r="AM61" s="62"/>
      <c r="AN61" s="62"/>
      <c r="AO61" s="62"/>
      <c r="AP61" s="62"/>
      <c r="AQ61" s="62"/>
      <c r="AR61" s="62"/>
      <c r="AS61" s="62"/>
      <c r="AT61" s="62"/>
      <c r="AU61" s="62"/>
      <c r="AV61" s="62"/>
      <c r="AW61" s="62"/>
      <c r="AX61" s="62"/>
      <c r="AY61" s="62"/>
      <c r="AZ61" s="62"/>
      <c r="BA61" s="62"/>
      <c r="BB61" s="62"/>
      <c r="BC61" s="62"/>
      <c r="BD61" s="62"/>
      <c r="BE61" s="62"/>
      <c r="BF61" s="62"/>
      <c r="BG61" s="62"/>
      <c r="BH61" s="62"/>
      <c r="BI61" s="62"/>
      <c r="BJ61" s="62"/>
      <c r="BK61" s="62"/>
      <c r="BL61" s="62"/>
      <c r="BM61" s="62"/>
      <c r="BN61" s="62"/>
      <c r="BO61" s="62"/>
      <c r="BP61" s="62"/>
    </row>
    <row r="62" spans="1:68">
      <c r="B62" s="1020" t="s">
        <v>304</v>
      </c>
      <c r="C62" s="1021"/>
      <c r="D62" s="1022"/>
      <c r="E62" s="1022"/>
      <c r="F62" s="1022"/>
      <c r="G62" s="135">
        <f>+C52</f>
        <v>29392204.893199999</v>
      </c>
      <c r="H62" s="136"/>
      <c r="I62" s="137"/>
      <c r="J62" s="113"/>
      <c r="K62" s="109"/>
      <c r="L62" s="109"/>
      <c r="M62" s="109"/>
      <c r="N62" s="109"/>
      <c r="O62" s="109"/>
      <c r="P62" s="109"/>
      <c r="Q62" s="109"/>
      <c r="R62" s="112"/>
      <c r="S62" s="109"/>
      <c r="T62" s="109"/>
      <c r="U62" s="58"/>
      <c r="V62" s="58"/>
      <c r="W62" s="58"/>
      <c r="X62" s="58"/>
    </row>
    <row r="63" spans="1:68">
      <c r="B63" s="1011" t="s">
        <v>305</v>
      </c>
      <c r="C63" s="1012"/>
      <c r="D63" s="1013" t="s">
        <v>306</v>
      </c>
      <c r="E63" s="1013"/>
      <c r="F63" s="1013"/>
      <c r="G63" s="138">
        <f>365*8</f>
        <v>2920</v>
      </c>
      <c r="H63" s="139"/>
      <c r="I63" s="140"/>
      <c r="J63" s="113"/>
      <c r="K63" s="109"/>
      <c r="L63" s="109"/>
      <c r="M63" s="109"/>
      <c r="N63" s="109"/>
      <c r="O63" s="109"/>
      <c r="P63" s="109"/>
      <c r="Q63" s="109"/>
      <c r="R63" s="112"/>
      <c r="S63" s="109"/>
      <c r="T63" s="109"/>
      <c r="U63" s="58"/>
      <c r="V63" s="58"/>
      <c r="W63" s="58"/>
      <c r="X63" s="58"/>
    </row>
    <row r="64" spans="1:68">
      <c r="B64" s="1011" t="s">
        <v>307</v>
      </c>
      <c r="C64" s="1012"/>
      <c r="D64" s="1013" t="s">
        <v>308</v>
      </c>
      <c r="E64" s="1013"/>
      <c r="F64" s="1013"/>
      <c r="G64" s="138">
        <f>53*48</f>
        <v>2544</v>
      </c>
      <c r="H64" s="139"/>
      <c r="I64" s="140"/>
      <c r="J64" s="113"/>
      <c r="K64" s="109"/>
      <c r="L64" s="109"/>
      <c r="M64" s="109"/>
      <c r="N64" s="109"/>
      <c r="O64" s="109"/>
      <c r="P64" s="109"/>
      <c r="Q64" s="109"/>
      <c r="R64" s="112"/>
      <c r="S64" s="109"/>
      <c r="T64" s="109"/>
      <c r="U64" s="58"/>
      <c r="V64" s="58"/>
      <c r="W64" s="58"/>
      <c r="X64" s="58"/>
    </row>
    <row r="65" spans="1:68">
      <c r="B65" s="1011" t="s">
        <v>309</v>
      </c>
      <c r="C65" s="1012"/>
      <c r="D65" s="1013" t="s">
        <v>310</v>
      </c>
      <c r="E65" s="1013"/>
      <c r="F65" s="1013"/>
      <c r="G65" s="138">
        <f>365*8-(52+18+15)*8</f>
        <v>2240</v>
      </c>
      <c r="H65" s="139"/>
      <c r="I65" s="140"/>
      <c r="J65" s="113"/>
      <c r="K65" s="109"/>
      <c r="L65" s="109"/>
      <c r="M65" s="109"/>
      <c r="N65" s="109"/>
      <c r="O65" s="109"/>
      <c r="P65" s="109"/>
      <c r="Q65" s="109"/>
      <c r="R65" s="112"/>
      <c r="S65" s="109"/>
      <c r="T65" s="109"/>
      <c r="U65" s="58"/>
      <c r="V65" s="58"/>
      <c r="W65" s="58"/>
      <c r="X65" s="58"/>
    </row>
    <row r="66" spans="1:68">
      <c r="B66" s="1011" t="s">
        <v>311</v>
      </c>
      <c r="C66" s="1012"/>
      <c r="D66" s="1013" t="s">
        <v>312</v>
      </c>
      <c r="E66" s="1013"/>
      <c r="F66" s="1013"/>
      <c r="G66" s="141">
        <f>+G62/G63</f>
        <v>10065.823593561643</v>
      </c>
      <c r="H66" s="142">
        <v>1</v>
      </c>
      <c r="I66" s="143"/>
      <c r="J66" s="113"/>
      <c r="K66" s="109"/>
      <c r="L66" s="109"/>
      <c r="M66" s="109"/>
      <c r="N66" s="109"/>
      <c r="O66" s="109"/>
      <c r="P66" s="109"/>
      <c r="Q66" s="109"/>
      <c r="R66" s="112"/>
      <c r="S66" s="109"/>
      <c r="T66" s="109"/>
      <c r="U66" s="58"/>
      <c r="V66" s="58"/>
      <c r="W66" s="58"/>
      <c r="X66" s="58"/>
    </row>
    <row r="67" spans="1:68">
      <c r="B67" s="1011" t="s">
        <v>313</v>
      </c>
      <c r="C67" s="1012"/>
      <c r="D67" s="1013" t="s">
        <v>314</v>
      </c>
      <c r="E67" s="1013"/>
      <c r="F67" s="1013"/>
      <c r="G67" s="141">
        <f>+G62/G64</f>
        <v>11553.539659276728</v>
      </c>
      <c r="H67" s="142">
        <f>+G67/G66</f>
        <v>1.1477987421383646</v>
      </c>
      <c r="I67" s="144">
        <v>1</v>
      </c>
      <c r="J67" s="113"/>
      <c r="K67" s="109"/>
      <c r="L67" s="109"/>
      <c r="M67" s="109"/>
      <c r="N67" s="109"/>
      <c r="O67" s="109"/>
      <c r="P67" s="109"/>
      <c r="Q67" s="109"/>
      <c r="R67" s="112"/>
      <c r="S67" s="109"/>
      <c r="T67" s="109"/>
      <c r="U67" s="58"/>
      <c r="V67" s="58"/>
      <c r="W67" s="58"/>
      <c r="X67" s="58"/>
    </row>
    <row r="68" spans="1:68" ht="17.25" thickBot="1">
      <c r="B68" s="1014" t="s">
        <v>315</v>
      </c>
      <c r="C68" s="1015"/>
      <c r="D68" s="1016" t="s">
        <v>316</v>
      </c>
      <c r="E68" s="1016"/>
      <c r="F68" s="1016"/>
      <c r="G68" s="145">
        <f>+G62/G65</f>
        <v>13121.520041607142</v>
      </c>
      <c r="H68" s="146">
        <f>+G68/G66</f>
        <v>1.3035714285714286</v>
      </c>
      <c r="I68" s="147">
        <f>+G68/G67</f>
        <v>1.1357142857142857</v>
      </c>
      <c r="J68" s="117"/>
      <c r="K68" s="109"/>
      <c r="L68" s="109"/>
      <c r="M68" s="109"/>
      <c r="N68" s="109"/>
      <c r="O68" s="109"/>
      <c r="P68" s="109"/>
      <c r="Q68" s="109"/>
      <c r="R68" s="112"/>
      <c r="S68" s="109"/>
      <c r="T68" s="109"/>
      <c r="U68" s="58"/>
      <c r="V68" s="58"/>
      <c r="W68" s="58"/>
      <c r="X68" s="58"/>
    </row>
    <row r="69" spans="1:68" ht="17.25" thickBot="1">
      <c r="A69" s="61"/>
      <c r="B69" s="984" t="s">
        <v>317</v>
      </c>
      <c r="C69" s="985"/>
      <c r="D69" s="985"/>
      <c r="E69" s="985"/>
      <c r="F69" s="985"/>
      <c r="G69" s="985"/>
      <c r="H69" s="985"/>
      <c r="I69" s="134">
        <f>(+I68-1)*IF(J69="SI",1,0)</f>
        <v>0.13571428571428568</v>
      </c>
      <c r="J69" s="118" t="s">
        <v>318</v>
      </c>
      <c r="K69" s="113"/>
      <c r="L69" s="109"/>
      <c r="M69" s="109"/>
      <c r="N69" s="109"/>
      <c r="O69" s="109"/>
      <c r="P69" s="109"/>
      <c r="Q69" s="109"/>
      <c r="R69" s="112"/>
      <c r="S69" s="109"/>
      <c r="T69" s="109"/>
      <c r="U69" s="58"/>
      <c r="V69" s="58"/>
      <c r="W69" s="58"/>
      <c r="X69" s="58"/>
      <c r="Y69" s="61"/>
      <c r="Z69" s="61"/>
      <c r="AA69" s="61"/>
      <c r="AB69" s="61"/>
      <c r="AC69" s="61"/>
      <c r="AD69" s="61"/>
      <c r="AE69" s="61"/>
      <c r="AF69" s="61"/>
      <c r="AG69" s="61"/>
      <c r="AH69" s="61"/>
      <c r="AI69" s="61"/>
      <c r="AJ69" s="61"/>
      <c r="AK69" s="61"/>
      <c r="AL69" s="61"/>
      <c r="AM69" s="61"/>
      <c r="AN69" s="61"/>
      <c r="AO69" s="61"/>
      <c r="AP69" s="61"/>
      <c r="AQ69" s="61"/>
      <c r="AR69" s="61"/>
      <c r="AS69" s="61"/>
      <c r="AT69" s="61"/>
      <c r="AU69" s="61"/>
      <c r="AV69" s="61"/>
      <c r="AW69" s="61"/>
      <c r="AX69" s="61"/>
      <c r="AY69" s="61"/>
      <c r="AZ69" s="61"/>
      <c r="BA69" s="61"/>
      <c r="BB69" s="61"/>
      <c r="BC69" s="61"/>
      <c r="BD69" s="61"/>
      <c r="BE69" s="61"/>
      <c r="BF69" s="61"/>
      <c r="BG69" s="61"/>
      <c r="BH69" s="61"/>
      <c r="BI69" s="61"/>
      <c r="BJ69" s="61"/>
      <c r="BK69" s="61"/>
      <c r="BL69" s="61"/>
      <c r="BM69" s="61"/>
      <c r="BN69" s="61"/>
      <c r="BO69" s="61"/>
      <c r="BP69" s="61"/>
    </row>
    <row r="70" spans="1:68" s="58" customFormat="1" ht="17.25" thickBot="1">
      <c r="B70" s="120"/>
      <c r="C70" s="131"/>
      <c r="D70" s="116"/>
      <c r="E70" s="116"/>
      <c r="F70" s="114"/>
      <c r="G70" s="114"/>
      <c r="H70" s="114"/>
      <c r="I70" s="115"/>
      <c r="J70" s="114"/>
      <c r="K70" s="109"/>
      <c r="L70" s="109"/>
      <c r="M70" s="109"/>
      <c r="N70" s="109"/>
      <c r="O70" s="109"/>
      <c r="P70" s="109"/>
      <c r="Q70" s="109"/>
      <c r="R70" s="109"/>
      <c r="S70" s="109"/>
      <c r="T70" s="109"/>
    </row>
    <row r="71" spans="1:68">
      <c r="A71" s="107"/>
      <c r="B71" s="132" t="s">
        <v>319</v>
      </c>
      <c r="C71" s="105">
        <v>0.125</v>
      </c>
      <c r="D71" s="130"/>
      <c r="E71" s="110"/>
      <c r="F71" s="109"/>
      <c r="G71" s="109"/>
      <c r="H71" s="109"/>
      <c r="I71" s="111"/>
      <c r="J71" s="109"/>
      <c r="K71" s="109"/>
      <c r="L71" s="109"/>
      <c r="M71" s="109"/>
      <c r="N71" s="109"/>
      <c r="O71" s="109"/>
      <c r="P71" s="109"/>
      <c r="Q71" s="109"/>
      <c r="R71" s="109"/>
      <c r="S71" s="109"/>
      <c r="T71" s="109"/>
      <c r="U71" s="58"/>
      <c r="V71" s="58"/>
      <c r="W71" s="58"/>
      <c r="X71" s="58"/>
      <c r="AW71" s="62"/>
      <c r="AX71" s="62"/>
      <c r="AY71" s="62"/>
      <c r="AZ71" s="62"/>
      <c r="BA71" s="62"/>
      <c r="BB71" s="62"/>
      <c r="BC71" s="62"/>
      <c r="BD71" s="62"/>
      <c r="BE71" s="62"/>
      <c r="BF71" s="62"/>
      <c r="BG71" s="62"/>
      <c r="BH71" s="62"/>
      <c r="BI71" s="62"/>
      <c r="BJ71" s="62"/>
      <c r="BK71" s="62"/>
      <c r="BL71" s="62"/>
      <c r="BM71" s="62"/>
      <c r="BN71" s="62"/>
      <c r="BO71" s="62"/>
      <c r="BP71" s="62"/>
    </row>
    <row r="72" spans="1:68" ht="17.25" thickBot="1">
      <c r="A72" s="64"/>
      <c r="B72" s="133" t="s">
        <v>320</v>
      </c>
      <c r="C72" s="106">
        <v>0.16</v>
      </c>
      <c r="D72" s="130"/>
      <c r="E72" s="110"/>
      <c r="F72" s="109"/>
      <c r="G72" s="109"/>
      <c r="H72" s="109"/>
      <c r="I72" s="111"/>
      <c r="J72" s="109"/>
      <c r="K72" s="109"/>
      <c r="L72" s="109"/>
      <c r="M72" s="109"/>
      <c r="N72" s="109"/>
      <c r="O72" s="109"/>
      <c r="P72" s="109"/>
      <c r="Q72" s="109"/>
      <c r="R72" s="109"/>
      <c r="S72" s="109"/>
      <c r="T72" s="109"/>
      <c r="U72" s="58"/>
      <c r="V72" s="58"/>
      <c r="W72" s="58"/>
      <c r="X72" s="58"/>
      <c r="AW72" s="61"/>
      <c r="AX72" s="61"/>
      <c r="AY72" s="61"/>
      <c r="AZ72" s="61"/>
      <c r="BA72" s="61"/>
      <c r="BB72" s="61"/>
      <c r="BC72" s="61"/>
      <c r="BD72" s="61"/>
      <c r="BE72" s="61"/>
      <c r="BF72" s="61"/>
      <c r="BG72" s="61"/>
      <c r="BH72" s="61"/>
      <c r="BI72" s="61"/>
      <c r="BJ72" s="61"/>
      <c r="BK72" s="61"/>
      <c r="BL72" s="61"/>
      <c r="BM72" s="61"/>
      <c r="BN72" s="61"/>
      <c r="BO72" s="61"/>
      <c r="BP72" s="61"/>
    </row>
    <row r="73" spans="1:68" s="58" customFormat="1">
      <c r="B73" s="114"/>
      <c r="C73" s="115"/>
      <c r="D73" s="110"/>
      <c r="E73" s="110"/>
      <c r="F73" s="109"/>
      <c r="G73" s="109"/>
      <c r="H73" s="109"/>
      <c r="I73" s="111"/>
      <c r="J73" s="109"/>
      <c r="K73" s="109"/>
      <c r="L73" s="109"/>
      <c r="M73" s="109"/>
      <c r="N73" s="109"/>
      <c r="O73" s="109"/>
      <c r="P73" s="109"/>
      <c r="Q73" s="109"/>
      <c r="R73" s="109"/>
      <c r="S73" s="109"/>
      <c r="T73" s="109"/>
    </row>
    <row r="74" spans="1:68" s="58" customFormat="1">
      <c r="B74" s="109"/>
      <c r="C74" s="111"/>
      <c r="D74" s="110"/>
      <c r="E74" s="110"/>
      <c r="F74" s="109"/>
      <c r="G74" s="109"/>
      <c r="H74" s="109"/>
      <c r="I74" s="111"/>
      <c r="J74" s="109"/>
      <c r="K74" s="109"/>
      <c r="L74" s="109"/>
      <c r="M74" s="109"/>
      <c r="N74" s="109"/>
      <c r="O74" s="109"/>
      <c r="P74" s="109"/>
      <c r="Q74" s="109"/>
      <c r="R74" s="109"/>
      <c r="S74" s="109"/>
      <c r="T74" s="109"/>
    </row>
    <row r="75" spans="1:68" s="58" customFormat="1">
      <c r="B75" s="109"/>
      <c r="C75" s="111"/>
      <c r="D75" s="110"/>
      <c r="E75" s="110"/>
      <c r="F75" s="109"/>
      <c r="G75" s="109"/>
      <c r="H75" s="109"/>
      <c r="I75" s="109"/>
      <c r="J75" s="109"/>
      <c r="K75" s="109"/>
      <c r="L75" s="109"/>
      <c r="M75" s="109"/>
      <c r="N75" s="109"/>
      <c r="O75" s="109"/>
      <c r="P75" s="109"/>
      <c r="Q75" s="109"/>
      <c r="R75" s="109"/>
      <c r="S75" s="109"/>
      <c r="T75" s="109"/>
    </row>
    <row r="76" spans="1:68" s="58" customFormat="1">
      <c r="B76" s="109"/>
      <c r="C76" s="111"/>
      <c r="D76" s="110"/>
      <c r="E76" s="110"/>
      <c r="F76" s="109"/>
      <c r="G76" s="109"/>
      <c r="H76" s="109"/>
      <c r="I76" s="109"/>
      <c r="J76" s="109"/>
      <c r="K76" s="109"/>
      <c r="L76" s="109"/>
      <c r="M76" s="109"/>
      <c r="N76" s="109"/>
      <c r="O76" s="109"/>
      <c r="P76" s="109"/>
      <c r="Q76" s="109"/>
      <c r="R76" s="109"/>
      <c r="S76" s="109"/>
      <c r="T76" s="109"/>
    </row>
    <row r="77" spans="1:68" s="58" customFormat="1">
      <c r="B77" s="109"/>
      <c r="C77" s="111"/>
      <c r="D77" s="110"/>
      <c r="E77" s="110"/>
      <c r="F77" s="109"/>
      <c r="G77" s="109"/>
      <c r="H77" s="109"/>
      <c r="I77" s="109"/>
      <c r="J77" s="109"/>
      <c r="K77" s="109"/>
      <c r="L77" s="109"/>
      <c r="M77" s="109"/>
      <c r="N77" s="109"/>
      <c r="O77" s="109"/>
      <c r="P77" s="109"/>
      <c r="Q77" s="109"/>
      <c r="R77" s="109"/>
      <c r="S77" s="109"/>
      <c r="T77" s="109"/>
    </row>
    <row r="78" spans="1:68" s="58" customFormat="1">
      <c r="B78" s="109"/>
      <c r="C78" s="109"/>
      <c r="D78" s="110"/>
      <c r="E78" s="110"/>
      <c r="F78" s="109"/>
      <c r="G78" s="109"/>
      <c r="H78" s="109"/>
      <c r="I78" s="109"/>
      <c r="J78" s="109"/>
      <c r="K78" s="109"/>
      <c r="L78" s="109"/>
      <c r="M78" s="109"/>
      <c r="N78" s="109"/>
      <c r="O78" s="109"/>
      <c r="P78" s="109"/>
      <c r="Q78" s="109"/>
      <c r="R78" s="109"/>
      <c r="S78" s="109"/>
      <c r="T78" s="109"/>
    </row>
    <row r="79" spans="1:68" s="58" customFormat="1">
      <c r="B79" s="109"/>
      <c r="C79" s="109"/>
      <c r="D79" s="110"/>
      <c r="E79" s="110"/>
      <c r="F79" s="109"/>
      <c r="G79" s="109"/>
      <c r="H79" s="109"/>
      <c r="I79" s="109"/>
      <c r="J79" s="109"/>
      <c r="K79" s="109"/>
      <c r="L79" s="109"/>
      <c r="M79" s="109"/>
      <c r="N79" s="109"/>
      <c r="O79" s="109"/>
      <c r="P79" s="109"/>
      <c r="Q79" s="109"/>
      <c r="R79" s="109"/>
      <c r="S79" s="109"/>
      <c r="T79" s="109"/>
    </row>
    <row r="80" spans="1:68" s="58" customFormat="1">
      <c r="B80" s="109"/>
      <c r="C80" s="109"/>
      <c r="D80" s="110"/>
      <c r="E80" s="110"/>
      <c r="F80" s="109"/>
      <c r="G80" s="109"/>
      <c r="H80" s="109"/>
      <c r="I80" s="109"/>
      <c r="J80" s="109"/>
      <c r="K80" s="109"/>
      <c r="L80" s="109"/>
      <c r="M80" s="109"/>
      <c r="N80" s="109"/>
      <c r="O80" s="109"/>
      <c r="P80" s="109"/>
      <c r="Q80" s="109"/>
      <c r="R80" s="109"/>
      <c r="S80" s="109"/>
      <c r="T80" s="109"/>
    </row>
    <row r="81" spans="2:20" s="58" customFormat="1">
      <c r="B81" s="109"/>
      <c r="C81" s="109"/>
      <c r="D81" s="110"/>
      <c r="E81" s="110"/>
      <c r="F81" s="109"/>
      <c r="G81" s="109"/>
      <c r="H81" s="109"/>
      <c r="I81" s="109"/>
      <c r="J81" s="109"/>
      <c r="K81" s="109"/>
      <c r="L81" s="109"/>
      <c r="M81" s="109"/>
      <c r="N81" s="109"/>
      <c r="O81" s="109"/>
      <c r="P81" s="109"/>
      <c r="Q81" s="109"/>
      <c r="R81" s="109"/>
      <c r="S81" s="109"/>
      <c r="T81" s="109"/>
    </row>
    <row r="82" spans="2:20" s="58" customFormat="1">
      <c r="B82" s="109"/>
      <c r="C82" s="109"/>
      <c r="D82" s="110"/>
      <c r="E82" s="110"/>
      <c r="F82" s="109"/>
      <c r="G82" s="109"/>
      <c r="H82" s="109"/>
      <c r="I82" s="109"/>
      <c r="J82" s="109"/>
      <c r="K82" s="109"/>
      <c r="L82" s="109"/>
      <c r="M82" s="109"/>
      <c r="N82" s="109"/>
      <c r="O82" s="109"/>
      <c r="P82" s="109"/>
      <c r="Q82" s="109"/>
      <c r="R82" s="109"/>
      <c r="S82" s="109"/>
      <c r="T82" s="109"/>
    </row>
    <row r="83" spans="2:20" s="58" customFormat="1">
      <c r="B83" s="109"/>
      <c r="C83" s="109"/>
      <c r="D83" s="110"/>
      <c r="E83" s="110"/>
      <c r="F83" s="109"/>
      <c r="G83" s="109"/>
      <c r="H83" s="109"/>
      <c r="I83" s="109"/>
      <c r="J83" s="109"/>
      <c r="K83" s="109"/>
      <c r="L83" s="109"/>
      <c r="M83" s="109"/>
      <c r="N83" s="109"/>
      <c r="O83" s="109"/>
      <c r="P83" s="109"/>
      <c r="Q83" s="109"/>
      <c r="R83" s="109"/>
      <c r="S83" s="109"/>
      <c r="T83" s="109"/>
    </row>
    <row r="84" spans="2:20" s="58" customFormat="1">
      <c r="B84" s="109"/>
      <c r="C84" s="109"/>
      <c r="D84" s="110"/>
      <c r="E84" s="110"/>
      <c r="F84" s="109"/>
      <c r="G84" s="109"/>
      <c r="H84" s="109"/>
      <c r="I84" s="109"/>
      <c r="J84" s="109"/>
      <c r="K84" s="109"/>
      <c r="L84" s="109"/>
      <c r="M84" s="109"/>
      <c r="N84" s="109"/>
      <c r="O84" s="109"/>
      <c r="P84" s="109"/>
      <c r="Q84" s="109"/>
      <c r="R84" s="109"/>
      <c r="S84" s="109"/>
      <c r="T84" s="109"/>
    </row>
    <row r="85" spans="2:20" s="58" customFormat="1">
      <c r="B85" s="109"/>
      <c r="C85" s="109"/>
      <c r="D85" s="110"/>
      <c r="E85" s="110"/>
      <c r="F85" s="109"/>
      <c r="G85" s="109"/>
      <c r="H85" s="109"/>
      <c r="I85" s="109"/>
      <c r="J85" s="109"/>
      <c r="K85" s="109"/>
      <c r="L85" s="109"/>
      <c r="M85" s="109"/>
      <c r="N85" s="109"/>
      <c r="O85" s="109"/>
      <c r="P85" s="109"/>
      <c r="Q85" s="109"/>
      <c r="R85" s="109"/>
      <c r="S85" s="109"/>
      <c r="T85" s="109"/>
    </row>
    <row r="86" spans="2:20" s="58" customFormat="1">
      <c r="B86" s="109"/>
      <c r="C86" s="109"/>
      <c r="D86" s="110"/>
      <c r="E86" s="110"/>
      <c r="F86" s="109"/>
      <c r="G86" s="109"/>
      <c r="H86" s="109"/>
      <c r="I86" s="109"/>
      <c r="J86" s="109"/>
      <c r="K86" s="109"/>
      <c r="L86" s="109"/>
      <c r="M86" s="109"/>
      <c r="N86" s="109"/>
      <c r="O86" s="109"/>
      <c r="P86" s="109"/>
      <c r="Q86" s="109"/>
      <c r="R86" s="109"/>
      <c r="S86" s="109"/>
      <c r="T86" s="109"/>
    </row>
    <row r="87" spans="2:20" s="58" customFormat="1">
      <c r="B87" s="109"/>
      <c r="C87" s="109"/>
      <c r="D87" s="110"/>
      <c r="E87" s="110"/>
      <c r="F87" s="109"/>
      <c r="G87" s="109"/>
      <c r="H87" s="109"/>
      <c r="I87" s="109"/>
      <c r="J87" s="109"/>
      <c r="K87" s="109"/>
      <c r="L87" s="109"/>
      <c r="M87" s="109"/>
      <c r="N87" s="109"/>
      <c r="O87" s="109"/>
      <c r="P87" s="109"/>
      <c r="Q87" s="109"/>
      <c r="R87" s="109"/>
      <c r="S87" s="109"/>
      <c r="T87" s="109"/>
    </row>
    <row r="88" spans="2:20" s="58" customFormat="1">
      <c r="B88" s="109"/>
      <c r="C88" s="109"/>
      <c r="D88" s="110"/>
      <c r="E88" s="110"/>
      <c r="F88" s="109"/>
      <c r="G88" s="109"/>
      <c r="H88" s="109"/>
      <c r="I88" s="109"/>
      <c r="J88" s="109"/>
      <c r="K88" s="109"/>
      <c r="L88" s="109"/>
      <c r="M88" s="109"/>
      <c r="N88" s="109"/>
      <c r="O88" s="109"/>
      <c r="P88" s="109"/>
      <c r="Q88" s="109"/>
      <c r="R88" s="109"/>
      <c r="S88" s="109"/>
      <c r="T88" s="109"/>
    </row>
    <row r="89" spans="2:20" s="58" customFormat="1">
      <c r="B89" s="109"/>
      <c r="C89" s="109"/>
      <c r="D89" s="110"/>
      <c r="E89" s="110"/>
      <c r="F89" s="109"/>
      <c r="G89" s="109"/>
      <c r="H89" s="109"/>
      <c r="I89" s="109"/>
      <c r="J89" s="109"/>
      <c r="K89" s="109"/>
      <c r="L89" s="109"/>
      <c r="M89" s="109"/>
      <c r="N89" s="109"/>
      <c r="O89" s="109"/>
      <c r="P89" s="109"/>
      <c r="Q89" s="109"/>
      <c r="R89" s="109"/>
      <c r="S89" s="109"/>
      <c r="T89" s="109"/>
    </row>
    <row r="90" spans="2:20" s="58" customFormat="1">
      <c r="B90" s="109"/>
      <c r="C90" s="109"/>
      <c r="D90" s="110"/>
      <c r="E90" s="110"/>
      <c r="F90" s="109"/>
      <c r="G90" s="109"/>
      <c r="H90" s="109"/>
      <c r="I90" s="109"/>
      <c r="J90" s="109"/>
      <c r="K90" s="109"/>
      <c r="L90" s="109"/>
      <c r="M90" s="109"/>
      <c r="N90" s="109"/>
      <c r="O90" s="109"/>
      <c r="P90" s="109"/>
      <c r="Q90" s="109"/>
      <c r="R90" s="109"/>
      <c r="S90" s="109"/>
      <c r="T90" s="109"/>
    </row>
    <row r="91" spans="2:20" s="58" customFormat="1">
      <c r="B91" s="109"/>
      <c r="C91" s="109"/>
      <c r="D91" s="110"/>
      <c r="E91" s="110"/>
      <c r="F91" s="109"/>
      <c r="G91" s="109"/>
      <c r="H91" s="109"/>
      <c r="I91" s="109"/>
      <c r="J91" s="109"/>
      <c r="K91" s="109"/>
      <c r="L91" s="109"/>
      <c r="M91" s="109"/>
      <c r="N91" s="109"/>
      <c r="O91" s="109"/>
      <c r="P91" s="109"/>
      <c r="Q91" s="109"/>
      <c r="R91" s="109"/>
      <c r="S91" s="109"/>
      <c r="T91" s="109"/>
    </row>
    <row r="92" spans="2:20" s="58" customFormat="1">
      <c r="B92" s="109"/>
      <c r="C92" s="109"/>
      <c r="D92" s="110"/>
      <c r="E92" s="110"/>
      <c r="F92" s="109"/>
      <c r="G92" s="109"/>
      <c r="H92" s="109"/>
      <c r="I92" s="109"/>
      <c r="J92" s="109"/>
      <c r="K92" s="109"/>
      <c r="L92" s="109"/>
      <c r="M92" s="109"/>
      <c r="N92" s="109"/>
      <c r="O92" s="109"/>
      <c r="P92" s="109"/>
      <c r="Q92" s="109"/>
      <c r="R92" s="109"/>
      <c r="S92" s="109"/>
      <c r="T92" s="109"/>
    </row>
    <row r="93" spans="2:20" s="58" customFormat="1">
      <c r="B93" s="109"/>
      <c r="C93" s="109"/>
      <c r="D93" s="110"/>
      <c r="E93" s="110"/>
      <c r="F93" s="109"/>
      <c r="G93" s="109"/>
      <c r="H93" s="109"/>
      <c r="I93" s="109"/>
      <c r="J93" s="109"/>
      <c r="K93" s="109"/>
      <c r="L93" s="109"/>
      <c r="M93" s="109"/>
      <c r="N93" s="109"/>
      <c r="O93" s="109"/>
      <c r="P93" s="109"/>
      <c r="Q93" s="109"/>
      <c r="R93" s="109"/>
      <c r="S93" s="109"/>
      <c r="T93" s="109"/>
    </row>
    <row r="94" spans="2:20" s="58" customFormat="1">
      <c r="B94" s="109"/>
      <c r="C94" s="109"/>
      <c r="D94" s="110"/>
      <c r="E94" s="110"/>
      <c r="F94" s="109"/>
      <c r="G94" s="109"/>
      <c r="H94" s="109"/>
      <c r="I94" s="109"/>
      <c r="J94" s="109"/>
      <c r="K94" s="109"/>
      <c r="L94" s="109"/>
      <c r="M94" s="109"/>
      <c r="N94" s="109"/>
      <c r="O94" s="109"/>
      <c r="P94" s="109"/>
      <c r="Q94" s="109"/>
      <c r="R94" s="109"/>
      <c r="S94" s="109"/>
      <c r="T94" s="109"/>
    </row>
    <row r="95" spans="2:20" s="58" customFormat="1">
      <c r="B95" s="109"/>
      <c r="C95" s="109"/>
      <c r="D95" s="110"/>
      <c r="E95" s="110"/>
      <c r="F95" s="109"/>
      <c r="G95" s="109"/>
      <c r="H95" s="109"/>
      <c r="I95" s="109"/>
      <c r="J95" s="109"/>
      <c r="K95" s="109"/>
      <c r="L95" s="109"/>
      <c r="M95" s="109"/>
      <c r="N95" s="109"/>
      <c r="O95" s="109"/>
      <c r="P95" s="109"/>
      <c r="Q95" s="109"/>
      <c r="R95" s="109"/>
      <c r="S95" s="109"/>
      <c r="T95" s="109"/>
    </row>
    <row r="96" spans="2:20" s="58" customFormat="1">
      <c r="B96" s="109"/>
      <c r="C96" s="109"/>
      <c r="D96" s="110"/>
      <c r="E96" s="110"/>
      <c r="F96" s="109"/>
      <c r="G96" s="109"/>
      <c r="H96" s="109"/>
      <c r="I96" s="109"/>
      <c r="J96" s="109"/>
      <c r="K96" s="109"/>
      <c r="L96" s="109"/>
      <c r="M96" s="109"/>
      <c r="N96" s="109"/>
      <c r="O96" s="109"/>
      <c r="P96" s="109"/>
      <c r="Q96" s="109"/>
      <c r="R96" s="109"/>
      <c r="S96" s="109"/>
      <c r="T96" s="109"/>
    </row>
    <row r="97" spans="1:68" s="58" customFormat="1">
      <c r="B97" s="109"/>
      <c r="C97" s="109"/>
      <c r="D97" s="110"/>
      <c r="E97" s="110"/>
      <c r="F97" s="109"/>
      <c r="G97" s="109"/>
      <c r="H97" s="109"/>
      <c r="I97" s="109"/>
      <c r="J97" s="109"/>
      <c r="K97" s="109"/>
      <c r="L97" s="109"/>
      <c r="M97" s="109"/>
      <c r="N97" s="109"/>
      <c r="O97" s="109"/>
      <c r="P97" s="109"/>
      <c r="Q97" s="109"/>
      <c r="R97" s="109"/>
      <c r="S97" s="109"/>
      <c r="T97" s="109"/>
    </row>
    <row r="98" spans="1:68" s="58" customFormat="1">
      <c r="B98" s="109"/>
      <c r="C98" s="109"/>
      <c r="D98" s="110"/>
      <c r="E98" s="110"/>
      <c r="F98" s="109"/>
      <c r="G98" s="109"/>
      <c r="H98" s="109"/>
      <c r="I98" s="109"/>
      <c r="J98" s="109"/>
      <c r="K98" s="109"/>
      <c r="L98" s="109"/>
      <c r="M98" s="109"/>
      <c r="N98" s="109"/>
      <c r="O98" s="109"/>
      <c r="P98" s="109"/>
      <c r="Q98" s="109"/>
      <c r="R98" s="109"/>
      <c r="S98" s="109"/>
      <c r="T98" s="109"/>
    </row>
    <row r="99" spans="1:68">
      <c r="A99" s="62"/>
      <c r="Y99" s="62"/>
      <c r="Z99" s="62"/>
      <c r="AA99" s="62"/>
      <c r="AB99" s="62"/>
      <c r="AC99" s="62"/>
      <c r="AD99" s="62"/>
      <c r="AE99" s="62"/>
      <c r="AF99" s="62"/>
      <c r="AG99" s="62"/>
      <c r="AH99" s="62"/>
      <c r="AI99" s="62"/>
      <c r="AJ99" s="62"/>
      <c r="AK99" s="62"/>
      <c r="AL99" s="62"/>
      <c r="AM99" s="62"/>
      <c r="AN99" s="62"/>
      <c r="AO99" s="62"/>
      <c r="AP99" s="62"/>
      <c r="AQ99" s="62"/>
      <c r="AR99" s="62"/>
      <c r="AS99" s="62"/>
      <c r="AT99" s="62"/>
      <c r="AU99" s="62"/>
      <c r="AV99" s="62"/>
      <c r="AW99" s="62"/>
      <c r="AX99" s="62"/>
      <c r="AY99" s="62"/>
      <c r="AZ99" s="62"/>
      <c r="BA99" s="62"/>
      <c r="BB99" s="62"/>
      <c r="BC99" s="62"/>
      <c r="BD99" s="62"/>
      <c r="BE99" s="62"/>
      <c r="BF99" s="62"/>
      <c r="BG99" s="62"/>
      <c r="BH99" s="62"/>
      <c r="BI99" s="62"/>
      <c r="BJ99" s="62"/>
      <c r="BK99" s="62"/>
      <c r="BL99" s="62"/>
      <c r="BM99" s="62"/>
      <c r="BN99" s="62"/>
      <c r="BO99" s="62"/>
      <c r="BP99" s="62"/>
    </row>
  </sheetData>
  <mergeCells count="45">
    <mergeCell ref="Q55:R55"/>
    <mergeCell ref="G55:H55"/>
    <mergeCell ref="I55:J55"/>
    <mergeCell ref="K55:L55"/>
    <mergeCell ref="M55:N55"/>
    <mergeCell ref="O55:P55"/>
    <mergeCell ref="S55:T55"/>
    <mergeCell ref="U55:V55"/>
    <mergeCell ref="W55:X55"/>
    <mergeCell ref="C56:D56"/>
    <mergeCell ref="E56:F56"/>
    <mergeCell ref="G56:H56"/>
    <mergeCell ref="I56:J56"/>
    <mergeCell ref="K56:L56"/>
    <mergeCell ref="M56:N56"/>
    <mergeCell ref="O56:P56"/>
    <mergeCell ref="Q56:R56"/>
    <mergeCell ref="S56:T56"/>
    <mergeCell ref="U56:V56"/>
    <mergeCell ref="W56:X56"/>
    <mergeCell ref="C55:D55"/>
    <mergeCell ref="E55:F55"/>
    <mergeCell ref="B61:I61"/>
    <mergeCell ref="B63:C63"/>
    <mergeCell ref="D63:F63"/>
    <mergeCell ref="B64:C64"/>
    <mergeCell ref="D64:F64"/>
    <mergeCell ref="B62:C62"/>
    <mergeCell ref="D62:F62"/>
    <mergeCell ref="B65:C65"/>
    <mergeCell ref="D65:F65"/>
    <mergeCell ref="B69:H69"/>
    <mergeCell ref="B66:C66"/>
    <mergeCell ref="D66:F66"/>
    <mergeCell ref="B67:C67"/>
    <mergeCell ref="D67:F67"/>
    <mergeCell ref="B68:C68"/>
    <mergeCell ref="D68:F68"/>
    <mergeCell ref="B14:X16"/>
    <mergeCell ref="B54:X54"/>
    <mergeCell ref="B6:X12"/>
    <mergeCell ref="W2:X4"/>
    <mergeCell ref="B2:V2"/>
    <mergeCell ref="B3:V3"/>
    <mergeCell ref="B4:V4"/>
  </mergeCells>
  <printOptions horizontalCentered="1" verticalCentered="1"/>
  <pageMargins left="0.23622047244094491" right="0.23622047244094491" top="0.74803149606299213" bottom="0.74803149606299213" header="0.31496062992125984" footer="0.31496062992125984"/>
  <pageSetup scale="31"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6"/>
  </sheetPr>
  <dimension ref="A1:Z85"/>
  <sheetViews>
    <sheetView topLeftCell="A9" zoomScale="95" zoomScaleNormal="95" workbookViewId="0">
      <selection activeCell="D12" sqref="D12"/>
    </sheetView>
  </sheetViews>
  <sheetFormatPr baseColWidth="10" defaultColWidth="11.42578125" defaultRowHeight="12"/>
  <cols>
    <col min="1" max="1" width="2" style="28" customWidth="1"/>
    <col min="2" max="2" width="7.140625" style="28" customWidth="1"/>
    <col min="3" max="3" width="42.42578125" style="29" customWidth="1"/>
    <col min="4" max="4" width="11.42578125" style="28" customWidth="1"/>
    <col min="5" max="5" width="17.42578125" style="30" customWidth="1"/>
    <col min="6" max="6" width="19.5703125" style="28" customWidth="1"/>
    <col min="7" max="7" width="15.85546875" style="30" customWidth="1"/>
    <col min="8" max="8" width="16.5703125" style="28" customWidth="1"/>
    <col min="9" max="9" width="16.5703125" style="30" customWidth="1"/>
    <col min="10" max="10" width="18" style="28" customWidth="1"/>
    <col min="11" max="11" width="12.42578125" style="28" customWidth="1"/>
    <col min="12" max="12" width="17.5703125" style="28" customWidth="1"/>
    <col min="13" max="13" width="19.42578125" style="28" customWidth="1"/>
    <col min="14" max="14" width="16.5703125" style="28" customWidth="1"/>
    <col min="15" max="15" width="16.42578125" style="28" customWidth="1"/>
    <col min="16" max="16" width="13.85546875" style="31" customWidth="1"/>
    <col min="17" max="17" width="14" style="31" customWidth="1"/>
    <col min="18" max="18" width="13.5703125" style="31" customWidth="1"/>
    <col min="19" max="19" width="16.5703125" style="32" customWidth="1"/>
    <col min="20" max="20" width="15.5703125" style="28" customWidth="1"/>
    <col min="21" max="21" width="13.5703125" style="33" customWidth="1"/>
    <col min="22" max="22" width="18.42578125" style="28" customWidth="1"/>
    <col min="23" max="24" width="14.5703125" style="28" customWidth="1"/>
    <col min="25" max="25" width="22" style="28" customWidth="1"/>
    <col min="26" max="16384" width="11.42578125" style="28"/>
  </cols>
  <sheetData>
    <row r="1" spans="1:26" ht="12.75" thickBot="1">
      <c r="A1" s="214"/>
      <c r="B1" s="216"/>
      <c r="C1" s="218"/>
      <c r="D1" s="216"/>
      <c r="E1" s="219"/>
      <c r="F1" s="216"/>
      <c r="G1" s="219"/>
      <c r="H1" s="216"/>
      <c r="I1" s="219"/>
      <c r="J1" s="216"/>
      <c r="K1" s="216"/>
      <c r="L1" s="216"/>
      <c r="M1" s="216"/>
      <c r="N1" s="216"/>
      <c r="O1" s="216"/>
      <c r="P1" s="220"/>
      <c r="Q1" s="220"/>
      <c r="R1" s="220"/>
      <c r="S1" s="221"/>
      <c r="T1" s="216"/>
      <c r="U1" s="222"/>
      <c r="V1" s="216"/>
      <c r="W1" s="216"/>
      <c r="X1" s="216"/>
      <c r="Y1" s="216"/>
      <c r="Z1" s="214"/>
    </row>
    <row r="2" spans="1:26" s="273" customFormat="1" ht="30.6" customHeight="1">
      <c r="A2" s="270"/>
      <c r="B2" s="1053" t="s">
        <v>0</v>
      </c>
      <c r="C2" s="1054"/>
      <c r="D2" s="1054"/>
      <c r="E2" s="1054"/>
      <c r="F2" s="1054"/>
      <c r="G2" s="1054"/>
      <c r="H2" s="1054"/>
      <c r="I2" s="1054"/>
      <c r="J2" s="1054"/>
      <c r="K2" s="1054"/>
      <c r="L2" s="1054"/>
      <c r="M2" s="1054"/>
      <c r="N2" s="1054"/>
      <c r="O2" s="1054"/>
      <c r="P2" s="1054"/>
      <c r="Q2" s="1054"/>
      <c r="R2" s="1054"/>
      <c r="S2" s="1054"/>
      <c r="T2" s="1054"/>
      <c r="U2" s="1054"/>
      <c r="V2" s="1054"/>
      <c r="W2" s="1055"/>
      <c r="X2" s="1047"/>
      <c r="Y2" s="1048"/>
      <c r="Z2" s="215"/>
    </row>
    <row r="3" spans="1:26" s="273" customFormat="1" ht="33.6" customHeight="1">
      <c r="A3" s="270"/>
      <c r="B3" s="1056" t="s">
        <v>1</v>
      </c>
      <c r="C3" s="1057"/>
      <c r="D3" s="1057"/>
      <c r="E3" s="1057"/>
      <c r="F3" s="1057"/>
      <c r="G3" s="1057"/>
      <c r="H3" s="1057"/>
      <c r="I3" s="1057"/>
      <c r="J3" s="1057"/>
      <c r="K3" s="1057"/>
      <c r="L3" s="1057"/>
      <c r="M3" s="1057"/>
      <c r="N3" s="1057"/>
      <c r="O3" s="1057"/>
      <c r="P3" s="1057"/>
      <c r="Q3" s="1057"/>
      <c r="R3" s="1057"/>
      <c r="S3" s="1057"/>
      <c r="T3" s="1057"/>
      <c r="U3" s="1057"/>
      <c r="V3" s="1057"/>
      <c r="W3" s="1058"/>
      <c r="X3" s="1049"/>
      <c r="Y3" s="1050"/>
      <c r="Z3" s="215"/>
    </row>
    <row r="4" spans="1:26" s="273" customFormat="1" ht="33.6" customHeight="1" thickBot="1">
      <c r="A4" s="270"/>
      <c r="B4" s="1059" t="str">
        <f>+'INFO GENERAL'!B4</f>
        <v>CALCULO ADMINISTRACIÓN, IMPREVISTOS, UTILIDAD - AIU</v>
      </c>
      <c r="C4" s="1060"/>
      <c r="D4" s="1060"/>
      <c r="E4" s="1060"/>
      <c r="F4" s="1060"/>
      <c r="G4" s="1060"/>
      <c r="H4" s="1060"/>
      <c r="I4" s="1060"/>
      <c r="J4" s="1060"/>
      <c r="K4" s="1060"/>
      <c r="L4" s="1060"/>
      <c r="M4" s="1060"/>
      <c r="N4" s="1060"/>
      <c r="O4" s="1060"/>
      <c r="P4" s="1060"/>
      <c r="Q4" s="1060"/>
      <c r="R4" s="1060"/>
      <c r="S4" s="1060"/>
      <c r="T4" s="1060"/>
      <c r="U4" s="1060"/>
      <c r="V4" s="1060"/>
      <c r="W4" s="1061"/>
      <c r="X4" s="1051"/>
      <c r="Y4" s="1052"/>
      <c r="Z4" s="215"/>
    </row>
    <row r="5" spans="1:26" ht="12.75" thickBot="1">
      <c r="A5" s="214"/>
      <c r="B5" s="223"/>
      <c r="C5" s="224"/>
      <c r="D5" s="223"/>
      <c r="E5" s="225"/>
      <c r="F5" s="223"/>
      <c r="G5" s="225"/>
      <c r="H5" s="223"/>
      <c r="I5" s="225"/>
      <c r="J5" s="223"/>
      <c r="K5" s="223"/>
      <c r="L5" s="223"/>
      <c r="M5" s="223"/>
      <c r="N5" s="223"/>
      <c r="O5" s="223"/>
      <c r="P5" s="226"/>
      <c r="Q5" s="226"/>
      <c r="R5" s="226"/>
      <c r="S5" s="227"/>
      <c r="T5" s="223"/>
      <c r="U5" s="228"/>
      <c r="V5" s="223"/>
      <c r="W5" s="223"/>
      <c r="X5" s="223"/>
      <c r="Y5" s="229"/>
      <c r="Z5" s="214"/>
    </row>
    <row r="6" spans="1:26" ht="47.25" customHeight="1" thickBot="1">
      <c r="A6" s="217"/>
      <c r="B6" s="1062" t="s">
        <v>321</v>
      </c>
      <c r="C6" s="1063"/>
      <c r="D6" s="1063"/>
      <c r="E6" s="1063"/>
      <c r="F6" s="1063"/>
      <c r="G6" s="1063"/>
      <c r="H6" s="1063"/>
      <c r="I6" s="1063"/>
      <c r="J6" s="1063"/>
      <c r="K6" s="1063"/>
      <c r="L6" s="1063"/>
      <c r="M6" s="1063"/>
      <c r="N6" s="1063"/>
      <c r="O6" s="1063"/>
      <c r="P6" s="1063"/>
      <c r="Q6" s="1063"/>
      <c r="R6" s="1063"/>
      <c r="S6" s="1063"/>
      <c r="T6" s="1063"/>
      <c r="U6" s="1063"/>
      <c r="V6" s="1063"/>
      <c r="W6" s="1063"/>
      <c r="X6" s="1063"/>
      <c r="Y6" s="1064"/>
      <c r="Z6" s="215"/>
    </row>
    <row r="7" spans="1:26" ht="12.75" thickBot="1">
      <c r="A7" s="214"/>
      <c r="B7" s="473"/>
      <c r="C7" s="224"/>
      <c r="D7" s="223"/>
      <c r="E7" s="223"/>
      <c r="F7" s="223"/>
      <c r="G7" s="223"/>
      <c r="H7" s="223"/>
      <c r="I7" s="223"/>
      <c r="J7" s="223"/>
      <c r="K7" s="223"/>
      <c r="L7" s="223"/>
      <c r="M7" s="223"/>
      <c r="N7" s="223"/>
      <c r="O7" s="223"/>
      <c r="P7" s="226"/>
      <c r="Q7" s="226"/>
      <c r="R7" s="226"/>
      <c r="S7" s="227"/>
      <c r="T7" s="230"/>
      <c r="U7" s="231"/>
      <c r="V7" s="230"/>
      <c r="W7" s="230"/>
      <c r="X7" s="230"/>
      <c r="Y7" s="232"/>
      <c r="Z7" s="214"/>
    </row>
    <row r="8" spans="1:26" ht="27" customHeight="1" thickBot="1">
      <c r="A8" s="217"/>
      <c r="B8" s="1067" t="s">
        <v>322</v>
      </c>
      <c r="C8" s="1068"/>
      <c r="D8" s="1069"/>
      <c r="E8" s="1044" t="s">
        <v>323</v>
      </c>
      <c r="F8" s="1045"/>
      <c r="G8" s="1045"/>
      <c r="H8" s="1045"/>
      <c r="I8" s="1045"/>
      <c r="J8" s="1046"/>
      <c r="K8" s="1044" t="s">
        <v>324</v>
      </c>
      <c r="L8" s="1045"/>
      <c r="M8" s="1045"/>
      <c r="N8" s="1045"/>
      <c r="O8" s="1045"/>
      <c r="P8" s="1045"/>
      <c r="Q8" s="1045"/>
      <c r="R8" s="1045"/>
      <c r="S8" s="1046"/>
      <c r="T8" s="1065"/>
      <c r="U8" s="1066"/>
      <c r="V8" s="1066"/>
      <c r="W8" s="1066"/>
      <c r="X8" s="1066"/>
      <c r="Y8" s="1066"/>
      <c r="Z8" s="214"/>
    </row>
    <row r="9" spans="1:26" ht="78" customHeight="1" thickBot="1">
      <c r="A9" s="217"/>
      <c r="B9" s="464" t="s">
        <v>325</v>
      </c>
      <c r="C9" s="465" t="s">
        <v>326</v>
      </c>
      <c r="D9" s="465" t="s">
        <v>327</v>
      </c>
      <c r="E9" s="466" t="s">
        <v>328</v>
      </c>
      <c r="F9" s="465" t="s">
        <v>329</v>
      </c>
      <c r="G9" s="466" t="s">
        <v>330</v>
      </c>
      <c r="H9" s="465" t="s">
        <v>331</v>
      </c>
      <c r="I9" s="466" t="s">
        <v>332</v>
      </c>
      <c r="J9" s="465" t="s">
        <v>333</v>
      </c>
      <c r="K9" s="465" t="s">
        <v>334</v>
      </c>
      <c r="L9" s="467" t="s">
        <v>335</v>
      </c>
      <c r="M9" s="467" t="s">
        <v>336</v>
      </c>
      <c r="N9" s="467" t="s">
        <v>337</v>
      </c>
      <c r="O9" s="467" t="s">
        <v>338</v>
      </c>
      <c r="P9" s="468" t="s">
        <v>339</v>
      </c>
      <c r="Q9" s="468" t="s">
        <v>340</v>
      </c>
      <c r="R9" s="468" t="s">
        <v>341</v>
      </c>
      <c r="S9" s="469" t="s">
        <v>342</v>
      </c>
      <c r="T9" s="470" t="s">
        <v>343</v>
      </c>
      <c r="U9" s="471" t="s">
        <v>344</v>
      </c>
      <c r="V9" s="467" t="s">
        <v>345</v>
      </c>
      <c r="W9" s="467" t="s">
        <v>346</v>
      </c>
      <c r="X9" s="467" t="s">
        <v>346</v>
      </c>
      <c r="Y9" s="472" t="s">
        <v>347</v>
      </c>
      <c r="Z9" s="215"/>
    </row>
    <row r="10" spans="1:26" ht="38.25" customHeight="1">
      <c r="A10" s="217"/>
      <c r="B10" s="439">
        <v>1</v>
      </c>
      <c r="C10" s="781" t="s">
        <v>348</v>
      </c>
      <c r="D10" s="441" t="s">
        <v>349</v>
      </c>
      <c r="E10" s="443">
        <v>100000</v>
      </c>
      <c r="F10" s="442" t="s">
        <v>350</v>
      </c>
      <c r="G10" s="443">
        <v>100000</v>
      </c>
      <c r="H10" s="443"/>
      <c r="I10" s="443"/>
      <c r="J10" s="442"/>
      <c r="K10" s="444">
        <f t="shared" ref="K10:K13" si="0">IFERROR(AVERAGEIF(E10:J10,"&gt;0"),"")</f>
        <v>100000</v>
      </c>
      <c r="L10" s="444">
        <f t="shared" ref="L10:L14" si="1">STDEV(E10,G10,I10)</f>
        <v>0</v>
      </c>
      <c r="M10" s="444">
        <f t="shared" ref="M10:M14" si="2">IF(L10=0,(MAX(E10:J10)),K10+L10)</f>
        <v>100000</v>
      </c>
      <c r="N10" s="444">
        <f t="shared" ref="N10:N14" si="3">IF(L10=0,(MIN(E10:J10)),K10-L10)</f>
        <v>100000</v>
      </c>
      <c r="O10" s="445">
        <f t="shared" ref="O10:O14" si="4">+L10/K10</f>
        <v>0</v>
      </c>
      <c r="P10" s="234">
        <f t="shared" ref="P10:P14" si="5">+IF(AND($E10&lt;=$M10,$E10&gt;=$N10),$E10,)</f>
        <v>100000</v>
      </c>
      <c r="Q10" s="234">
        <f t="shared" ref="Q10:Q14" si="6">+IF(AND($G10&lt;=$M10,$G10&gt;=$N10),$G10,)</f>
        <v>100000</v>
      </c>
      <c r="R10" s="236">
        <f t="shared" ref="R10:R11" si="7">+IF(AND($I10&lt;=$M10,$I10&gt;=$N10),$I10,)</f>
        <v>0</v>
      </c>
      <c r="S10" s="235">
        <f t="shared" ref="S10:S14" si="8">IFERROR(ROUND(AVERAGEIF(P10:R10,"&gt;0"),0),"")</f>
        <v>100000</v>
      </c>
      <c r="T10" s="461" t="s">
        <v>351</v>
      </c>
      <c r="U10" s="454">
        <v>0</v>
      </c>
      <c r="V10" s="454">
        <f>IF(AND(S10=0,U10=0),#REF!*(1+VLOOKUP(#REF!,$X$5:$Y$6,2,FALSE)),IF(T10="COTIZACIÓN TUNEL",S10,U10))</f>
        <v>100000</v>
      </c>
      <c r="W10" s="455">
        <v>0.03</v>
      </c>
      <c r="X10" s="455"/>
      <c r="Y10" s="456">
        <f>IFERROR(+V10*(1+(W10+X10)),"")</f>
        <v>103000</v>
      </c>
      <c r="Z10" s="215"/>
    </row>
    <row r="11" spans="1:26" ht="33.75" customHeight="1">
      <c r="A11" s="217"/>
      <c r="B11" s="446">
        <f>+B10+1</f>
        <v>2</v>
      </c>
      <c r="C11" s="781" t="s">
        <v>352</v>
      </c>
      <c r="D11" s="447" t="s">
        <v>349</v>
      </c>
      <c r="E11" s="443">
        <v>146657</v>
      </c>
      <c r="F11" s="448" t="s">
        <v>350</v>
      </c>
      <c r="G11" s="443">
        <v>150000</v>
      </c>
      <c r="H11" s="443"/>
      <c r="I11" s="443"/>
      <c r="J11" s="442"/>
      <c r="K11" s="449">
        <f t="shared" si="0"/>
        <v>148328.5</v>
      </c>
      <c r="L11" s="449">
        <f t="shared" si="1"/>
        <v>2363.8579695066283</v>
      </c>
      <c r="M11" s="449">
        <f t="shared" si="2"/>
        <v>150692.35796950661</v>
      </c>
      <c r="N11" s="449">
        <f t="shared" si="3"/>
        <v>145964.64203049339</v>
      </c>
      <c r="O11" s="450">
        <f t="shared" si="4"/>
        <v>1.5936640426530493E-2</v>
      </c>
      <c r="P11" s="236">
        <f t="shared" si="5"/>
        <v>146657</v>
      </c>
      <c r="Q11" s="236">
        <f t="shared" si="6"/>
        <v>150000</v>
      </c>
      <c r="R11" s="236">
        <f t="shared" si="7"/>
        <v>0</v>
      </c>
      <c r="S11" s="237">
        <f t="shared" si="8"/>
        <v>148329</v>
      </c>
      <c r="T11" s="462" t="s">
        <v>351</v>
      </c>
      <c r="U11" s="457">
        <v>0</v>
      </c>
      <c r="V11" s="457">
        <f>IF(AND(S11=0,U11=0),#REF!*(1+VLOOKUP(#REF!,$X$5:$Y$6,2,FALSE)),IF(T11="COTIZACIÓN TUNEL",S11,U11))</f>
        <v>148329</v>
      </c>
      <c r="W11" s="458">
        <v>0.03</v>
      </c>
      <c r="X11" s="452"/>
      <c r="Y11" s="456">
        <f>IFERROR(+V11*(1+(W11+X11)),"")</f>
        <v>152778.87</v>
      </c>
      <c r="Z11" s="215"/>
    </row>
    <row r="12" spans="1:26" ht="57.75" customHeight="1">
      <c r="A12" s="217"/>
      <c r="B12" s="446">
        <f t="shared" ref="B12:B51" si="9">+B11+1</f>
        <v>3</v>
      </c>
      <c r="C12" s="781" t="s">
        <v>353</v>
      </c>
      <c r="D12" s="447" t="s">
        <v>354</v>
      </c>
      <c r="E12" s="463">
        <f>12974680*0.7</f>
        <v>9082276</v>
      </c>
      <c r="F12" s="448" t="s">
        <v>355</v>
      </c>
      <c r="G12" s="463">
        <f>12974680*0.7</f>
        <v>9082276</v>
      </c>
      <c r="H12" s="443" t="s">
        <v>355</v>
      </c>
      <c r="I12" s="463"/>
      <c r="J12" s="442" t="s">
        <v>355</v>
      </c>
      <c r="K12" s="449">
        <f t="shared" si="0"/>
        <v>9082276</v>
      </c>
      <c r="L12" s="449">
        <f t="shared" si="1"/>
        <v>0</v>
      </c>
      <c r="M12" s="449">
        <f t="shared" si="2"/>
        <v>9082276</v>
      </c>
      <c r="N12" s="449">
        <f t="shared" si="3"/>
        <v>9082276</v>
      </c>
      <c r="O12" s="450">
        <f t="shared" si="4"/>
        <v>0</v>
      </c>
      <c r="P12" s="236">
        <f t="shared" si="5"/>
        <v>9082276</v>
      </c>
      <c r="Q12" s="236">
        <f>+IF(AND($G12&lt;=$M12,$G12&gt;=$N12),$G12,)</f>
        <v>9082276</v>
      </c>
      <c r="R12" s="236">
        <f>+IF(AND($I12&lt;=$M12,$I12&gt;=$N12),$I12,)</f>
        <v>0</v>
      </c>
      <c r="S12" s="237">
        <f>IFERROR(ROUND(AVERAGEIF(P12:R12,"&gt;0"),0),"")</f>
        <v>9082276</v>
      </c>
      <c r="T12" s="462" t="s">
        <v>351</v>
      </c>
      <c r="U12" s="457">
        <v>0</v>
      </c>
      <c r="V12" s="457">
        <f>IF(AND(S12=0,U12=0),#REF!*(1+VLOOKUP(#REF!,$X$5:$Y$6,2,FALSE)),IF(T12="COTIZACIÓN TUNEL",S12,U12))</f>
        <v>9082276</v>
      </c>
      <c r="W12" s="458">
        <v>0.03</v>
      </c>
      <c r="X12" s="452"/>
      <c r="Y12" s="456">
        <f>IFERROR(+V12*(1+(W12+X12)),"")</f>
        <v>9354744.2799999993</v>
      </c>
      <c r="Z12" s="215"/>
    </row>
    <row r="13" spans="1:26" ht="33.75" customHeight="1">
      <c r="A13" s="217"/>
      <c r="B13" s="446">
        <f t="shared" si="9"/>
        <v>4</v>
      </c>
      <c r="C13" s="440" t="s">
        <v>356</v>
      </c>
      <c r="D13" s="447" t="s">
        <v>357</v>
      </c>
      <c r="E13" s="463"/>
      <c r="F13" s="448" t="s">
        <v>358</v>
      </c>
      <c r="G13" s="451"/>
      <c r="H13" s="443" t="s">
        <v>359</v>
      </c>
      <c r="I13" s="443"/>
      <c r="J13" s="442" t="s">
        <v>360</v>
      </c>
      <c r="K13" s="449" t="str">
        <f t="shared" si="0"/>
        <v/>
      </c>
      <c r="L13" s="449" t="e">
        <f t="shared" si="1"/>
        <v>#DIV/0!</v>
      </c>
      <c r="M13" s="449" t="e">
        <f t="shared" si="2"/>
        <v>#DIV/0!</v>
      </c>
      <c r="N13" s="449" t="e">
        <f t="shared" si="3"/>
        <v>#DIV/0!</v>
      </c>
      <c r="O13" s="450" t="e">
        <f t="shared" si="4"/>
        <v>#DIV/0!</v>
      </c>
      <c r="P13" s="236" t="e">
        <f t="shared" si="5"/>
        <v>#DIV/0!</v>
      </c>
      <c r="Q13" s="236" t="e">
        <f t="shared" si="6"/>
        <v>#DIV/0!</v>
      </c>
      <c r="R13" s="236"/>
      <c r="S13" s="237" t="str">
        <f t="shared" si="8"/>
        <v/>
      </c>
      <c r="T13" s="462" t="s">
        <v>351</v>
      </c>
      <c r="U13" s="460"/>
      <c r="V13" s="457" t="str">
        <f>IF(AND(S13=0,U13=0),#REF!*(1+VLOOKUP(#REF!,$X$5:$Y$6,2,FALSE)),IF(T13="COTIZACIÓN TUNEL",S13,U13))</f>
        <v/>
      </c>
      <c r="W13" s="458">
        <v>0.03</v>
      </c>
      <c r="X13" s="452"/>
      <c r="Y13" s="456" t="str">
        <f t="shared" ref="Y13" si="10">IFERROR(+V13*(1+(W13+X13)),"")</f>
        <v/>
      </c>
      <c r="Z13" s="215"/>
    </row>
    <row r="14" spans="1:26" ht="25.5">
      <c r="A14" s="217"/>
      <c r="B14" s="446">
        <f t="shared" si="9"/>
        <v>5</v>
      </c>
      <c r="C14" s="440" t="s">
        <v>361</v>
      </c>
      <c r="D14" s="447" t="s">
        <v>362</v>
      </c>
      <c r="E14" s="463"/>
      <c r="F14" s="448" t="s">
        <v>358</v>
      </c>
      <c r="G14" s="451"/>
      <c r="H14" s="443" t="s">
        <v>359</v>
      </c>
      <c r="I14" s="443"/>
      <c r="J14" s="442" t="s">
        <v>360</v>
      </c>
      <c r="K14" s="449"/>
      <c r="L14" s="449" t="e">
        <f t="shared" si="1"/>
        <v>#DIV/0!</v>
      </c>
      <c r="M14" s="449" t="e">
        <f t="shared" si="2"/>
        <v>#DIV/0!</v>
      </c>
      <c r="N14" s="449" t="e">
        <f t="shared" si="3"/>
        <v>#DIV/0!</v>
      </c>
      <c r="O14" s="450" t="e">
        <f t="shared" si="4"/>
        <v>#DIV/0!</v>
      </c>
      <c r="P14" s="236" t="e">
        <f t="shared" si="5"/>
        <v>#DIV/0!</v>
      </c>
      <c r="Q14" s="236" t="e">
        <f t="shared" si="6"/>
        <v>#DIV/0!</v>
      </c>
      <c r="R14" s="236" t="e">
        <f>+IF(AND($I14&lt;=$M14,$I14&gt;=$N14),$I14,)</f>
        <v>#DIV/0!</v>
      </c>
      <c r="S14" s="237" t="str">
        <f t="shared" si="8"/>
        <v/>
      </c>
      <c r="T14" s="462" t="s">
        <v>351</v>
      </c>
      <c r="U14" s="460"/>
      <c r="V14" s="457" t="str">
        <f>IF(AND(S14=0,U14=0),#REF!*(1+VLOOKUP(#REF!,$X$5:$Y$6,2,FALSE)),IF(T14="COTIZACIÓN TUNEL",S14,U14))</f>
        <v/>
      </c>
      <c r="W14" s="458">
        <v>0.03</v>
      </c>
      <c r="X14" s="452"/>
      <c r="Y14" s="459"/>
      <c r="Z14" s="215"/>
    </row>
    <row r="15" spans="1:26" ht="33.75" customHeight="1">
      <c r="A15" s="217"/>
      <c r="B15" s="446">
        <f t="shared" si="9"/>
        <v>6</v>
      </c>
      <c r="C15" s="440" t="s">
        <v>363</v>
      </c>
      <c r="D15" s="453"/>
      <c r="E15" s="451"/>
      <c r="F15" s="448"/>
      <c r="G15" s="451"/>
      <c r="H15" s="452"/>
      <c r="I15" s="451"/>
      <c r="J15" s="452"/>
      <c r="K15" s="449"/>
      <c r="L15" s="449"/>
      <c r="M15" s="449"/>
      <c r="N15" s="449"/>
      <c r="O15" s="450"/>
      <c r="P15" s="236"/>
      <c r="Q15" s="236"/>
      <c r="R15" s="236"/>
      <c r="S15" s="237"/>
      <c r="T15" s="462"/>
      <c r="U15" s="460"/>
      <c r="V15" s="457"/>
      <c r="W15" s="458"/>
      <c r="X15" s="452"/>
      <c r="Y15" s="459"/>
      <c r="Z15" s="215"/>
    </row>
    <row r="16" spans="1:26" ht="33.75" customHeight="1">
      <c r="A16" s="214"/>
      <c r="B16" s="446">
        <f t="shared" si="9"/>
        <v>7</v>
      </c>
      <c r="C16" s="440" t="s">
        <v>364</v>
      </c>
      <c r="D16" s="230"/>
      <c r="E16" s="247"/>
      <c r="F16" s="230"/>
      <c r="G16" s="247"/>
      <c r="H16" s="230"/>
      <c r="I16" s="247"/>
      <c r="J16" s="230"/>
      <c r="K16" s="230"/>
      <c r="L16" s="230"/>
      <c r="M16" s="230"/>
      <c r="N16" s="230"/>
      <c r="O16" s="230"/>
      <c r="P16" s="248"/>
      <c r="Q16" s="248"/>
      <c r="R16" s="248"/>
      <c r="S16" s="249"/>
      <c r="T16" s="230"/>
      <c r="U16" s="231"/>
      <c r="V16" s="230"/>
      <c r="W16" s="230"/>
      <c r="X16" s="233"/>
      <c r="Z16" s="214"/>
    </row>
    <row r="17" spans="1:26" ht="25.5">
      <c r="A17" s="214"/>
      <c r="B17" s="446">
        <f t="shared" si="9"/>
        <v>8</v>
      </c>
      <c r="C17" s="440" t="s">
        <v>365</v>
      </c>
      <c r="D17" s="250"/>
      <c r="E17" s="251"/>
      <c r="F17" s="250"/>
      <c r="G17" s="251"/>
      <c r="H17" s="250"/>
      <c r="I17" s="251"/>
      <c r="J17" s="250"/>
      <c r="K17" s="250"/>
      <c r="L17" s="250"/>
      <c r="M17" s="250"/>
      <c r="N17" s="250"/>
      <c r="O17" s="250"/>
      <c r="P17" s="252"/>
      <c r="Q17" s="252"/>
      <c r="R17" s="252"/>
      <c r="S17" s="253"/>
      <c r="T17" s="250"/>
      <c r="U17" s="254"/>
      <c r="V17" s="250"/>
      <c r="W17" s="250"/>
      <c r="X17" s="230"/>
      <c r="Y17" s="232"/>
      <c r="Z17" s="214"/>
    </row>
    <row r="18" spans="1:26" ht="12.75">
      <c r="B18" s="446">
        <f t="shared" si="9"/>
        <v>9</v>
      </c>
      <c r="C18" s="440" t="s">
        <v>366</v>
      </c>
    </row>
    <row r="19" spans="1:26" ht="12.75">
      <c r="B19" s="446">
        <f t="shared" si="9"/>
        <v>10</v>
      </c>
      <c r="C19" s="440" t="s">
        <v>367</v>
      </c>
    </row>
    <row r="20" spans="1:26" ht="12.75">
      <c r="B20" s="446">
        <f t="shared" si="9"/>
        <v>11</v>
      </c>
      <c r="C20" s="440" t="s">
        <v>368</v>
      </c>
    </row>
    <row r="21" spans="1:26" ht="12.75">
      <c r="B21" s="446">
        <f t="shared" si="9"/>
        <v>12</v>
      </c>
      <c r="C21" s="440" t="s">
        <v>369</v>
      </c>
    </row>
    <row r="22" spans="1:26" ht="25.5">
      <c r="B22" s="446">
        <f t="shared" si="9"/>
        <v>13</v>
      </c>
      <c r="C22" s="440" t="s">
        <v>370</v>
      </c>
    </row>
    <row r="23" spans="1:26" ht="25.5">
      <c r="B23" s="446">
        <f t="shared" si="9"/>
        <v>14</v>
      </c>
      <c r="C23" s="440" t="s">
        <v>371</v>
      </c>
    </row>
    <row r="24" spans="1:26" ht="12.75">
      <c r="B24" s="446">
        <f t="shared" si="9"/>
        <v>15</v>
      </c>
      <c r="C24" s="440" t="s">
        <v>372</v>
      </c>
    </row>
    <row r="25" spans="1:26" ht="12.75">
      <c r="B25" s="446">
        <f t="shared" si="9"/>
        <v>16</v>
      </c>
      <c r="C25" s="440" t="s">
        <v>373</v>
      </c>
    </row>
    <row r="26" spans="1:26" ht="12.75">
      <c r="B26" s="446">
        <f t="shared" si="9"/>
        <v>17</v>
      </c>
      <c r="C26" s="440" t="s">
        <v>374</v>
      </c>
    </row>
    <row r="27" spans="1:26" ht="12.75">
      <c r="B27" s="446">
        <f t="shared" si="9"/>
        <v>18</v>
      </c>
      <c r="C27" s="440" t="s">
        <v>375</v>
      </c>
    </row>
    <row r="28" spans="1:26" ht="12.75">
      <c r="B28" s="446">
        <f t="shared" si="9"/>
        <v>19</v>
      </c>
      <c r="C28" s="440" t="s">
        <v>376</v>
      </c>
    </row>
    <row r="29" spans="1:26" ht="12.75">
      <c r="B29" s="446">
        <f t="shared" si="9"/>
        <v>20</v>
      </c>
      <c r="C29" s="440" t="s">
        <v>377</v>
      </c>
    </row>
    <row r="30" spans="1:26" ht="12.75">
      <c r="B30" s="446">
        <f t="shared" si="9"/>
        <v>21</v>
      </c>
      <c r="C30" s="440" t="s">
        <v>378</v>
      </c>
    </row>
    <row r="31" spans="1:26" ht="12.75">
      <c r="B31" s="446">
        <f t="shared" si="9"/>
        <v>22</v>
      </c>
      <c r="C31" s="440" t="s">
        <v>379</v>
      </c>
    </row>
    <row r="32" spans="1:26" ht="12.75">
      <c r="B32" s="446">
        <f t="shared" si="9"/>
        <v>23</v>
      </c>
      <c r="C32" s="440" t="s">
        <v>380</v>
      </c>
    </row>
    <row r="33" spans="2:3" ht="12.75">
      <c r="B33" s="446">
        <f t="shared" si="9"/>
        <v>24</v>
      </c>
      <c r="C33" s="440" t="s">
        <v>381</v>
      </c>
    </row>
    <row r="34" spans="2:3" ht="12.75">
      <c r="B34" s="446">
        <f t="shared" si="9"/>
        <v>25</v>
      </c>
      <c r="C34" s="440" t="s">
        <v>382</v>
      </c>
    </row>
    <row r="35" spans="2:3" ht="12.75">
      <c r="B35" s="446">
        <f t="shared" si="9"/>
        <v>26</v>
      </c>
      <c r="C35" s="440" t="s">
        <v>383</v>
      </c>
    </row>
    <row r="36" spans="2:3" ht="25.5">
      <c r="B36" s="446">
        <f t="shared" si="9"/>
        <v>27</v>
      </c>
      <c r="C36" s="440" t="s">
        <v>384</v>
      </c>
    </row>
    <row r="37" spans="2:3" ht="12.75">
      <c r="B37" s="446">
        <f t="shared" si="9"/>
        <v>28</v>
      </c>
      <c r="C37" s="440" t="s">
        <v>385</v>
      </c>
    </row>
    <row r="38" spans="2:3" ht="12.75">
      <c r="B38" s="446">
        <f t="shared" si="9"/>
        <v>29</v>
      </c>
      <c r="C38" s="440" t="s">
        <v>386</v>
      </c>
    </row>
    <row r="39" spans="2:3" ht="12.75">
      <c r="B39" s="446">
        <f t="shared" si="9"/>
        <v>30</v>
      </c>
      <c r="C39" s="440" t="s">
        <v>387</v>
      </c>
    </row>
    <row r="40" spans="2:3" ht="12.75">
      <c r="B40" s="446">
        <f t="shared" si="9"/>
        <v>31</v>
      </c>
      <c r="C40" s="440" t="s">
        <v>388</v>
      </c>
    </row>
    <row r="41" spans="2:3" ht="12.75">
      <c r="B41" s="446">
        <f t="shared" si="9"/>
        <v>32</v>
      </c>
      <c r="C41" s="440" t="s">
        <v>389</v>
      </c>
    </row>
    <row r="42" spans="2:3" ht="12.75">
      <c r="B42" s="446">
        <f t="shared" si="9"/>
        <v>33</v>
      </c>
      <c r="C42" s="440" t="s">
        <v>390</v>
      </c>
    </row>
    <row r="43" spans="2:3" ht="25.5">
      <c r="B43" s="446">
        <f t="shared" si="9"/>
        <v>34</v>
      </c>
      <c r="C43" s="440" t="s">
        <v>391</v>
      </c>
    </row>
    <row r="44" spans="2:3" ht="12.75">
      <c r="B44" s="446">
        <f t="shared" si="9"/>
        <v>35</v>
      </c>
      <c r="C44" s="440" t="s">
        <v>392</v>
      </c>
    </row>
    <row r="45" spans="2:3" ht="12.75">
      <c r="B45" s="446">
        <f t="shared" si="9"/>
        <v>36</v>
      </c>
      <c r="C45" s="440" t="s">
        <v>393</v>
      </c>
    </row>
    <row r="46" spans="2:3" ht="12.75">
      <c r="B46" s="446">
        <f t="shared" si="9"/>
        <v>37</v>
      </c>
      <c r="C46" s="440" t="s">
        <v>394</v>
      </c>
    </row>
    <row r="47" spans="2:3" ht="12.75">
      <c r="B47" s="446">
        <f t="shared" si="9"/>
        <v>38</v>
      </c>
      <c r="C47" s="440" t="s">
        <v>395</v>
      </c>
    </row>
    <row r="48" spans="2:3" ht="12.75">
      <c r="B48" s="446">
        <f t="shared" si="9"/>
        <v>39</v>
      </c>
      <c r="C48" s="440" t="s">
        <v>396</v>
      </c>
    </row>
    <row r="49" spans="2:3" ht="12.75">
      <c r="B49" s="446">
        <f t="shared" si="9"/>
        <v>40</v>
      </c>
      <c r="C49" s="440" t="s">
        <v>397</v>
      </c>
    </row>
    <row r="50" spans="2:3" ht="12.75">
      <c r="B50" s="446">
        <f t="shared" si="9"/>
        <v>41</v>
      </c>
      <c r="C50" s="440" t="s">
        <v>398</v>
      </c>
    </row>
    <row r="51" spans="2:3" ht="25.5">
      <c r="B51" s="446">
        <f t="shared" si="9"/>
        <v>42</v>
      </c>
      <c r="C51" s="440" t="s">
        <v>399</v>
      </c>
    </row>
    <row r="85" spans="9:9">
      <c r="I85" s="30">
        <v>177148035.87</v>
      </c>
    </row>
  </sheetData>
  <autoFilter ref="C9:Y12" xr:uid="{00000000-0009-0000-0000-00000B000000}"/>
  <mergeCells count="9">
    <mergeCell ref="E8:J8"/>
    <mergeCell ref="K8:S8"/>
    <mergeCell ref="X2:Y4"/>
    <mergeCell ref="B2:W2"/>
    <mergeCell ref="B3:W3"/>
    <mergeCell ref="B4:W4"/>
    <mergeCell ref="B6:Y6"/>
    <mergeCell ref="T8:Y8"/>
    <mergeCell ref="B8:D8"/>
  </mergeCells>
  <conditionalFormatting sqref="P10:R15">
    <cfRule type="cellIs" dxfId="4" priority="1" operator="equal">
      <formula>0</formula>
    </cfRule>
    <cfRule type="cellIs" dxfId="3" priority="2" operator="greaterThan">
      <formula>0</formula>
    </cfRule>
  </conditionalFormatting>
  <dataValidations count="1">
    <dataValidation type="list" allowBlank="1" showInputMessage="1" showErrorMessage="1" sqref="T10:T15" xr:uid="{00000000-0002-0000-0B00-000000000000}">
      <formula1>"COTIZACIÓN TUNEL,CONSTRUDATA,IPC,CCP,BANREP,FERRETERÍA"</formula1>
    </dataValidation>
  </dataValidations>
  <printOptions horizontalCentered="1" verticalCentered="1"/>
  <pageMargins left="0" right="0" top="0" bottom="0" header="0.31496062992125984" footer="0.31496062992125984"/>
  <pageSetup paperSize="9" scale="35"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6"/>
  </sheetPr>
  <dimension ref="A1:BG42"/>
  <sheetViews>
    <sheetView topLeftCell="A8" zoomScale="55" zoomScaleNormal="55" workbookViewId="0">
      <selection activeCell="B5" sqref="B5"/>
    </sheetView>
  </sheetViews>
  <sheetFormatPr baseColWidth="10" defaultColWidth="15.42578125" defaultRowHeight="15" outlineLevelCol="1"/>
  <cols>
    <col min="1" max="1" width="2.140625" style="373" customWidth="1"/>
    <col min="2" max="2" width="12.42578125" style="374" customWidth="1"/>
    <col min="3" max="3" width="18" style="374" customWidth="1"/>
    <col min="4" max="4" width="16.42578125" style="374" customWidth="1"/>
    <col min="5" max="5" width="50.42578125" style="373" customWidth="1" collapsed="1"/>
    <col min="6" max="6" width="23.42578125" style="373" customWidth="1" collapsed="1"/>
    <col min="7" max="7" width="10.85546875" style="375" customWidth="1" collapsed="1"/>
    <col min="8" max="9" width="30.85546875" style="418" customWidth="1"/>
    <col min="10" max="10" width="30.85546875" style="375" customWidth="1"/>
    <col min="11" max="12" width="30.85546875" style="418" customWidth="1"/>
    <col min="13" max="13" width="30.85546875" style="375" customWidth="1"/>
    <col min="14" max="19" width="30.85546875" style="418" customWidth="1"/>
    <col min="20" max="22" width="30.85546875" style="418" hidden="1" customWidth="1" outlineLevel="1"/>
    <col min="23" max="23" width="30.85546875" style="373" customWidth="1" collapsed="1"/>
    <col min="24" max="25" width="30.85546875" style="373" customWidth="1"/>
    <col min="26" max="29" width="30.85546875" style="373" customWidth="1" collapsed="1"/>
    <col min="30" max="31" width="30.85546875" style="373" customWidth="1"/>
    <col min="32" max="32" width="30.85546875" style="373" customWidth="1" collapsed="1"/>
    <col min="33" max="42" width="15.42578125" style="373"/>
    <col min="43" max="43" width="15.42578125" style="373" collapsed="1"/>
    <col min="44" max="44" width="15.42578125" style="373"/>
    <col min="45" max="45" width="15.42578125" style="373" collapsed="1"/>
    <col min="46" max="48" width="15.42578125" style="373"/>
    <col min="49" max="49" width="15.42578125" style="373" collapsed="1"/>
    <col min="50" max="52" width="15.42578125" style="373"/>
    <col min="53" max="53" width="15.42578125" style="373" collapsed="1"/>
    <col min="54" max="55" width="15.42578125" style="373"/>
    <col min="56" max="56" width="15.42578125" style="373" collapsed="1"/>
    <col min="57" max="59" width="15.42578125" style="373"/>
    <col min="60" max="16384" width="15.42578125" style="373" collapsed="1"/>
  </cols>
  <sheetData>
    <row r="1" spans="1:32" ht="15.75" thickBot="1">
      <c r="H1" s="376"/>
      <c r="I1" s="376"/>
      <c r="J1" s="377"/>
      <c r="K1" s="376"/>
      <c r="L1" s="376"/>
      <c r="M1" s="377"/>
      <c r="N1" s="376"/>
      <c r="O1" s="376"/>
      <c r="P1" s="376"/>
      <c r="Q1" s="376"/>
      <c r="R1" s="376"/>
      <c r="S1" s="376"/>
      <c r="T1" s="376"/>
      <c r="U1" s="376"/>
      <c r="V1" s="376"/>
      <c r="W1" s="378"/>
      <c r="X1" s="378"/>
      <c r="Y1" s="378"/>
      <c r="Z1" s="378"/>
      <c r="AA1" s="378"/>
      <c r="AB1" s="378"/>
      <c r="AC1" s="378"/>
      <c r="AD1" s="378"/>
      <c r="AE1" s="378"/>
      <c r="AF1" s="378"/>
    </row>
    <row r="2" spans="1:32" s="273" customFormat="1" ht="30.6" customHeight="1">
      <c r="A2" s="272"/>
      <c r="B2" s="1054" t="s">
        <v>0</v>
      </c>
      <c r="C2" s="1054"/>
      <c r="D2" s="1054"/>
      <c r="E2" s="1054"/>
      <c r="F2" s="1054"/>
      <c r="G2" s="1054"/>
      <c r="H2" s="1054"/>
      <c r="I2" s="1054"/>
      <c r="J2" s="1054"/>
      <c r="K2" s="1054"/>
      <c r="L2" s="1054"/>
      <c r="M2" s="1054"/>
      <c r="N2" s="1054"/>
      <c r="O2" s="1054"/>
      <c r="P2" s="1054"/>
      <c r="Q2" s="1054"/>
      <c r="R2" s="1054"/>
      <c r="S2" s="1054"/>
      <c r="T2" s="1054"/>
      <c r="U2" s="1054"/>
      <c r="V2" s="1054"/>
      <c r="W2" s="1054"/>
      <c r="X2" s="1054"/>
      <c r="Y2" s="1054"/>
      <c r="Z2" s="1054"/>
      <c r="AA2" s="1054"/>
      <c r="AB2" s="1054"/>
      <c r="AC2" s="1054"/>
      <c r="AD2" s="1082"/>
      <c r="AE2" s="1079" t="e" vm="5">
        <v>#VALUE!</v>
      </c>
      <c r="AF2" s="1048"/>
    </row>
    <row r="3" spans="1:32" s="273" customFormat="1" ht="33.6" customHeight="1">
      <c r="A3" s="272"/>
      <c r="B3" s="1057" t="s">
        <v>1</v>
      </c>
      <c r="C3" s="1057"/>
      <c r="D3" s="1057"/>
      <c r="E3" s="1057"/>
      <c r="F3" s="1057"/>
      <c r="G3" s="1057"/>
      <c r="H3" s="1057"/>
      <c r="I3" s="1057"/>
      <c r="J3" s="1057"/>
      <c r="K3" s="1057"/>
      <c r="L3" s="1057"/>
      <c r="M3" s="1057"/>
      <c r="N3" s="1057"/>
      <c r="O3" s="1057"/>
      <c r="P3" s="1057"/>
      <c r="Q3" s="1057"/>
      <c r="R3" s="1057"/>
      <c r="S3" s="1057"/>
      <c r="T3" s="1057"/>
      <c r="U3" s="1057"/>
      <c r="V3" s="1057"/>
      <c r="W3" s="1057"/>
      <c r="X3" s="1057"/>
      <c r="Y3" s="1057"/>
      <c r="Z3" s="1057"/>
      <c r="AA3" s="1057"/>
      <c r="AB3" s="1057"/>
      <c r="AC3" s="1057"/>
      <c r="AD3" s="1083"/>
      <c r="AE3" s="1080"/>
      <c r="AF3" s="1050"/>
    </row>
    <row r="4" spans="1:32" s="273" customFormat="1" ht="33.6" customHeight="1" thickBot="1">
      <c r="A4" s="272"/>
      <c r="B4" s="1084" t="str">
        <f>+'INFO GENERAL'!B4</f>
        <v>CALCULO ADMINISTRACIÓN, IMPREVISTOS, UTILIDAD - AIU</v>
      </c>
      <c r="C4" s="1084"/>
      <c r="D4" s="1084"/>
      <c r="E4" s="1084"/>
      <c r="F4" s="1084"/>
      <c r="G4" s="1084"/>
      <c r="H4" s="1084"/>
      <c r="I4" s="1084"/>
      <c r="J4" s="1084"/>
      <c r="K4" s="1084"/>
      <c r="L4" s="1084"/>
      <c r="M4" s="1084"/>
      <c r="N4" s="1084"/>
      <c r="O4" s="1084"/>
      <c r="P4" s="1084"/>
      <c r="Q4" s="1084"/>
      <c r="R4" s="1084"/>
      <c r="S4" s="1084"/>
      <c r="T4" s="1084"/>
      <c r="U4" s="1084"/>
      <c r="V4" s="1084"/>
      <c r="W4" s="1084"/>
      <c r="X4" s="1084"/>
      <c r="Y4" s="1084"/>
      <c r="Z4" s="1084"/>
      <c r="AA4" s="1084"/>
      <c r="AB4" s="1084"/>
      <c r="AC4" s="1084"/>
      <c r="AD4" s="1085"/>
      <c r="AE4" s="1081"/>
      <c r="AF4" s="1052"/>
    </row>
    <row r="5" spans="1:32" s="273" customFormat="1" ht="33.6" customHeight="1">
      <c r="A5" s="270"/>
      <c r="B5" s="400"/>
      <c r="C5" s="400"/>
      <c r="D5" s="400"/>
      <c r="E5" s="400"/>
      <c r="F5" s="400"/>
      <c r="G5" s="400"/>
      <c r="H5" s="400"/>
      <c r="I5" s="400"/>
      <c r="J5" s="400"/>
      <c r="K5" s="400"/>
      <c r="L5" s="400"/>
      <c r="M5" s="400"/>
      <c r="N5" s="400"/>
      <c r="O5" s="400"/>
      <c r="P5" s="400"/>
      <c r="Q5" s="400"/>
      <c r="R5" s="400"/>
      <c r="S5" s="400"/>
      <c r="T5" s="400"/>
      <c r="U5" s="400"/>
      <c r="V5" s="400"/>
      <c r="W5" s="400"/>
      <c r="X5" s="400"/>
      <c r="Y5" s="400"/>
      <c r="Z5" s="400"/>
      <c r="AA5" s="400"/>
      <c r="AB5" s="400"/>
      <c r="AC5" s="400"/>
      <c r="AD5" s="400"/>
      <c r="AE5" s="401"/>
      <c r="AF5" s="402"/>
    </row>
    <row r="6" spans="1:32" s="380" customFormat="1" ht="41.25" customHeight="1">
      <c r="A6" s="379"/>
      <c r="B6" s="1086" t="s">
        <v>400</v>
      </c>
      <c r="C6" s="1086"/>
      <c r="D6" s="1086"/>
      <c r="E6" s="1086"/>
      <c r="F6" s="1086"/>
      <c r="G6" s="1087"/>
      <c r="H6" s="1093" t="s">
        <v>323</v>
      </c>
      <c r="I6" s="1094"/>
      <c r="J6" s="1094"/>
      <c r="K6" s="1094"/>
      <c r="L6" s="1094"/>
      <c r="M6" s="1094"/>
      <c r="N6" s="1094"/>
      <c r="O6" s="1094"/>
      <c r="P6" s="1094"/>
      <c r="Q6" s="1094"/>
      <c r="R6" s="1094"/>
      <c r="S6" s="1094"/>
      <c r="T6" s="414"/>
      <c r="U6" s="414"/>
      <c r="V6" s="414"/>
      <c r="W6" s="414"/>
      <c r="X6" s="414"/>
      <c r="Y6" s="414"/>
      <c r="Z6" s="414"/>
      <c r="AA6" s="414"/>
      <c r="AB6" s="414"/>
      <c r="AC6" s="414"/>
      <c r="AD6" s="414"/>
      <c r="AE6" s="414"/>
      <c r="AF6" s="415"/>
    </row>
    <row r="7" spans="1:32" s="380" customFormat="1" ht="48" customHeight="1">
      <c r="A7" s="381"/>
      <c r="B7" s="1088"/>
      <c r="C7" s="1088"/>
      <c r="D7" s="1088"/>
      <c r="E7" s="1088"/>
      <c r="F7" s="1088"/>
      <c r="G7" s="1089"/>
      <c r="H7" s="1090" t="s">
        <v>401</v>
      </c>
      <c r="I7" s="1091"/>
      <c r="J7" s="1092"/>
      <c r="K7" s="1090" t="s">
        <v>402</v>
      </c>
      <c r="L7" s="1091"/>
      <c r="M7" s="1092"/>
      <c r="N7" s="1090"/>
      <c r="O7" s="1091"/>
      <c r="P7" s="1092"/>
      <c r="Q7" s="1090"/>
      <c r="R7" s="1091"/>
      <c r="S7" s="1092"/>
      <c r="T7" s="404"/>
      <c r="U7" s="416"/>
      <c r="V7" s="416"/>
      <c r="W7" s="403"/>
      <c r="X7" s="403"/>
      <c r="Y7" s="403"/>
      <c r="Z7" s="403"/>
      <c r="AA7" s="403"/>
      <c r="AB7" s="403"/>
      <c r="AC7" s="403"/>
      <c r="AD7" s="403"/>
      <c r="AE7" s="403"/>
      <c r="AF7" s="403"/>
    </row>
    <row r="8" spans="1:32" s="383" customFormat="1" ht="67.5" customHeight="1">
      <c r="A8" s="382"/>
      <c r="B8" s="405" t="s">
        <v>403</v>
      </c>
      <c r="C8" s="406" t="s">
        <v>404</v>
      </c>
      <c r="D8" s="406" t="s">
        <v>405</v>
      </c>
      <c r="E8" s="406" t="s">
        <v>406</v>
      </c>
      <c r="F8" s="406" t="s">
        <v>407</v>
      </c>
      <c r="G8" s="406" t="s">
        <v>327</v>
      </c>
      <c r="H8" s="407" t="s">
        <v>408</v>
      </c>
      <c r="I8" s="407" t="s">
        <v>409</v>
      </c>
      <c r="J8" s="408" t="s">
        <v>410</v>
      </c>
      <c r="K8" s="409" t="s">
        <v>411</v>
      </c>
      <c r="L8" s="407" t="s">
        <v>412</v>
      </c>
      <c r="M8" s="410" t="s">
        <v>410</v>
      </c>
      <c r="N8" s="409" t="s">
        <v>413</v>
      </c>
      <c r="O8" s="407" t="s">
        <v>414</v>
      </c>
      <c r="P8" s="410" t="s">
        <v>410</v>
      </c>
      <c r="Q8" s="409" t="s">
        <v>415</v>
      </c>
      <c r="R8" s="407" t="s">
        <v>416</v>
      </c>
      <c r="S8" s="411" t="s">
        <v>410</v>
      </c>
      <c r="T8" s="409" t="s">
        <v>417</v>
      </c>
      <c r="U8" s="407" t="s">
        <v>418</v>
      </c>
      <c r="V8" s="411" t="s">
        <v>410</v>
      </c>
      <c r="W8" s="412" t="s">
        <v>334</v>
      </c>
      <c r="X8" s="413" t="s">
        <v>419</v>
      </c>
      <c r="Y8" s="413" t="s">
        <v>336</v>
      </c>
      <c r="Z8" s="413" t="s">
        <v>337</v>
      </c>
      <c r="AA8" s="413" t="s">
        <v>339</v>
      </c>
      <c r="AB8" s="413" t="s">
        <v>340</v>
      </c>
      <c r="AC8" s="413" t="s">
        <v>341</v>
      </c>
      <c r="AD8" s="413" t="s">
        <v>420</v>
      </c>
      <c r="AE8" s="413" t="s">
        <v>421</v>
      </c>
      <c r="AF8" s="410" t="s">
        <v>422</v>
      </c>
    </row>
    <row r="9" spans="1:32" s="386" customFormat="1" ht="93" customHeight="1">
      <c r="A9" s="384"/>
      <c r="B9" s="385">
        <v>1</v>
      </c>
      <c r="C9" s="1070" t="s">
        <v>423</v>
      </c>
      <c r="D9" s="347" t="s">
        <v>424</v>
      </c>
      <c r="E9" s="697" t="s">
        <v>425</v>
      </c>
      <c r="F9" s="342" t="s">
        <v>400</v>
      </c>
      <c r="G9" s="342" t="s">
        <v>349</v>
      </c>
      <c r="H9" s="343">
        <v>141968</v>
      </c>
      <c r="I9" s="343">
        <f>+H9+26977</f>
        <v>168945</v>
      </c>
      <c r="J9" s="342" t="s">
        <v>426</v>
      </c>
      <c r="K9" s="343">
        <v>113150</v>
      </c>
      <c r="L9" s="343">
        <f>+K9+0</f>
        <v>113150</v>
      </c>
      <c r="M9" s="344" t="s">
        <v>427</v>
      </c>
      <c r="N9" s="343"/>
      <c r="O9" s="343"/>
      <c r="P9" s="344"/>
      <c r="Q9" s="343">
        <f>+R9/1.19</f>
        <v>0</v>
      </c>
      <c r="R9" s="343"/>
      <c r="S9" s="342"/>
      <c r="T9" s="343">
        <f>+U9/1.19</f>
        <v>0</v>
      </c>
      <c r="U9" s="343"/>
      <c r="V9" s="342"/>
      <c r="W9" s="345">
        <f>AVERAGE(L9,O9,R9,U177,I9,U9)</f>
        <v>141047.5</v>
      </c>
      <c r="X9" s="345">
        <f>STDEV(I9,L9,O9,R9,U9)</f>
        <v>39453.022856303418</v>
      </c>
      <c r="Y9" s="346">
        <f>IF(X9=0,(MAX(I9:V9)),W9+X9)</f>
        <v>180500.52285630343</v>
      </c>
      <c r="Z9" s="346">
        <f>IF(X9=0,(MIN(I9:V9)),W9-X9)</f>
        <v>101594.47714369658</v>
      </c>
      <c r="AA9" s="238">
        <f>IF(AND(I9&lt;=$Y9,I9&gt;=$Z9),I9,0)</f>
        <v>168945</v>
      </c>
      <c r="AB9" s="238">
        <f t="shared" ref="AB9" si="0">IF(AND(L9&lt;=$Y9,L9&gt;=$Z9),L9,0)</f>
        <v>113150</v>
      </c>
      <c r="AC9" s="238">
        <f t="shared" ref="AC9" si="1">IF(AND(O9&lt;=$Y9,O9&gt;=$Z9),O9,0)</f>
        <v>0</v>
      </c>
      <c r="AD9" s="238">
        <f>IF(AND(R9&lt;=$Y9,R9&gt;=$Z9),R9,0)</f>
        <v>0</v>
      </c>
      <c r="AE9" s="238">
        <f>IF(AND(U9&lt;=$Y9,U9&gt;=$Z9),U9,0)</f>
        <v>0</v>
      </c>
      <c r="AF9" s="239">
        <f>ROUND(AVERAGEIF(AA9:AE9,"&gt;0"),0)</f>
        <v>141048</v>
      </c>
    </row>
    <row r="10" spans="1:32" s="386" customFormat="1" ht="54.75" customHeight="1">
      <c r="A10" s="384"/>
      <c r="B10" s="387">
        <f>+B9+1</f>
        <v>2</v>
      </c>
      <c r="C10" s="1071"/>
      <c r="D10" s="347"/>
      <c r="E10" s="348"/>
      <c r="F10" s="277"/>
      <c r="G10" s="277"/>
      <c r="H10" s="349"/>
      <c r="I10" s="349"/>
      <c r="J10" s="342"/>
      <c r="K10" s="349"/>
      <c r="L10" s="349"/>
      <c r="M10" s="277"/>
      <c r="N10" s="349"/>
      <c r="O10" s="349"/>
      <c r="P10" s="350"/>
      <c r="Q10" s="349"/>
      <c r="R10" s="349"/>
      <c r="S10" s="277"/>
      <c r="T10" s="349"/>
      <c r="U10" s="349"/>
      <c r="V10" s="277"/>
      <c r="W10" s="351"/>
      <c r="X10" s="345"/>
      <c r="Y10" s="346"/>
      <c r="Z10" s="346"/>
      <c r="AA10" s="238"/>
      <c r="AB10" s="238"/>
      <c r="AC10" s="238"/>
      <c r="AD10" s="238"/>
      <c r="AE10" s="238"/>
      <c r="AF10" s="239"/>
    </row>
    <row r="11" spans="1:32" s="386" customFormat="1" ht="54" customHeight="1">
      <c r="A11" s="384"/>
      <c r="B11" s="387">
        <f t="shared" ref="B11:B40" si="2">+B10+1</f>
        <v>3</v>
      </c>
      <c r="C11" s="1071"/>
      <c r="D11" s="347"/>
      <c r="E11" s="348"/>
      <c r="F11" s="277"/>
      <c r="G11" s="277"/>
      <c r="H11" s="349"/>
      <c r="I11" s="349"/>
      <c r="J11" s="342"/>
      <c r="K11" s="349"/>
      <c r="L11" s="349"/>
      <c r="M11" s="350"/>
      <c r="N11" s="349"/>
      <c r="O11" s="349"/>
      <c r="P11" s="350"/>
      <c r="Q11" s="349"/>
      <c r="R11" s="349"/>
      <c r="S11" s="277"/>
      <c r="T11" s="349"/>
      <c r="U11" s="349"/>
      <c r="V11" s="277"/>
      <c r="W11" s="351"/>
      <c r="X11" s="351"/>
      <c r="Y11" s="352"/>
      <c r="Z11" s="352"/>
      <c r="AA11" s="240"/>
      <c r="AB11" s="240"/>
      <c r="AC11" s="240"/>
      <c r="AD11" s="240"/>
      <c r="AE11" s="240"/>
      <c r="AF11" s="241"/>
    </row>
    <row r="12" spans="1:32" s="386" customFormat="1" ht="54.75" customHeight="1">
      <c r="A12" s="384"/>
      <c r="B12" s="387">
        <f t="shared" si="2"/>
        <v>4</v>
      </c>
      <c r="C12" s="1071"/>
      <c r="D12" s="347"/>
      <c r="E12" s="348"/>
      <c r="F12" s="277"/>
      <c r="G12" s="277"/>
      <c r="H12" s="349"/>
      <c r="I12" s="349"/>
      <c r="J12" s="342"/>
      <c r="K12" s="349"/>
      <c r="L12" s="349"/>
      <c r="M12" s="277"/>
      <c r="N12" s="349"/>
      <c r="O12" s="349"/>
      <c r="P12" s="350"/>
      <c r="Q12" s="349"/>
      <c r="R12" s="349"/>
      <c r="S12" s="277"/>
      <c r="T12" s="349"/>
      <c r="U12" s="349"/>
      <c r="V12" s="277"/>
      <c r="W12" s="351"/>
      <c r="X12" s="351"/>
      <c r="Y12" s="352"/>
      <c r="Z12" s="352"/>
      <c r="AA12" s="240"/>
      <c r="AB12" s="240"/>
      <c r="AC12" s="240"/>
      <c r="AD12" s="240"/>
      <c r="AE12" s="240"/>
      <c r="AF12" s="241"/>
    </row>
    <row r="13" spans="1:32" s="386" customFormat="1" ht="54.75" customHeight="1">
      <c r="A13" s="384"/>
      <c r="B13" s="387">
        <f t="shared" si="2"/>
        <v>5</v>
      </c>
      <c r="C13" s="1071"/>
      <c r="D13" s="347"/>
      <c r="E13" s="348"/>
      <c r="F13" s="277"/>
      <c r="G13" s="277"/>
      <c r="H13" s="349"/>
      <c r="I13" s="349"/>
      <c r="J13" s="342"/>
      <c r="K13" s="349"/>
      <c r="L13" s="349"/>
      <c r="M13" s="350"/>
      <c r="N13" s="349"/>
      <c r="O13" s="349"/>
      <c r="P13" s="350"/>
      <c r="Q13" s="349"/>
      <c r="R13" s="349"/>
      <c r="S13" s="277"/>
      <c r="T13" s="349"/>
      <c r="U13" s="349"/>
      <c r="V13" s="277"/>
      <c r="W13" s="351"/>
      <c r="X13" s="351"/>
      <c r="Y13" s="352"/>
      <c r="Z13" s="352"/>
      <c r="AA13" s="240"/>
      <c r="AB13" s="240"/>
      <c r="AC13" s="240"/>
      <c r="AD13" s="240"/>
      <c r="AE13" s="240"/>
      <c r="AF13" s="241"/>
    </row>
    <row r="14" spans="1:32" s="386" customFormat="1" ht="66.75" customHeight="1">
      <c r="A14" s="384"/>
      <c r="B14" s="388">
        <f t="shared" si="2"/>
        <v>6</v>
      </c>
      <c r="C14" s="1072"/>
      <c r="D14" s="353"/>
      <c r="E14" s="354"/>
      <c r="F14" s="355"/>
      <c r="G14" s="355"/>
      <c r="H14" s="356"/>
      <c r="I14" s="356"/>
      <c r="J14" s="342"/>
      <c r="K14" s="356"/>
      <c r="L14" s="356"/>
      <c r="M14" s="355"/>
      <c r="N14" s="356"/>
      <c r="O14" s="356"/>
      <c r="P14" s="357"/>
      <c r="Q14" s="356"/>
      <c r="R14" s="356"/>
      <c r="S14" s="355"/>
      <c r="T14" s="356"/>
      <c r="U14" s="356"/>
      <c r="V14" s="355"/>
      <c r="W14" s="358"/>
      <c r="X14" s="358"/>
      <c r="Y14" s="359"/>
      <c r="Z14" s="359"/>
      <c r="AA14" s="242"/>
      <c r="AB14" s="242"/>
      <c r="AC14" s="242"/>
      <c r="AD14" s="242"/>
      <c r="AE14" s="242"/>
      <c r="AF14" s="243"/>
    </row>
    <row r="15" spans="1:32" s="386" customFormat="1" ht="50.25" customHeight="1">
      <c r="A15" s="384"/>
      <c r="B15" s="389">
        <f t="shared" si="2"/>
        <v>7</v>
      </c>
      <c r="C15" s="1073"/>
      <c r="D15" s="341"/>
      <c r="E15" s="360"/>
      <c r="F15" s="342"/>
      <c r="G15" s="342"/>
      <c r="H15" s="343"/>
      <c r="I15" s="343"/>
      <c r="J15" s="342"/>
      <c r="K15" s="343"/>
      <c r="L15" s="343"/>
      <c r="M15" s="344"/>
      <c r="N15" s="343"/>
      <c r="O15" s="343"/>
      <c r="P15" s="344"/>
      <c r="Q15" s="343"/>
      <c r="R15" s="343"/>
      <c r="S15" s="342"/>
      <c r="T15" s="343"/>
      <c r="U15" s="343"/>
      <c r="V15" s="342"/>
      <c r="W15" s="345"/>
      <c r="X15" s="345"/>
      <c r="Y15" s="346"/>
      <c r="Z15" s="346"/>
      <c r="AA15" s="238"/>
      <c r="AB15" s="238"/>
      <c r="AC15" s="238"/>
      <c r="AD15" s="238"/>
      <c r="AE15" s="238"/>
      <c r="AF15" s="239"/>
    </row>
    <row r="16" spans="1:32" s="386" customFormat="1" ht="32.450000000000003" customHeight="1">
      <c r="A16" s="384"/>
      <c r="B16" s="390">
        <f t="shared" si="2"/>
        <v>8</v>
      </c>
      <c r="C16" s="1074"/>
      <c r="D16" s="363"/>
      <c r="E16" s="362"/>
      <c r="F16" s="277"/>
      <c r="G16" s="277"/>
      <c r="H16" s="349"/>
      <c r="I16" s="349"/>
      <c r="J16" s="277"/>
      <c r="K16" s="349"/>
      <c r="L16" s="349"/>
      <c r="M16" s="277"/>
      <c r="N16" s="349"/>
      <c r="O16" s="349"/>
      <c r="P16" s="350"/>
      <c r="Q16" s="349"/>
      <c r="R16" s="349"/>
      <c r="S16" s="277"/>
      <c r="T16" s="349"/>
      <c r="U16" s="349"/>
      <c r="V16" s="277"/>
      <c r="W16" s="351"/>
      <c r="X16" s="351"/>
      <c r="Y16" s="352"/>
      <c r="Z16" s="352"/>
      <c r="AA16" s="240"/>
      <c r="AB16" s="240"/>
      <c r="AC16" s="240"/>
      <c r="AD16" s="240"/>
      <c r="AE16" s="240"/>
      <c r="AF16" s="241"/>
    </row>
    <row r="17" spans="1:32" s="386" customFormat="1" ht="58.5" customHeight="1">
      <c r="A17" s="384"/>
      <c r="B17" s="390">
        <f t="shared" si="2"/>
        <v>9</v>
      </c>
      <c r="C17" s="1075"/>
      <c r="D17" s="347"/>
      <c r="E17" s="362"/>
      <c r="F17" s="277"/>
      <c r="G17" s="277"/>
      <c r="H17" s="349"/>
      <c r="I17" s="349"/>
      <c r="J17" s="277"/>
      <c r="K17" s="349"/>
      <c r="L17" s="349"/>
      <c r="M17" s="350"/>
      <c r="N17" s="349"/>
      <c r="O17" s="349"/>
      <c r="P17" s="350"/>
      <c r="Q17" s="349"/>
      <c r="R17" s="349"/>
      <c r="S17" s="277"/>
      <c r="T17" s="349"/>
      <c r="U17" s="349"/>
      <c r="V17" s="277"/>
      <c r="W17" s="351"/>
      <c r="X17" s="351"/>
      <c r="Y17" s="352"/>
      <c r="Z17" s="352"/>
      <c r="AA17" s="240"/>
      <c r="AB17" s="240"/>
      <c r="AC17" s="240"/>
      <c r="AD17" s="240"/>
      <c r="AE17" s="240"/>
      <c r="AF17" s="241"/>
    </row>
    <row r="18" spans="1:32" s="386" customFormat="1" ht="47.25" customHeight="1">
      <c r="A18" s="384"/>
      <c r="B18" s="390">
        <f t="shared" si="2"/>
        <v>10</v>
      </c>
      <c r="C18" s="1075"/>
      <c r="D18" s="347"/>
      <c r="E18" s="362"/>
      <c r="F18" s="277"/>
      <c r="G18" s="277"/>
      <c r="H18" s="349"/>
      <c r="I18" s="349"/>
      <c r="J18" s="277"/>
      <c r="K18" s="349"/>
      <c r="L18" s="349"/>
      <c r="M18" s="277"/>
      <c r="N18" s="349"/>
      <c r="O18" s="349"/>
      <c r="P18" s="350"/>
      <c r="Q18" s="349"/>
      <c r="R18" s="349"/>
      <c r="S18" s="277"/>
      <c r="T18" s="349"/>
      <c r="U18" s="349"/>
      <c r="V18" s="277"/>
      <c r="W18" s="351"/>
      <c r="X18" s="351"/>
      <c r="Y18" s="352"/>
      <c r="Z18" s="352"/>
      <c r="AA18" s="240"/>
      <c r="AB18" s="240"/>
      <c r="AC18" s="240"/>
      <c r="AD18" s="240"/>
      <c r="AE18" s="240"/>
      <c r="AF18" s="241"/>
    </row>
    <row r="19" spans="1:32" s="386" customFormat="1" ht="63.75" customHeight="1">
      <c r="A19" s="384"/>
      <c r="B19" s="390">
        <f t="shared" si="2"/>
        <v>11</v>
      </c>
      <c r="C19" s="1075"/>
      <c r="D19" s="347"/>
      <c r="E19" s="362"/>
      <c r="F19" s="277"/>
      <c r="G19" s="277"/>
      <c r="H19" s="349"/>
      <c r="I19" s="349"/>
      <c r="J19" s="277"/>
      <c r="K19" s="349"/>
      <c r="L19" s="349"/>
      <c r="M19" s="350"/>
      <c r="N19" s="349"/>
      <c r="O19" s="349"/>
      <c r="P19" s="350"/>
      <c r="Q19" s="349"/>
      <c r="R19" s="349"/>
      <c r="S19" s="277"/>
      <c r="T19" s="349"/>
      <c r="U19" s="349"/>
      <c r="V19" s="277"/>
      <c r="W19" s="351"/>
      <c r="X19" s="351"/>
      <c r="Y19" s="352"/>
      <c r="Z19" s="352"/>
      <c r="AA19" s="240"/>
      <c r="AB19" s="240"/>
      <c r="AC19" s="240"/>
      <c r="AD19" s="240"/>
      <c r="AE19" s="240"/>
      <c r="AF19" s="241"/>
    </row>
    <row r="20" spans="1:32" s="386" customFormat="1" ht="51" customHeight="1">
      <c r="A20" s="384"/>
      <c r="B20" s="390">
        <f t="shared" si="2"/>
        <v>12</v>
      </c>
      <c r="C20" s="1075"/>
      <c r="D20" s="347"/>
      <c r="E20" s="362"/>
      <c r="F20" s="277"/>
      <c r="G20" s="277"/>
      <c r="H20" s="349"/>
      <c r="I20" s="349"/>
      <c r="J20" s="277"/>
      <c r="K20" s="349"/>
      <c r="L20" s="349"/>
      <c r="M20" s="277"/>
      <c r="N20" s="349"/>
      <c r="O20" s="350"/>
      <c r="P20" s="350"/>
      <c r="Q20" s="349"/>
      <c r="R20" s="350"/>
      <c r="S20" s="350"/>
      <c r="T20" s="350"/>
      <c r="U20" s="350"/>
      <c r="V20" s="350"/>
      <c r="W20" s="351"/>
      <c r="X20" s="351"/>
      <c r="Y20" s="352"/>
      <c r="Z20" s="352"/>
      <c r="AA20" s="240"/>
      <c r="AB20" s="240"/>
      <c r="AC20" s="240"/>
      <c r="AD20" s="240"/>
      <c r="AE20" s="240"/>
      <c r="AF20" s="241"/>
    </row>
    <row r="21" spans="1:32" s="386" customFormat="1" ht="59.25" customHeight="1">
      <c r="A21" s="384"/>
      <c r="B21" s="390">
        <f t="shared" si="2"/>
        <v>13</v>
      </c>
      <c r="C21" s="1075"/>
      <c r="D21" s="347"/>
      <c r="E21" s="362"/>
      <c r="F21" s="277"/>
      <c r="G21" s="277"/>
      <c r="H21" s="349"/>
      <c r="I21" s="349"/>
      <c r="J21" s="277"/>
      <c r="K21" s="349"/>
      <c r="L21" s="349"/>
      <c r="M21" s="350"/>
      <c r="N21" s="349"/>
      <c r="O21" s="350"/>
      <c r="P21" s="350"/>
      <c r="Q21" s="349"/>
      <c r="R21" s="350"/>
      <c r="S21" s="350"/>
      <c r="T21" s="350"/>
      <c r="U21" s="350"/>
      <c r="V21" s="350"/>
      <c r="W21" s="351"/>
      <c r="X21" s="351"/>
      <c r="Y21" s="352"/>
      <c r="Z21" s="352"/>
      <c r="AA21" s="240"/>
      <c r="AB21" s="240"/>
      <c r="AC21" s="240"/>
      <c r="AD21" s="240"/>
      <c r="AE21" s="240"/>
      <c r="AF21" s="241"/>
    </row>
    <row r="22" spans="1:32" ht="35.1" customHeight="1">
      <c r="A22" s="392"/>
      <c r="B22" s="390">
        <f t="shared" si="2"/>
        <v>14</v>
      </c>
      <c r="C22" s="1075"/>
      <c r="D22" s="347"/>
      <c r="E22" s="362"/>
      <c r="F22" s="277"/>
      <c r="G22" s="277"/>
      <c r="H22" s="393"/>
      <c r="I22" s="393"/>
      <c r="J22" s="277"/>
      <c r="K22" s="393"/>
      <c r="L22" s="349"/>
      <c r="M22" s="277"/>
      <c r="N22" s="349"/>
      <c r="O22" s="393"/>
      <c r="P22" s="350"/>
      <c r="Q22" s="393"/>
      <c r="R22" s="393"/>
      <c r="S22" s="393"/>
      <c r="T22" s="393"/>
      <c r="U22" s="393"/>
      <c r="V22" s="393"/>
      <c r="W22" s="351"/>
      <c r="X22" s="351"/>
      <c r="Y22" s="352"/>
      <c r="Z22" s="352"/>
      <c r="AA22" s="240"/>
      <c r="AB22" s="240"/>
      <c r="AC22" s="240"/>
      <c r="AD22" s="240"/>
      <c r="AE22" s="240"/>
      <c r="AF22" s="241"/>
    </row>
    <row r="23" spans="1:32" ht="33" customHeight="1">
      <c r="A23" s="392"/>
      <c r="B23" s="390">
        <f t="shared" si="2"/>
        <v>15</v>
      </c>
      <c r="C23" s="1075"/>
      <c r="D23" s="363"/>
      <c r="E23" s="362"/>
      <c r="F23" s="277"/>
      <c r="G23" s="277"/>
      <c r="H23" s="393"/>
      <c r="I23" s="393"/>
      <c r="J23" s="277"/>
      <c r="K23" s="393"/>
      <c r="L23" s="349"/>
      <c r="M23" s="350"/>
      <c r="N23" s="349"/>
      <c r="O23" s="393"/>
      <c r="P23" s="350"/>
      <c r="Q23" s="393"/>
      <c r="R23" s="393"/>
      <c r="S23" s="393"/>
      <c r="T23" s="393"/>
      <c r="U23" s="393"/>
      <c r="V23" s="393"/>
      <c r="W23" s="351"/>
      <c r="X23" s="351"/>
      <c r="Y23" s="352"/>
      <c r="Z23" s="352"/>
      <c r="AA23" s="240"/>
      <c r="AB23" s="240"/>
      <c r="AC23" s="240"/>
      <c r="AD23" s="240"/>
      <c r="AE23" s="240"/>
      <c r="AF23" s="241"/>
    </row>
    <row r="24" spans="1:32" ht="29.45" customHeight="1">
      <c r="A24" s="392"/>
      <c r="B24" s="390">
        <f t="shared" si="2"/>
        <v>16</v>
      </c>
      <c r="C24" s="1075"/>
      <c r="D24" s="347"/>
      <c r="E24" s="362"/>
      <c r="F24" s="277"/>
      <c r="G24" s="277"/>
      <c r="H24" s="393"/>
      <c r="I24" s="349"/>
      <c r="J24" s="277"/>
      <c r="K24" s="393"/>
      <c r="L24" s="349"/>
      <c r="M24" s="277"/>
      <c r="N24" s="349"/>
      <c r="O24" s="393"/>
      <c r="P24" s="350"/>
      <c r="Q24" s="393"/>
      <c r="R24" s="393"/>
      <c r="S24" s="393"/>
      <c r="T24" s="393"/>
      <c r="U24" s="393"/>
      <c r="V24" s="393"/>
      <c r="W24" s="351"/>
      <c r="X24" s="351"/>
      <c r="Y24" s="352"/>
      <c r="Z24" s="352"/>
      <c r="AA24" s="240"/>
      <c r="AB24" s="240"/>
      <c r="AC24" s="240"/>
      <c r="AD24" s="240"/>
      <c r="AE24" s="240"/>
      <c r="AF24" s="241"/>
    </row>
    <row r="25" spans="1:32">
      <c r="A25" s="392"/>
      <c r="B25" s="390">
        <f t="shared" si="2"/>
        <v>17</v>
      </c>
      <c r="C25" s="1075"/>
      <c r="D25" s="347"/>
      <c r="E25" s="364"/>
      <c r="F25" s="277"/>
      <c r="G25" s="277"/>
      <c r="H25" s="393"/>
      <c r="I25" s="349"/>
      <c r="J25" s="277"/>
      <c r="K25" s="393"/>
      <c r="L25" s="349"/>
      <c r="M25" s="350"/>
      <c r="N25" s="349"/>
      <c r="O25" s="393"/>
      <c r="P25" s="350"/>
      <c r="Q25" s="393"/>
      <c r="R25" s="393"/>
      <c r="S25" s="393"/>
      <c r="T25" s="393"/>
      <c r="U25" s="393"/>
      <c r="V25" s="393"/>
      <c r="W25" s="351"/>
      <c r="X25" s="351"/>
      <c r="Y25" s="352"/>
      <c r="Z25" s="352"/>
      <c r="AA25" s="240"/>
      <c r="AB25" s="240"/>
      <c r="AC25" s="240"/>
      <c r="AD25" s="240"/>
      <c r="AE25" s="240"/>
      <c r="AF25" s="241"/>
    </row>
    <row r="26" spans="1:32">
      <c r="A26" s="392"/>
      <c r="B26" s="390">
        <f t="shared" si="2"/>
        <v>18</v>
      </c>
      <c r="C26" s="1075"/>
      <c r="D26" s="347"/>
      <c r="E26" s="362"/>
      <c r="F26" s="277"/>
      <c r="G26" s="277"/>
      <c r="H26" s="393"/>
      <c r="I26" s="349"/>
      <c r="J26" s="277"/>
      <c r="K26" s="393"/>
      <c r="L26" s="349"/>
      <c r="M26" s="277"/>
      <c r="N26" s="349"/>
      <c r="O26" s="393"/>
      <c r="P26" s="350"/>
      <c r="Q26" s="393"/>
      <c r="R26" s="393"/>
      <c r="S26" s="393"/>
      <c r="T26" s="393"/>
      <c r="U26" s="393"/>
      <c r="V26" s="393"/>
      <c r="W26" s="351"/>
      <c r="X26" s="351"/>
      <c r="Y26" s="352"/>
      <c r="Z26" s="352"/>
      <c r="AA26" s="240"/>
      <c r="AB26" s="240"/>
      <c r="AC26" s="240"/>
      <c r="AD26" s="240"/>
      <c r="AE26" s="240"/>
      <c r="AF26" s="241"/>
    </row>
    <row r="27" spans="1:32">
      <c r="A27" s="392"/>
      <c r="B27" s="390">
        <f t="shared" si="2"/>
        <v>19</v>
      </c>
      <c r="C27" s="1075"/>
      <c r="D27" s="347"/>
      <c r="E27" s="362"/>
      <c r="F27" s="277"/>
      <c r="G27" s="277"/>
      <c r="H27" s="393"/>
      <c r="I27" s="349"/>
      <c r="J27" s="277"/>
      <c r="K27" s="393"/>
      <c r="L27" s="349"/>
      <c r="M27" s="350"/>
      <c r="N27" s="349"/>
      <c r="O27" s="393"/>
      <c r="P27" s="350"/>
      <c r="Q27" s="393"/>
      <c r="R27" s="393"/>
      <c r="S27" s="393"/>
      <c r="T27" s="393"/>
      <c r="U27" s="393"/>
      <c r="V27" s="393"/>
      <c r="W27" s="351"/>
      <c r="X27" s="351"/>
      <c r="Y27" s="352"/>
      <c r="Z27" s="352"/>
      <c r="AA27" s="240"/>
      <c r="AB27" s="240"/>
      <c r="AC27" s="240"/>
      <c r="AD27" s="240"/>
      <c r="AE27" s="240"/>
      <c r="AF27" s="241"/>
    </row>
    <row r="28" spans="1:32" ht="51.6" customHeight="1" thickBot="1">
      <c r="A28" s="392"/>
      <c r="B28" s="394">
        <f t="shared" si="2"/>
        <v>20</v>
      </c>
      <c r="C28" s="1076"/>
      <c r="D28" s="353"/>
      <c r="E28" s="365"/>
      <c r="F28" s="355"/>
      <c r="G28" s="355"/>
      <c r="H28" s="395"/>
      <c r="I28" s="356"/>
      <c r="J28" s="355"/>
      <c r="K28" s="395"/>
      <c r="L28" s="356"/>
      <c r="M28" s="355"/>
      <c r="N28" s="356"/>
      <c r="O28" s="395"/>
      <c r="P28" s="357"/>
      <c r="Q28" s="395"/>
      <c r="R28" s="395"/>
      <c r="S28" s="395"/>
      <c r="T28" s="395"/>
      <c r="U28" s="395"/>
      <c r="V28" s="395"/>
      <c r="W28" s="358"/>
      <c r="X28" s="358"/>
      <c r="Y28" s="359"/>
      <c r="Z28" s="359"/>
      <c r="AA28" s="242"/>
      <c r="AB28" s="242"/>
      <c r="AC28" s="242"/>
      <c r="AD28" s="242"/>
      <c r="AE28" s="242"/>
      <c r="AF28" s="243"/>
    </row>
    <row r="29" spans="1:32" ht="45.95" customHeight="1">
      <c r="A29" s="392"/>
      <c r="B29" s="385">
        <f t="shared" si="2"/>
        <v>21</v>
      </c>
      <c r="C29" s="1070"/>
      <c r="D29" s="341"/>
      <c r="E29" s="360"/>
      <c r="F29" s="342"/>
      <c r="G29" s="342"/>
      <c r="H29" s="396"/>
      <c r="I29" s="343"/>
      <c r="J29" s="342"/>
      <c r="K29" s="396"/>
      <c r="L29" s="343"/>
      <c r="M29" s="344"/>
      <c r="N29" s="343"/>
      <c r="O29" s="396"/>
      <c r="P29" s="344"/>
      <c r="Q29" s="396"/>
      <c r="R29" s="396"/>
      <c r="S29" s="396"/>
      <c r="T29" s="396"/>
      <c r="U29" s="396"/>
      <c r="V29" s="396"/>
      <c r="W29" s="345"/>
      <c r="X29" s="345"/>
      <c r="Y29" s="346"/>
      <c r="Z29" s="346"/>
      <c r="AA29" s="238"/>
      <c r="AB29" s="238"/>
      <c r="AC29" s="238"/>
      <c r="AD29" s="238"/>
      <c r="AE29" s="238"/>
      <c r="AF29" s="239"/>
    </row>
    <row r="30" spans="1:32">
      <c r="A30" s="392"/>
      <c r="B30" s="387">
        <f t="shared" si="2"/>
        <v>22</v>
      </c>
      <c r="C30" s="1071"/>
      <c r="D30" s="347"/>
      <c r="E30" s="362"/>
      <c r="F30" s="277"/>
      <c r="G30" s="277"/>
      <c r="H30" s="393"/>
      <c r="I30" s="349"/>
      <c r="J30" s="277"/>
      <c r="K30" s="393"/>
      <c r="L30" s="349"/>
      <c r="M30" s="277"/>
      <c r="N30" s="349"/>
      <c r="O30" s="393"/>
      <c r="P30" s="350"/>
      <c r="Q30" s="393"/>
      <c r="R30" s="393"/>
      <c r="S30" s="393"/>
      <c r="T30" s="393"/>
      <c r="U30" s="393"/>
      <c r="V30" s="393"/>
      <c r="W30" s="351"/>
      <c r="X30" s="351"/>
      <c r="Y30" s="352"/>
      <c r="Z30" s="352"/>
      <c r="AA30" s="240"/>
      <c r="AB30" s="240"/>
      <c r="AC30" s="240"/>
      <c r="AD30" s="240"/>
      <c r="AE30" s="240"/>
      <c r="AF30" s="241"/>
    </row>
    <row r="31" spans="1:32">
      <c r="A31" s="392"/>
      <c r="B31" s="387">
        <f t="shared" si="2"/>
        <v>23</v>
      </c>
      <c r="C31" s="1071"/>
      <c r="D31" s="347"/>
      <c r="E31" s="362"/>
      <c r="F31" s="277"/>
      <c r="G31" s="277"/>
      <c r="H31" s="393"/>
      <c r="I31" s="393"/>
      <c r="J31" s="277"/>
      <c r="K31" s="393"/>
      <c r="L31" s="349"/>
      <c r="M31" s="350"/>
      <c r="N31" s="349"/>
      <c r="O31" s="393"/>
      <c r="P31" s="350"/>
      <c r="Q31" s="393"/>
      <c r="R31" s="393"/>
      <c r="S31" s="393"/>
      <c r="T31" s="393"/>
      <c r="U31" s="393"/>
      <c r="V31" s="393"/>
      <c r="W31" s="351"/>
      <c r="X31" s="351"/>
      <c r="Y31" s="352"/>
      <c r="Z31" s="352"/>
      <c r="AA31" s="240"/>
      <c r="AB31" s="240"/>
      <c r="AC31" s="240"/>
      <c r="AD31" s="240"/>
      <c r="AE31" s="240"/>
      <c r="AF31" s="241"/>
    </row>
    <row r="32" spans="1:32">
      <c r="A32" s="392"/>
      <c r="B32" s="387">
        <f t="shared" si="2"/>
        <v>24</v>
      </c>
      <c r="C32" s="1071"/>
      <c r="D32" s="347"/>
      <c r="E32" s="362"/>
      <c r="F32" s="277"/>
      <c r="G32" s="277"/>
      <c r="H32" s="393"/>
      <c r="I32" s="393"/>
      <c r="J32" s="277"/>
      <c r="K32" s="393"/>
      <c r="L32" s="349"/>
      <c r="M32" s="277"/>
      <c r="N32" s="349"/>
      <c r="O32" s="393"/>
      <c r="P32" s="350"/>
      <c r="Q32" s="393"/>
      <c r="R32" s="393"/>
      <c r="S32" s="393"/>
      <c r="T32" s="393"/>
      <c r="U32" s="393"/>
      <c r="V32" s="393"/>
      <c r="W32" s="351"/>
      <c r="X32" s="351"/>
      <c r="Y32" s="352"/>
      <c r="Z32" s="352"/>
      <c r="AA32" s="240"/>
      <c r="AB32" s="240"/>
      <c r="AC32" s="240"/>
      <c r="AD32" s="240"/>
      <c r="AE32" s="240"/>
      <c r="AF32" s="241"/>
    </row>
    <row r="33" spans="1:32" ht="33.950000000000003" customHeight="1">
      <c r="A33" s="392"/>
      <c r="B33" s="387">
        <f t="shared" si="2"/>
        <v>25</v>
      </c>
      <c r="C33" s="1071"/>
      <c r="D33" s="363"/>
      <c r="E33" s="362"/>
      <c r="F33" s="277"/>
      <c r="G33" s="277"/>
      <c r="H33" s="393"/>
      <c r="I33" s="349"/>
      <c r="J33" s="277"/>
      <c r="K33" s="393"/>
      <c r="L33" s="349"/>
      <c r="M33" s="350"/>
      <c r="N33" s="349"/>
      <c r="O33" s="393"/>
      <c r="P33" s="350"/>
      <c r="Q33" s="393"/>
      <c r="R33" s="393"/>
      <c r="S33" s="393"/>
      <c r="T33" s="393"/>
      <c r="U33" s="393"/>
      <c r="V33" s="393"/>
      <c r="W33" s="351"/>
      <c r="X33" s="351"/>
      <c r="Y33" s="352"/>
      <c r="Z33" s="352"/>
      <c r="AA33" s="240"/>
      <c r="AB33" s="240"/>
      <c r="AC33" s="240"/>
      <c r="AD33" s="240"/>
      <c r="AE33" s="240"/>
      <c r="AF33" s="241"/>
    </row>
    <row r="34" spans="1:32" ht="24.95" customHeight="1">
      <c r="A34" s="392"/>
      <c r="B34" s="387">
        <f t="shared" si="2"/>
        <v>26</v>
      </c>
      <c r="C34" s="1071"/>
      <c r="D34" s="363"/>
      <c r="E34" s="362"/>
      <c r="F34" s="277"/>
      <c r="G34" s="277"/>
      <c r="H34" s="393"/>
      <c r="I34" s="349"/>
      <c r="J34" s="277"/>
      <c r="K34" s="393"/>
      <c r="L34" s="349"/>
      <c r="M34" s="277"/>
      <c r="N34" s="349"/>
      <c r="O34" s="393"/>
      <c r="P34" s="350"/>
      <c r="Q34" s="393"/>
      <c r="R34" s="393"/>
      <c r="S34" s="393"/>
      <c r="T34" s="393"/>
      <c r="U34" s="393"/>
      <c r="V34" s="393"/>
      <c r="W34" s="351"/>
      <c r="X34" s="351"/>
      <c r="Y34" s="352"/>
      <c r="Z34" s="352"/>
      <c r="AA34" s="240"/>
      <c r="AB34" s="240"/>
      <c r="AC34" s="240"/>
      <c r="AD34" s="240"/>
      <c r="AE34" s="240"/>
      <c r="AF34" s="241"/>
    </row>
    <row r="35" spans="1:32" ht="45" customHeight="1">
      <c r="A35" s="392"/>
      <c r="B35" s="387">
        <f t="shared" si="2"/>
        <v>27</v>
      </c>
      <c r="C35" s="1071"/>
      <c r="D35" s="347"/>
      <c r="E35" s="362"/>
      <c r="F35" s="277"/>
      <c r="G35" s="277"/>
      <c r="H35" s="393"/>
      <c r="I35" s="349"/>
      <c r="J35" s="277"/>
      <c r="K35" s="393"/>
      <c r="L35" s="349"/>
      <c r="M35" s="350"/>
      <c r="N35" s="349"/>
      <c r="O35" s="393"/>
      <c r="P35" s="350"/>
      <c r="Q35" s="393"/>
      <c r="R35" s="393"/>
      <c r="S35" s="393"/>
      <c r="T35" s="393"/>
      <c r="U35" s="393"/>
      <c r="V35" s="393"/>
      <c r="W35" s="351"/>
      <c r="X35" s="351"/>
      <c r="Y35" s="352"/>
      <c r="Z35" s="352"/>
      <c r="AA35" s="240"/>
      <c r="AB35" s="240"/>
      <c r="AC35" s="240"/>
      <c r="AD35" s="240"/>
      <c r="AE35" s="240"/>
      <c r="AF35" s="241"/>
    </row>
    <row r="36" spans="1:32" ht="51" customHeight="1">
      <c r="A36" s="392"/>
      <c r="B36" s="387">
        <f t="shared" si="2"/>
        <v>28</v>
      </c>
      <c r="C36" s="1071"/>
      <c r="D36" s="347"/>
      <c r="E36" s="362"/>
      <c r="F36" s="277"/>
      <c r="G36" s="277"/>
      <c r="H36" s="393"/>
      <c r="I36" s="349"/>
      <c r="J36" s="277"/>
      <c r="K36" s="393"/>
      <c r="L36" s="349"/>
      <c r="M36" s="277"/>
      <c r="N36" s="349"/>
      <c r="O36" s="393"/>
      <c r="P36" s="350"/>
      <c r="Q36" s="393"/>
      <c r="R36" s="393"/>
      <c r="S36" s="393"/>
      <c r="T36" s="393"/>
      <c r="U36" s="393"/>
      <c r="V36" s="393"/>
      <c r="W36" s="351"/>
      <c r="X36" s="351"/>
      <c r="Y36" s="352"/>
      <c r="Z36" s="352"/>
      <c r="AA36" s="240"/>
      <c r="AB36" s="240"/>
      <c r="AC36" s="240"/>
      <c r="AD36" s="240"/>
      <c r="AE36" s="240"/>
      <c r="AF36" s="241"/>
    </row>
    <row r="37" spans="1:32">
      <c r="A37" s="392"/>
      <c r="B37" s="429">
        <f t="shared" si="2"/>
        <v>29</v>
      </c>
      <c r="C37" s="1077"/>
      <c r="D37" s="430"/>
      <c r="E37" s="437"/>
      <c r="F37" s="278"/>
      <c r="G37" s="278"/>
      <c r="H37" s="438"/>
      <c r="I37" s="431"/>
      <c r="J37" s="278"/>
      <c r="K37" s="438"/>
      <c r="L37" s="431"/>
      <c r="M37" s="432"/>
      <c r="N37" s="431"/>
      <c r="O37" s="438"/>
      <c r="P37" s="432"/>
      <c r="Q37" s="438"/>
      <c r="R37" s="438"/>
      <c r="S37" s="438"/>
      <c r="T37" s="438"/>
      <c r="U37" s="438"/>
      <c r="V37" s="438"/>
      <c r="W37" s="433"/>
      <c r="X37" s="433"/>
      <c r="Y37" s="434"/>
      <c r="Z37" s="434"/>
      <c r="AA37" s="435"/>
      <c r="AB37" s="435"/>
      <c r="AC37" s="435"/>
      <c r="AD37" s="435"/>
      <c r="AE37" s="435"/>
      <c r="AF37" s="436"/>
    </row>
    <row r="38" spans="1:32" ht="53.25" customHeight="1">
      <c r="A38" s="392"/>
      <c r="B38" s="391">
        <f t="shared" si="2"/>
        <v>30</v>
      </c>
      <c r="C38" s="1078"/>
      <c r="D38" s="361"/>
      <c r="E38" s="420"/>
      <c r="F38" s="421"/>
      <c r="G38" s="421"/>
      <c r="H38" s="422"/>
      <c r="I38" s="423"/>
      <c r="J38" s="421"/>
      <c r="K38" s="422"/>
      <c r="L38" s="423"/>
      <c r="M38" s="421"/>
      <c r="N38" s="423"/>
      <c r="O38" s="422"/>
      <c r="P38" s="424"/>
      <c r="Q38" s="422"/>
      <c r="R38" s="422"/>
      <c r="S38" s="422"/>
      <c r="T38" s="422"/>
      <c r="U38" s="422"/>
      <c r="V38" s="422"/>
      <c r="W38" s="425"/>
      <c r="X38" s="425"/>
      <c r="Y38" s="426"/>
      <c r="Z38" s="426"/>
      <c r="AA38" s="427"/>
      <c r="AB38" s="427"/>
      <c r="AC38" s="427"/>
      <c r="AD38" s="427"/>
      <c r="AE38" s="427"/>
      <c r="AF38" s="428"/>
    </row>
    <row r="39" spans="1:32" ht="61.5" customHeight="1" thickBot="1">
      <c r="A39" s="392"/>
      <c r="B39" s="394">
        <f t="shared" si="2"/>
        <v>31</v>
      </c>
      <c r="C39" s="1076"/>
      <c r="D39" s="353"/>
      <c r="E39" s="365"/>
      <c r="F39" s="355"/>
      <c r="G39" s="355"/>
      <c r="H39" s="395"/>
      <c r="I39" s="356"/>
      <c r="J39" s="355"/>
      <c r="K39" s="395"/>
      <c r="L39" s="356"/>
      <c r="M39" s="357"/>
      <c r="N39" s="356"/>
      <c r="O39" s="395"/>
      <c r="P39" s="357"/>
      <c r="Q39" s="395"/>
      <c r="R39" s="395"/>
      <c r="S39" s="395"/>
      <c r="T39" s="395"/>
      <c r="U39" s="395"/>
      <c r="V39" s="395"/>
      <c r="W39" s="358"/>
      <c r="X39" s="358"/>
      <c r="Y39" s="359"/>
      <c r="Z39" s="359"/>
      <c r="AA39" s="242"/>
      <c r="AB39" s="242"/>
      <c r="AC39" s="242"/>
      <c r="AD39" s="242"/>
      <c r="AE39" s="242"/>
      <c r="AF39" s="243"/>
    </row>
    <row r="40" spans="1:32">
      <c r="A40" s="392"/>
      <c r="B40" s="397">
        <f t="shared" si="2"/>
        <v>32</v>
      </c>
      <c r="C40" s="398"/>
      <c r="D40" s="366"/>
      <c r="E40" s="367"/>
      <c r="F40" s="368"/>
      <c r="G40" s="368"/>
      <c r="H40" s="399"/>
      <c r="I40" s="399"/>
      <c r="J40" s="368"/>
      <c r="K40" s="399"/>
      <c r="L40" s="369"/>
      <c r="M40" s="368" t="s">
        <v>428</v>
      </c>
      <c r="N40" s="369">
        <f t="shared" ref="N40" si="3">O40/1.19</f>
        <v>0</v>
      </c>
      <c r="O40" s="399"/>
      <c r="P40" s="370" t="s">
        <v>429</v>
      </c>
      <c r="Q40" s="399"/>
      <c r="R40" s="399"/>
      <c r="S40" s="399" t="s">
        <v>430</v>
      </c>
      <c r="T40" s="399"/>
      <c r="U40" s="399"/>
      <c r="V40" s="399"/>
      <c r="W40" s="371" t="e">
        <f t="shared" ref="W40" si="4">AVERAGE(L40,O40,R40,U208,I40,U40)</f>
        <v>#DIV/0!</v>
      </c>
      <c r="X40" s="371"/>
      <c r="Y40" s="372"/>
      <c r="Z40" s="372"/>
      <c r="AA40" s="244"/>
      <c r="AB40" s="244"/>
      <c r="AC40" s="244"/>
      <c r="AD40" s="244"/>
      <c r="AE40" s="244"/>
      <c r="AF40" s="245"/>
    </row>
    <row r="41" spans="1:32">
      <c r="A41" s="417"/>
      <c r="AF41" s="419"/>
    </row>
    <row r="42" spans="1:32">
      <c r="A42" s="417"/>
    </row>
  </sheetData>
  <mergeCells count="14">
    <mergeCell ref="C9:C14"/>
    <mergeCell ref="C15:C28"/>
    <mergeCell ref="C29:C37"/>
    <mergeCell ref="C38:C39"/>
    <mergeCell ref="AE2:AF4"/>
    <mergeCell ref="B2:AD2"/>
    <mergeCell ref="B3:AD3"/>
    <mergeCell ref="B4:AD4"/>
    <mergeCell ref="B6:G7"/>
    <mergeCell ref="H7:J7"/>
    <mergeCell ref="K7:M7"/>
    <mergeCell ref="N7:P7"/>
    <mergeCell ref="Q7:S7"/>
    <mergeCell ref="H6:S6"/>
  </mergeCells>
  <conditionalFormatting sqref="AA9:AE40">
    <cfRule type="cellIs" dxfId="2" priority="1" operator="greaterThan">
      <formula>0</formula>
    </cfRule>
    <cfRule type="cellIs" dxfId="1" priority="2" operator="equal">
      <formula>0</formula>
    </cfRule>
  </conditionalFormatting>
  <hyperlinks>
    <hyperlink ref="H7" r:id="rId1" xr:uid="{00000000-0004-0000-0C00-000000000000}"/>
    <hyperlink ref="I7" r:id="rId2" display="SOPORTES%20E.M%20INTERV/ENSAYOS%20DE%20LABORATORIO/CONCRELAB.pdf" xr:uid="{00000000-0004-0000-0C00-000001000000}"/>
    <hyperlink ref="J7" r:id="rId3" display="SOPORTES%20E.M%20INTERV/ENSAYOS%20DE%20LABORATORIO/CONCRELAB.pdf" xr:uid="{00000000-0004-0000-0C00-000002000000}"/>
    <hyperlink ref="K7" r:id="rId4" xr:uid="{00000000-0004-0000-0C00-000003000000}"/>
    <hyperlink ref="L7" r:id="rId5" display="SOPORTES%20E.M%20INTERV/ENSAYOS%20DE%20LABORATORIO/COTIZACI%25C3%2592N%20SIL%20%20(2).pdf" xr:uid="{00000000-0004-0000-0C00-000004000000}"/>
    <hyperlink ref="M7" r:id="rId6" display="SOPORTES%20E.M%20INTERV/ENSAYOS%20DE%20LABORATORIO/COTIZACI%25C3%2592N%20SIL%20%20(2).pdf" xr:uid="{00000000-0004-0000-0C00-000005000000}"/>
  </hyperlinks>
  <printOptions horizontalCentered="1" verticalCentered="1"/>
  <pageMargins left="0" right="0" top="0" bottom="0" header="0.31496062992125984" footer="0.31496062992125984"/>
  <pageSetup paperSize="9" scale="28" orientation="landscape" horizontalDpi="4294967292" verticalDpi="4294967292" r:id="rId7"/>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3" tint="0.59999389629810485"/>
  </sheetPr>
  <dimension ref="A1:AK164"/>
  <sheetViews>
    <sheetView topLeftCell="C4" zoomScale="85" zoomScaleNormal="85" workbookViewId="0">
      <selection activeCell="J15" sqref="J15"/>
    </sheetView>
  </sheetViews>
  <sheetFormatPr baseColWidth="10" defaultColWidth="11.42578125" defaultRowHeight="15.75"/>
  <cols>
    <col min="1" max="1" width="3.42578125" style="474" customWidth="1"/>
    <col min="2" max="2" width="39.85546875" style="475" customWidth="1"/>
    <col min="3" max="3" width="63" style="475" bestFit="1" customWidth="1"/>
    <col min="4" max="4" width="16.140625" style="475" customWidth="1"/>
    <col min="5" max="5" width="12.85546875" style="475" bestFit="1" customWidth="1"/>
    <col min="6" max="6" width="11.42578125" style="475" bestFit="1" customWidth="1"/>
    <col min="7" max="7" width="12.42578125" style="475" bestFit="1" customWidth="1"/>
    <col min="8" max="8" width="12.42578125" style="475" customWidth="1"/>
    <col min="9" max="9" width="9.5703125" style="475" customWidth="1"/>
    <col min="10" max="10" width="17.140625" style="475" customWidth="1"/>
    <col min="11" max="11" width="11.85546875" style="474" bestFit="1" customWidth="1"/>
    <col min="12" max="12" width="11.42578125" style="474"/>
    <col min="13" max="13" width="22.5703125" style="474" customWidth="1"/>
    <col min="14" max="14" width="11.42578125" style="474"/>
    <col min="15" max="15" width="14.5703125" style="474" customWidth="1"/>
    <col min="16" max="16" width="12.42578125" style="474" bestFit="1" customWidth="1"/>
    <col min="17" max="37" width="11.42578125" style="474"/>
    <col min="38" max="16384" width="11.42578125" style="475"/>
  </cols>
  <sheetData>
    <row r="1" spans="1:37" ht="16.5" thickBot="1">
      <c r="C1" s="476"/>
      <c r="D1" s="476"/>
      <c r="E1" s="477"/>
      <c r="F1" s="477"/>
      <c r="G1" s="477"/>
      <c r="H1" s="477"/>
      <c r="I1" s="477"/>
      <c r="J1" s="477"/>
    </row>
    <row r="2" spans="1:37" s="273" customFormat="1" ht="15">
      <c r="A2" s="272"/>
      <c r="B2" s="1101" t="s">
        <v>0</v>
      </c>
      <c r="C2" s="1102"/>
      <c r="D2" s="1102"/>
      <c r="E2" s="1102"/>
      <c r="F2" s="1102"/>
      <c r="G2" s="1102"/>
      <c r="H2" s="1102"/>
      <c r="I2" s="1103"/>
      <c r="J2" s="1098"/>
      <c r="K2" s="478"/>
      <c r="L2" s="272"/>
      <c r="M2" s="272"/>
      <c r="N2" s="272"/>
      <c r="O2" s="272"/>
      <c r="P2" s="272"/>
      <c r="Q2" s="272"/>
      <c r="R2" s="272"/>
      <c r="S2" s="272"/>
      <c r="T2" s="272"/>
      <c r="U2" s="272"/>
      <c r="V2" s="272"/>
      <c r="W2" s="272"/>
      <c r="X2" s="272"/>
      <c r="Y2" s="272"/>
      <c r="Z2" s="272"/>
      <c r="AA2" s="272"/>
      <c r="AB2" s="272"/>
      <c r="AC2" s="272"/>
      <c r="AD2" s="272"/>
      <c r="AE2" s="272"/>
      <c r="AF2" s="272"/>
      <c r="AG2" s="272"/>
      <c r="AH2" s="272"/>
      <c r="AI2" s="272"/>
      <c r="AJ2" s="272"/>
      <c r="AK2" s="272"/>
    </row>
    <row r="3" spans="1:37" s="273" customFormat="1" ht="15">
      <c r="A3" s="272"/>
      <c r="B3" s="1104" t="s">
        <v>1</v>
      </c>
      <c r="C3" s="1105"/>
      <c r="D3" s="1105"/>
      <c r="E3" s="1105"/>
      <c r="F3" s="1105"/>
      <c r="G3" s="1105"/>
      <c r="H3" s="1105"/>
      <c r="I3" s="1106"/>
      <c r="J3" s="1099"/>
      <c r="K3" s="271"/>
      <c r="L3" s="272"/>
      <c r="M3" s="272"/>
      <c r="N3" s="272"/>
      <c r="O3" s="272"/>
      <c r="P3" s="272"/>
      <c r="Q3" s="272"/>
      <c r="R3" s="272"/>
      <c r="S3" s="272"/>
      <c r="T3" s="272"/>
      <c r="U3" s="272"/>
      <c r="V3" s="272"/>
      <c r="W3" s="272"/>
      <c r="X3" s="272"/>
      <c r="Y3" s="272"/>
      <c r="Z3" s="272"/>
      <c r="AA3" s="272"/>
      <c r="AB3" s="272"/>
      <c r="AC3" s="272"/>
      <c r="AD3" s="272"/>
      <c r="AE3" s="272"/>
      <c r="AF3" s="272"/>
      <c r="AG3" s="272"/>
      <c r="AH3" s="272"/>
      <c r="AI3" s="272"/>
      <c r="AJ3" s="272"/>
      <c r="AK3" s="272"/>
    </row>
    <row r="4" spans="1:37" s="273" customFormat="1" ht="18" customHeight="1" thickBot="1">
      <c r="A4" s="272"/>
      <c r="B4" s="1107" t="str">
        <f>+'INFO GENERAL'!B4</f>
        <v>CALCULO ADMINISTRACIÓN, IMPREVISTOS, UTILIDAD - AIU</v>
      </c>
      <c r="C4" s="1108"/>
      <c r="D4" s="1108"/>
      <c r="E4" s="1108"/>
      <c r="F4" s="1108"/>
      <c r="G4" s="1108"/>
      <c r="H4" s="1108"/>
      <c r="I4" s="1109"/>
      <c r="J4" s="1100"/>
      <c r="K4" s="479"/>
      <c r="L4" s="480"/>
      <c r="M4" s="480"/>
      <c r="N4" s="480"/>
      <c r="O4" s="480"/>
      <c r="P4" s="480"/>
      <c r="Q4" s="480"/>
      <c r="R4" s="480"/>
      <c r="S4" s="480"/>
      <c r="T4" s="480"/>
      <c r="U4" s="480"/>
      <c r="V4" s="480"/>
      <c r="W4" s="480"/>
      <c r="X4" s="480"/>
      <c r="Y4" s="480"/>
      <c r="Z4" s="480"/>
      <c r="AA4" s="480"/>
      <c r="AB4" s="480"/>
      <c r="AC4" s="480"/>
      <c r="AD4" s="480"/>
      <c r="AE4" s="480"/>
      <c r="AF4" s="480"/>
      <c r="AG4" s="480"/>
      <c r="AH4" s="480"/>
      <c r="AI4" s="480"/>
      <c r="AJ4" s="480"/>
      <c r="AK4" s="480"/>
    </row>
    <row r="5" spans="1:37" s="474" customFormat="1" ht="6" customHeight="1" thickBot="1">
      <c r="B5" s="481"/>
      <c r="C5" s="482"/>
      <c r="D5" s="482"/>
      <c r="E5" s="482"/>
      <c r="F5" s="482"/>
      <c r="G5" s="482"/>
      <c r="H5" s="482"/>
      <c r="I5" s="482"/>
      <c r="J5" s="483"/>
    </row>
    <row r="6" spans="1:37" s="474" customFormat="1" ht="16.5" thickBot="1">
      <c r="A6" s="484"/>
      <c r="B6" s="1095" t="s">
        <v>431</v>
      </c>
      <c r="C6" s="1096"/>
      <c r="D6" s="1096"/>
      <c r="E6" s="1096"/>
      <c r="F6" s="1096"/>
      <c r="G6" s="1096"/>
      <c r="H6" s="1096"/>
      <c r="I6" s="1096"/>
      <c r="J6" s="1097"/>
      <c r="K6" s="485"/>
    </row>
    <row r="7" spans="1:37" s="474" customFormat="1" ht="9" customHeight="1" thickBot="1">
      <c r="B7" s="486"/>
      <c r="C7" s="487"/>
      <c r="D7" s="487"/>
      <c r="E7" s="487"/>
      <c r="F7" s="487"/>
      <c r="G7" s="487"/>
      <c r="H7" s="487"/>
      <c r="I7" s="487"/>
      <c r="J7" s="487"/>
    </row>
    <row r="8" spans="1:37" ht="24" customHeight="1">
      <c r="A8" s="484"/>
      <c r="B8" s="1134" t="s">
        <v>432</v>
      </c>
      <c r="C8" s="1135"/>
      <c r="D8" s="1135" t="s">
        <v>433</v>
      </c>
      <c r="E8" s="1135"/>
      <c r="F8" s="1135" t="s">
        <v>434</v>
      </c>
      <c r="G8" s="1135"/>
      <c r="H8" s="1140" t="s">
        <v>435</v>
      </c>
      <c r="I8" s="1141"/>
      <c r="J8" s="495" t="s">
        <v>436</v>
      </c>
      <c r="K8" s="488"/>
      <c r="L8" s="489"/>
      <c r="M8" s="489"/>
      <c r="N8" s="489"/>
      <c r="O8" s="489"/>
      <c r="P8" s="489"/>
      <c r="Q8" s="489"/>
      <c r="R8" s="489"/>
      <c r="S8" s="489"/>
      <c r="T8" s="489"/>
      <c r="U8" s="489"/>
      <c r="V8" s="489"/>
      <c r="W8" s="489"/>
      <c r="X8" s="489"/>
      <c r="Y8" s="489"/>
      <c r="Z8" s="489"/>
      <c r="AA8" s="489"/>
      <c r="AB8" s="489"/>
      <c r="AC8" s="489"/>
      <c r="AD8" s="489"/>
      <c r="AE8" s="489"/>
      <c r="AF8" s="489"/>
      <c r="AG8" s="489"/>
      <c r="AH8" s="489"/>
      <c r="AI8" s="489"/>
      <c r="AJ8" s="489"/>
      <c r="AK8" s="489"/>
    </row>
    <row r="9" spans="1:37">
      <c r="A9" s="484"/>
      <c r="B9" s="500" t="s">
        <v>437</v>
      </c>
      <c r="C9" s="501"/>
      <c r="D9" s="1112"/>
      <c r="E9" s="1112"/>
      <c r="F9" s="1112"/>
      <c r="G9" s="1112"/>
      <c r="H9" s="1136"/>
      <c r="I9" s="1137"/>
      <c r="J9" s="681"/>
      <c r="K9" s="485"/>
    </row>
    <row r="10" spans="1:37">
      <c r="A10" s="484"/>
      <c r="B10" s="1110" t="s">
        <v>438</v>
      </c>
      <c r="C10" s="1111"/>
      <c r="D10" s="1112"/>
      <c r="E10" s="1112"/>
      <c r="F10" s="1112"/>
      <c r="G10" s="1112"/>
      <c r="H10" s="1136"/>
      <c r="I10" s="1137"/>
      <c r="J10" s="682"/>
      <c r="K10" s="485"/>
    </row>
    <row r="11" spans="1:37">
      <c r="A11" s="484"/>
      <c r="B11" s="1110" t="s">
        <v>439</v>
      </c>
      <c r="C11" s="1111"/>
      <c r="D11" s="1112"/>
      <c r="E11" s="1112"/>
      <c r="F11" s="1112"/>
      <c r="G11" s="1112"/>
      <c r="H11" s="1136"/>
      <c r="I11" s="1137"/>
      <c r="J11" s="681"/>
      <c r="K11" s="485"/>
    </row>
    <row r="12" spans="1:37">
      <c r="A12" s="484"/>
      <c r="B12" s="1110" t="s">
        <v>440</v>
      </c>
      <c r="C12" s="1111"/>
      <c r="D12" s="1112"/>
      <c r="E12" s="1112"/>
      <c r="F12" s="1112"/>
      <c r="G12" s="1112"/>
      <c r="H12" s="1136"/>
      <c r="I12" s="1137"/>
      <c r="J12" s="681"/>
      <c r="K12" s="485"/>
    </row>
    <row r="13" spans="1:37">
      <c r="A13" s="484"/>
      <c r="B13" s="1110" t="s">
        <v>441</v>
      </c>
      <c r="C13" s="1111"/>
      <c r="D13" s="1112"/>
      <c r="E13" s="1112"/>
      <c r="F13" s="1112"/>
      <c r="G13" s="1112"/>
      <c r="H13" s="1136"/>
      <c r="I13" s="1137"/>
      <c r="J13" s="681"/>
      <c r="K13" s="485"/>
    </row>
    <row r="14" spans="1:37">
      <c r="A14" s="484"/>
      <c r="B14" s="1110" t="s">
        <v>442</v>
      </c>
      <c r="C14" s="1111"/>
      <c r="D14" s="1112"/>
      <c r="E14" s="1112"/>
      <c r="F14" s="1112"/>
      <c r="G14" s="1112"/>
      <c r="H14" s="1136"/>
      <c r="I14" s="1137"/>
      <c r="J14" s="681">
        <v>0</v>
      </c>
      <c r="K14" s="485"/>
    </row>
    <row r="15" spans="1:37" ht="16.5" thickBot="1">
      <c r="A15" s="484"/>
      <c r="B15" s="1121" t="s">
        <v>443</v>
      </c>
      <c r="C15" s="1122"/>
      <c r="D15" s="1123"/>
      <c r="E15" s="1123"/>
      <c r="F15" s="1123"/>
      <c r="G15" s="1123"/>
      <c r="H15" s="1138"/>
      <c r="I15" s="1139"/>
      <c r="J15" s="683"/>
      <c r="K15" s="485"/>
    </row>
    <row r="16" spans="1:37" ht="16.5" thickBot="1">
      <c r="B16" s="1124" t="s">
        <v>444</v>
      </c>
      <c r="C16" s="1125"/>
      <c r="D16" s="1125"/>
      <c r="E16" s="1125"/>
      <c r="F16" s="1125"/>
      <c r="G16" s="1125"/>
      <c r="H16" s="1126"/>
      <c r="I16" s="1126"/>
      <c r="J16" s="1127"/>
    </row>
    <row r="17" spans="1:37" ht="16.5" thickBot="1">
      <c r="A17" s="484"/>
      <c r="B17" s="1128" t="s">
        <v>445</v>
      </c>
      <c r="C17" s="1129"/>
      <c r="D17" s="1129"/>
      <c r="E17" s="1129"/>
      <c r="F17" s="1129"/>
      <c r="G17" s="1129"/>
      <c r="H17" s="1129"/>
      <c r="I17" s="1129"/>
      <c r="J17" s="1130"/>
      <c r="K17" s="485"/>
    </row>
    <row r="18" spans="1:37" ht="16.5" thickBot="1">
      <c r="B18" s="1131" t="s">
        <v>432</v>
      </c>
      <c r="C18" s="1132"/>
      <c r="D18" s="1132"/>
      <c r="E18" s="1132"/>
      <c r="F18" s="1132"/>
      <c r="G18" s="1132"/>
      <c r="H18" s="1132"/>
      <c r="I18" s="1133"/>
      <c r="J18" s="497" t="s">
        <v>446</v>
      </c>
      <c r="K18" s="485"/>
    </row>
    <row r="19" spans="1:37" ht="16.5" thickBot="1">
      <c r="B19" s="518" t="s">
        <v>447</v>
      </c>
      <c r="C19" s="519"/>
      <c r="D19" s="519"/>
      <c r="E19" s="519"/>
      <c r="F19" s="519"/>
      <c r="G19" s="519"/>
      <c r="H19" s="519"/>
      <c r="I19" s="520"/>
      <c r="J19" s="521">
        <v>4.0000000000000001E-3</v>
      </c>
      <c r="K19" s="490"/>
      <c r="L19" s="477"/>
      <c r="M19" s="477"/>
      <c r="N19" s="477"/>
      <c r="O19" s="477"/>
      <c r="P19" s="477"/>
      <c r="Q19" s="477"/>
      <c r="R19" s="477"/>
      <c r="S19" s="477"/>
      <c r="T19" s="477"/>
      <c r="U19" s="477"/>
      <c r="V19" s="477"/>
      <c r="W19" s="477"/>
      <c r="X19" s="477"/>
      <c r="Y19" s="477"/>
      <c r="Z19" s="477"/>
      <c r="AA19" s="477"/>
      <c r="AB19" s="477"/>
      <c r="AC19" s="477"/>
      <c r="AD19" s="477"/>
      <c r="AE19" s="477"/>
      <c r="AF19" s="477"/>
      <c r="AG19" s="477"/>
      <c r="AH19" s="477"/>
      <c r="AI19" s="477"/>
      <c r="AJ19" s="477"/>
      <c r="AK19" s="477"/>
    </row>
    <row r="20" spans="1:37" s="474" customFormat="1" ht="16.5" thickBot="1">
      <c r="B20" s="481"/>
      <c r="C20" s="482"/>
      <c r="D20" s="482"/>
      <c r="E20" s="482"/>
      <c r="F20" s="482"/>
      <c r="G20" s="482"/>
      <c r="H20" s="482"/>
      <c r="I20" s="482"/>
      <c r="J20" s="482"/>
    </row>
    <row r="21" spans="1:37" s="474" customFormat="1" ht="16.5" thickBot="1">
      <c r="A21" s="484"/>
      <c r="B21" s="1113" t="s">
        <v>448</v>
      </c>
      <c r="C21" s="1114"/>
      <c r="D21" s="1114"/>
      <c r="E21" s="1114"/>
      <c r="F21" s="1114"/>
      <c r="G21" s="1114"/>
      <c r="H21" s="1115"/>
      <c r="I21" s="1115"/>
      <c r="J21" s="1116"/>
      <c r="K21" s="485"/>
    </row>
    <row r="22" spans="1:37" ht="34.5" thickBot="1">
      <c r="A22" s="484"/>
      <c r="B22" s="1117" t="s">
        <v>432</v>
      </c>
      <c r="C22" s="1118"/>
      <c r="D22" s="499" t="s">
        <v>449</v>
      </c>
      <c r="E22" s="498" t="s">
        <v>450</v>
      </c>
      <c r="F22" s="499" t="s">
        <v>451</v>
      </c>
      <c r="G22" s="499" t="s">
        <v>452</v>
      </c>
      <c r="H22" s="496"/>
      <c r="I22" s="496"/>
      <c r="J22" s="497" t="s">
        <v>453</v>
      </c>
      <c r="K22" s="488"/>
      <c r="L22" s="489"/>
      <c r="M22" s="489"/>
      <c r="N22" s="489"/>
      <c r="O22" s="489"/>
      <c r="P22" s="489"/>
      <c r="Q22" s="489"/>
      <c r="R22" s="489"/>
      <c r="S22" s="489"/>
      <c r="T22" s="489"/>
      <c r="U22" s="489"/>
      <c r="V22" s="489"/>
      <c r="W22" s="489"/>
      <c r="X22" s="489"/>
      <c r="Y22" s="489"/>
      <c r="Z22" s="489"/>
      <c r="AA22" s="489"/>
      <c r="AB22" s="489"/>
      <c r="AC22" s="489"/>
      <c r="AD22" s="489"/>
      <c r="AE22" s="489"/>
      <c r="AF22" s="489"/>
      <c r="AG22" s="489"/>
      <c r="AH22" s="489"/>
      <c r="AI22" s="489"/>
      <c r="AJ22" s="489"/>
      <c r="AK22" s="489"/>
    </row>
    <row r="23" spans="1:37">
      <c r="A23" s="484"/>
      <c r="B23" s="1119" t="s">
        <v>454</v>
      </c>
      <c r="C23" s="505" t="s">
        <v>455</v>
      </c>
      <c r="D23" s="511">
        <v>0.3</v>
      </c>
      <c r="E23" s="506">
        <f t="shared" ref="E23:E29" si="0">(ROUND(cd*(ROUND((1+$L$110),4)),0))</f>
        <v>1030017</v>
      </c>
      <c r="F23" s="507">
        <f>ROUND(AIU!PLAZO*30,9)</f>
        <v>300</v>
      </c>
      <c r="G23" s="507">
        <f>+F23+(6*30)</f>
        <v>480</v>
      </c>
      <c r="H23" s="508"/>
      <c r="I23" s="508"/>
      <c r="J23" s="509">
        <v>3.0000000000000001E-3</v>
      </c>
      <c r="K23" s="485"/>
    </row>
    <row r="24" spans="1:37">
      <c r="A24" s="484"/>
      <c r="B24" s="1120"/>
      <c r="C24" s="510" t="s">
        <v>456</v>
      </c>
      <c r="D24" s="511"/>
      <c r="E24" s="512"/>
      <c r="F24" s="275"/>
      <c r="G24" s="275"/>
      <c r="H24" s="502"/>
      <c r="I24" s="502"/>
      <c r="J24" s="503"/>
      <c r="K24" s="485"/>
    </row>
    <row r="25" spans="1:37">
      <c r="A25" s="484"/>
      <c r="B25" s="1120"/>
      <c r="C25" s="510" t="s">
        <v>457</v>
      </c>
      <c r="D25" s="511">
        <v>0.1</v>
      </c>
      <c r="E25" s="512">
        <f t="shared" si="0"/>
        <v>1030017</v>
      </c>
      <c r="F25" s="275">
        <f>ROUND(AIU!PLAZO*30,9)</f>
        <v>300</v>
      </c>
      <c r="G25" s="275">
        <f>+F25+(3*30*12)</f>
        <v>1380</v>
      </c>
      <c r="H25" s="502"/>
      <c r="I25" s="502"/>
      <c r="J25" s="503">
        <v>3.0000000000000001E-3</v>
      </c>
      <c r="K25" s="485"/>
    </row>
    <row r="26" spans="1:37">
      <c r="A26" s="484"/>
      <c r="B26" s="1120"/>
      <c r="C26" s="510" t="s">
        <v>458</v>
      </c>
      <c r="D26" s="511">
        <v>0.2</v>
      </c>
      <c r="E26" s="512">
        <f t="shared" si="0"/>
        <v>1030017</v>
      </c>
      <c r="F26" s="275">
        <f>ROUND(AIU!PLAZO*30,9)</f>
        <v>300</v>
      </c>
      <c r="G26" s="275">
        <f>(5*30*12)+F26</f>
        <v>2100</v>
      </c>
      <c r="H26" s="502"/>
      <c r="I26" s="502"/>
      <c r="J26" s="503">
        <v>4.0000000000000001E-3</v>
      </c>
      <c r="K26" s="485"/>
    </row>
    <row r="27" spans="1:37">
      <c r="A27" s="484"/>
      <c r="B27" s="1120"/>
      <c r="C27" s="510" t="s">
        <v>459</v>
      </c>
      <c r="D27" s="511">
        <v>0.2</v>
      </c>
      <c r="E27" s="512"/>
      <c r="F27" s="275"/>
      <c r="G27" s="275"/>
      <c r="H27" s="502"/>
      <c r="I27" s="502"/>
      <c r="J27" s="503"/>
      <c r="K27" s="485"/>
    </row>
    <row r="28" spans="1:37">
      <c r="A28" s="484"/>
      <c r="B28" s="1120"/>
      <c r="C28" s="510" t="s">
        <v>460</v>
      </c>
      <c r="D28" s="511"/>
      <c r="E28" s="512"/>
      <c r="F28" s="275"/>
      <c r="G28" s="275"/>
      <c r="H28" s="502"/>
      <c r="I28" s="502"/>
      <c r="J28" s="503"/>
      <c r="K28" s="485"/>
    </row>
    <row r="29" spans="1:37" ht="26.25" thickBot="1">
      <c r="A29" s="484"/>
      <c r="B29" s="513" t="s">
        <v>461</v>
      </c>
      <c r="C29" s="514" t="s">
        <v>462</v>
      </c>
      <c r="D29" s="515">
        <v>0.05</v>
      </c>
      <c r="E29" s="516">
        <f t="shared" si="0"/>
        <v>1030017</v>
      </c>
      <c r="F29" s="276">
        <f>ROUND(AIU!PLAZO*30,9)</f>
        <v>300</v>
      </c>
      <c r="G29" s="276">
        <v>300</v>
      </c>
      <c r="H29" s="504"/>
      <c r="I29" s="504"/>
      <c r="J29" s="517">
        <v>4.0000000000000001E-3</v>
      </c>
      <c r="K29" s="490"/>
    </row>
    <row r="30" spans="1:37">
      <c r="B30" s="491"/>
      <c r="C30" s="492"/>
      <c r="D30" s="492"/>
      <c r="E30" s="492"/>
      <c r="F30" s="492"/>
      <c r="G30" s="492"/>
      <c r="H30" s="492"/>
      <c r="I30" s="492"/>
      <c r="J30" s="492"/>
    </row>
    <row r="31" spans="1:37">
      <c r="B31" s="493"/>
      <c r="C31" s="494"/>
      <c r="D31" s="494"/>
      <c r="E31" s="494"/>
      <c r="F31" s="494"/>
      <c r="G31" s="494"/>
      <c r="H31" s="494"/>
      <c r="I31" s="494"/>
      <c r="J31" s="494"/>
    </row>
    <row r="32" spans="1:37">
      <c r="B32" s="493"/>
      <c r="C32" s="494"/>
      <c r="D32" s="494"/>
      <c r="E32" s="494"/>
      <c r="F32" s="494"/>
      <c r="G32" s="494"/>
      <c r="H32" s="494"/>
      <c r="I32" s="494"/>
      <c r="J32" s="494"/>
    </row>
    <row r="33" spans="2:10">
      <c r="B33" s="493"/>
      <c r="C33" s="494"/>
      <c r="D33" s="494"/>
      <c r="E33" s="494"/>
      <c r="F33" s="494"/>
      <c r="G33" s="494"/>
      <c r="H33" s="494"/>
      <c r="I33" s="494"/>
      <c r="J33" s="494"/>
    </row>
    <row r="34" spans="2:10">
      <c r="B34" s="493"/>
      <c r="C34" s="494"/>
      <c r="D34" s="494"/>
      <c r="E34" s="494"/>
      <c r="F34" s="494"/>
      <c r="G34" s="494"/>
      <c r="H34" s="494"/>
      <c r="I34" s="494"/>
      <c r="J34" s="494"/>
    </row>
    <row r="35" spans="2:10">
      <c r="B35" s="493"/>
      <c r="C35" s="494"/>
      <c r="D35" s="494"/>
      <c r="E35" s="494"/>
      <c r="F35" s="494"/>
      <c r="G35" s="494"/>
      <c r="H35" s="494"/>
      <c r="I35" s="494"/>
      <c r="J35" s="494"/>
    </row>
    <row r="36" spans="2:10">
      <c r="B36" s="493"/>
      <c r="C36" s="494"/>
      <c r="D36" s="494"/>
      <c r="E36" s="494"/>
      <c r="F36" s="494"/>
      <c r="G36" s="494"/>
      <c r="H36" s="494"/>
      <c r="I36" s="494"/>
      <c r="J36" s="494"/>
    </row>
    <row r="37" spans="2:10">
      <c r="B37" s="493"/>
      <c r="C37" s="494"/>
      <c r="D37" s="494"/>
      <c r="E37" s="494"/>
      <c r="F37" s="494"/>
      <c r="G37" s="494"/>
      <c r="H37" s="494"/>
      <c r="I37" s="494"/>
      <c r="J37" s="494"/>
    </row>
    <row r="38" spans="2:10">
      <c r="B38" s="493"/>
      <c r="C38" s="494"/>
      <c r="D38" s="494"/>
      <c r="E38" s="494"/>
      <c r="F38" s="494"/>
      <c r="G38" s="494"/>
      <c r="H38" s="494"/>
      <c r="I38" s="494"/>
      <c r="J38" s="494"/>
    </row>
    <row r="39" spans="2:10">
      <c r="B39" s="493"/>
      <c r="C39" s="494"/>
      <c r="D39" s="494"/>
      <c r="E39" s="494"/>
      <c r="F39" s="494"/>
      <c r="G39" s="494"/>
      <c r="H39" s="494"/>
      <c r="I39" s="494"/>
      <c r="J39" s="494"/>
    </row>
    <row r="40" spans="2:10">
      <c r="B40" s="493"/>
      <c r="C40" s="494"/>
      <c r="D40" s="494"/>
      <c r="E40" s="494"/>
      <c r="F40" s="494"/>
      <c r="G40" s="494"/>
      <c r="H40" s="494"/>
      <c r="I40" s="494"/>
      <c r="J40" s="494"/>
    </row>
    <row r="41" spans="2:10">
      <c r="B41" s="493"/>
      <c r="C41" s="494"/>
      <c r="D41" s="494"/>
      <c r="E41" s="494"/>
      <c r="F41" s="494"/>
      <c r="G41" s="494"/>
      <c r="H41" s="494"/>
      <c r="I41" s="494"/>
      <c r="J41" s="494"/>
    </row>
    <row r="42" spans="2:10">
      <c r="B42" s="493"/>
      <c r="C42" s="494"/>
      <c r="D42" s="494"/>
      <c r="E42" s="494"/>
      <c r="F42" s="494"/>
      <c r="G42" s="494"/>
      <c r="H42" s="494"/>
      <c r="I42" s="494"/>
      <c r="J42" s="494"/>
    </row>
    <row r="43" spans="2:10">
      <c r="B43" s="493"/>
      <c r="C43" s="494"/>
      <c r="D43" s="494"/>
      <c r="E43" s="494"/>
      <c r="F43" s="494"/>
      <c r="G43" s="494"/>
      <c r="H43" s="494"/>
      <c r="I43" s="494"/>
      <c r="J43" s="494"/>
    </row>
    <row r="44" spans="2:10">
      <c r="B44" s="493"/>
      <c r="C44" s="494"/>
      <c r="D44" s="494"/>
      <c r="E44" s="494"/>
      <c r="F44" s="494"/>
      <c r="G44" s="494"/>
      <c r="H44" s="494"/>
      <c r="I44" s="494"/>
      <c r="J44" s="494"/>
    </row>
    <row r="45" spans="2:10">
      <c r="B45" s="493"/>
      <c r="C45" s="494"/>
      <c r="D45" s="494"/>
      <c r="E45" s="494"/>
      <c r="F45" s="494"/>
      <c r="G45" s="494"/>
      <c r="H45" s="494"/>
      <c r="I45" s="494"/>
      <c r="J45" s="494"/>
    </row>
    <row r="46" spans="2:10">
      <c r="B46" s="493"/>
      <c r="C46" s="494"/>
      <c r="D46" s="494"/>
      <c r="E46" s="494"/>
      <c r="F46" s="494"/>
      <c r="G46" s="494"/>
      <c r="H46" s="494"/>
      <c r="I46" s="494"/>
      <c r="J46" s="494"/>
    </row>
    <row r="47" spans="2:10">
      <c r="B47" s="493"/>
      <c r="C47" s="494"/>
      <c r="D47" s="494"/>
      <c r="E47" s="494"/>
      <c r="F47" s="494"/>
      <c r="G47" s="494"/>
      <c r="H47" s="494"/>
      <c r="I47" s="494"/>
      <c r="J47" s="494"/>
    </row>
    <row r="48" spans="2:10">
      <c r="B48" s="493"/>
      <c r="C48" s="494"/>
      <c r="D48" s="494"/>
      <c r="E48" s="494"/>
      <c r="F48" s="494"/>
      <c r="G48" s="494"/>
      <c r="H48" s="494"/>
      <c r="I48" s="494"/>
      <c r="J48" s="494"/>
    </row>
    <row r="49" spans="2:10">
      <c r="B49" s="493"/>
      <c r="C49" s="494"/>
      <c r="D49" s="494"/>
      <c r="E49" s="494"/>
      <c r="F49" s="494"/>
      <c r="G49" s="494"/>
      <c r="H49" s="494"/>
      <c r="I49" s="494"/>
      <c r="J49" s="494"/>
    </row>
    <row r="50" spans="2:10">
      <c r="B50" s="493"/>
      <c r="C50" s="494"/>
      <c r="D50" s="494"/>
      <c r="E50" s="494"/>
      <c r="F50" s="494"/>
      <c r="G50" s="494"/>
      <c r="H50" s="494"/>
      <c r="I50" s="494"/>
      <c r="J50" s="494"/>
    </row>
    <row r="51" spans="2:10">
      <c r="B51" s="493"/>
      <c r="C51" s="494"/>
      <c r="D51" s="494"/>
      <c r="E51" s="494"/>
      <c r="F51" s="494"/>
      <c r="G51" s="494"/>
      <c r="H51" s="494"/>
      <c r="I51" s="494"/>
      <c r="J51" s="494"/>
    </row>
    <row r="52" spans="2:10">
      <c r="B52" s="493"/>
      <c r="C52" s="494"/>
      <c r="D52" s="494"/>
      <c r="E52" s="494"/>
      <c r="F52" s="494"/>
      <c r="G52" s="494"/>
      <c r="H52" s="494"/>
      <c r="I52" s="494"/>
      <c r="J52" s="494"/>
    </row>
    <row r="53" spans="2:10">
      <c r="B53" s="493"/>
      <c r="C53" s="494"/>
      <c r="D53" s="494"/>
      <c r="E53" s="494"/>
      <c r="F53" s="494"/>
      <c r="G53" s="494"/>
      <c r="H53" s="494"/>
      <c r="I53" s="494"/>
      <c r="J53" s="494"/>
    </row>
    <row r="54" spans="2:10">
      <c r="B54" s="493"/>
      <c r="C54" s="494"/>
      <c r="D54" s="494"/>
      <c r="E54" s="494"/>
      <c r="F54" s="494"/>
      <c r="G54" s="494"/>
      <c r="H54" s="494"/>
      <c r="I54" s="494"/>
      <c r="J54" s="494"/>
    </row>
    <row r="55" spans="2:10">
      <c r="B55" s="493"/>
      <c r="C55" s="494"/>
      <c r="D55" s="494"/>
      <c r="E55" s="494"/>
      <c r="F55" s="494"/>
      <c r="G55" s="494"/>
      <c r="H55" s="494"/>
      <c r="I55" s="494"/>
      <c r="J55" s="494"/>
    </row>
    <row r="56" spans="2:10">
      <c r="B56" s="493"/>
      <c r="C56" s="494"/>
      <c r="D56" s="494"/>
      <c r="E56" s="494"/>
      <c r="F56" s="494"/>
      <c r="G56" s="494"/>
      <c r="H56" s="494"/>
      <c r="I56" s="494"/>
      <c r="J56" s="494"/>
    </row>
    <row r="57" spans="2:10">
      <c r="B57" s="493"/>
      <c r="C57" s="494"/>
      <c r="D57" s="494"/>
      <c r="E57" s="494"/>
      <c r="F57" s="494"/>
      <c r="G57" s="494"/>
      <c r="H57" s="494"/>
      <c r="I57" s="494"/>
      <c r="J57" s="494"/>
    </row>
    <row r="58" spans="2:10">
      <c r="B58" s="493"/>
      <c r="C58" s="494"/>
      <c r="D58" s="494"/>
      <c r="E58" s="494"/>
      <c r="F58" s="494"/>
      <c r="G58" s="494"/>
      <c r="H58" s="494"/>
      <c r="I58" s="494"/>
      <c r="J58" s="494"/>
    </row>
    <row r="59" spans="2:10">
      <c r="B59" s="493"/>
      <c r="C59" s="494"/>
      <c r="D59" s="494"/>
      <c r="E59" s="494"/>
      <c r="F59" s="494"/>
      <c r="G59" s="494"/>
      <c r="H59" s="494"/>
      <c r="I59" s="494"/>
      <c r="J59" s="494"/>
    </row>
    <row r="60" spans="2:10">
      <c r="B60" s="493"/>
      <c r="C60" s="494"/>
      <c r="D60" s="494"/>
      <c r="E60" s="494"/>
      <c r="F60" s="494"/>
      <c r="G60" s="494"/>
      <c r="H60" s="494"/>
      <c r="I60" s="494"/>
      <c r="J60" s="494"/>
    </row>
    <row r="61" spans="2:10">
      <c r="B61" s="493"/>
      <c r="C61" s="494"/>
      <c r="D61" s="494"/>
      <c r="E61" s="494"/>
      <c r="F61" s="494"/>
      <c r="G61" s="494"/>
      <c r="H61" s="494"/>
      <c r="I61" s="494"/>
      <c r="J61" s="494"/>
    </row>
    <row r="62" spans="2:10">
      <c r="B62" s="493"/>
      <c r="C62" s="494"/>
      <c r="D62" s="494"/>
      <c r="E62" s="494"/>
      <c r="F62" s="494"/>
      <c r="G62" s="494"/>
      <c r="H62" s="494"/>
      <c r="I62" s="494"/>
      <c r="J62" s="494"/>
    </row>
    <row r="63" spans="2:10">
      <c r="B63" s="493"/>
      <c r="C63" s="494"/>
      <c r="D63" s="494"/>
      <c r="E63" s="494"/>
      <c r="F63" s="494"/>
      <c r="G63" s="494"/>
      <c r="H63" s="494"/>
      <c r="I63" s="494"/>
      <c r="J63" s="494"/>
    </row>
    <row r="64" spans="2:10">
      <c r="B64" s="493"/>
      <c r="C64" s="494"/>
      <c r="D64" s="494"/>
      <c r="E64" s="494"/>
      <c r="F64" s="494"/>
      <c r="G64" s="494"/>
      <c r="H64" s="494"/>
      <c r="I64" s="494"/>
      <c r="J64" s="494"/>
    </row>
    <row r="65" spans="2:10">
      <c r="B65" s="493"/>
      <c r="C65" s="494"/>
      <c r="D65" s="494"/>
      <c r="E65" s="494"/>
      <c r="F65" s="494"/>
      <c r="G65" s="494"/>
      <c r="H65" s="494"/>
      <c r="I65" s="494"/>
      <c r="J65" s="494"/>
    </row>
    <row r="66" spans="2:10">
      <c r="B66" s="493"/>
      <c r="C66" s="494"/>
      <c r="D66" s="494"/>
      <c r="E66" s="494"/>
      <c r="F66" s="494"/>
      <c r="G66" s="494"/>
      <c r="H66" s="494"/>
      <c r="I66" s="494"/>
      <c r="J66" s="494"/>
    </row>
    <row r="67" spans="2:10">
      <c r="B67" s="493"/>
      <c r="C67" s="494"/>
      <c r="D67" s="494"/>
      <c r="E67" s="494"/>
      <c r="F67" s="494"/>
      <c r="G67" s="494"/>
      <c r="H67" s="494"/>
      <c r="I67" s="494"/>
      <c r="J67" s="494"/>
    </row>
    <row r="68" spans="2:10">
      <c r="B68" s="493"/>
      <c r="C68" s="494"/>
      <c r="D68" s="494"/>
      <c r="E68" s="494"/>
      <c r="F68" s="494"/>
      <c r="G68" s="494"/>
      <c r="H68" s="494"/>
      <c r="I68" s="494"/>
      <c r="J68" s="494"/>
    </row>
    <row r="69" spans="2:10">
      <c r="B69" s="493"/>
      <c r="C69" s="494"/>
      <c r="D69" s="494"/>
      <c r="E69" s="494"/>
      <c r="F69" s="494"/>
      <c r="G69" s="494"/>
      <c r="H69" s="494"/>
      <c r="I69" s="494"/>
      <c r="J69" s="494"/>
    </row>
    <row r="70" spans="2:10">
      <c r="B70" s="493"/>
      <c r="C70" s="494"/>
      <c r="D70" s="494"/>
      <c r="E70" s="494"/>
      <c r="F70" s="494"/>
      <c r="G70" s="494"/>
      <c r="H70" s="494"/>
      <c r="I70" s="494"/>
      <c r="J70" s="494"/>
    </row>
    <row r="71" spans="2:10">
      <c r="B71" s="493"/>
      <c r="C71" s="494"/>
      <c r="D71" s="494"/>
      <c r="E71" s="494"/>
      <c r="F71" s="494"/>
      <c r="G71" s="494"/>
      <c r="H71" s="494"/>
      <c r="I71" s="494"/>
      <c r="J71" s="494"/>
    </row>
    <row r="72" spans="2:10">
      <c r="B72" s="493"/>
      <c r="C72" s="494"/>
      <c r="D72" s="494"/>
      <c r="E72" s="494"/>
      <c r="F72" s="494"/>
      <c r="G72" s="494"/>
      <c r="H72" s="494"/>
      <c r="I72" s="494"/>
      <c r="J72" s="494"/>
    </row>
    <row r="73" spans="2:10">
      <c r="B73" s="493"/>
      <c r="C73" s="494"/>
      <c r="D73" s="494"/>
      <c r="E73" s="494"/>
      <c r="F73" s="494"/>
      <c r="G73" s="494"/>
      <c r="H73" s="494"/>
      <c r="I73" s="494"/>
      <c r="J73" s="494"/>
    </row>
    <row r="74" spans="2:10">
      <c r="B74" s="493"/>
      <c r="C74" s="494"/>
      <c r="D74" s="494"/>
      <c r="E74" s="494"/>
      <c r="F74" s="494"/>
      <c r="G74" s="494"/>
      <c r="H74" s="494"/>
      <c r="I74" s="494"/>
      <c r="J74" s="494"/>
    </row>
    <row r="75" spans="2:10">
      <c r="B75" s="493"/>
      <c r="C75" s="494"/>
      <c r="D75" s="494"/>
      <c r="E75" s="494"/>
      <c r="F75" s="494"/>
      <c r="G75" s="494"/>
      <c r="H75" s="494"/>
      <c r="I75" s="494"/>
      <c r="J75" s="494"/>
    </row>
    <row r="76" spans="2:10">
      <c r="B76" s="493"/>
      <c r="C76" s="494"/>
      <c r="D76" s="494"/>
      <c r="E76" s="494"/>
      <c r="F76" s="494"/>
      <c r="G76" s="494"/>
      <c r="H76" s="494"/>
      <c r="I76" s="494"/>
      <c r="J76" s="494"/>
    </row>
    <row r="77" spans="2:10">
      <c r="B77" s="493"/>
      <c r="C77" s="494"/>
      <c r="D77" s="494"/>
      <c r="E77" s="494"/>
      <c r="F77" s="494"/>
      <c r="G77" s="494"/>
      <c r="H77" s="494"/>
      <c r="I77" s="494"/>
      <c r="J77" s="494"/>
    </row>
    <row r="78" spans="2:10">
      <c r="B78" s="493"/>
      <c r="C78" s="494"/>
      <c r="D78" s="494"/>
      <c r="E78" s="494"/>
      <c r="F78" s="494"/>
      <c r="G78" s="494"/>
      <c r="H78" s="494"/>
      <c r="I78" s="494"/>
      <c r="J78" s="494"/>
    </row>
    <row r="79" spans="2:10">
      <c r="B79" s="493"/>
      <c r="C79" s="494"/>
      <c r="D79" s="494"/>
      <c r="E79" s="494"/>
      <c r="F79" s="494"/>
      <c r="G79" s="494"/>
      <c r="H79" s="494"/>
      <c r="I79" s="494"/>
      <c r="J79" s="494"/>
    </row>
    <row r="80" spans="2:10">
      <c r="B80" s="493"/>
      <c r="C80" s="494"/>
      <c r="D80" s="494"/>
      <c r="E80" s="494"/>
      <c r="F80" s="494"/>
      <c r="G80" s="494"/>
      <c r="H80" s="494"/>
      <c r="I80" s="494"/>
      <c r="J80" s="494"/>
    </row>
    <row r="81" spans="2:10">
      <c r="B81" s="493"/>
      <c r="C81" s="494"/>
      <c r="D81" s="494"/>
      <c r="E81" s="494"/>
      <c r="F81" s="494"/>
      <c r="G81" s="494"/>
      <c r="H81" s="494"/>
      <c r="I81" s="494"/>
      <c r="J81" s="494"/>
    </row>
    <row r="82" spans="2:10">
      <c r="B82" s="493"/>
      <c r="C82" s="494"/>
      <c r="D82" s="494"/>
      <c r="E82" s="494"/>
      <c r="F82" s="494"/>
      <c r="G82" s="494"/>
      <c r="H82" s="494"/>
      <c r="I82" s="494"/>
      <c r="J82" s="494"/>
    </row>
    <row r="83" spans="2:10">
      <c r="B83" s="493"/>
      <c r="C83" s="494"/>
      <c r="D83" s="494"/>
      <c r="E83" s="494"/>
      <c r="F83" s="494"/>
      <c r="G83" s="494"/>
      <c r="H83" s="494"/>
      <c r="I83" s="494"/>
      <c r="J83" s="494"/>
    </row>
    <row r="84" spans="2:10">
      <c r="B84" s="493"/>
      <c r="C84" s="494"/>
      <c r="D84" s="494"/>
      <c r="E84" s="494"/>
      <c r="F84" s="494"/>
      <c r="G84" s="494"/>
      <c r="H84" s="494"/>
      <c r="I84" s="494"/>
      <c r="J84" s="494"/>
    </row>
    <row r="85" spans="2:10">
      <c r="B85" s="493"/>
      <c r="C85" s="494"/>
      <c r="D85" s="494"/>
      <c r="E85" s="494"/>
      <c r="F85" s="494"/>
      <c r="G85" s="494"/>
      <c r="H85" s="494"/>
      <c r="I85" s="494"/>
      <c r="J85" s="494"/>
    </row>
    <row r="86" spans="2:10">
      <c r="B86" s="493"/>
      <c r="C86" s="494"/>
      <c r="D86" s="494"/>
      <c r="E86" s="494"/>
      <c r="F86" s="494"/>
      <c r="G86" s="494"/>
      <c r="H86" s="494"/>
      <c r="I86" s="494"/>
      <c r="J86" s="494"/>
    </row>
    <row r="87" spans="2:10">
      <c r="B87" s="493"/>
      <c r="C87" s="494"/>
      <c r="D87" s="494"/>
      <c r="E87" s="494"/>
      <c r="F87" s="494"/>
      <c r="G87" s="494"/>
      <c r="H87" s="494"/>
      <c r="I87" s="494"/>
      <c r="J87" s="494"/>
    </row>
    <row r="88" spans="2:10">
      <c r="B88" s="493"/>
      <c r="C88" s="494"/>
      <c r="D88" s="494"/>
      <c r="E88" s="494"/>
      <c r="F88" s="494"/>
      <c r="G88" s="494"/>
      <c r="H88" s="494"/>
      <c r="I88" s="494"/>
      <c r="J88" s="494"/>
    </row>
    <row r="89" spans="2:10">
      <c r="B89" s="493"/>
      <c r="C89" s="494"/>
      <c r="D89" s="494"/>
      <c r="E89" s="494"/>
      <c r="F89" s="494"/>
      <c r="G89" s="494"/>
      <c r="H89" s="494"/>
      <c r="I89" s="494"/>
      <c r="J89" s="494"/>
    </row>
    <row r="90" spans="2:10">
      <c r="B90" s="493"/>
      <c r="C90" s="494"/>
      <c r="D90" s="494"/>
      <c r="E90" s="494"/>
      <c r="F90" s="494"/>
      <c r="G90" s="494"/>
      <c r="H90" s="494"/>
      <c r="I90" s="494"/>
      <c r="J90" s="494"/>
    </row>
    <row r="91" spans="2:10">
      <c r="B91" s="485"/>
      <c r="C91" s="474"/>
      <c r="D91" s="474"/>
      <c r="E91" s="474"/>
      <c r="F91" s="474"/>
      <c r="G91" s="474"/>
      <c r="H91" s="474"/>
      <c r="I91" s="474"/>
      <c r="J91" s="474"/>
    </row>
    <row r="92" spans="2:10">
      <c r="B92" s="485"/>
      <c r="C92" s="474"/>
      <c r="D92" s="474"/>
      <c r="E92" s="474"/>
      <c r="F92" s="474"/>
      <c r="G92" s="474"/>
      <c r="H92" s="474"/>
      <c r="I92" s="474"/>
      <c r="J92" s="474"/>
    </row>
    <row r="93" spans="2:10">
      <c r="B93" s="485"/>
      <c r="C93" s="474"/>
      <c r="D93" s="474"/>
      <c r="E93" s="474"/>
      <c r="F93" s="474"/>
      <c r="G93" s="474"/>
      <c r="H93" s="474"/>
      <c r="I93" s="474"/>
      <c r="J93" s="474"/>
    </row>
    <row r="94" spans="2:10">
      <c r="B94" s="485"/>
      <c r="C94" s="474"/>
      <c r="D94" s="474"/>
      <c r="E94" s="474"/>
      <c r="F94" s="474"/>
      <c r="G94" s="474"/>
      <c r="H94" s="474"/>
      <c r="I94" s="474"/>
      <c r="J94" s="474"/>
    </row>
    <row r="95" spans="2:10">
      <c r="B95" s="485"/>
      <c r="C95" s="474"/>
      <c r="D95" s="474"/>
      <c r="E95" s="474"/>
      <c r="F95" s="474"/>
      <c r="G95" s="474"/>
      <c r="H95" s="474"/>
      <c r="I95" s="474"/>
      <c r="J95" s="474"/>
    </row>
    <row r="96" spans="2:10">
      <c r="B96" s="485"/>
      <c r="C96" s="474"/>
      <c r="D96" s="474"/>
      <c r="E96" s="474"/>
      <c r="F96" s="474"/>
      <c r="G96" s="474"/>
      <c r="H96" s="474"/>
      <c r="I96" s="474"/>
      <c r="J96" s="474"/>
    </row>
    <row r="97" spans="2:10">
      <c r="B97" s="485"/>
      <c r="C97" s="474"/>
      <c r="D97" s="474"/>
      <c r="E97" s="474"/>
      <c r="F97" s="474"/>
      <c r="G97" s="474"/>
      <c r="H97" s="474"/>
      <c r="I97" s="474"/>
      <c r="J97" s="474"/>
    </row>
    <row r="98" spans="2:10">
      <c r="B98" s="485"/>
      <c r="C98" s="474"/>
      <c r="D98" s="474"/>
      <c r="E98" s="474"/>
      <c r="F98" s="474"/>
      <c r="G98" s="474"/>
      <c r="H98" s="474"/>
      <c r="I98" s="474"/>
      <c r="J98" s="474"/>
    </row>
    <row r="99" spans="2:10">
      <c r="B99" s="485"/>
      <c r="C99" s="474"/>
      <c r="D99" s="474"/>
      <c r="E99" s="474"/>
      <c r="F99" s="474"/>
      <c r="G99" s="474"/>
      <c r="H99" s="474"/>
      <c r="I99" s="474"/>
      <c r="J99" s="474"/>
    </row>
    <row r="100" spans="2:10">
      <c r="B100" s="485"/>
      <c r="C100" s="474"/>
      <c r="D100" s="474"/>
      <c r="E100" s="474"/>
      <c r="F100" s="474"/>
      <c r="G100" s="474"/>
      <c r="H100" s="474"/>
      <c r="I100" s="474"/>
      <c r="J100" s="474"/>
    </row>
    <row r="101" spans="2:10">
      <c r="B101" s="485"/>
      <c r="C101" s="474"/>
      <c r="D101" s="474"/>
      <c r="E101" s="474"/>
      <c r="F101" s="474"/>
      <c r="G101" s="474"/>
      <c r="H101" s="474"/>
      <c r="I101" s="474"/>
      <c r="J101" s="474"/>
    </row>
    <row r="102" spans="2:10">
      <c r="B102" s="485"/>
      <c r="C102" s="474"/>
      <c r="D102" s="474"/>
      <c r="E102" s="474"/>
      <c r="F102" s="474"/>
      <c r="G102" s="474"/>
      <c r="H102" s="474"/>
      <c r="I102" s="474"/>
      <c r="J102" s="474"/>
    </row>
    <row r="103" spans="2:10">
      <c r="B103" s="485"/>
      <c r="C103" s="474"/>
      <c r="D103" s="474"/>
      <c r="E103" s="474"/>
      <c r="F103" s="474"/>
      <c r="G103" s="474"/>
      <c r="H103" s="474"/>
      <c r="I103" s="474"/>
      <c r="J103" s="474"/>
    </row>
    <row r="104" spans="2:10">
      <c r="B104" s="485"/>
      <c r="C104" s="474"/>
      <c r="D104" s="474"/>
      <c r="E104" s="474"/>
      <c r="F104" s="474"/>
      <c r="G104" s="474"/>
      <c r="H104" s="474"/>
      <c r="I104" s="474"/>
      <c r="J104" s="474"/>
    </row>
    <row r="105" spans="2:10">
      <c r="B105" s="485"/>
      <c r="C105" s="474"/>
      <c r="D105" s="474"/>
      <c r="E105" s="474"/>
      <c r="F105" s="474"/>
      <c r="G105" s="474"/>
      <c r="H105" s="474"/>
      <c r="I105" s="474"/>
      <c r="J105" s="474"/>
    </row>
    <row r="106" spans="2:10">
      <c r="B106" s="485"/>
      <c r="C106" s="474"/>
      <c r="D106" s="474"/>
      <c r="E106" s="474"/>
      <c r="F106" s="474"/>
      <c r="G106" s="474"/>
      <c r="H106" s="474"/>
      <c r="I106" s="474"/>
      <c r="J106" s="474"/>
    </row>
    <row r="107" spans="2:10">
      <c r="B107" s="485"/>
      <c r="C107" s="474"/>
      <c r="D107" s="474"/>
      <c r="E107" s="474"/>
      <c r="F107" s="474"/>
      <c r="G107" s="474"/>
      <c r="H107" s="474"/>
      <c r="I107" s="474"/>
      <c r="J107" s="474"/>
    </row>
    <row r="108" spans="2:10">
      <c r="B108" s="485"/>
      <c r="C108" s="474"/>
      <c r="D108" s="474"/>
      <c r="E108" s="474"/>
      <c r="F108" s="474"/>
      <c r="G108" s="474"/>
      <c r="H108" s="474"/>
      <c r="I108" s="474"/>
      <c r="J108" s="474"/>
    </row>
    <row r="109" spans="2:10">
      <c r="B109" s="485"/>
      <c r="C109" s="474"/>
      <c r="D109" s="474"/>
      <c r="E109" s="474"/>
      <c r="F109" s="474"/>
      <c r="G109" s="474"/>
      <c r="H109" s="474"/>
      <c r="I109" s="474"/>
      <c r="J109" s="474"/>
    </row>
    <row r="110" spans="2:10">
      <c r="B110" s="485"/>
      <c r="C110" s="474"/>
      <c r="D110" s="474"/>
      <c r="E110" s="474"/>
      <c r="F110" s="474"/>
      <c r="G110" s="474"/>
      <c r="H110" s="474"/>
      <c r="I110" s="474"/>
      <c r="J110" s="474"/>
    </row>
    <row r="111" spans="2:10">
      <c r="B111" s="485"/>
      <c r="C111" s="474"/>
      <c r="D111" s="474"/>
      <c r="E111" s="474"/>
      <c r="F111" s="474"/>
      <c r="G111" s="474"/>
      <c r="H111" s="474"/>
      <c r="I111" s="474"/>
      <c r="J111" s="474"/>
    </row>
    <row r="112" spans="2:10">
      <c r="B112" s="485"/>
      <c r="C112" s="474"/>
      <c r="D112" s="474"/>
      <c r="E112" s="474"/>
      <c r="F112" s="474"/>
      <c r="G112" s="474"/>
      <c r="H112" s="474"/>
      <c r="I112" s="474"/>
      <c r="J112" s="474"/>
    </row>
    <row r="113" spans="2:10">
      <c r="B113" s="485"/>
      <c r="C113" s="474"/>
      <c r="D113" s="474"/>
      <c r="E113" s="474"/>
      <c r="F113" s="474"/>
      <c r="G113" s="474"/>
      <c r="H113" s="474"/>
      <c r="I113" s="474"/>
      <c r="J113" s="474"/>
    </row>
    <row r="114" spans="2:10">
      <c r="B114" s="485"/>
      <c r="C114" s="474"/>
      <c r="D114" s="474"/>
      <c r="E114" s="474"/>
      <c r="F114" s="474"/>
      <c r="G114" s="474"/>
      <c r="H114" s="474"/>
      <c r="I114" s="474"/>
      <c r="J114" s="474"/>
    </row>
    <row r="115" spans="2:10">
      <c r="B115" s="485"/>
      <c r="C115" s="474"/>
      <c r="D115" s="474"/>
      <c r="E115" s="474"/>
      <c r="F115" s="474"/>
      <c r="G115" s="474"/>
      <c r="H115" s="474"/>
      <c r="I115" s="474"/>
      <c r="J115" s="474"/>
    </row>
    <row r="116" spans="2:10">
      <c r="B116" s="485"/>
      <c r="C116" s="474"/>
      <c r="D116" s="474"/>
      <c r="E116" s="474"/>
      <c r="F116" s="474"/>
      <c r="G116" s="474"/>
      <c r="H116" s="474"/>
      <c r="I116" s="474"/>
      <c r="J116" s="474"/>
    </row>
    <row r="117" spans="2:10">
      <c r="B117" s="485"/>
      <c r="C117" s="474"/>
      <c r="D117" s="474"/>
      <c r="E117" s="474"/>
      <c r="F117" s="474"/>
      <c r="G117" s="474"/>
      <c r="H117" s="474"/>
      <c r="I117" s="474"/>
      <c r="J117" s="474"/>
    </row>
    <row r="118" spans="2:10">
      <c r="B118" s="485"/>
      <c r="C118" s="474"/>
      <c r="D118" s="474"/>
      <c r="E118" s="474"/>
      <c r="F118" s="474"/>
      <c r="G118" s="474"/>
      <c r="H118" s="474"/>
      <c r="I118" s="474"/>
      <c r="J118" s="474"/>
    </row>
    <row r="119" spans="2:10">
      <c r="B119" s="485"/>
      <c r="C119" s="474"/>
      <c r="D119" s="474"/>
      <c r="E119" s="474"/>
      <c r="F119" s="474"/>
      <c r="G119" s="474"/>
      <c r="H119" s="474"/>
      <c r="I119" s="474"/>
      <c r="J119" s="474"/>
    </row>
    <row r="120" spans="2:10">
      <c r="B120" s="485"/>
      <c r="C120" s="474"/>
      <c r="D120" s="474"/>
      <c r="E120" s="474"/>
      <c r="F120" s="474"/>
      <c r="G120" s="474"/>
      <c r="H120" s="474"/>
      <c r="I120" s="474"/>
      <c r="J120" s="474"/>
    </row>
    <row r="121" spans="2:10">
      <c r="B121" s="485"/>
      <c r="C121" s="474"/>
      <c r="D121" s="474"/>
      <c r="E121" s="474"/>
      <c r="F121" s="474"/>
      <c r="G121" s="474"/>
      <c r="H121" s="474"/>
      <c r="I121" s="474"/>
      <c r="J121" s="474"/>
    </row>
    <row r="122" spans="2:10">
      <c r="B122" s="485"/>
      <c r="C122" s="474"/>
      <c r="D122" s="474"/>
      <c r="E122" s="474"/>
      <c r="F122" s="474"/>
      <c r="G122" s="474"/>
      <c r="H122" s="474"/>
      <c r="I122" s="474"/>
      <c r="J122" s="474"/>
    </row>
    <row r="123" spans="2:10">
      <c r="B123" s="485"/>
      <c r="C123" s="474"/>
      <c r="D123" s="474"/>
      <c r="E123" s="474"/>
      <c r="F123" s="474"/>
      <c r="G123" s="474"/>
      <c r="H123" s="474"/>
      <c r="I123" s="474"/>
      <c r="J123" s="474"/>
    </row>
    <row r="124" spans="2:10">
      <c r="B124" s="485"/>
      <c r="C124" s="474"/>
      <c r="D124" s="474"/>
      <c r="E124" s="474"/>
      <c r="F124" s="474"/>
      <c r="G124" s="474"/>
      <c r="H124" s="474"/>
      <c r="I124" s="474"/>
      <c r="J124" s="474"/>
    </row>
    <row r="125" spans="2:10">
      <c r="B125" s="485"/>
      <c r="C125" s="474"/>
      <c r="D125" s="474"/>
      <c r="E125" s="474"/>
      <c r="F125" s="474"/>
      <c r="G125" s="474"/>
      <c r="H125" s="474"/>
      <c r="I125" s="474"/>
      <c r="J125" s="474"/>
    </row>
    <row r="126" spans="2:10">
      <c r="B126" s="485"/>
      <c r="C126" s="474"/>
      <c r="D126" s="474"/>
      <c r="E126" s="474"/>
      <c r="F126" s="474"/>
      <c r="G126" s="474"/>
      <c r="H126" s="474"/>
      <c r="I126" s="474"/>
      <c r="J126" s="474"/>
    </row>
    <row r="127" spans="2:10">
      <c r="B127" s="485"/>
      <c r="C127" s="474"/>
      <c r="D127" s="474"/>
      <c r="E127" s="474"/>
      <c r="F127" s="474"/>
      <c r="G127" s="474"/>
      <c r="H127" s="474"/>
      <c r="I127" s="474"/>
      <c r="J127" s="474"/>
    </row>
    <row r="128" spans="2:10">
      <c r="B128" s="485"/>
      <c r="C128" s="474"/>
      <c r="D128" s="474"/>
      <c r="E128" s="474"/>
      <c r="F128" s="474"/>
      <c r="G128" s="474"/>
      <c r="H128" s="474"/>
      <c r="I128" s="474"/>
      <c r="J128" s="474"/>
    </row>
    <row r="129" spans="2:10">
      <c r="B129" s="485"/>
      <c r="C129" s="474"/>
      <c r="D129" s="474"/>
      <c r="E129" s="474"/>
      <c r="F129" s="474"/>
      <c r="G129" s="474"/>
      <c r="H129" s="474"/>
      <c r="I129" s="474"/>
      <c r="J129" s="474"/>
    </row>
    <row r="130" spans="2:10">
      <c r="B130" s="485"/>
      <c r="C130" s="474"/>
      <c r="D130" s="474"/>
      <c r="E130" s="474"/>
      <c r="F130" s="474"/>
      <c r="G130" s="474"/>
      <c r="H130" s="474"/>
      <c r="I130" s="474"/>
      <c r="J130" s="474"/>
    </row>
    <row r="131" spans="2:10">
      <c r="B131" s="485"/>
      <c r="C131" s="474"/>
      <c r="D131" s="474"/>
      <c r="E131" s="474"/>
      <c r="F131" s="474"/>
      <c r="G131" s="474"/>
      <c r="H131" s="474"/>
      <c r="I131" s="474"/>
      <c r="J131" s="474"/>
    </row>
    <row r="132" spans="2:10">
      <c r="B132" s="485"/>
      <c r="C132" s="474"/>
      <c r="D132" s="474"/>
      <c r="E132" s="474"/>
      <c r="F132" s="474"/>
      <c r="G132" s="474"/>
      <c r="H132" s="474"/>
      <c r="I132" s="474"/>
      <c r="J132" s="474"/>
    </row>
    <row r="133" spans="2:10">
      <c r="B133" s="485"/>
      <c r="C133" s="474"/>
      <c r="D133" s="474"/>
      <c r="E133" s="474"/>
      <c r="F133" s="474"/>
      <c r="G133" s="474"/>
      <c r="H133" s="474"/>
      <c r="I133" s="474"/>
      <c r="J133" s="474"/>
    </row>
    <row r="134" spans="2:10">
      <c r="B134" s="485"/>
      <c r="C134" s="474"/>
      <c r="D134" s="474"/>
      <c r="E134" s="474"/>
      <c r="F134" s="474"/>
      <c r="G134" s="474"/>
      <c r="H134" s="474"/>
      <c r="I134" s="474"/>
      <c r="J134" s="474"/>
    </row>
    <row r="135" spans="2:10">
      <c r="B135" s="485"/>
      <c r="C135" s="474"/>
      <c r="D135" s="474"/>
      <c r="E135" s="474"/>
      <c r="F135" s="474"/>
      <c r="G135" s="474"/>
      <c r="H135" s="474"/>
      <c r="I135" s="474"/>
      <c r="J135" s="474"/>
    </row>
    <row r="136" spans="2:10">
      <c r="B136" s="485"/>
      <c r="C136" s="474"/>
      <c r="D136" s="474"/>
      <c r="E136" s="474"/>
      <c r="F136" s="474"/>
      <c r="G136" s="474"/>
      <c r="H136" s="474"/>
      <c r="I136" s="474"/>
      <c r="J136" s="474"/>
    </row>
    <row r="137" spans="2:10">
      <c r="B137" s="485"/>
      <c r="C137" s="474"/>
      <c r="D137" s="474"/>
      <c r="E137" s="474"/>
      <c r="F137" s="474"/>
      <c r="G137" s="474"/>
      <c r="H137" s="474"/>
      <c r="I137" s="474"/>
      <c r="J137" s="474"/>
    </row>
    <row r="138" spans="2:10">
      <c r="B138" s="485"/>
      <c r="C138" s="474"/>
      <c r="D138" s="474"/>
      <c r="E138" s="474"/>
      <c r="F138" s="474"/>
      <c r="G138" s="474"/>
      <c r="H138" s="474"/>
      <c r="I138" s="474"/>
      <c r="J138" s="474"/>
    </row>
    <row r="139" spans="2:10">
      <c r="B139" s="485"/>
      <c r="C139" s="474"/>
      <c r="D139" s="474"/>
      <c r="E139" s="474"/>
      <c r="F139" s="474"/>
      <c r="G139" s="474"/>
      <c r="H139" s="474"/>
      <c r="I139" s="474"/>
      <c r="J139" s="474"/>
    </row>
    <row r="140" spans="2:10">
      <c r="B140" s="485"/>
      <c r="C140" s="474"/>
      <c r="D140" s="474"/>
      <c r="E140" s="474"/>
      <c r="F140" s="474"/>
      <c r="G140" s="474"/>
      <c r="H140" s="474"/>
      <c r="I140" s="474"/>
      <c r="J140" s="474"/>
    </row>
    <row r="141" spans="2:10">
      <c r="B141" s="485"/>
      <c r="C141" s="474"/>
      <c r="D141" s="474"/>
      <c r="E141" s="474"/>
      <c r="F141" s="474"/>
      <c r="G141" s="474"/>
      <c r="H141" s="474"/>
      <c r="I141" s="474"/>
      <c r="J141" s="474"/>
    </row>
    <row r="142" spans="2:10">
      <c r="B142" s="485"/>
      <c r="C142" s="474"/>
      <c r="D142" s="474"/>
      <c r="E142" s="474"/>
      <c r="F142" s="474"/>
      <c r="G142" s="474"/>
      <c r="H142" s="474"/>
      <c r="I142" s="474"/>
      <c r="J142" s="474"/>
    </row>
    <row r="143" spans="2:10">
      <c r="B143" s="485"/>
      <c r="C143" s="474"/>
      <c r="D143" s="474"/>
      <c r="E143" s="474"/>
      <c r="F143" s="474"/>
      <c r="G143" s="474"/>
      <c r="H143" s="474"/>
      <c r="I143" s="474"/>
      <c r="J143" s="474"/>
    </row>
    <row r="144" spans="2:10">
      <c r="B144" s="485"/>
      <c r="C144" s="474"/>
      <c r="D144" s="474"/>
      <c r="E144" s="474"/>
      <c r="F144" s="474"/>
      <c r="G144" s="474"/>
      <c r="H144" s="474"/>
      <c r="I144" s="474"/>
      <c r="J144" s="474"/>
    </row>
    <row r="145" spans="2:10">
      <c r="B145" s="485"/>
      <c r="C145" s="474"/>
      <c r="D145" s="474"/>
      <c r="E145" s="474"/>
      <c r="F145" s="474"/>
      <c r="G145" s="474"/>
      <c r="H145" s="474"/>
      <c r="I145" s="474"/>
      <c r="J145" s="474"/>
    </row>
    <row r="146" spans="2:10">
      <c r="B146" s="485"/>
      <c r="C146" s="474"/>
      <c r="D146" s="474"/>
      <c r="E146" s="474"/>
      <c r="F146" s="474"/>
      <c r="G146" s="474"/>
      <c r="H146" s="474"/>
      <c r="I146" s="474"/>
      <c r="J146" s="474"/>
    </row>
    <row r="147" spans="2:10">
      <c r="B147" s="485"/>
      <c r="C147" s="474"/>
      <c r="D147" s="474"/>
      <c r="E147" s="474"/>
      <c r="F147" s="474"/>
      <c r="G147" s="474"/>
      <c r="H147" s="474"/>
      <c r="I147" s="474"/>
      <c r="J147" s="474"/>
    </row>
    <row r="148" spans="2:10">
      <c r="B148" s="485"/>
      <c r="C148" s="474"/>
      <c r="D148" s="474"/>
      <c r="E148" s="474"/>
      <c r="F148" s="474"/>
      <c r="G148" s="474"/>
      <c r="H148" s="474"/>
      <c r="I148" s="474"/>
      <c r="J148" s="474"/>
    </row>
    <row r="149" spans="2:10">
      <c r="B149" s="485"/>
      <c r="C149" s="474"/>
      <c r="D149" s="474"/>
      <c r="E149" s="474"/>
      <c r="F149" s="474"/>
      <c r="G149" s="474"/>
      <c r="H149" s="474"/>
      <c r="I149" s="474"/>
      <c r="J149" s="474"/>
    </row>
    <row r="150" spans="2:10">
      <c r="B150" s="485"/>
      <c r="C150" s="474"/>
      <c r="D150" s="474"/>
      <c r="E150" s="474"/>
      <c r="F150" s="474"/>
      <c r="G150" s="474"/>
      <c r="H150" s="474"/>
      <c r="I150" s="474"/>
      <c r="J150" s="474"/>
    </row>
    <row r="151" spans="2:10">
      <c r="B151" s="485"/>
      <c r="C151" s="474"/>
      <c r="D151" s="474"/>
      <c r="E151" s="474"/>
      <c r="F151" s="474"/>
      <c r="G151" s="474"/>
      <c r="H151" s="474"/>
      <c r="I151" s="474"/>
      <c r="J151" s="474"/>
    </row>
    <row r="152" spans="2:10">
      <c r="B152" s="485"/>
      <c r="C152" s="474"/>
      <c r="D152" s="474"/>
      <c r="E152" s="474"/>
      <c r="F152" s="474"/>
      <c r="G152" s="474"/>
      <c r="H152" s="474"/>
      <c r="I152" s="474"/>
      <c r="J152" s="474"/>
    </row>
    <row r="153" spans="2:10">
      <c r="B153" s="485"/>
      <c r="C153" s="474"/>
      <c r="D153" s="474"/>
      <c r="E153" s="474"/>
      <c r="F153" s="474"/>
      <c r="G153" s="474"/>
      <c r="H153" s="474"/>
      <c r="I153" s="474"/>
      <c r="J153" s="474"/>
    </row>
    <row r="154" spans="2:10">
      <c r="B154" s="485"/>
      <c r="C154" s="474"/>
      <c r="D154" s="474"/>
      <c r="E154" s="474"/>
      <c r="F154" s="474"/>
      <c r="G154" s="474"/>
      <c r="H154" s="474"/>
      <c r="I154" s="474"/>
      <c r="J154" s="474"/>
    </row>
    <row r="155" spans="2:10">
      <c r="B155" s="485"/>
      <c r="C155" s="474"/>
      <c r="D155" s="474"/>
      <c r="E155" s="474"/>
      <c r="F155" s="474"/>
      <c r="G155" s="474"/>
      <c r="H155" s="474"/>
      <c r="I155" s="474"/>
      <c r="J155" s="474"/>
    </row>
    <row r="156" spans="2:10">
      <c r="B156" s="485"/>
      <c r="C156" s="474"/>
      <c r="D156" s="474"/>
      <c r="E156" s="474"/>
      <c r="F156" s="474"/>
      <c r="G156" s="474"/>
      <c r="H156" s="474"/>
      <c r="I156" s="474"/>
      <c r="J156" s="474"/>
    </row>
    <row r="157" spans="2:10">
      <c r="B157" s="485"/>
      <c r="C157" s="474"/>
      <c r="D157" s="474"/>
      <c r="E157" s="474"/>
      <c r="F157" s="474"/>
      <c r="G157" s="474"/>
      <c r="H157" s="474"/>
      <c r="I157" s="474"/>
      <c r="J157" s="474"/>
    </row>
    <row r="158" spans="2:10">
      <c r="B158" s="485"/>
      <c r="C158" s="474"/>
      <c r="D158" s="474"/>
      <c r="E158" s="474"/>
      <c r="F158" s="474"/>
      <c r="G158" s="474"/>
      <c r="H158" s="474"/>
      <c r="I158" s="474"/>
      <c r="J158" s="474"/>
    </row>
    <row r="159" spans="2:10">
      <c r="B159" s="485"/>
      <c r="C159" s="474"/>
      <c r="D159" s="474"/>
      <c r="E159" s="474"/>
      <c r="F159" s="474"/>
      <c r="G159" s="474"/>
      <c r="H159" s="474"/>
      <c r="I159" s="474"/>
      <c r="J159" s="474"/>
    </row>
    <row r="160" spans="2:10">
      <c r="B160" s="485"/>
      <c r="C160" s="474"/>
      <c r="D160" s="474"/>
      <c r="E160" s="474"/>
      <c r="F160" s="474"/>
      <c r="G160" s="474"/>
      <c r="H160" s="474"/>
      <c r="I160" s="474"/>
      <c r="J160" s="474"/>
    </row>
    <row r="161" spans="2:10">
      <c r="B161" s="485"/>
      <c r="C161" s="474"/>
      <c r="D161" s="474"/>
      <c r="E161" s="474"/>
      <c r="F161" s="474"/>
      <c r="G161" s="474"/>
      <c r="H161" s="474"/>
      <c r="I161" s="474"/>
      <c r="J161" s="474"/>
    </row>
    <row r="162" spans="2:10">
      <c r="B162" s="485"/>
      <c r="C162" s="474"/>
      <c r="D162" s="474"/>
      <c r="E162" s="474"/>
      <c r="F162" s="474"/>
      <c r="G162" s="474"/>
      <c r="H162" s="474"/>
      <c r="I162" s="474"/>
      <c r="J162" s="474"/>
    </row>
    <row r="163" spans="2:10">
      <c r="B163" s="485"/>
      <c r="C163" s="474"/>
      <c r="D163" s="474"/>
      <c r="E163" s="474"/>
      <c r="F163" s="474"/>
      <c r="G163" s="474"/>
      <c r="H163" s="474"/>
      <c r="I163" s="474"/>
      <c r="J163" s="474"/>
    </row>
    <row r="164" spans="2:10">
      <c r="B164" s="485"/>
      <c r="C164" s="474"/>
      <c r="D164" s="474"/>
      <c r="E164" s="474"/>
      <c r="F164" s="474"/>
      <c r="G164" s="474"/>
      <c r="H164" s="474"/>
      <c r="I164" s="474"/>
      <c r="J164" s="474"/>
    </row>
  </sheetData>
  <mergeCells count="42">
    <mergeCell ref="H13:I13"/>
    <mergeCell ref="H14:I14"/>
    <mergeCell ref="H15:I15"/>
    <mergeCell ref="H8:I8"/>
    <mergeCell ref="H9:I9"/>
    <mergeCell ref="H10:I10"/>
    <mergeCell ref="H11:I11"/>
    <mergeCell ref="H12:I12"/>
    <mergeCell ref="B10:C10"/>
    <mergeCell ref="D10:E10"/>
    <mergeCell ref="F10:G10"/>
    <mergeCell ref="B8:C8"/>
    <mergeCell ref="D8:E8"/>
    <mergeCell ref="F8:G8"/>
    <mergeCell ref="D9:E9"/>
    <mergeCell ref="F9:G9"/>
    <mergeCell ref="B21:J21"/>
    <mergeCell ref="B22:C22"/>
    <mergeCell ref="B23:B28"/>
    <mergeCell ref="B15:C15"/>
    <mergeCell ref="D15:E15"/>
    <mergeCell ref="F15:G15"/>
    <mergeCell ref="B16:J16"/>
    <mergeCell ref="B17:J17"/>
    <mergeCell ref="B18:I18"/>
    <mergeCell ref="B11:C11"/>
    <mergeCell ref="D11:E11"/>
    <mergeCell ref="F11:G11"/>
    <mergeCell ref="B12:C12"/>
    <mergeCell ref="D12:E12"/>
    <mergeCell ref="F12:G12"/>
    <mergeCell ref="B13:C13"/>
    <mergeCell ref="D13:E13"/>
    <mergeCell ref="F13:G13"/>
    <mergeCell ref="B14:C14"/>
    <mergeCell ref="D14:E14"/>
    <mergeCell ref="F14:G14"/>
    <mergeCell ref="B6:J6"/>
    <mergeCell ref="J2:J4"/>
    <mergeCell ref="B2:I2"/>
    <mergeCell ref="B3:I3"/>
    <mergeCell ref="B4:I4"/>
  </mergeCells>
  <printOptions horizontalCentered="1" verticalCentered="1"/>
  <pageMargins left="0" right="0" top="0" bottom="0" header="0.31496062992125984" footer="0.31496062992125984"/>
  <pageSetup paperSize="9" scale="70" orientation="portrait" horizontalDpi="4294967292" verticalDpi="4294967292"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V148"/>
  <sheetViews>
    <sheetView zoomScale="55" zoomScaleNormal="55" workbookViewId="0">
      <selection activeCell="B4" sqref="B4:D4"/>
    </sheetView>
  </sheetViews>
  <sheetFormatPr baseColWidth="10" defaultColWidth="11.42578125" defaultRowHeight="15"/>
  <cols>
    <col min="1" max="1" width="4.42578125" style="272" customWidth="1"/>
    <col min="2" max="2" width="22.5703125" style="530" customWidth="1"/>
    <col min="3" max="3" width="34.85546875" style="273" customWidth="1"/>
    <col min="4" max="4" width="96.140625" style="273" customWidth="1"/>
    <col min="5" max="5" width="18.42578125" style="273" customWidth="1"/>
    <col min="6" max="48" width="11.42578125" style="272"/>
    <col min="49" max="16384" width="11.42578125" style="273"/>
  </cols>
  <sheetData>
    <row r="1" spans="1:6" s="272" customFormat="1" ht="15.75" thickBot="1">
      <c r="B1" s="522"/>
      <c r="C1" s="480"/>
      <c r="D1" s="480"/>
      <c r="E1" s="270"/>
    </row>
    <row r="2" spans="1:6" ht="15.75">
      <c r="B2" s="1149" t="s">
        <v>0</v>
      </c>
      <c r="C2" s="1150"/>
      <c r="D2" s="1151"/>
      <c r="E2" s="1146"/>
      <c r="F2" s="271"/>
    </row>
    <row r="3" spans="1:6" ht="15.75">
      <c r="B3" s="1152" t="s">
        <v>1</v>
      </c>
      <c r="C3" s="1153"/>
      <c r="D3" s="1154"/>
      <c r="E3" s="1147"/>
      <c r="F3" s="271"/>
    </row>
    <row r="4" spans="1:6" ht="18" customHeight="1" thickBot="1">
      <c r="A4" s="480"/>
      <c r="B4" s="1155" t="str">
        <f>+'INFO GENERAL'!B4</f>
        <v>CALCULO ADMINISTRACIÓN, IMPREVISTOS, UTILIDAD - AIU</v>
      </c>
      <c r="C4" s="1156"/>
      <c r="D4" s="1157"/>
      <c r="E4" s="1148"/>
      <c r="F4" s="271"/>
    </row>
    <row r="5" spans="1:6" s="272" customFormat="1" ht="16.5" thickBot="1">
      <c r="B5" s="523"/>
      <c r="C5" s="524"/>
      <c r="D5" s="524"/>
      <c r="E5" s="525"/>
    </row>
    <row r="6" spans="1:6" ht="15.75" customHeight="1">
      <c r="A6" s="526"/>
      <c r="B6" s="1158" t="s">
        <v>463</v>
      </c>
      <c r="C6" s="1086"/>
      <c r="D6" s="1087"/>
      <c r="E6" s="678">
        <v>0.03</v>
      </c>
      <c r="F6" s="271"/>
    </row>
    <row r="7" spans="1:6" ht="16.5" customHeight="1">
      <c r="A7" s="270"/>
      <c r="B7" s="531" t="s">
        <v>464</v>
      </c>
      <c r="C7" s="532" t="s">
        <v>465</v>
      </c>
      <c r="D7" s="1142" t="s">
        <v>432</v>
      </c>
      <c r="E7" s="1143"/>
      <c r="F7" s="271"/>
    </row>
    <row r="8" spans="1:6" ht="56.1" customHeight="1">
      <c r="A8" s="270"/>
      <c r="B8" s="533" t="s">
        <v>466</v>
      </c>
      <c r="C8" s="534" t="s">
        <v>467</v>
      </c>
      <c r="D8" s="1160" t="s">
        <v>468</v>
      </c>
      <c r="E8" s="1161"/>
      <c r="F8" s="271"/>
    </row>
    <row r="9" spans="1:6" ht="77.099999999999994" customHeight="1">
      <c r="A9" s="270"/>
      <c r="B9" s="1159" t="s">
        <v>469</v>
      </c>
      <c r="C9" s="535" t="s">
        <v>470</v>
      </c>
      <c r="D9" s="1144" t="s">
        <v>471</v>
      </c>
      <c r="E9" s="1145"/>
      <c r="F9" s="271"/>
    </row>
    <row r="10" spans="1:6" ht="47.45" customHeight="1">
      <c r="A10" s="270"/>
      <c r="B10" s="1159"/>
      <c r="C10" s="534" t="s">
        <v>472</v>
      </c>
      <c r="D10" s="1144" t="s">
        <v>473</v>
      </c>
      <c r="E10" s="1145"/>
      <c r="F10" s="271"/>
    </row>
    <row r="11" spans="1:6" ht="54" customHeight="1">
      <c r="A11" s="270"/>
      <c r="B11" s="1159"/>
      <c r="C11" s="534" t="s">
        <v>474</v>
      </c>
      <c r="D11" s="1144" t="s">
        <v>475</v>
      </c>
      <c r="E11" s="1145"/>
      <c r="F11" s="271"/>
    </row>
    <row r="12" spans="1:6" ht="38.25">
      <c r="A12" s="270"/>
      <c r="B12" s="1159"/>
      <c r="C12" s="534" t="s">
        <v>476</v>
      </c>
      <c r="D12" s="1144" t="s">
        <v>477</v>
      </c>
      <c r="E12" s="1145"/>
      <c r="F12" s="271"/>
    </row>
    <row r="13" spans="1:6" ht="55.5" customHeight="1">
      <c r="A13" s="270"/>
      <c r="B13" s="533" t="s">
        <v>478</v>
      </c>
      <c r="C13" s="534" t="s">
        <v>479</v>
      </c>
      <c r="D13" s="1162" t="s">
        <v>480</v>
      </c>
      <c r="E13" s="1163"/>
      <c r="F13" s="271"/>
    </row>
    <row r="14" spans="1:6" ht="48.75" customHeight="1">
      <c r="A14" s="270"/>
      <c r="B14" s="536" t="s">
        <v>33</v>
      </c>
      <c r="C14" s="535" t="s">
        <v>481</v>
      </c>
      <c r="D14" s="1144" t="s">
        <v>482</v>
      </c>
      <c r="E14" s="1145"/>
      <c r="F14" s="271"/>
    </row>
    <row r="15" spans="1:6" ht="83.25" customHeight="1">
      <c r="A15" s="270"/>
      <c r="B15" s="533" t="s">
        <v>33</v>
      </c>
      <c r="C15" s="535" t="s">
        <v>483</v>
      </c>
      <c r="D15" s="1160" t="s">
        <v>484</v>
      </c>
      <c r="E15" s="1161"/>
      <c r="F15" s="271"/>
    </row>
    <row r="16" spans="1:6" ht="44.1" customHeight="1">
      <c r="A16" s="270"/>
      <c r="B16" s="533" t="s">
        <v>485</v>
      </c>
      <c r="C16" s="534" t="s">
        <v>486</v>
      </c>
      <c r="D16" s="1144" t="s">
        <v>487</v>
      </c>
      <c r="E16" s="1145"/>
      <c r="F16" s="271"/>
    </row>
    <row r="17" spans="1:6" ht="39" customHeight="1">
      <c r="A17" s="270"/>
      <c r="B17" s="533" t="s">
        <v>488</v>
      </c>
      <c r="C17" s="534" t="s">
        <v>489</v>
      </c>
      <c r="D17" s="1144" t="s">
        <v>490</v>
      </c>
      <c r="E17" s="1145"/>
      <c r="F17" s="271"/>
    </row>
    <row r="18" spans="1:6" ht="46.5" customHeight="1">
      <c r="A18" s="270"/>
      <c r="B18" s="533" t="s">
        <v>491</v>
      </c>
      <c r="C18" s="534" t="s">
        <v>492</v>
      </c>
      <c r="D18" s="1160" t="s">
        <v>493</v>
      </c>
      <c r="E18" s="1161"/>
      <c r="F18" s="271"/>
    </row>
    <row r="19" spans="1:6" ht="56.25" customHeight="1">
      <c r="A19" s="270"/>
      <c r="B19" s="533" t="s">
        <v>494</v>
      </c>
      <c r="C19" s="534" t="s">
        <v>495</v>
      </c>
      <c r="D19" s="1160" t="s">
        <v>496</v>
      </c>
      <c r="E19" s="1161"/>
      <c r="F19" s="271"/>
    </row>
    <row r="20" spans="1:6" ht="75" customHeight="1">
      <c r="A20" s="270"/>
      <c r="B20" s="533" t="s">
        <v>491</v>
      </c>
      <c r="C20" s="534" t="s">
        <v>497</v>
      </c>
      <c r="D20" s="1144" t="s">
        <v>498</v>
      </c>
      <c r="E20" s="1145"/>
      <c r="F20" s="271"/>
    </row>
    <row r="21" spans="1:6" ht="51.75" customHeight="1">
      <c r="A21" s="270"/>
      <c r="B21" s="533" t="s">
        <v>499</v>
      </c>
      <c r="C21" s="534" t="s">
        <v>500</v>
      </c>
      <c r="D21" s="1144" t="s">
        <v>501</v>
      </c>
      <c r="E21" s="1145"/>
      <c r="F21" s="271"/>
    </row>
    <row r="22" spans="1:6" ht="90" customHeight="1">
      <c r="A22" s="270"/>
      <c r="B22" s="533" t="s">
        <v>499</v>
      </c>
      <c r="C22" s="534" t="s">
        <v>502</v>
      </c>
      <c r="D22" s="1144" t="s">
        <v>503</v>
      </c>
      <c r="E22" s="1145"/>
      <c r="F22" s="271"/>
    </row>
    <row r="23" spans="1:6" s="272" customFormat="1">
      <c r="B23" s="527"/>
      <c r="C23" s="528"/>
      <c r="D23" s="528"/>
      <c r="E23" s="528"/>
    </row>
    <row r="24" spans="1:6" s="272" customFormat="1">
      <c r="B24" s="529"/>
    </row>
    <row r="25" spans="1:6" s="272" customFormat="1">
      <c r="B25" s="529"/>
    </row>
    <row r="26" spans="1:6" s="272" customFormat="1">
      <c r="B26" s="529"/>
    </row>
    <row r="27" spans="1:6" s="272" customFormat="1">
      <c r="B27" s="529"/>
    </row>
    <row r="28" spans="1:6" s="272" customFormat="1">
      <c r="B28" s="529"/>
    </row>
    <row r="29" spans="1:6" s="272" customFormat="1">
      <c r="B29" s="529"/>
    </row>
    <row r="30" spans="1:6" s="272" customFormat="1">
      <c r="B30" s="529"/>
    </row>
    <row r="31" spans="1:6" s="272" customFormat="1">
      <c r="B31" s="529"/>
    </row>
    <row r="32" spans="1:6" s="272" customFormat="1">
      <c r="B32" s="529"/>
    </row>
    <row r="33" spans="2:2" s="272" customFormat="1">
      <c r="B33" s="529"/>
    </row>
    <row r="34" spans="2:2" s="272" customFormat="1">
      <c r="B34" s="529"/>
    </row>
    <row r="35" spans="2:2" s="272" customFormat="1">
      <c r="B35" s="529"/>
    </row>
    <row r="36" spans="2:2" s="272" customFormat="1">
      <c r="B36" s="529"/>
    </row>
    <row r="37" spans="2:2" s="272" customFormat="1">
      <c r="B37" s="529"/>
    </row>
    <row r="38" spans="2:2" s="272" customFormat="1">
      <c r="B38" s="529"/>
    </row>
    <row r="39" spans="2:2" s="272" customFormat="1">
      <c r="B39" s="529"/>
    </row>
    <row r="40" spans="2:2" s="272" customFormat="1">
      <c r="B40" s="529"/>
    </row>
    <row r="41" spans="2:2" s="272" customFormat="1">
      <c r="B41" s="529"/>
    </row>
    <row r="42" spans="2:2" s="272" customFormat="1">
      <c r="B42" s="529"/>
    </row>
    <row r="43" spans="2:2" s="272" customFormat="1">
      <c r="B43" s="529"/>
    </row>
    <row r="44" spans="2:2" s="272" customFormat="1">
      <c r="B44" s="529"/>
    </row>
    <row r="45" spans="2:2" s="272" customFormat="1">
      <c r="B45" s="529"/>
    </row>
    <row r="46" spans="2:2" s="272" customFormat="1">
      <c r="B46" s="529"/>
    </row>
    <row r="47" spans="2:2" s="272" customFormat="1">
      <c r="B47" s="529"/>
    </row>
    <row r="48" spans="2:2" s="272" customFormat="1">
      <c r="B48" s="529"/>
    </row>
    <row r="49" spans="2:2" s="272" customFormat="1">
      <c r="B49" s="529"/>
    </row>
    <row r="50" spans="2:2" s="272" customFormat="1">
      <c r="B50" s="529"/>
    </row>
    <row r="51" spans="2:2" s="272" customFormat="1">
      <c r="B51" s="529"/>
    </row>
    <row r="52" spans="2:2" s="272" customFormat="1">
      <c r="B52" s="529"/>
    </row>
    <row r="53" spans="2:2" s="272" customFormat="1">
      <c r="B53" s="529"/>
    </row>
    <row r="54" spans="2:2" s="272" customFormat="1">
      <c r="B54" s="529"/>
    </row>
    <row r="55" spans="2:2" s="272" customFormat="1">
      <c r="B55" s="529"/>
    </row>
    <row r="56" spans="2:2" s="272" customFormat="1">
      <c r="B56" s="529"/>
    </row>
    <row r="57" spans="2:2" s="272" customFormat="1">
      <c r="B57" s="529"/>
    </row>
    <row r="58" spans="2:2" s="272" customFormat="1">
      <c r="B58" s="529"/>
    </row>
    <row r="59" spans="2:2" s="272" customFormat="1">
      <c r="B59" s="529"/>
    </row>
    <row r="60" spans="2:2" s="272" customFormat="1">
      <c r="B60" s="529"/>
    </row>
    <row r="61" spans="2:2" s="272" customFormat="1">
      <c r="B61" s="529"/>
    </row>
    <row r="62" spans="2:2" s="272" customFormat="1">
      <c r="B62" s="529"/>
    </row>
    <row r="63" spans="2:2" s="272" customFormat="1">
      <c r="B63" s="529"/>
    </row>
    <row r="64" spans="2:2" s="272" customFormat="1">
      <c r="B64" s="529"/>
    </row>
    <row r="65" spans="2:2" s="272" customFormat="1">
      <c r="B65" s="529"/>
    </row>
    <row r="66" spans="2:2" s="272" customFormat="1">
      <c r="B66" s="529"/>
    </row>
    <row r="67" spans="2:2" s="272" customFormat="1">
      <c r="B67" s="529"/>
    </row>
    <row r="68" spans="2:2" s="272" customFormat="1">
      <c r="B68" s="529"/>
    </row>
    <row r="69" spans="2:2" s="272" customFormat="1">
      <c r="B69" s="529"/>
    </row>
    <row r="70" spans="2:2" s="272" customFormat="1">
      <c r="B70" s="529"/>
    </row>
    <row r="71" spans="2:2" s="272" customFormat="1">
      <c r="B71" s="529"/>
    </row>
    <row r="72" spans="2:2" s="272" customFormat="1">
      <c r="B72" s="529"/>
    </row>
    <row r="73" spans="2:2" s="272" customFormat="1">
      <c r="B73" s="529"/>
    </row>
    <row r="74" spans="2:2" s="272" customFormat="1">
      <c r="B74" s="529"/>
    </row>
    <row r="75" spans="2:2" s="272" customFormat="1">
      <c r="B75" s="529"/>
    </row>
    <row r="76" spans="2:2" s="272" customFormat="1">
      <c r="B76" s="529"/>
    </row>
    <row r="77" spans="2:2" s="272" customFormat="1">
      <c r="B77" s="529"/>
    </row>
    <row r="78" spans="2:2" s="272" customFormat="1">
      <c r="B78" s="529"/>
    </row>
    <row r="79" spans="2:2" s="272" customFormat="1">
      <c r="B79" s="529"/>
    </row>
    <row r="80" spans="2:2" s="272" customFormat="1">
      <c r="B80" s="529"/>
    </row>
    <row r="81" spans="2:2" s="272" customFormat="1">
      <c r="B81" s="529"/>
    </row>
    <row r="82" spans="2:2" s="272" customFormat="1">
      <c r="B82" s="529"/>
    </row>
    <row r="83" spans="2:2" s="272" customFormat="1">
      <c r="B83" s="529"/>
    </row>
    <row r="84" spans="2:2" s="272" customFormat="1">
      <c r="B84" s="529"/>
    </row>
    <row r="85" spans="2:2" s="272" customFormat="1">
      <c r="B85" s="529"/>
    </row>
    <row r="86" spans="2:2" s="272" customFormat="1">
      <c r="B86" s="529"/>
    </row>
    <row r="87" spans="2:2" s="272" customFormat="1">
      <c r="B87" s="529"/>
    </row>
    <row r="88" spans="2:2" s="272" customFormat="1">
      <c r="B88" s="529"/>
    </row>
    <row r="89" spans="2:2" s="272" customFormat="1">
      <c r="B89" s="529"/>
    </row>
    <row r="90" spans="2:2" s="272" customFormat="1">
      <c r="B90" s="529"/>
    </row>
    <row r="91" spans="2:2" s="272" customFormat="1">
      <c r="B91" s="529"/>
    </row>
    <row r="92" spans="2:2" s="272" customFormat="1">
      <c r="B92" s="529"/>
    </row>
    <row r="93" spans="2:2" s="272" customFormat="1">
      <c r="B93" s="529"/>
    </row>
    <row r="94" spans="2:2" s="272" customFormat="1">
      <c r="B94" s="529"/>
    </row>
    <row r="95" spans="2:2" s="272" customFormat="1">
      <c r="B95" s="529"/>
    </row>
    <row r="96" spans="2:2" s="272" customFormat="1">
      <c r="B96" s="529"/>
    </row>
    <row r="97" spans="2:2" s="272" customFormat="1">
      <c r="B97" s="529"/>
    </row>
    <row r="98" spans="2:2" s="272" customFormat="1">
      <c r="B98" s="529"/>
    </row>
    <row r="99" spans="2:2" s="272" customFormat="1">
      <c r="B99" s="529"/>
    </row>
    <row r="100" spans="2:2" s="272" customFormat="1">
      <c r="B100" s="529"/>
    </row>
    <row r="101" spans="2:2" s="272" customFormat="1">
      <c r="B101" s="529"/>
    </row>
    <row r="102" spans="2:2" s="272" customFormat="1">
      <c r="B102" s="529"/>
    </row>
    <row r="103" spans="2:2" s="272" customFormat="1">
      <c r="B103" s="529"/>
    </row>
    <row r="104" spans="2:2" s="272" customFormat="1">
      <c r="B104" s="529"/>
    </row>
    <row r="105" spans="2:2" s="272" customFormat="1">
      <c r="B105" s="529"/>
    </row>
    <row r="106" spans="2:2" s="272" customFormat="1">
      <c r="B106" s="529"/>
    </row>
    <row r="107" spans="2:2" s="272" customFormat="1">
      <c r="B107" s="529"/>
    </row>
    <row r="108" spans="2:2" s="272" customFormat="1">
      <c r="B108" s="529"/>
    </row>
    <row r="109" spans="2:2" s="272" customFormat="1">
      <c r="B109" s="529"/>
    </row>
    <row r="110" spans="2:2" s="272" customFormat="1">
      <c r="B110" s="529"/>
    </row>
    <row r="111" spans="2:2" s="272" customFormat="1">
      <c r="B111" s="529"/>
    </row>
    <row r="112" spans="2:2" s="272" customFormat="1">
      <c r="B112" s="529"/>
    </row>
    <row r="113" spans="2:2" s="272" customFormat="1">
      <c r="B113" s="529"/>
    </row>
    <row r="114" spans="2:2" s="272" customFormat="1">
      <c r="B114" s="529"/>
    </row>
    <row r="115" spans="2:2" s="272" customFormat="1">
      <c r="B115" s="529"/>
    </row>
    <row r="116" spans="2:2" s="272" customFormat="1">
      <c r="B116" s="529"/>
    </row>
    <row r="117" spans="2:2" s="272" customFormat="1">
      <c r="B117" s="529"/>
    </row>
    <row r="118" spans="2:2" s="272" customFormat="1">
      <c r="B118" s="529"/>
    </row>
    <row r="119" spans="2:2" s="272" customFormat="1">
      <c r="B119" s="529"/>
    </row>
    <row r="120" spans="2:2" s="272" customFormat="1">
      <c r="B120" s="529"/>
    </row>
    <row r="121" spans="2:2" s="272" customFormat="1">
      <c r="B121" s="529"/>
    </row>
    <row r="122" spans="2:2" s="272" customFormat="1">
      <c r="B122" s="529"/>
    </row>
    <row r="123" spans="2:2" s="272" customFormat="1">
      <c r="B123" s="529"/>
    </row>
    <row r="124" spans="2:2" s="272" customFormat="1">
      <c r="B124" s="529"/>
    </row>
    <row r="125" spans="2:2" s="272" customFormat="1">
      <c r="B125" s="529"/>
    </row>
    <row r="126" spans="2:2" s="272" customFormat="1">
      <c r="B126" s="529"/>
    </row>
    <row r="127" spans="2:2" s="272" customFormat="1">
      <c r="B127" s="529"/>
    </row>
    <row r="128" spans="2:2" s="272" customFormat="1">
      <c r="B128" s="529"/>
    </row>
    <row r="129" spans="2:2" s="272" customFormat="1">
      <c r="B129" s="529"/>
    </row>
    <row r="130" spans="2:2" s="272" customFormat="1">
      <c r="B130" s="529"/>
    </row>
    <row r="131" spans="2:2" s="272" customFormat="1">
      <c r="B131" s="529"/>
    </row>
    <row r="132" spans="2:2" s="272" customFormat="1">
      <c r="B132" s="529"/>
    </row>
    <row r="133" spans="2:2" s="272" customFormat="1">
      <c r="B133" s="529"/>
    </row>
    <row r="134" spans="2:2" s="272" customFormat="1">
      <c r="B134" s="529"/>
    </row>
    <row r="135" spans="2:2" s="272" customFormat="1">
      <c r="B135" s="529"/>
    </row>
    <row r="136" spans="2:2" s="272" customFormat="1">
      <c r="B136" s="529"/>
    </row>
    <row r="137" spans="2:2" s="272" customFormat="1">
      <c r="B137" s="529"/>
    </row>
    <row r="138" spans="2:2" s="272" customFormat="1">
      <c r="B138" s="529"/>
    </row>
    <row r="139" spans="2:2" s="272" customFormat="1">
      <c r="B139" s="529"/>
    </row>
    <row r="140" spans="2:2" s="272" customFormat="1">
      <c r="B140" s="529"/>
    </row>
    <row r="141" spans="2:2" s="272" customFormat="1">
      <c r="B141" s="529"/>
    </row>
    <row r="142" spans="2:2" s="272" customFormat="1">
      <c r="B142" s="529"/>
    </row>
    <row r="143" spans="2:2" s="272" customFormat="1">
      <c r="B143" s="529"/>
    </row>
    <row r="144" spans="2:2" s="272" customFormat="1">
      <c r="B144" s="529"/>
    </row>
    <row r="145" spans="2:2" s="272" customFormat="1">
      <c r="B145" s="529"/>
    </row>
    <row r="146" spans="2:2" s="272" customFormat="1">
      <c r="B146" s="529"/>
    </row>
    <row r="147" spans="2:2" s="272" customFormat="1">
      <c r="B147" s="529"/>
    </row>
    <row r="148" spans="2:2" s="272" customFormat="1">
      <c r="B148" s="529"/>
    </row>
  </sheetData>
  <mergeCells count="22">
    <mergeCell ref="D19:E19"/>
    <mergeCell ref="D22:E22"/>
    <mergeCell ref="D12:E12"/>
    <mergeCell ref="D13:E13"/>
    <mergeCell ref="D14:E14"/>
    <mergeCell ref="D21:E21"/>
    <mergeCell ref="D20:E20"/>
    <mergeCell ref="D18:E18"/>
    <mergeCell ref="D15:E15"/>
    <mergeCell ref="D16:E16"/>
    <mergeCell ref="D17:E17"/>
    <mergeCell ref="D7:E7"/>
    <mergeCell ref="D9:E9"/>
    <mergeCell ref="D10:E10"/>
    <mergeCell ref="D11:E11"/>
    <mergeCell ref="E2:E4"/>
    <mergeCell ref="B2:D2"/>
    <mergeCell ref="B3:D3"/>
    <mergeCell ref="B4:D4"/>
    <mergeCell ref="B6:D6"/>
    <mergeCell ref="B9:B12"/>
    <mergeCell ref="D8:E8"/>
  </mergeCells>
  <printOptions horizontalCentered="1" verticalCentered="1"/>
  <pageMargins left="0" right="0" top="0" bottom="0" header="0.31496062992125984" footer="0.31496062992125984"/>
  <pageSetup paperSize="9" scale="60"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J53"/>
  <sheetViews>
    <sheetView zoomScale="145" zoomScaleNormal="145" workbookViewId="0">
      <selection activeCell="B5" sqref="B5"/>
    </sheetView>
  </sheetViews>
  <sheetFormatPr baseColWidth="10" defaultColWidth="11.42578125" defaultRowHeight="15"/>
  <cols>
    <col min="1" max="1" width="3.42578125" style="272" customWidth="1"/>
    <col min="2" max="7" width="11.42578125" style="273"/>
    <col min="8" max="8" width="18.42578125" style="273" customWidth="1"/>
    <col min="9" max="36" width="11.42578125" style="272"/>
    <col min="37" max="16384" width="11.42578125" style="273"/>
  </cols>
  <sheetData>
    <row r="1" spans="1:9" s="272" customFormat="1" ht="15.75" thickBot="1">
      <c r="B1" s="479"/>
      <c r="C1" s="480"/>
      <c r="D1" s="480"/>
      <c r="E1" s="480"/>
      <c r="F1" s="480"/>
      <c r="G1" s="480"/>
      <c r="H1" s="270"/>
    </row>
    <row r="2" spans="1:9">
      <c r="B2" s="1101" t="s">
        <v>0</v>
      </c>
      <c r="C2" s="1102"/>
      <c r="D2" s="1102"/>
      <c r="E2" s="1102"/>
      <c r="F2" s="1102"/>
      <c r="G2" s="1103"/>
      <c r="H2" s="1164"/>
      <c r="I2" s="271"/>
    </row>
    <row r="3" spans="1:9">
      <c r="B3" s="1104" t="s">
        <v>1</v>
      </c>
      <c r="C3" s="1105"/>
      <c r="D3" s="1105"/>
      <c r="E3" s="1105"/>
      <c r="F3" s="1105"/>
      <c r="G3" s="1106"/>
      <c r="H3" s="1165"/>
      <c r="I3" s="271"/>
    </row>
    <row r="4" spans="1:9" ht="18" customHeight="1" thickBot="1">
      <c r="A4" s="480"/>
      <c r="B4" s="1107" t="str">
        <f>+'INFO GENERAL'!B4</f>
        <v>CALCULO ADMINISTRACIÓN, IMPREVISTOS, UTILIDAD - AIU</v>
      </c>
      <c r="C4" s="1108"/>
      <c r="D4" s="1108"/>
      <c r="E4" s="1108"/>
      <c r="F4" s="1108"/>
      <c r="G4" s="1109"/>
      <c r="H4" s="1166"/>
      <c r="I4" s="271"/>
    </row>
    <row r="5" spans="1:9" s="272" customFormat="1" ht="11.25" customHeight="1" thickBot="1">
      <c r="B5" s="274"/>
      <c r="C5" s="274"/>
      <c r="D5" s="274"/>
      <c r="E5" s="274"/>
      <c r="F5" s="274"/>
      <c r="G5" s="274"/>
      <c r="H5" s="537"/>
    </row>
    <row r="6" spans="1:9" ht="11.25" customHeight="1" thickBot="1">
      <c r="A6" s="538"/>
      <c r="B6" s="1170" t="s">
        <v>504</v>
      </c>
      <c r="C6" s="1171"/>
      <c r="D6" s="1171"/>
      <c r="E6" s="1171"/>
      <c r="F6" s="1171"/>
      <c r="G6" s="1171"/>
      <c r="H6" s="543">
        <v>0.03</v>
      </c>
      <c r="I6" s="539"/>
    </row>
    <row r="7" spans="1:9" s="272" customFormat="1" ht="11.25" customHeight="1" thickBot="1">
      <c r="B7" s="540"/>
      <c r="C7" s="540"/>
      <c r="D7" s="540"/>
      <c r="E7" s="540"/>
      <c r="F7" s="540"/>
      <c r="G7" s="540"/>
      <c r="H7" s="541"/>
    </row>
    <row r="8" spans="1:9" ht="59.1" customHeight="1" thickBot="1">
      <c r="A8" s="538"/>
      <c r="B8" s="1167" t="s">
        <v>505</v>
      </c>
      <c r="C8" s="1168"/>
      <c r="D8" s="1168"/>
      <c r="E8" s="1168"/>
      <c r="F8" s="1168"/>
      <c r="G8" s="1168"/>
      <c r="H8" s="1169"/>
      <c r="I8" s="271"/>
    </row>
    <row r="9" spans="1:9" s="272" customFormat="1">
      <c r="B9" s="528"/>
      <c r="C9" s="528"/>
      <c r="D9" s="528"/>
      <c r="E9" s="528"/>
      <c r="F9" s="528"/>
      <c r="G9" s="528"/>
      <c r="H9" s="526"/>
    </row>
    <row r="10" spans="1:9" s="272" customFormat="1">
      <c r="H10" s="270"/>
    </row>
    <row r="11" spans="1:9" s="272" customFormat="1">
      <c r="B11" s="273"/>
      <c r="H11" s="270"/>
    </row>
    <row r="12" spans="1:9" s="272" customFormat="1">
      <c r="H12" s="270"/>
    </row>
    <row r="13" spans="1:9" s="272" customFormat="1">
      <c r="H13" s="270"/>
    </row>
    <row r="14" spans="1:9" s="272" customFormat="1">
      <c r="H14" s="270"/>
    </row>
    <row r="15" spans="1:9" s="272" customFormat="1">
      <c r="H15" s="270"/>
    </row>
    <row r="16" spans="1:9" s="272" customFormat="1">
      <c r="H16" s="270"/>
    </row>
    <row r="17" spans="8:8" s="272" customFormat="1">
      <c r="H17" s="270"/>
    </row>
    <row r="18" spans="8:8" s="272" customFormat="1">
      <c r="H18" s="270"/>
    </row>
    <row r="19" spans="8:8" s="272" customFormat="1">
      <c r="H19" s="270"/>
    </row>
    <row r="20" spans="8:8" s="272" customFormat="1">
      <c r="H20" s="270"/>
    </row>
    <row r="21" spans="8:8" s="272" customFormat="1">
      <c r="H21" s="270"/>
    </row>
    <row r="22" spans="8:8" s="272" customFormat="1">
      <c r="H22" s="270"/>
    </row>
    <row r="23" spans="8:8" s="272" customFormat="1">
      <c r="H23" s="270"/>
    </row>
    <row r="24" spans="8:8" s="272" customFormat="1">
      <c r="H24" s="270"/>
    </row>
    <row r="25" spans="8:8" s="272" customFormat="1">
      <c r="H25" s="270"/>
    </row>
    <row r="26" spans="8:8" s="272" customFormat="1">
      <c r="H26" s="270"/>
    </row>
    <row r="27" spans="8:8" s="272" customFormat="1">
      <c r="H27" s="270"/>
    </row>
    <row r="28" spans="8:8" s="272" customFormat="1">
      <c r="H28" s="270"/>
    </row>
    <row r="29" spans="8:8" s="272" customFormat="1">
      <c r="H29" s="270"/>
    </row>
    <row r="30" spans="8:8" s="272" customFormat="1">
      <c r="H30" s="270"/>
    </row>
    <row r="31" spans="8:8" s="272" customFormat="1">
      <c r="H31" s="270"/>
    </row>
    <row r="32" spans="8:8" s="272" customFormat="1">
      <c r="H32" s="270"/>
    </row>
    <row r="33" spans="8:8" s="272" customFormat="1">
      <c r="H33" s="270"/>
    </row>
    <row r="34" spans="8:8" s="272" customFormat="1">
      <c r="H34" s="270"/>
    </row>
    <row r="35" spans="8:8" s="272" customFormat="1">
      <c r="H35" s="270"/>
    </row>
    <row r="36" spans="8:8" s="272" customFormat="1">
      <c r="H36" s="270"/>
    </row>
    <row r="37" spans="8:8" s="272" customFormat="1">
      <c r="H37" s="270"/>
    </row>
    <row r="38" spans="8:8" s="272" customFormat="1">
      <c r="H38" s="270"/>
    </row>
    <row r="39" spans="8:8" s="272" customFormat="1">
      <c r="H39" s="270"/>
    </row>
    <row r="40" spans="8:8" s="272" customFormat="1">
      <c r="H40" s="270"/>
    </row>
    <row r="41" spans="8:8" s="272" customFormat="1">
      <c r="H41" s="270"/>
    </row>
    <row r="42" spans="8:8" s="272" customFormat="1">
      <c r="H42" s="270"/>
    </row>
    <row r="43" spans="8:8" s="272" customFormat="1">
      <c r="H43" s="270"/>
    </row>
    <row r="44" spans="8:8" s="272" customFormat="1">
      <c r="H44" s="270"/>
    </row>
    <row r="45" spans="8:8" s="272" customFormat="1">
      <c r="H45" s="270"/>
    </row>
    <row r="46" spans="8:8" s="272" customFormat="1">
      <c r="H46" s="270"/>
    </row>
    <row r="47" spans="8:8" s="272" customFormat="1">
      <c r="H47" s="270"/>
    </row>
    <row r="48" spans="8:8" s="272" customFormat="1">
      <c r="H48" s="270"/>
    </row>
    <row r="49" spans="1:8" s="272" customFormat="1">
      <c r="H49" s="270"/>
    </row>
    <row r="50" spans="1:8" s="272" customFormat="1">
      <c r="H50" s="270"/>
    </row>
    <row r="51" spans="1:8" s="272" customFormat="1">
      <c r="H51" s="270"/>
    </row>
    <row r="52" spans="1:8" s="272" customFormat="1">
      <c r="H52" s="270"/>
    </row>
    <row r="53" spans="1:8">
      <c r="A53" s="528"/>
      <c r="B53" s="542"/>
      <c r="C53" s="542"/>
      <c r="D53" s="542"/>
      <c r="E53" s="542"/>
      <c r="F53" s="542"/>
      <c r="G53" s="542"/>
      <c r="H53" s="542"/>
    </row>
  </sheetData>
  <mergeCells count="6">
    <mergeCell ref="B2:G2"/>
    <mergeCell ref="H2:H4"/>
    <mergeCell ref="B3:G3"/>
    <mergeCell ref="B4:G4"/>
    <mergeCell ref="B8:H8"/>
    <mergeCell ref="B6:G6"/>
  </mergeCells>
  <printOptions horizontalCentered="1" verticalCentered="1"/>
  <pageMargins left="0" right="0" top="0" bottom="0" header="0.31496062992125984" footer="0.31496062992125984"/>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FF0000"/>
  </sheetPr>
  <dimension ref="A1:M96"/>
  <sheetViews>
    <sheetView topLeftCell="A71" zoomScale="80" zoomScaleNormal="80" workbookViewId="0">
      <selection activeCell="I87" sqref="I87"/>
    </sheetView>
  </sheetViews>
  <sheetFormatPr baseColWidth="10" defaultColWidth="11.42578125" defaultRowHeight="12.75"/>
  <cols>
    <col min="1" max="1" width="3.42578125" style="380" customWidth="1"/>
    <col min="2" max="2" width="20.5703125" style="380" customWidth="1"/>
    <col min="3" max="3" width="72.42578125" style="380" customWidth="1"/>
    <col min="4" max="4" width="13.85546875" style="380" customWidth="1"/>
    <col min="5" max="5" width="22" style="380" customWidth="1"/>
    <col min="6" max="6" width="19" style="380" customWidth="1"/>
    <col min="7" max="7" width="19.42578125" style="380" customWidth="1"/>
    <col min="8" max="8" width="16.5703125" style="380" customWidth="1"/>
    <col min="9" max="9" width="29" style="380" customWidth="1"/>
    <col min="10" max="10" width="18.5703125" style="380" hidden="1" customWidth="1"/>
    <col min="11" max="11" width="17.42578125" style="380" hidden="1" customWidth="1"/>
    <col min="12" max="12" width="14.5703125" style="380" hidden="1" customWidth="1"/>
    <col min="13" max="13" width="13.42578125" style="380" hidden="1" customWidth="1"/>
    <col min="14" max="16384" width="11.42578125" style="380"/>
  </cols>
  <sheetData>
    <row r="1" spans="1:9" ht="7.5" customHeight="1" thickBot="1">
      <c r="A1" s="381"/>
      <c r="B1" s="544"/>
      <c r="C1" s="545"/>
      <c r="D1" s="545"/>
      <c r="E1" s="545"/>
      <c r="F1" s="545"/>
      <c r="G1" s="545"/>
      <c r="H1" s="545"/>
      <c r="I1" s="545"/>
    </row>
    <row r="2" spans="1:9" s="280" customFormat="1" ht="14.45" customHeight="1">
      <c r="A2" s="279"/>
      <c r="B2" s="1185" t="s">
        <v>0</v>
      </c>
      <c r="C2" s="1186"/>
      <c r="D2" s="1186"/>
      <c r="E2" s="1186"/>
      <c r="F2" s="1186"/>
      <c r="G2" s="1186"/>
      <c r="H2" s="1187"/>
      <c r="I2" s="1182"/>
    </row>
    <row r="3" spans="1:9" s="280" customFormat="1" ht="13.35" customHeight="1">
      <c r="A3" s="279"/>
      <c r="B3" s="1188" t="s">
        <v>1</v>
      </c>
      <c r="C3" s="1189"/>
      <c r="D3" s="1189"/>
      <c r="E3" s="1189"/>
      <c r="F3" s="1189"/>
      <c r="G3" s="1189"/>
      <c r="H3" s="1190"/>
      <c r="I3" s="1183"/>
    </row>
    <row r="4" spans="1:9" s="280" customFormat="1" ht="17.100000000000001" customHeight="1" thickBot="1">
      <c r="A4" s="279"/>
      <c r="B4" s="1191" t="str">
        <f>+'INFO GENERAL'!B4</f>
        <v>CALCULO ADMINISTRACIÓN, IMPREVISTOS, UTILIDAD - AIU</v>
      </c>
      <c r="C4" s="1192"/>
      <c r="D4" s="1192"/>
      <c r="E4" s="1192"/>
      <c r="F4" s="1192"/>
      <c r="G4" s="1192"/>
      <c r="H4" s="1193"/>
      <c r="I4" s="1184"/>
    </row>
    <row r="5" spans="1:9" ht="13.5" thickBot="1">
      <c r="A5" s="381"/>
      <c r="B5" s="546"/>
      <c r="C5" s="546"/>
      <c r="D5" s="546"/>
      <c r="E5" s="546"/>
      <c r="F5" s="546"/>
      <c r="G5" s="546"/>
      <c r="H5" s="546"/>
      <c r="I5" s="545"/>
    </row>
    <row r="6" spans="1:9" ht="40.5" customHeight="1" thickBot="1">
      <c r="A6" s="379"/>
      <c r="B6" s="592" t="str">
        <f>+'INFO GENERAL'!B6</f>
        <v>OBJETO DEL CONTRATO</v>
      </c>
      <c r="C6" s="1197" t="str">
        <f>+'INFO GENERAL'!C6</f>
        <v>IMPLEMENTACIÓN DE ESTRATEGIAS INTEGRALES PARTICIPATIVAS PARA LA RESTAURACIÓN Y REHABILITACIÓN ECOLÓGICA, USO SOSTENIBLE Y GESTIÓN INTEGRAL DE LA MICROCUENCA EL TEJAR EN EL MUNICIPIO DE CHOCONTÁ.</v>
      </c>
      <c r="D6" s="1197"/>
      <c r="E6" s="1197"/>
      <c r="F6" s="1197"/>
      <c r="G6" s="1197"/>
      <c r="H6" s="1197"/>
      <c r="I6" s="1198"/>
    </row>
    <row r="7" spans="1:9" ht="8.25" customHeight="1" thickBot="1">
      <c r="A7" s="381"/>
      <c r="B7" s="546"/>
      <c r="C7" s="593"/>
      <c r="D7" s="593"/>
    </row>
    <row r="8" spans="1:9" ht="13.5" thickBot="1">
      <c r="A8" s="379"/>
      <c r="B8" s="594" t="s">
        <v>506</v>
      </c>
      <c r="C8" s="595"/>
      <c r="D8" s="381"/>
      <c r="E8" s="595"/>
      <c r="F8" s="381"/>
      <c r="G8" s="381"/>
      <c r="H8" s="379"/>
      <c r="I8" s="381"/>
    </row>
    <row r="9" spans="1:9" ht="6.75" customHeight="1" thickBot="1">
      <c r="A9" s="381"/>
      <c r="B9" s="546"/>
      <c r="C9" s="545"/>
      <c r="D9" s="545"/>
      <c r="E9" s="595"/>
      <c r="F9" s="545"/>
      <c r="G9" s="545"/>
      <c r="H9" s="596"/>
      <c r="I9" s="381"/>
    </row>
    <row r="10" spans="1:9" ht="30" customHeight="1">
      <c r="A10" s="379"/>
      <c r="B10" s="597" t="s">
        <v>7</v>
      </c>
      <c r="C10" s="684">
        <f>+'INFO GENERAL'!CD</f>
        <v>2495412008.6230698</v>
      </c>
      <c r="D10" s="598" t="s">
        <v>8</v>
      </c>
      <c r="E10" s="599"/>
      <c r="F10" s="1201" t="s">
        <v>507</v>
      </c>
      <c r="G10" s="1202"/>
      <c r="H10" s="600">
        <f>+'INFO GENERAL'!H9</f>
        <v>0</v>
      </c>
      <c r="I10" s="601"/>
    </row>
    <row r="11" spans="1:9" ht="26.25" customHeight="1" thickBot="1">
      <c r="A11" s="379"/>
      <c r="B11" s="602" t="s">
        <v>508</v>
      </c>
      <c r="C11" s="603">
        <f>+'INFO GENERAL'!PLAZO</f>
        <v>10</v>
      </c>
      <c r="D11" s="604" t="s">
        <v>11</v>
      </c>
      <c r="E11" s="599"/>
      <c r="F11" s="1199" t="s">
        <v>12</v>
      </c>
      <c r="G11" s="1200"/>
      <c r="H11" s="605">
        <f>+'INFO GENERAL'!H10</f>
        <v>1300000</v>
      </c>
      <c r="I11" s="595"/>
    </row>
    <row r="12" spans="1:9" ht="42.75" customHeight="1">
      <c r="A12" s="379"/>
      <c r="B12" s="602" t="s">
        <v>509</v>
      </c>
      <c r="C12" s="685">
        <f>(CD*J94)+CD</f>
        <v>2495412008.6230698</v>
      </c>
      <c r="D12" s="604" t="s">
        <v>8</v>
      </c>
      <c r="E12" s="606"/>
      <c r="F12" s="593"/>
      <c r="G12" s="593"/>
      <c r="H12" s="593"/>
      <c r="I12" s="381"/>
    </row>
    <row r="13" spans="1:9" ht="26.25" thickBot="1">
      <c r="A13" s="379"/>
      <c r="B13" s="607" t="s">
        <v>510</v>
      </c>
      <c r="C13" s="686">
        <f>ROUND(C12/H11,0)</f>
        <v>1920</v>
      </c>
      <c r="D13" s="608" t="s">
        <v>12</v>
      </c>
      <c r="E13" s="609"/>
      <c r="F13" s="381"/>
      <c r="G13" s="381"/>
      <c r="H13" s="381"/>
      <c r="I13" s="381"/>
    </row>
    <row r="14" spans="1:9" ht="13.5" thickBot="1">
      <c r="A14" s="381"/>
      <c r="B14" s="546"/>
      <c r="C14" s="593"/>
      <c r="D14" s="593"/>
      <c r="E14" s="381"/>
      <c r="F14" s="381"/>
      <c r="G14" s="381"/>
      <c r="H14" s="381"/>
      <c r="I14" s="381"/>
    </row>
    <row r="15" spans="1:9" ht="13.5" thickBot="1">
      <c r="A15" s="379"/>
      <c r="B15" s="594" t="s">
        <v>511</v>
      </c>
      <c r="C15" s="595"/>
      <c r="D15" s="381"/>
      <c r="E15" s="381"/>
      <c r="F15" s="381"/>
      <c r="G15" s="381"/>
      <c r="H15" s="381"/>
      <c r="I15" s="381"/>
    </row>
    <row r="16" spans="1:9" ht="5.0999999999999996" customHeight="1" thickBot="1">
      <c r="A16" s="381"/>
      <c r="B16" s="546"/>
      <c r="C16" s="545"/>
      <c r="D16" s="545"/>
      <c r="E16" s="545"/>
      <c r="F16" s="545"/>
      <c r="G16" s="545"/>
      <c r="H16" s="545"/>
      <c r="I16" s="545"/>
    </row>
    <row r="17" spans="1:11" ht="15.75" customHeight="1" thickBot="1">
      <c r="A17" s="379"/>
      <c r="B17" s="1194" t="s">
        <v>512</v>
      </c>
      <c r="C17" s="1195"/>
      <c r="D17" s="1195"/>
      <c r="E17" s="1195"/>
      <c r="F17" s="1195"/>
      <c r="G17" s="1195"/>
      <c r="H17" s="1195"/>
      <c r="I17" s="1196"/>
    </row>
    <row r="18" spans="1:11" ht="25.5">
      <c r="A18" s="379"/>
      <c r="B18" s="1259" t="s">
        <v>22</v>
      </c>
      <c r="C18" s="1255" t="s">
        <v>513</v>
      </c>
      <c r="D18" s="1256"/>
      <c r="E18" s="610" t="s">
        <v>514</v>
      </c>
      <c r="F18" s="610" t="s">
        <v>515</v>
      </c>
      <c r="G18" s="610" t="s">
        <v>516</v>
      </c>
      <c r="H18" s="610" t="s">
        <v>517</v>
      </c>
      <c r="I18" s="611" t="s">
        <v>518</v>
      </c>
      <c r="J18" s="1248" t="s">
        <v>289</v>
      </c>
    </row>
    <row r="19" spans="1:11" ht="16.5" customHeight="1" thickBot="1">
      <c r="A19" s="379"/>
      <c r="B19" s="1259"/>
      <c r="C19" s="1257"/>
      <c r="D19" s="1258"/>
      <c r="E19" s="610" t="s">
        <v>285</v>
      </c>
      <c r="F19" s="610" t="s">
        <v>286</v>
      </c>
      <c r="G19" s="610" t="s">
        <v>43</v>
      </c>
      <c r="H19" s="610" t="s">
        <v>287</v>
      </c>
      <c r="I19" s="611" t="s">
        <v>519</v>
      </c>
      <c r="J19" s="1249"/>
    </row>
    <row r="20" spans="1:11" ht="15" customHeight="1">
      <c r="A20" s="379"/>
      <c r="B20" s="612">
        <f>+'RECURSO HUMANO'!E9</f>
        <v>1</v>
      </c>
      <c r="C20" s="581" t="str">
        <f>+'RECURSO HUMANO'!B9</f>
        <v>COORDINADOR DEL PROYECTO</v>
      </c>
      <c r="D20" s="582"/>
      <c r="E20" s="580">
        <f>'RECURSO HUMANO'!H9</f>
        <v>0.48999999999999994</v>
      </c>
      <c r="F20" s="613">
        <f>'RECURSO HUMANO'!F9</f>
        <v>8946068</v>
      </c>
      <c r="G20" s="614">
        <f>'RECURSO HUMANO'!I9</f>
        <v>1.6625416666666668</v>
      </c>
      <c r="H20" s="615">
        <f t="shared" ref="H20:H27" si="0">PLAZO</f>
        <v>10</v>
      </c>
      <c r="I20" s="616">
        <f>E20*F20*G20*H20</f>
        <v>72878732.933883339</v>
      </c>
      <c r="J20" s="1229"/>
    </row>
    <row r="21" spans="1:11" ht="15" customHeight="1">
      <c r="A21" s="379"/>
      <c r="B21" s="612">
        <f>+'RECURSO HUMANO'!E10</f>
        <v>1</v>
      </c>
      <c r="C21" s="581" t="str">
        <f>+'RECURSO HUMANO'!B10</f>
        <v>PROFESIONAL DE APOYO SIG</v>
      </c>
      <c r="D21" s="582"/>
      <c r="E21" s="580">
        <f>'RECURSO HUMANO'!H10</f>
        <v>0.25</v>
      </c>
      <c r="F21" s="613">
        <f>'RECURSO HUMANO'!F10</f>
        <v>6553517</v>
      </c>
      <c r="G21" s="614">
        <f>'RECURSO HUMANO'!I10</f>
        <v>1.6625416666666666</v>
      </c>
      <c r="H21" s="615">
        <f t="shared" si="0"/>
        <v>10</v>
      </c>
      <c r="I21" s="616">
        <f t="shared" ref="I21:I27" si="1">E21*F21*G21*H21</f>
        <v>27238737.689270832</v>
      </c>
      <c r="J21" s="1229"/>
    </row>
    <row r="22" spans="1:11" ht="15" customHeight="1">
      <c r="A22" s="379"/>
      <c r="B22" s="612">
        <f>+'RECURSO HUMANO'!E11</f>
        <v>1</v>
      </c>
      <c r="C22" s="581" t="str">
        <f>+'RECURSO HUMANO'!B11</f>
        <v>PROFESIONAL BIÓLOGO CON ÉNFASIS EN RESTAURACIÓN ECOLÓGICA</v>
      </c>
      <c r="D22" s="582"/>
      <c r="E22" s="580">
        <f>'RECURSO HUMANO'!H11</f>
        <v>0.71</v>
      </c>
      <c r="F22" s="613">
        <f>'RECURSO HUMANO'!F11</f>
        <v>6553517</v>
      </c>
      <c r="G22" s="614">
        <f>'RECURSO HUMANO'!I11</f>
        <v>1.6625416666666666</v>
      </c>
      <c r="H22" s="615">
        <f t="shared" si="0"/>
        <v>10</v>
      </c>
      <c r="I22" s="616">
        <f t="shared" si="1"/>
        <v>77358015.037529156</v>
      </c>
      <c r="J22" s="1229"/>
    </row>
    <row r="23" spans="1:11" ht="15" customHeight="1">
      <c r="A23" s="379"/>
      <c r="B23" s="612">
        <f>+'RECURSO HUMANO'!E12</f>
        <v>1</v>
      </c>
      <c r="C23" s="581" t="str">
        <f>+'RECURSO HUMANO'!B12</f>
        <v>TÉCNICO AMBIENTAL RESIDENTE</v>
      </c>
      <c r="D23" s="582"/>
      <c r="E23" s="580">
        <f>'RECURSO HUMANO'!H12</f>
        <v>0.98</v>
      </c>
      <c r="F23" s="613">
        <f>'RECURSO HUMANO'!F12</f>
        <v>2600604</v>
      </c>
      <c r="G23" s="614">
        <f>'RECURSO HUMANO'!I12</f>
        <v>1.6625416666666666</v>
      </c>
      <c r="H23" s="615">
        <f t="shared" si="0"/>
        <v>10</v>
      </c>
      <c r="I23" s="616">
        <f t="shared" si="1"/>
        <v>42371402.583299994</v>
      </c>
      <c r="J23" s="1229"/>
    </row>
    <row r="24" spans="1:11" ht="15" customHeight="1">
      <c r="A24" s="379"/>
      <c r="B24" s="612">
        <f>+'RECURSO HUMANO'!E13</f>
        <v>1</v>
      </c>
      <c r="C24" s="581" t="str">
        <f>+'RECURSO HUMANO'!B13</f>
        <v>PROFESIONAL AGROECOSISTEMAS, INGENIERO FORESTAL O INGENIERO AGRÓNOMO</v>
      </c>
      <c r="D24" s="582"/>
      <c r="E24" s="580">
        <f>'RECURSO HUMANO'!H13</f>
        <v>0.97499999999999998</v>
      </c>
      <c r="F24" s="613">
        <f>'RECURSO HUMANO'!F13</f>
        <v>8946068</v>
      </c>
      <c r="G24" s="614">
        <f>'RECURSO HUMANO'!I13</f>
        <v>1.6625416666666668</v>
      </c>
      <c r="H24" s="615">
        <f t="shared" si="0"/>
        <v>10</v>
      </c>
      <c r="I24" s="616">
        <f t="shared" si="1"/>
        <v>145013805.32762501</v>
      </c>
      <c r="J24" s="1229"/>
    </row>
    <row r="25" spans="1:11" ht="15" customHeight="1">
      <c r="A25" s="379"/>
      <c r="B25" s="612">
        <f>+'RECURSO HUMANO'!E14</f>
        <v>1</v>
      </c>
      <c r="C25" s="581" t="str">
        <f>+'RECURSO HUMANO'!B14</f>
        <v>PROFESIONAL SOCIAL I</v>
      </c>
      <c r="D25" s="582"/>
      <c r="E25" s="580">
        <f>'RECURSO HUMANO'!H14</f>
        <v>0.96800000000000019</v>
      </c>
      <c r="F25" s="613">
        <f>'RECURSO HUMANO'!F14</f>
        <v>8946068</v>
      </c>
      <c r="G25" s="614">
        <f>'RECURSO HUMANO'!I14</f>
        <v>1.6625416666666668</v>
      </c>
      <c r="H25" s="615">
        <f t="shared" si="0"/>
        <v>10</v>
      </c>
      <c r="I25" s="616">
        <f t="shared" si="1"/>
        <v>143972680.57142669</v>
      </c>
      <c r="J25" s="1229"/>
    </row>
    <row r="26" spans="1:11" ht="15" customHeight="1">
      <c r="A26" s="379"/>
      <c r="B26" s="612">
        <f>+'RECURSO HUMANO'!E15</f>
        <v>1</v>
      </c>
      <c r="C26" s="581" t="str">
        <f>+'RECURSO HUMANO'!B15</f>
        <v>PROFESIONAL SOCIAL II</v>
      </c>
      <c r="D26" s="582"/>
      <c r="E26" s="580">
        <f>'RECURSO HUMANO'!H15</f>
        <v>0.96599999999999997</v>
      </c>
      <c r="F26" s="613">
        <f>'RECURSO HUMANO'!F15</f>
        <v>5409251</v>
      </c>
      <c r="G26" s="614">
        <f>'RECURSO HUMANO'!I15</f>
        <v>1.6625416666666666</v>
      </c>
      <c r="H26" s="615">
        <f t="shared" si="0"/>
        <v>10</v>
      </c>
      <c r="I26" s="616">
        <f t="shared" si="1"/>
        <v>86873395.970777497</v>
      </c>
      <c r="J26" s="1229"/>
    </row>
    <row r="27" spans="1:11" ht="15" customHeight="1">
      <c r="A27" s="379"/>
      <c r="B27" s="612">
        <f>+'RECURSO HUMANO'!E16</f>
        <v>1</v>
      </c>
      <c r="C27" s="617" t="s">
        <v>37</v>
      </c>
      <c r="D27" s="618"/>
      <c r="E27" s="580">
        <f>'RECURSO HUMANO'!H16</f>
        <v>0.26999999999999996</v>
      </c>
      <c r="F27" s="613">
        <f>'RECURSO HUMANO'!F16</f>
        <v>6553517</v>
      </c>
      <c r="G27" s="614">
        <f>'RECURSO HUMANO'!I16</f>
        <v>1.6625416666666666</v>
      </c>
      <c r="H27" s="615">
        <f t="shared" si="0"/>
        <v>10</v>
      </c>
      <c r="I27" s="616">
        <f t="shared" si="1"/>
        <v>29417836.704412494</v>
      </c>
      <c r="J27" s="1229"/>
    </row>
    <row r="28" spans="1:11" ht="15" customHeight="1" thickBot="1">
      <c r="A28" s="379"/>
      <c r="B28" s="1250" t="s">
        <v>520</v>
      </c>
      <c r="C28" s="1251"/>
      <c r="D28" s="1251"/>
      <c r="E28" s="1251"/>
      <c r="F28" s="1251"/>
      <c r="G28" s="1251"/>
      <c r="H28" s="1251"/>
      <c r="I28" s="547">
        <f>SUM(I20:I27)</f>
        <v>625124606.81822491</v>
      </c>
      <c r="J28" s="1230"/>
      <c r="K28" s="548"/>
    </row>
    <row r="29" spans="1:11" ht="7.35" customHeight="1" thickBot="1">
      <c r="A29" s="381"/>
      <c r="B29" s="549"/>
      <c r="C29" s="546"/>
      <c r="D29" s="550"/>
      <c r="E29" s="550"/>
      <c r="F29" s="246"/>
      <c r="G29" s="551"/>
      <c r="H29" s="552"/>
      <c r="I29" s="553"/>
    </row>
    <row r="30" spans="1:11" ht="15.75" customHeight="1" thickBot="1">
      <c r="A30" s="379"/>
      <c r="B30" s="1252" t="s">
        <v>521</v>
      </c>
      <c r="C30" s="1253"/>
      <c r="D30" s="1253"/>
      <c r="E30" s="1253"/>
      <c r="F30" s="1253"/>
      <c r="G30" s="1253"/>
      <c r="H30" s="1253"/>
      <c r="I30" s="1254"/>
    </row>
    <row r="31" spans="1:11" ht="6" customHeight="1" thickBot="1">
      <c r="A31" s="381"/>
      <c r="B31" s="549"/>
      <c r="C31" s="554"/>
      <c r="D31" s="555"/>
      <c r="E31" s="556"/>
      <c r="F31" s="549"/>
      <c r="G31" s="557"/>
      <c r="H31" s="552"/>
      <c r="I31" s="558"/>
    </row>
    <row r="32" spans="1:11" ht="18" customHeight="1" thickBot="1">
      <c r="A32" s="379"/>
      <c r="B32" s="1245" t="s">
        <v>522</v>
      </c>
      <c r="C32" s="1246"/>
      <c r="D32" s="1246"/>
      <c r="E32" s="1246"/>
      <c r="F32" s="1246"/>
      <c r="G32" s="1246"/>
      <c r="H32" s="1246"/>
      <c r="I32" s="1247"/>
    </row>
    <row r="33" spans="1:13" ht="18.75" customHeight="1">
      <c r="A33" s="379"/>
      <c r="B33" s="619" t="s">
        <v>325</v>
      </c>
      <c r="C33" s="620" t="s">
        <v>523</v>
      </c>
      <c r="D33" s="1243" t="s">
        <v>524</v>
      </c>
      <c r="E33" s="1244"/>
      <c r="F33" s="620" t="s">
        <v>22</v>
      </c>
      <c r="G33" s="620" t="s">
        <v>525</v>
      </c>
      <c r="H33" s="620" t="s">
        <v>526</v>
      </c>
      <c r="I33" s="621" t="s">
        <v>527</v>
      </c>
      <c r="J33" s="1228">
        <f>+I55/CD</f>
        <v>4.0264981956002553E-2</v>
      </c>
    </row>
    <row r="34" spans="1:13" ht="21.75" customHeight="1">
      <c r="A34" s="379"/>
      <c r="B34" s="622">
        <v>1</v>
      </c>
      <c r="C34" s="623" t="str">
        <f>'GAST OPERACIONALES'!C10</f>
        <v>TARIFA GLOBAL - GASTOS OFICINA (PAPELERIA, FOTOCOPIAS Y OTROS)</v>
      </c>
      <c r="D34" s="1226" t="s">
        <v>349</v>
      </c>
      <c r="E34" s="1227"/>
      <c r="F34" s="698">
        <v>1</v>
      </c>
      <c r="G34" s="670">
        <f>'GAST OPERACIONALES'!Y10</f>
        <v>103000</v>
      </c>
      <c r="H34" s="625">
        <f>'INFO GENERAL'!PLAZO</f>
        <v>10</v>
      </c>
      <c r="I34" s="626">
        <f>+B34*G34*F34*H34</f>
        <v>1030000</v>
      </c>
      <c r="J34" s="1229"/>
    </row>
    <row r="35" spans="1:13" ht="15" customHeight="1">
      <c r="A35" s="379"/>
      <c r="B35" s="612">
        <v>1</v>
      </c>
      <c r="C35" s="623" t="str">
        <f>'GAST OPERACIONALES'!C11</f>
        <v>COSTOS DE COMUNICACIONES E INTERNET</v>
      </c>
      <c r="D35" s="1224" t="s">
        <v>349</v>
      </c>
      <c r="E35" s="1225"/>
      <c r="F35" s="699">
        <v>1</v>
      </c>
      <c r="G35" s="670">
        <f>'GAST OPERACIONALES'!Y11</f>
        <v>152778.87</v>
      </c>
      <c r="H35" s="625">
        <f>'INFO GENERAL'!PLAZO</f>
        <v>10</v>
      </c>
      <c r="I35" s="627">
        <f>H35*G35</f>
        <v>1527788.7</v>
      </c>
      <c r="J35" s="1229"/>
      <c r="K35" s="559"/>
      <c r="L35" s="560"/>
      <c r="M35" s="559"/>
    </row>
    <row r="36" spans="1:13" ht="30.75" customHeight="1">
      <c r="A36" s="379"/>
      <c r="B36" s="612">
        <v>1</v>
      </c>
      <c r="C36" s="623" t="str">
        <f>'GAST OPERACIONALES'!C12</f>
        <v>GASTOS TRANSPORTE DE PROFESIONALES CAMIONETA DOBLE CABINA PLATÓN, 4 X 4: 1300cc, CAPACIDAD MÍNIMA DE CARGA 280Kg O SUPERIOR, CON UN USO DE 21 DÍAS AL MES</v>
      </c>
      <c r="D36" s="1224" t="s">
        <v>528</v>
      </c>
      <c r="E36" s="1225"/>
      <c r="F36" s="699">
        <v>1</v>
      </c>
      <c r="G36" s="670">
        <f>'GAST OPERACIONALES'!Y12</f>
        <v>9354744.2799999993</v>
      </c>
      <c r="H36" s="625">
        <f>'INFO GENERAL'!PLAZO</f>
        <v>10</v>
      </c>
      <c r="I36" s="627">
        <f>+B36*G36*F36*H36</f>
        <v>93547442.799999997</v>
      </c>
      <c r="J36" s="1229"/>
    </row>
    <row r="37" spans="1:13" ht="16.5" customHeight="1">
      <c r="A37" s="379"/>
      <c r="B37" s="1250" t="s">
        <v>529</v>
      </c>
      <c r="C37" s="1251"/>
      <c r="D37" s="1251"/>
      <c r="E37" s="1251"/>
      <c r="F37" s="1251"/>
      <c r="G37" s="1251"/>
      <c r="H37" s="1251"/>
      <c r="I37" s="547">
        <f>SUM(I34:I36)</f>
        <v>96105231.5</v>
      </c>
      <c r="J37" s="1229"/>
    </row>
    <row r="38" spans="1:13" ht="21" customHeight="1" thickBot="1">
      <c r="A38" s="379"/>
      <c r="B38" s="1245" t="s">
        <v>522</v>
      </c>
      <c r="C38" s="1246"/>
      <c r="D38" s="1246"/>
      <c r="E38" s="1246"/>
      <c r="F38" s="1246"/>
      <c r="G38" s="1246"/>
      <c r="H38" s="1246"/>
      <c r="I38" s="1247"/>
      <c r="J38" s="1229"/>
    </row>
    <row r="39" spans="1:13" ht="25.5" customHeight="1" thickBot="1">
      <c r="A39" s="379"/>
      <c r="B39" s="619" t="s">
        <v>325</v>
      </c>
      <c r="C39" s="620" t="s">
        <v>523</v>
      </c>
      <c r="D39" s="1243" t="s">
        <v>524</v>
      </c>
      <c r="E39" s="1244"/>
      <c r="F39" s="620" t="s">
        <v>22</v>
      </c>
      <c r="G39" s="620" t="s">
        <v>525</v>
      </c>
      <c r="H39" s="620" t="s">
        <v>530</v>
      </c>
      <c r="I39" s="621" t="s">
        <v>527</v>
      </c>
      <c r="J39" s="1229"/>
    </row>
    <row r="40" spans="1:13" ht="55.5" customHeight="1">
      <c r="A40" s="379"/>
      <c r="B40" s="628">
        <v>1</v>
      </c>
      <c r="C40" s="623" t="str">
        <f>+CALIDAD!E9</f>
        <v xml:space="preserve">CARACTERIZACIÓN DE SUELOS: Incluye los siguientes análisis pH, Fósforo 
Disponible, Capacidad de IntercambioCatiónico – CIC, Bases intercambiables (Ca,Mg, Na, K) y Humedad.
</v>
      </c>
      <c r="D40" s="1226" t="s">
        <v>349</v>
      </c>
      <c r="E40" s="1227"/>
      <c r="F40" s="669">
        <v>1</v>
      </c>
      <c r="G40" s="629">
        <f>+CALIDAD!AF9</f>
        <v>141048</v>
      </c>
      <c r="H40" s="615">
        <v>31</v>
      </c>
      <c r="I40" s="627">
        <f>F40*G40*H40</f>
        <v>4372488</v>
      </c>
      <c r="J40" s="1229"/>
    </row>
    <row r="41" spans="1:13">
      <c r="A41" s="379"/>
      <c r="B41" s="628">
        <v>2</v>
      </c>
      <c r="C41" s="623">
        <f>+CALIDAD!E10</f>
        <v>0</v>
      </c>
      <c r="D41" s="1224" t="s">
        <v>349</v>
      </c>
      <c r="E41" s="1225"/>
      <c r="F41" s="671">
        <v>1</v>
      </c>
      <c r="G41" s="629">
        <f>+CALIDAD!AF10</f>
        <v>0</v>
      </c>
      <c r="H41" s="615">
        <f>'INFO GENERAL'!PLAZO</f>
        <v>10</v>
      </c>
      <c r="I41" s="627">
        <f t="shared" ref="I41:I53" si="2">F41*G41*H41</f>
        <v>0</v>
      </c>
      <c r="J41" s="1229"/>
    </row>
    <row r="42" spans="1:13">
      <c r="A42" s="379"/>
      <c r="B42" s="628">
        <v>3</v>
      </c>
      <c r="C42" s="623">
        <f>+CALIDAD!E11</f>
        <v>0</v>
      </c>
      <c r="D42" s="1224" t="s">
        <v>349</v>
      </c>
      <c r="E42" s="1225"/>
      <c r="F42" s="669"/>
      <c r="G42" s="629">
        <f>+CALIDAD!AF11</f>
        <v>0</v>
      </c>
      <c r="H42" s="615">
        <f>'INFO GENERAL'!PLAZO</f>
        <v>10</v>
      </c>
      <c r="I42" s="627">
        <f t="shared" si="2"/>
        <v>0</v>
      </c>
      <c r="J42" s="1229"/>
    </row>
    <row r="43" spans="1:13">
      <c r="A43" s="379"/>
      <c r="B43" s="628">
        <v>4</v>
      </c>
      <c r="C43" s="623">
        <f>+CALIDAD!E12</f>
        <v>0</v>
      </c>
      <c r="D43" s="1224" t="s">
        <v>349</v>
      </c>
      <c r="E43" s="1225"/>
      <c r="F43" s="669"/>
      <c r="G43" s="629">
        <f>+CALIDAD!AF12</f>
        <v>0</v>
      </c>
      <c r="H43" s="615">
        <f>'INFO GENERAL'!PLAZO</f>
        <v>10</v>
      </c>
      <c r="I43" s="627">
        <f t="shared" si="2"/>
        <v>0</v>
      </c>
      <c r="J43" s="1229"/>
    </row>
    <row r="44" spans="1:13">
      <c r="A44" s="379"/>
      <c r="B44" s="628">
        <v>5</v>
      </c>
      <c r="C44" s="623">
        <f>+CALIDAD!E13</f>
        <v>0</v>
      </c>
      <c r="D44" s="1224" t="s">
        <v>349</v>
      </c>
      <c r="E44" s="1225"/>
      <c r="F44" s="669"/>
      <c r="G44" s="629">
        <f>+CALIDAD!AF13</f>
        <v>0</v>
      </c>
      <c r="H44" s="615">
        <f>'INFO GENERAL'!PLAZO</f>
        <v>10</v>
      </c>
      <c r="I44" s="627">
        <f t="shared" si="2"/>
        <v>0</v>
      </c>
      <c r="J44" s="1229"/>
    </row>
    <row r="45" spans="1:13">
      <c r="A45" s="379"/>
      <c r="B45" s="628">
        <v>6</v>
      </c>
      <c r="C45" s="623">
        <f>+CALIDAD!E14</f>
        <v>0</v>
      </c>
      <c r="D45" s="1224" t="s">
        <v>349</v>
      </c>
      <c r="E45" s="1225"/>
      <c r="F45" s="669"/>
      <c r="G45" s="629">
        <f>+CALIDAD!AF14</f>
        <v>0</v>
      </c>
      <c r="H45" s="615">
        <f>'INFO GENERAL'!PLAZO</f>
        <v>10</v>
      </c>
      <c r="I45" s="627">
        <f t="shared" si="2"/>
        <v>0</v>
      </c>
      <c r="J45" s="1229"/>
    </row>
    <row r="46" spans="1:13">
      <c r="A46" s="379"/>
      <c r="B46" s="628">
        <v>7</v>
      </c>
      <c r="C46" s="623">
        <f>+CALIDAD!E15</f>
        <v>0</v>
      </c>
      <c r="D46" s="1224" t="s">
        <v>349</v>
      </c>
      <c r="E46" s="1225"/>
      <c r="F46" s="669"/>
      <c r="G46" s="629">
        <f>+CALIDAD!AF15</f>
        <v>0</v>
      </c>
      <c r="H46" s="615">
        <f>'INFO GENERAL'!PLAZO</f>
        <v>10</v>
      </c>
      <c r="I46" s="627">
        <f t="shared" si="2"/>
        <v>0</v>
      </c>
      <c r="J46" s="1229"/>
    </row>
    <row r="47" spans="1:13">
      <c r="A47" s="379"/>
      <c r="B47" s="628">
        <v>8</v>
      </c>
      <c r="C47" s="623">
        <f>+CALIDAD!E16</f>
        <v>0</v>
      </c>
      <c r="D47" s="1224" t="s">
        <v>349</v>
      </c>
      <c r="E47" s="1225"/>
      <c r="F47" s="669"/>
      <c r="G47" s="629">
        <f>+CALIDAD!AF16</f>
        <v>0</v>
      </c>
      <c r="H47" s="615">
        <f>'INFO GENERAL'!PLAZO</f>
        <v>10</v>
      </c>
      <c r="I47" s="627">
        <f t="shared" si="2"/>
        <v>0</v>
      </c>
      <c r="J47" s="1229"/>
    </row>
    <row r="48" spans="1:13">
      <c r="A48" s="379"/>
      <c r="B48" s="628">
        <v>9</v>
      </c>
      <c r="C48" s="623">
        <f>+CALIDAD!E17</f>
        <v>0</v>
      </c>
      <c r="D48" s="1224" t="s">
        <v>349</v>
      </c>
      <c r="E48" s="1225"/>
      <c r="F48" s="669"/>
      <c r="G48" s="629">
        <f>+CALIDAD!AF17</f>
        <v>0</v>
      </c>
      <c r="H48" s="615">
        <f>'INFO GENERAL'!PLAZO</f>
        <v>10</v>
      </c>
      <c r="I48" s="627">
        <f t="shared" si="2"/>
        <v>0</v>
      </c>
      <c r="J48" s="1229"/>
    </row>
    <row r="49" spans="1:11">
      <c r="A49" s="379"/>
      <c r="B49" s="628">
        <v>10</v>
      </c>
      <c r="C49" s="623">
        <f>+CALIDAD!E18</f>
        <v>0</v>
      </c>
      <c r="D49" s="1224" t="s">
        <v>349</v>
      </c>
      <c r="E49" s="1225"/>
      <c r="F49" s="669"/>
      <c r="G49" s="629">
        <f>+CALIDAD!AF18</f>
        <v>0</v>
      </c>
      <c r="H49" s="615">
        <f>'INFO GENERAL'!PLAZO</f>
        <v>10</v>
      </c>
      <c r="I49" s="627">
        <f t="shared" si="2"/>
        <v>0</v>
      </c>
      <c r="J49" s="1229"/>
    </row>
    <row r="50" spans="1:11">
      <c r="A50" s="379"/>
      <c r="B50" s="628">
        <v>11</v>
      </c>
      <c r="C50" s="623">
        <f>+CALIDAD!E19</f>
        <v>0</v>
      </c>
      <c r="D50" s="1224" t="s">
        <v>349</v>
      </c>
      <c r="E50" s="1225"/>
      <c r="F50" s="669"/>
      <c r="G50" s="629">
        <f>+CALIDAD!AF19</f>
        <v>0</v>
      </c>
      <c r="H50" s="615">
        <f>'INFO GENERAL'!PLAZO</f>
        <v>10</v>
      </c>
      <c r="I50" s="627">
        <f t="shared" si="2"/>
        <v>0</v>
      </c>
      <c r="J50" s="1229"/>
    </row>
    <row r="51" spans="1:11">
      <c r="A51" s="379"/>
      <c r="B51" s="628">
        <v>12</v>
      </c>
      <c r="C51" s="623">
        <f>+CALIDAD!E20</f>
        <v>0</v>
      </c>
      <c r="D51" s="1224" t="s">
        <v>349</v>
      </c>
      <c r="E51" s="1225"/>
      <c r="F51" s="669"/>
      <c r="G51" s="629">
        <f>+CALIDAD!AF20</f>
        <v>0</v>
      </c>
      <c r="H51" s="615">
        <f>'INFO GENERAL'!PLAZO</f>
        <v>10</v>
      </c>
      <c r="I51" s="627">
        <f t="shared" si="2"/>
        <v>0</v>
      </c>
      <c r="J51" s="1229"/>
    </row>
    <row r="52" spans="1:11">
      <c r="A52" s="379"/>
      <c r="B52" s="628">
        <v>13</v>
      </c>
      <c r="C52" s="623">
        <f>+CALIDAD!E21</f>
        <v>0</v>
      </c>
      <c r="D52" s="1224" t="s">
        <v>349</v>
      </c>
      <c r="E52" s="1225"/>
      <c r="F52" s="669"/>
      <c r="G52" s="629">
        <f>+CALIDAD!AF21</f>
        <v>0</v>
      </c>
      <c r="H52" s="615">
        <f>'INFO GENERAL'!PLAZO</f>
        <v>10</v>
      </c>
      <c r="I52" s="627">
        <f t="shared" si="2"/>
        <v>0</v>
      </c>
      <c r="J52" s="1229"/>
    </row>
    <row r="53" spans="1:11">
      <c r="A53" s="379"/>
      <c r="B53" s="628">
        <v>14</v>
      </c>
      <c r="C53" s="623">
        <f>+CALIDAD!E22</f>
        <v>0</v>
      </c>
      <c r="D53" s="1224" t="s">
        <v>349</v>
      </c>
      <c r="E53" s="1225"/>
      <c r="F53" s="669"/>
      <c r="G53" s="629">
        <f>+CALIDAD!AF22</f>
        <v>0</v>
      </c>
      <c r="H53" s="615">
        <f>'INFO GENERAL'!PLAZO</f>
        <v>10</v>
      </c>
      <c r="I53" s="627">
        <f t="shared" si="2"/>
        <v>0</v>
      </c>
      <c r="J53" s="1229"/>
    </row>
    <row r="54" spans="1:11" ht="16.5" thickBot="1">
      <c r="A54" s="379"/>
      <c r="B54" s="1240" t="s">
        <v>531</v>
      </c>
      <c r="C54" s="1241"/>
      <c r="D54" s="1241"/>
      <c r="E54" s="1241"/>
      <c r="F54" s="1241"/>
      <c r="G54" s="1241"/>
      <c r="H54" s="1242"/>
      <c r="I54" s="547">
        <f>SUM(I40:I53)</f>
        <v>4372488</v>
      </c>
      <c r="J54" s="1229"/>
    </row>
    <row r="55" spans="1:11" ht="18" customHeight="1" thickBot="1">
      <c r="A55" s="379"/>
      <c r="B55" s="1240" t="s">
        <v>532</v>
      </c>
      <c r="C55" s="1241"/>
      <c r="D55" s="1241"/>
      <c r="E55" s="1241"/>
      <c r="F55" s="1241"/>
      <c r="G55" s="1241"/>
      <c r="H55" s="1242"/>
      <c r="I55" s="630">
        <f>I54+I37</f>
        <v>100477719.5</v>
      </c>
      <c r="J55" s="1229"/>
    </row>
    <row r="56" spans="1:11" ht="18" customHeight="1" thickBot="1">
      <c r="A56" s="379"/>
      <c r="J56" s="1229"/>
    </row>
    <row r="57" spans="1:11" ht="18" customHeight="1" thickBot="1">
      <c r="A57" s="379"/>
      <c r="B57" s="1215" t="s">
        <v>533</v>
      </c>
      <c r="C57" s="1216"/>
      <c r="D57" s="1216"/>
      <c r="E57" s="1216"/>
      <c r="F57" s="1216"/>
      <c r="G57" s="1216"/>
      <c r="H57" s="1216"/>
      <c r="I57" s="1217"/>
      <c r="J57" s="1229"/>
    </row>
    <row r="58" spans="1:11" ht="13.5" thickBot="1">
      <c r="A58" s="379"/>
      <c r="B58" s="1215" t="s">
        <v>534</v>
      </c>
      <c r="C58" s="1216"/>
      <c r="D58" s="1216"/>
      <c r="E58" s="1216"/>
      <c r="F58" s="1216"/>
      <c r="G58" s="1216"/>
      <c r="H58" s="1216"/>
      <c r="I58" s="1217"/>
      <c r="J58" s="1230"/>
      <c r="K58" s="548" t="s">
        <v>535</v>
      </c>
    </row>
    <row r="59" spans="1:11" ht="13.5" thickBot="1">
      <c r="A59" s="381"/>
    </row>
    <row r="60" spans="1:11" ht="29.25" customHeight="1" thickBot="1">
      <c r="A60" s="379"/>
      <c r="B60" s="1260" t="s">
        <v>432</v>
      </c>
      <c r="C60" s="1261"/>
      <c r="D60" s="1262" t="s">
        <v>433</v>
      </c>
      <c r="E60" s="1261"/>
      <c r="F60" s="1262" t="s">
        <v>434</v>
      </c>
      <c r="G60" s="1261"/>
      <c r="H60" s="620" t="s">
        <v>446</v>
      </c>
      <c r="I60" s="621" t="s">
        <v>527</v>
      </c>
    </row>
    <row r="61" spans="1:11" ht="19.5" customHeight="1">
      <c r="A61" s="379"/>
      <c r="B61" s="1174" t="str">
        <f>+'IMP Y PÓLIZAS'!B9</f>
        <v>CONTRIBUCIÓN ESPECIAL (IMPUESTO DE GUERRA LEY 1738 DIC 18-2014 PRORROGA 4 AÑOS)</v>
      </c>
      <c r="C61" s="1175"/>
      <c r="D61" s="1176"/>
      <c r="E61" s="1177"/>
      <c r="F61" s="1178"/>
      <c r="G61" s="1179"/>
      <c r="H61" s="631">
        <f>+'IMP Y PÓLIZAS'!J9</f>
        <v>0</v>
      </c>
      <c r="I61" s="626">
        <f t="shared" ref="I61:I67" si="3">ROUND(((CD*(ROUND((1+$J$94),4))))*H61,0)</f>
        <v>0</v>
      </c>
    </row>
    <row r="62" spans="1:11" ht="19.5" customHeight="1" thickBot="1">
      <c r="A62" s="381"/>
      <c r="B62" s="1180" t="str">
        <f>+'IMP Y PÓLIZAS'!B10</f>
        <v>ICA (LEY 146 JULIO 1983 RESOLUCION 219 DEL 25 FEBRERO DEL 2004)</v>
      </c>
      <c r="C62" s="1181"/>
      <c r="D62" s="1172"/>
      <c r="E62" s="1173"/>
      <c r="F62" s="1172"/>
      <c r="G62" s="1173"/>
      <c r="H62" s="632">
        <f>+'IMP Y PÓLIZAS'!J10</f>
        <v>0</v>
      </c>
      <c r="I62" s="627">
        <f t="shared" si="3"/>
        <v>0</v>
      </c>
    </row>
    <row r="63" spans="1:11" ht="19.5" customHeight="1">
      <c r="A63" s="379"/>
      <c r="B63" s="1180" t="str">
        <f>+'IMP Y PÓLIZAS'!B11</f>
        <v>RETENCION EN LA FUENTE</v>
      </c>
      <c r="C63" s="1181"/>
      <c r="D63" s="1172"/>
      <c r="E63" s="1173"/>
      <c r="F63" s="1172"/>
      <c r="G63" s="1173"/>
      <c r="H63" s="632">
        <f>+'IMP Y PÓLIZAS'!J11</f>
        <v>0</v>
      </c>
      <c r="I63" s="627">
        <f t="shared" si="3"/>
        <v>0</v>
      </c>
      <c r="J63" s="1228">
        <f>+I85/CD</f>
        <v>9.8195888756345637E-3</v>
      </c>
    </row>
    <row r="64" spans="1:11" ht="19.5" customHeight="1">
      <c r="A64" s="379"/>
      <c r="B64" s="1180" t="str">
        <f>+'IMP Y PÓLIZAS'!B12</f>
        <v>SOBRETASA BOMBERIL</v>
      </c>
      <c r="C64" s="1181"/>
      <c r="D64" s="1172"/>
      <c r="E64" s="1173"/>
      <c r="F64" s="1172"/>
      <c r="G64" s="1173"/>
      <c r="H64" s="632">
        <f>+'IMP Y PÓLIZAS'!J12</f>
        <v>0</v>
      </c>
      <c r="I64" s="627">
        <f t="shared" si="3"/>
        <v>0</v>
      </c>
      <c r="J64" s="1229"/>
      <c r="K64" s="560"/>
    </row>
    <row r="65" spans="1:11" ht="19.5" customHeight="1">
      <c r="A65" s="379"/>
      <c r="B65" s="1180" t="str">
        <f>+'IMP Y PÓLIZAS'!B13</f>
        <v>ESTAMPILLA PROCULTURA (ACUERDO 187 DEL 20 DICIEMBRE 2005)</v>
      </c>
      <c r="C65" s="1181"/>
      <c r="D65" s="1172"/>
      <c r="E65" s="1173"/>
      <c r="F65" s="1172"/>
      <c r="G65" s="1173"/>
      <c r="H65" s="632">
        <f>+'IMP Y PÓLIZAS'!J13</f>
        <v>0</v>
      </c>
      <c r="I65" s="627">
        <f t="shared" si="3"/>
        <v>0</v>
      </c>
      <c r="J65" s="1229"/>
    </row>
    <row r="66" spans="1:11" ht="19.5" customHeight="1">
      <c r="A66" s="379"/>
      <c r="B66" s="1180" t="str">
        <f>+'IMP Y PÓLIZAS'!B14</f>
        <v>ESTAMPILLA PRO UNAL</v>
      </c>
      <c r="C66" s="1181"/>
      <c r="D66" s="1172"/>
      <c r="E66" s="1173"/>
      <c r="F66" s="1172"/>
      <c r="G66" s="1173"/>
      <c r="H66" s="632">
        <f>+'IMP Y PÓLIZAS'!J14</f>
        <v>0</v>
      </c>
      <c r="I66" s="627">
        <f t="shared" si="3"/>
        <v>0</v>
      </c>
      <c r="J66" s="1229"/>
    </row>
    <row r="67" spans="1:11" ht="19.5" customHeight="1" thickBot="1">
      <c r="A67" s="379"/>
      <c r="B67" s="1180" t="str">
        <f>+'IMP Y PÓLIZAS'!B15</f>
        <v>CONTRIBUCIÓN DE DEPORTE</v>
      </c>
      <c r="C67" s="1181"/>
      <c r="D67" s="1238"/>
      <c r="E67" s="1239"/>
      <c r="F67" s="1172"/>
      <c r="G67" s="1173"/>
      <c r="H67" s="632">
        <f>+'IMP Y PÓLIZAS'!J15</f>
        <v>0</v>
      </c>
      <c r="I67" s="627">
        <f t="shared" si="3"/>
        <v>0</v>
      </c>
      <c r="J67" s="1229"/>
    </row>
    <row r="68" spans="1:11" ht="15" customHeight="1" thickBot="1">
      <c r="A68" s="379"/>
      <c r="B68" s="1212" t="s">
        <v>444</v>
      </c>
      <c r="C68" s="1213"/>
      <c r="D68" s="1213"/>
      <c r="E68" s="1213"/>
      <c r="F68" s="1213"/>
      <c r="G68" s="1213"/>
      <c r="H68" s="1213"/>
      <c r="I68" s="633">
        <f>SUM(I61:I67)</f>
        <v>0</v>
      </c>
      <c r="J68" s="1229"/>
    </row>
    <row r="69" spans="1:11" ht="15" customHeight="1" thickBot="1">
      <c r="A69" s="379"/>
      <c r="B69" s="1235" t="s">
        <v>536</v>
      </c>
      <c r="C69" s="1236"/>
      <c r="D69" s="1236"/>
      <c r="E69" s="1236"/>
      <c r="F69" s="1236"/>
      <c r="G69" s="1236"/>
      <c r="H69" s="1236"/>
      <c r="I69" s="1237"/>
      <c r="J69" s="1229"/>
    </row>
    <row r="70" spans="1:11" ht="15" customHeight="1">
      <c r="A70" s="379"/>
      <c r="B70" s="1231" t="s">
        <v>432</v>
      </c>
      <c r="C70" s="1232"/>
      <c r="D70" s="1232"/>
      <c r="E70" s="1232"/>
      <c r="F70" s="1232"/>
      <c r="G70" s="1232"/>
      <c r="H70" s="634" t="s">
        <v>446</v>
      </c>
      <c r="I70" s="635" t="s">
        <v>527</v>
      </c>
      <c r="J70" s="1229"/>
    </row>
    <row r="71" spans="1:11" ht="15" customHeight="1" thickBot="1">
      <c r="A71" s="379"/>
      <c r="B71" s="1233" t="e" cm="1" vm="6">
        <f t="array" aca="1" ref="B71" ca="1">'IMP Y PÓLIZAS'!B19:G19</f>
        <v>#VALUE!</v>
      </c>
      <c r="C71" s="1234"/>
      <c r="D71" s="1234"/>
      <c r="E71" s="1234"/>
      <c r="F71" s="1234"/>
      <c r="G71" s="1234"/>
      <c r="H71" s="632">
        <f>+'IMP Y PÓLIZAS'!J19</f>
        <v>4.0000000000000001E-3</v>
      </c>
      <c r="I71" s="627">
        <f>ROUND(((CD*(1+$J$94))-(I68))*H71,0)</f>
        <v>9981648</v>
      </c>
      <c r="J71" s="1229"/>
      <c r="K71" s="561"/>
    </row>
    <row r="72" spans="1:11" ht="19.5" customHeight="1" thickBot="1">
      <c r="A72" s="379"/>
      <c r="B72" s="1212" t="s">
        <v>537</v>
      </c>
      <c r="C72" s="1213"/>
      <c r="D72" s="1213"/>
      <c r="E72" s="1213"/>
      <c r="F72" s="1213"/>
      <c r="G72" s="1213"/>
      <c r="H72" s="1213"/>
      <c r="I72" s="633">
        <f>SUM(I71)</f>
        <v>9981648</v>
      </c>
      <c r="J72" s="1229"/>
    </row>
    <row r="73" spans="1:11" ht="12.75" customHeight="1" thickBot="1">
      <c r="A73" s="379"/>
      <c r="B73" s="546"/>
      <c r="C73" s="546"/>
      <c r="D73" s="546"/>
      <c r="E73" s="546"/>
      <c r="F73" s="546"/>
      <c r="G73" s="546"/>
      <c r="H73" s="546"/>
      <c r="I73" s="546"/>
      <c r="J73" s="1229"/>
    </row>
    <row r="74" spans="1:11" ht="15" customHeight="1" thickBot="1">
      <c r="A74" s="379"/>
      <c r="B74" s="1215" t="s">
        <v>538</v>
      </c>
      <c r="C74" s="1216"/>
      <c r="D74" s="1216"/>
      <c r="E74" s="1216"/>
      <c r="F74" s="1216"/>
      <c r="G74" s="1216"/>
      <c r="H74" s="1216"/>
      <c r="I74" s="1217"/>
      <c r="J74" s="1229"/>
    </row>
    <row r="75" spans="1:11" ht="13.5" thickBot="1">
      <c r="A75" s="379"/>
      <c r="B75" s="1208" t="s">
        <v>432</v>
      </c>
      <c r="C75" s="1209"/>
      <c r="D75" s="620" t="s">
        <v>449</v>
      </c>
      <c r="E75" s="636" t="s">
        <v>450</v>
      </c>
      <c r="F75" s="620" t="s">
        <v>451</v>
      </c>
      <c r="G75" s="620" t="s">
        <v>452</v>
      </c>
      <c r="H75" s="620" t="s">
        <v>453</v>
      </c>
      <c r="I75" s="637" t="s">
        <v>527</v>
      </c>
      <c r="J75" s="1229"/>
    </row>
    <row r="76" spans="1:11">
      <c r="A76" s="381"/>
      <c r="B76" s="1210" t="s">
        <v>454</v>
      </c>
      <c r="C76" s="638" t="s">
        <v>455</v>
      </c>
      <c r="D76" s="639">
        <v>0.3</v>
      </c>
      <c r="E76" s="640">
        <f t="shared" ref="E76:E82" si="4">(ROUND(CD*(ROUND((1+$J$94),4)),0))</f>
        <v>2495412009</v>
      </c>
      <c r="F76" s="641">
        <f t="shared" ref="F76:F82" si="5">ROUND(PLAZO*30,9)</f>
        <v>300</v>
      </c>
      <c r="G76" s="641">
        <f>+F76+(6*30)</f>
        <v>480</v>
      </c>
      <c r="H76" s="642">
        <v>2E-3</v>
      </c>
      <c r="I76" s="643">
        <f t="shared" ref="I76:I82" si="6">ROUND((D76*E76*H76*G76)/365*1.19,0)</f>
        <v>2343089</v>
      </c>
      <c r="J76" s="1229"/>
    </row>
    <row r="77" spans="1:11" ht="15.75" customHeight="1">
      <c r="A77" s="379"/>
      <c r="B77" s="1211"/>
      <c r="C77" s="579" t="s">
        <v>456</v>
      </c>
      <c r="D77" s="580"/>
      <c r="E77" s="624">
        <f t="shared" si="4"/>
        <v>2495412009</v>
      </c>
      <c r="F77" s="628">
        <f t="shared" si="5"/>
        <v>300</v>
      </c>
      <c r="G77" s="628">
        <f>+F77</f>
        <v>300</v>
      </c>
      <c r="H77" s="644">
        <v>1.5E-3</v>
      </c>
      <c r="I77" s="645">
        <f t="shared" si="6"/>
        <v>0</v>
      </c>
      <c r="J77" s="1229"/>
    </row>
    <row r="78" spans="1:11">
      <c r="A78" s="379"/>
      <c r="B78" s="1211"/>
      <c r="C78" s="579" t="s">
        <v>457</v>
      </c>
      <c r="D78" s="580">
        <v>0.1</v>
      </c>
      <c r="E78" s="624">
        <f t="shared" si="4"/>
        <v>2495412009</v>
      </c>
      <c r="F78" s="628">
        <f t="shared" si="5"/>
        <v>300</v>
      </c>
      <c r="G78" s="628">
        <f>+F78+(3*30*12)</f>
        <v>1380</v>
      </c>
      <c r="H78" s="644">
        <v>1.5E-3</v>
      </c>
      <c r="I78" s="645">
        <f t="shared" si="6"/>
        <v>1684095</v>
      </c>
      <c r="J78" s="1229"/>
    </row>
    <row r="79" spans="1:11">
      <c r="A79" s="379"/>
      <c r="B79" s="1211"/>
      <c r="C79" s="579" t="s">
        <v>458</v>
      </c>
      <c r="D79" s="580">
        <v>0.2</v>
      </c>
      <c r="E79" s="624">
        <f t="shared" si="4"/>
        <v>2495412009</v>
      </c>
      <c r="F79" s="628">
        <f t="shared" si="5"/>
        <v>300</v>
      </c>
      <c r="G79" s="628">
        <f>(5*30*12)+F79</f>
        <v>2100</v>
      </c>
      <c r="H79" s="644">
        <v>1.5E-3</v>
      </c>
      <c r="I79" s="645">
        <f t="shared" si="6"/>
        <v>5125508</v>
      </c>
      <c r="J79" s="1229"/>
    </row>
    <row r="80" spans="1:11">
      <c r="A80" s="379"/>
      <c r="B80" s="1211"/>
      <c r="C80" s="579" t="s">
        <v>459</v>
      </c>
      <c r="D80" s="580">
        <v>0.2</v>
      </c>
      <c r="E80" s="624">
        <f t="shared" si="4"/>
        <v>2495412009</v>
      </c>
      <c r="F80" s="628">
        <f t="shared" si="5"/>
        <v>300</v>
      </c>
      <c r="G80" s="628">
        <f>(5*30*12)+F80</f>
        <v>2100</v>
      </c>
      <c r="H80" s="644">
        <v>1.5E-3</v>
      </c>
      <c r="I80" s="645">
        <f t="shared" si="6"/>
        <v>5125508</v>
      </c>
      <c r="J80" s="1229"/>
    </row>
    <row r="81" spans="1:13">
      <c r="A81" s="379"/>
      <c r="B81" s="1211"/>
      <c r="C81" s="579" t="s">
        <v>460</v>
      </c>
      <c r="D81" s="580"/>
      <c r="E81" s="624">
        <f t="shared" si="4"/>
        <v>2495412009</v>
      </c>
      <c r="F81" s="628">
        <f t="shared" si="5"/>
        <v>300</v>
      </c>
      <c r="G81" s="628">
        <f>(5*30*12)+F81</f>
        <v>2100</v>
      </c>
      <c r="H81" s="644">
        <v>1.5E-3</v>
      </c>
      <c r="I81" s="645">
        <f t="shared" si="6"/>
        <v>0</v>
      </c>
      <c r="J81" s="1229"/>
    </row>
    <row r="82" spans="1:13" ht="26.25" thickBot="1">
      <c r="A82" s="379"/>
      <c r="B82" s="646" t="s">
        <v>461</v>
      </c>
      <c r="C82" s="647" t="s">
        <v>462</v>
      </c>
      <c r="D82" s="648">
        <v>0.05</v>
      </c>
      <c r="E82" s="649">
        <f t="shared" si="4"/>
        <v>2495412009</v>
      </c>
      <c r="F82" s="650">
        <f t="shared" si="5"/>
        <v>300</v>
      </c>
      <c r="G82" s="650">
        <v>300</v>
      </c>
      <c r="H82" s="651">
        <v>2E-3</v>
      </c>
      <c r="I82" s="652">
        <f t="shared" si="6"/>
        <v>244072</v>
      </c>
      <c r="J82" s="1229"/>
    </row>
    <row r="83" spans="1:13" ht="13.5" thickBot="1">
      <c r="A83" s="379"/>
      <c r="B83" s="546"/>
      <c r="C83" s="546"/>
      <c r="D83" s="546"/>
      <c r="E83" s="546"/>
      <c r="F83" s="546"/>
      <c r="G83" s="546"/>
      <c r="H83" s="546"/>
      <c r="I83" s="546"/>
      <c r="J83" s="1229"/>
    </row>
    <row r="84" spans="1:13" ht="16.5" thickBot="1">
      <c r="A84" s="379"/>
      <c r="B84" s="1212" t="s">
        <v>539</v>
      </c>
      <c r="C84" s="1213"/>
      <c r="D84" s="1213"/>
      <c r="E84" s="1213"/>
      <c r="F84" s="1213"/>
      <c r="G84" s="1213"/>
      <c r="H84" s="1214"/>
      <c r="I84" s="583">
        <f>SUM(I76:I82)</f>
        <v>14522272</v>
      </c>
      <c r="J84" s="1229"/>
    </row>
    <row r="85" spans="1:13" ht="15.75" customHeight="1" thickBot="1">
      <c r="A85" s="381"/>
      <c r="B85" s="1215" t="s">
        <v>540</v>
      </c>
      <c r="C85" s="1216"/>
      <c r="D85" s="1216"/>
      <c r="E85" s="1216"/>
      <c r="F85" s="1216"/>
      <c r="G85" s="1216"/>
      <c r="H85" s="1217"/>
      <c r="I85" s="583">
        <f>I68+I84+I72</f>
        <v>24503920</v>
      </c>
      <c r="J85" s="1229"/>
    </row>
    <row r="86" spans="1:13" ht="13.5" thickBot="1">
      <c r="A86" s="379"/>
      <c r="B86" s="546"/>
      <c r="C86" s="546"/>
      <c r="D86" s="546"/>
      <c r="E86" s="546"/>
      <c r="F86" s="546"/>
      <c r="G86" s="546"/>
      <c r="H86" s="546"/>
      <c r="I86" s="546"/>
      <c r="J86" s="1229"/>
    </row>
    <row r="87" spans="1:13" ht="20.25" customHeight="1">
      <c r="A87" s="379"/>
      <c r="B87" s="1218" t="s">
        <v>541</v>
      </c>
      <c r="C87" s="1219"/>
      <c r="D87" s="1219"/>
      <c r="E87" s="1219"/>
      <c r="F87" s="1219"/>
      <c r="G87" s="1219"/>
      <c r="H87" s="584">
        <f>+I87/CD</f>
        <v>0.3005941478713558</v>
      </c>
      <c r="I87" s="585">
        <f>+ROUND(SUM(I85+I55+I28),2)</f>
        <v>750106246.32000005</v>
      </c>
      <c r="J87" s="1229"/>
    </row>
    <row r="88" spans="1:13" ht="20.25" customHeight="1" thickBot="1">
      <c r="A88" s="379"/>
      <c r="B88" s="1222" t="s">
        <v>542</v>
      </c>
      <c r="C88" s="1223"/>
      <c r="D88" s="1223"/>
      <c r="E88" s="1223"/>
      <c r="F88" s="1223"/>
      <c r="G88" s="1223"/>
      <c r="H88" s="586">
        <f>IMPREVISTOS!E6</f>
        <v>0.03</v>
      </c>
      <c r="I88" s="587">
        <f>+H88*CD</f>
        <v>74862360.258692086</v>
      </c>
      <c r="J88" s="1230"/>
      <c r="K88" s="548" t="s">
        <v>543</v>
      </c>
      <c r="M88" s="562"/>
    </row>
    <row r="89" spans="1:13" ht="20.25" customHeight="1" thickBot="1">
      <c r="A89" s="381"/>
      <c r="B89" s="1220" t="s">
        <v>544</v>
      </c>
      <c r="C89" s="1221"/>
      <c r="D89" s="1221"/>
      <c r="E89" s="1221"/>
      <c r="F89" s="1221"/>
      <c r="G89" s="1221"/>
      <c r="H89" s="588">
        <f>UTILIDAD!H6</f>
        <v>0.03</v>
      </c>
      <c r="I89" s="589">
        <f>+H89*CD</f>
        <v>74862360.258692086</v>
      </c>
    </row>
    <row r="90" spans="1:13" ht="16.5" thickBot="1">
      <c r="A90" s="379"/>
      <c r="B90" s="1203"/>
      <c r="C90" s="1204"/>
      <c r="D90" s="1204"/>
      <c r="E90" s="1204"/>
      <c r="F90" s="1204"/>
      <c r="G90" s="1204"/>
      <c r="H90" s="1204"/>
      <c r="I90" s="1205"/>
      <c r="J90" s="563"/>
      <c r="K90" s="53"/>
    </row>
    <row r="91" spans="1:13" ht="19.5" customHeight="1" thickBot="1">
      <c r="A91" s="379"/>
      <c r="B91" s="1206" t="s">
        <v>545</v>
      </c>
      <c r="C91" s="1207"/>
      <c r="D91" s="1207"/>
      <c r="E91" s="1207"/>
      <c r="F91" s="1207"/>
      <c r="G91" s="1207"/>
      <c r="H91" s="590" t="str">
        <f>IF((H87+H88+H89)&gt;0.32,"SUPERA EL VALOR PERMITIDO DEL AIU",H87+H88+H89)</f>
        <v>SUPERA EL VALOR PERMITIDO DEL AIU</v>
      </c>
      <c r="I91" s="591">
        <f>+I87+I88+I89</f>
        <v>899830966.83738422</v>
      </c>
      <c r="J91" s="563"/>
    </row>
    <row r="92" spans="1:13">
      <c r="A92" s="379"/>
      <c r="I92" s="564"/>
      <c r="J92" s="563"/>
    </row>
    <row r="93" spans="1:13">
      <c r="A93" s="379"/>
      <c r="H93" s="688" t="s">
        <v>546</v>
      </c>
      <c r="I93" s="565"/>
      <c r="J93" s="566"/>
    </row>
    <row r="94" spans="1:13" ht="23.25" customHeight="1">
      <c r="A94" s="379"/>
      <c r="J94" s="567"/>
    </row>
    <row r="96" spans="1:13">
      <c r="H96" s="380">
        <v>0.22902089902893299</v>
      </c>
    </row>
  </sheetData>
  <mergeCells count="81">
    <mergeCell ref="D53:E53"/>
    <mergeCell ref="B38:I38"/>
    <mergeCell ref="B57:I57"/>
    <mergeCell ref="B60:C60"/>
    <mergeCell ref="D60:E60"/>
    <mergeCell ref="F60:G60"/>
    <mergeCell ref="B58:I58"/>
    <mergeCell ref="B37:H37"/>
    <mergeCell ref="D43:E43"/>
    <mergeCell ref="D46:E46"/>
    <mergeCell ref="D47:E47"/>
    <mergeCell ref="D51:E51"/>
    <mergeCell ref="J18:J19"/>
    <mergeCell ref="B28:H28"/>
    <mergeCell ref="B30:I30"/>
    <mergeCell ref="C18:D19"/>
    <mergeCell ref="B18:B19"/>
    <mergeCell ref="J33:J58"/>
    <mergeCell ref="J20:J28"/>
    <mergeCell ref="B55:H55"/>
    <mergeCell ref="D33:E33"/>
    <mergeCell ref="B54:H54"/>
    <mergeCell ref="D42:E42"/>
    <mergeCell ref="D44:E44"/>
    <mergeCell ref="D45:E45"/>
    <mergeCell ref="D52:E52"/>
    <mergeCell ref="B32:I32"/>
    <mergeCell ref="D48:E48"/>
    <mergeCell ref="D49:E49"/>
    <mergeCell ref="D50:E50"/>
    <mergeCell ref="D39:E39"/>
    <mergeCell ref="D40:E40"/>
    <mergeCell ref="D41:E41"/>
    <mergeCell ref="D36:E36"/>
    <mergeCell ref="D35:E35"/>
    <mergeCell ref="D34:E34"/>
    <mergeCell ref="J63:J88"/>
    <mergeCell ref="B68:H68"/>
    <mergeCell ref="B70:G70"/>
    <mergeCell ref="B71:G71"/>
    <mergeCell ref="B67:C67"/>
    <mergeCell ref="B69:I69"/>
    <mergeCell ref="B74:I74"/>
    <mergeCell ref="B65:C65"/>
    <mergeCell ref="B66:C66"/>
    <mergeCell ref="D67:E67"/>
    <mergeCell ref="D66:E66"/>
    <mergeCell ref="F66:G66"/>
    <mergeCell ref="B72:H72"/>
    <mergeCell ref="F67:G67"/>
    <mergeCell ref="D63:E63"/>
    <mergeCell ref="F63:G63"/>
    <mergeCell ref="B90:I90"/>
    <mergeCell ref="B91:G91"/>
    <mergeCell ref="B75:C75"/>
    <mergeCell ref="B76:B81"/>
    <mergeCell ref="B84:H84"/>
    <mergeCell ref="B85:H85"/>
    <mergeCell ref="B87:G87"/>
    <mergeCell ref="B89:G89"/>
    <mergeCell ref="B88:G88"/>
    <mergeCell ref="D65:E65"/>
    <mergeCell ref="F65:G65"/>
    <mergeCell ref="B63:C63"/>
    <mergeCell ref="B64:C64"/>
    <mergeCell ref="I2:I4"/>
    <mergeCell ref="B2:H2"/>
    <mergeCell ref="B3:H3"/>
    <mergeCell ref="B4:H4"/>
    <mergeCell ref="B17:I17"/>
    <mergeCell ref="C6:I6"/>
    <mergeCell ref="F11:G11"/>
    <mergeCell ref="F10:G10"/>
    <mergeCell ref="D64:E64"/>
    <mergeCell ref="F64:G64"/>
    <mergeCell ref="B61:C61"/>
    <mergeCell ref="D61:E61"/>
    <mergeCell ref="F61:G61"/>
    <mergeCell ref="D62:E62"/>
    <mergeCell ref="F62:G62"/>
    <mergeCell ref="B62:C62"/>
  </mergeCells>
  <conditionalFormatting sqref="H91">
    <cfRule type="containsText" dxfId="0" priority="1" operator="containsText" text="SUPERA EL VALOR PERMITIDO DEL AIU">
      <formula>NOT(ISERROR(SEARCH("SUPERA EL VALOR PERMITIDO DEL AIU",H91)))</formula>
    </cfRule>
  </conditionalFormatting>
  <printOptions horizontalCentered="1" verticalCentered="1"/>
  <pageMargins left="0.23622047244094491" right="0.23622047244094491" top="0.74803149606299213" bottom="0.74803149606299213" header="0.31496062992125984" footer="0.31496062992125984"/>
  <pageSetup scale="40" orientation="portrait" horizontalDpi="4294967295" verticalDpi="4294967295" copies="2"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4"/>
  <dimension ref="B2:O29"/>
  <sheetViews>
    <sheetView topLeftCell="A16" workbookViewId="0"/>
  </sheetViews>
  <sheetFormatPr baseColWidth="10" defaultColWidth="11.42578125" defaultRowHeight="16.5"/>
  <cols>
    <col min="1" max="1" width="3.42578125" style="1" customWidth="1"/>
    <col min="2" max="2" width="7.42578125" style="1" customWidth="1"/>
    <col min="3" max="3" width="66.140625" style="23" customWidth="1"/>
    <col min="4" max="5" width="11.42578125" style="1"/>
    <col min="6" max="6" width="19.42578125" style="1" customWidth="1"/>
    <col min="7" max="10" width="11.42578125" style="1"/>
    <col min="11" max="11" width="3.85546875" style="1" customWidth="1"/>
    <col min="12" max="12" width="11.42578125" style="1"/>
    <col min="13" max="13" width="14.42578125" style="1" customWidth="1"/>
    <col min="14" max="14" width="11.42578125" style="1"/>
    <col min="15" max="15" width="54.42578125" style="1" customWidth="1"/>
    <col min="16" max="16" width="3" style="1" customWidth="1"/>
    <col min="17" max="16384" width="11.42578125" style="1"/>
  </cols>
  <sheetData>
    <row r="2" spans="2:15">
      <c r="B2" s="1264" t="s">
        <v>547</v>
      </c>
      <c r="C2" s="1264"/>
      <c r="D2" s="1264"/>
      <c r="E2" s="1264"/>
      <c r="F2" s="1264"/>
      <c r="G2" s="27"/>
      <c r="H2" s="27"/>
      <c r="I2" s="27"/>
      <c r="J2" s="27"/>
      <c r="L2" s="1264" t="s">
        <v>548</v>
      </c>
      <c r="M2" s="1264"/>
      <c r="N2" s="1264"/>
      <c r="O2" s="1264"/>
    </row>
    <row r="4" spans="2:15" ht="38.25">
      <c r="B4" s="3" t="s">
        <v>549</v>
      </c>
      <c r="C4" s="3" t="s">
        <v>550</v>
      </c>
      <c r="D4" s="3" t="s">
        <v>551</v>
      </c>
      <c r="E4" s="3" t="s">
        <v>552</v>
      </c>
      <c r="F4" s="4" t="s">
        <v>553</v>
      </c>
      <c r="G4" s="3" t="s">
        <v>554</v>
      </c>
      <c r="H4" s="4" t="s">
        <v>555</v>
      </c>
      <c r="I4" s="3" t="s">
        <v>556</v>
      </c>
      <c r="J4" s="4" t="s">
        <v>557</v>
      </c>
      <c r="L4" s="3" t="s">
        <v>558</v>
      </c>
      <c r="M4" s="3" t="s">
        <v>559</v>
      </c>
      <c r="N4" s="3" t="s">
        <v>560</v>
      </c>
      <c r="O4" s="3" t="s">
        <v>561</v>
      </c>
    </row>
    <row r="5" spans="2:15">
      <c r="B5" s="26"/>
      <c r="C5" s="26"/>
      <c r="D5" s="26"/>
      <c r="E5" s="26"/>
      <c r="F5" s="5"/>
      <c r="G5" s="5"/>
      <c r="H5" s="5"/>
      <c r="I5" s="5"/>
      <c r="J5" s="5"/>
      <c r="L5" s="26"/>
      <c r="M5" s="26"/>
    </row>
    <row r="6" spans="2:15" ht="14.1" customHeight="1">
      <c r="B6" s="1268" t="s">
        <v>562</v>
      </c>
      <c r="C6" s="1269"/>
      <c r="D6" s="1269"/>
      <c r="E6" s="1269"/>
      <c r="F6" s="1269"/>
      <c r="G6" s="1269"/>
      <c r="H6" s="1269"/>
      <c r="I6" s="1269"/>
      <c r="J6" s="1269"/>
      <c r="L6" s="1265" t="s">
        <v>563</v>
      </c>
      <c r="M6" s="1266"/>
      <c r="N6" s="1266"/>
      <c r="O6" s="1267"/>
    </row>
    <row r="7" spans="2:15" ht="25.5">
      <c r="B7" s="6" t="s">
        <v>564</v>
      </c>
      <c r="C7" s="7" t="s">
        <v>565</v>
      </c>
      <c r="D7" s="6" t="s">
        <v>566</v>
      </c>
      <c r="E7" s="8">
        <v>23098</v>
      </c>
      <c r="F7" s="25" t="s">
        <v>567</v>
      </c>
      <c r="G7" s="8">
        <f t="shared" ref="G7:G12" si="0">ROUND(+E7*1.03,)</f>
        <v>23791</v>
      </c>
      <c r="H7" s="25" t="s">
        <v>568</v>
      </c>
      <c r="I7" s="8">
        <f t="shared" ref="I7:I12" si="1">ROUND(+G7*1.03,)</f>
        <v>24505</v>
      </c>
      <c r="J7" s="25"/>
      <c r="L7" s="9">
        <v>1</v>
      </c>
      <c r="M7" s="10">
        <v>1.3209999999999999E-3</v>
      </c>
      <c r="N7" s="11">
        <f t="shared" ref="N7:N12" si="2">+M7*L7</f>
        <v>1.3209999999999999E-3</v>
      </c>
      <c r="O7" s="2" t="s">
        <v>569</v>
      </c>
    </row>
    <row r="8" spans="2:15" ht="25.5">
      <c r="B8" s="6" t="s">
        <v>570</v>
      </c>
      <c r="C8" s="7" t="s">
        <v>571</v>
      </c>
      <c r="D8" s="6" t="s">
        <v>572</v>
      </c>
      <c r="E8" s="8">
        <v>10796</v>
      </c>
      <c r="F8" s="25" t="s">
        <v>567</v>
      </c>
      <c r="G8" s="8">
        <f t="shared" si="0"/>
        <v>11120</v>
      </c>
      <c r="H8" s="25" t="s">
        <v>568</v>
      </c>
      <c r="I8" s="8">
        <f t="shared" si="1"/>
        <v>11454</v>
      </c>
      <c r="J8" s="25"/>
      <c r="L8" s="9">
        <v>1</v>
      </c>
      <c r="M8" s="10">
        <v>3.0000000000000001E-3</v>
      </c>
      <c r="N8" s="11">
        <f t="shared" si="2"/>
        <v>3.0000000000000001E-3</v>
      </c>
      <c r="O8" s="2" t="s">
        <v>569</v>
      </c>
    </row>
    <row r="9" spans="2:15" ht="25.5">
      <c r="B9" s="6" t="s">
        <v>573</v>
      </c>
      <c r="C9" s="7" t="s">
        <v>574</v>
      </c>
      <c r="D9" s="6" t="s">
        <v>575</v>
      </c>
      <c r="E9" s="8">
        <v>28320</v>
      </c>
      <c r="F9" s="25" t="s">
        <v>567</v>
      </c>
      <c r="G9" s="8">
        <f t="shared" si="0"/>
        <v>29170</v>
      </c>
      <c r="H9" s="25" t="s">
        <v>568</v>
      </c>
      <c r="I9" s="8">
        <f t="shared" si="1"/>
        <v>30045</v>
      </c>
      <c r="J9" s="25"/>
      <c r="L9" s="9">
        <v>1</v>
      </c>
      <c r="M9" s="10">
        <v>1.6000000000000001E-3</v>
      </c>
      <c r="N9" s="11">
        <f t="shared" si="2"/>
        <v>1.6000000000000001E-3</v>
      </c>
      <c r="O9" s="2" t="s">
        <v>569</v>
      </c>
    </row>
    <row r="10" spans="2:15" ht="38.25">
      <c r="B10" s="6" t="s">
        <v>576</v>
      </c>
      <c r="C10" s="7" t="s">
        <v>577</v>
      </c>
      <c r="D10" s="6" t="s">
        <v>524</v>
      </c>
      <c r="E10" s="8">
        <v>1720</v>
      </c>
      <c r="F10" s="25" t="s">
        <v>567</v>
      </c>
      <c r="G10" s="8">
        <f t="shared" si="0"/>
        <v>1772</v>
      </c>
      <c r="H10" s="25" t="s">
        <v>568</v>
      </c>
      <c r="I10" s="8">
        <f t="shared" si="1"/>
        <v>1825</v>
      </c>
      <c r="J10" s="25"/>
      <c r="L10" s="9">
        <v>1</v>
      </c>
      <c r="M10" s="10">
        <v>1</v>
      </c>
      <c r="N10" s="11">
        <f t="shared" si="2"/>
        <v>1</v>
      </c>
      <c r="O10" s="2" t="s">
        <v>578</v>
      </c>
    </row>
    <row r="11" spans="2:15" ht="38.25">
      <c r="B11" s="6" t="s">
        <v>579</v>
      </c>
      <c r="C11" s="7" t="s">
        <v>580</v>
      </c>
      <c r="D11" s="6" t="s">
        <v>581</v>
      </c>
      <c r="E11" s="8">
        <v>10269</v>
      </c>
      <c r="F11" s="25" t="s">
        <v>567</v>
      </c>
      <c r="G11" s="8">
        <f t="shared" si="0"/>
        <v>10577</v>
      </c>
      <c r="H11" s="25" t="s">
        <v>568</v>
      </c>
      <c r="I11" s="8">
        <f t="shared" si="1"/>
        <v>10894</v>
      </c>
      <c r="J11" s="25"/>
      <c r="L11" s="9">
        <v>6</v>
      </c>
      <c r="M11" s="10">
        <v>8.3333333333333332E-3</v>
      </c>
      <c r="N11" s="11">
        <f t="shared" si="2"/>
        <v>0.05</v>
      </c>
      <c r="O11" s="2" t="s">
        <v>582</v>
      </c>
    </row>
    <row r="12" spans="2:15" ht="51">
      <c r="B12" s="6" t="s">
        <v>583</v>
      </c>
      <c r="C12" s="12" t="s">
        <v>584</v>
      </c>
      <c r="D12" s="6" t="s">
        <v>575</v>
      </c>
      <c r="E12" s="8">
        <v>13129</v>
      </c>
      <c r="F12" s="25" t="s">
        <v>567</v>
      </c>
      <c r="G12" s="8">
        <f t="shared" si="0"/>
        <v>13523</v>
      </c>
      <c r="H12" s="25" t="s">
        <v>568</v>
      </c>
      <c r="I12" s="8">
        <f t="shared" si="1"/>
        <v>13929</v>
      </c>
      <c r="J12" s="25"/>
      <c r="L12" s="9">
        <v>2</v>
      </c>
      <c r="M12" s="10">
        <f>0.5/500</f>
        <v>1E-3</v>
      </c>
      <c r="N12" s="11">
        <f t="shared" si="2"/>
        <v>2E-3</v>
      </c>
      <c r="O12" s="2" t="s">
        <v>585</v>
      </c>
    </row>
    <row r="13" spans="2:15">
      <c r="B13" s="26"/>
      <c r="C13" s="26"/>
      <c r="D13" s="26"/>
      <c r="E13" s="26"/>
      <c r="F13" s="5"/>
      <c r="G13" s="5"/>
      <c r="H13" s="5"/>
      <c r="I13" s="5"/>
      <c r="J13" s="5"/>
      <c r="L13" s="26"/>
      <c r="M13" s="26"/>
    </row>
    <row r="14" spans="2:15" ht="14.1" customHeight="1">
      <c r="B14" s="1268" t="s">
        <v>586</v>
      </c>
      <c r="C14" s="1269"/>
      <c r="D14" s="1269"/>
      <c r="E14" s="1269"/>
      <c r="F14" s="1269"/>
      <c r="G14" s="1269"/>
      <c r="H14" s="1269"/>
      <c r="I14" s="1269"/>
      <c r="J14" s="1269"/>
      <c r="L14" s="1265" t="s">
        <v>587</v>
      </c>
      <c r="M14" s="1266"/>
      <c r="N14" s="1266"/>
      <c r="O14" s="1267"/>
    </row>
    <row r="15" spans="2:15" ht="38.25">
      <c r="B15" s="6" t="s">
        <v>588</v>
      </c>
      <c r="C15" s="7" t="s">
        <v>589</v>
      </c>
      <c r="D15" s="6" t="s">
        <v>349</v>
      </c>
      <c r="E15" s="8"/>
      <c r="F15" s="9"/>
      <c r="G15" s="8"/>
      <c r="H15" s="9"/>
      <c r="I15" s="8"/>
      <c r="J15" s="9"/>
      <c r="L15" s="13">
        <v>0.15384615384615385</v>
      </c>
      <c r="M15" s="14">
        <v>1</v>
      </c>
      <c r="N15" s="11">
        <f>+M15*L15</f>
        <v>0.15384615384615385</v>
      </c>
      <c r="O15" s="2" t="s">
        <v>590</v>
      </c>
    </row>
    <row r="16" spans="2:15">
      <c r="B16" s="6" t="s">
        <v>591</v>
      </c>
      <c r="C16" s="7" t="s">
        <v>592</v>
      </c>
      <c r="D16" s="6" t="s">
        <v>349</v>
      </c>
      <c r="E16" s="8">
        <v>341</v>
      </c>
      <c r="F16" s="25" t="s">
        <v>567</v>
      </c>
      <c r="G16" s="8">
        <f>ROUND(+E16*1.03,)</f>
        <v>351</v>
      </c>
      <c r="H16" s="25" t="s">
        <v>568</v>
      </c>
      <c r="I16" s="8">
        <f>ROUND(+G16*1.03,)</f>
        <v>362</v>
      </c>
      <c r="J16" s="25"/>
      <c r="L16" s="13">
        <v>1</v>
      </c>
      <c r="M16" s="14">
        <v>1</v>
      </c>
      <c r="N16" s="11">
        <f>+M16*L16</f>
        <v>1</v>
      </c>
      <c r="O16" s="2" t="s">
        <v>593</v>
      </c>
    </row>
    <row r="17" spans="2:15">
      <c r="B17" s="6" t="s">
        <v>594</v>
      </c>
      <c r="C17" s="7" t="s">
        <v>595</v>
      </c>
      <c r="D17" s="6" t="s">
        <v>349</v>
      </c>
      <c r="E17" s="8">
        <v>22248</v>
      </c>
      <c r="F17" s="25" t="s">
        <v>567</v>
      </c>
      <c r="G17" s="8">
        <f>ROUND(+E17*1.03,)</f>
        <v>22915</v>
      </c>
      <c r="H17" s="25" t="s">
        <v>568</v>
      </c>
      <c r="I17" s="8">
        <f>ROUND(+G17*1.03,)</f>
        <v>23602</v>
      </c>
      <c r="J17" s="25"/>
      <c r="L17" s="13">
        <v>8.3333333333333332E-3</v>
      </c>
      <c r="M17" s="14">
        <v>1</v>
      </c>
      <c r="N17" s="11">
        <f>+M17*L17</f>
        <v>8.3333333333333332E-3</v>
      </c>
      <c r="O17" s="2" t="s">
        <v>596</v>
      </c>
    </row>
    <row r="18" spans="2:15">
      <c r="B18" s="15"/>
      <c r="C18" s="16"/>
      <c r="D18" s="15"/>
      <c r="E18" s="17"/>
      <c r="F18" s="18"/>
      <c r="G18" s="18"/>
      <c r="H18" s="18"/>
      <c r="I18" s="18"/>
      <c r="J18" s="18"/>
      <c r="L18" s="19"/>
      <c r="M18" s="20"/>
      <c r="N18" s="21"/>
      <c r="O18" s="22"/>
    </row>
    <row r="19" spans="2:15" ht="14.1" customHeight="1">
      <c r="B19" s="1268" t="s">
        <v>597</v>
      </c>
      <c r="C19" s="1269"/>
      <c r="D19" s="1269"/>
      <c r="E19" s="1269"/>
      <c r="F19" s="1269"/>
      <c r="G19" s="1269"/>
      <c r="H19" s="1269"/>
      <c r="I19" s="1269"/>
      <c r="J19" s="1269"/>
      <c r="L19" s="1263"/>
      <c r="M19" s="1263"/>
      <c r="N19" s="1263"/>
      <c r="O19" s="1263"/>
    </row>
    <row r="20" spans="2:15">
      <c r="B20" s="6" t="s">
        <v>598</v>
      </c>
      <c r="C20" s="7" t="s">
        <v>599</v>
      </c>
      <c r="D20" s="6" t="s">
        <v>349</v>
      </c>
      <c r="E20" s="8">
        <v>102760</v>
      </c>
      <c r="F20" s="25" t="s">
        <v>567</v>
      </c>
      <c r="G20" s="8">
        <f t="shared" ref="G20:G29" si="3">ROUND(+E20*1.03,)</f>
        <v>105843</v>
      </c>
      <c r="H20" s="25" t="s">
        <v>568</v>
      </c>
      <c r="I20" s="8">
        <f t="shared" ref="I20:I29" si="4">ROUND(+G20*1.03,)</f>
        <v>109018</v>
      </c>
      <c r="J20" s="25"/>
      <c r="L20" s="19"/>
      <c r="M20" s="20"/>
      <c r="N20" s="21"/>
      <c r="O20" s="22"/>
    </row>
    <row r="21" spans="2:15">
      <c r="B21" s="6" t="s">
        <v>600</v>
      </c>
      <c r="C21" s="7" t="s">
        <v>601</v>
      </c>
      <c r="D21" s="6" t="s">
        <v>349</v>
      </c>
      <c r="E21" s="8">
        <v>653295</v>
      </c>
      <c r="F21" s="25" t="s">
        <v>567</v>
      </c>
      <c r="G21" s="8">
        <f t="shared" si="3"/>
        <v>672894</v>
      </c>
      <c r="H21" s="25" t="s">
        <v>568</v>
      </c>
      <c r="I21" s="8">
        <f t="shared" si="4"/>
        <v>693081</v>
      </c>
      <c r="J21" s="25"/>
      <c r="L21" s="19"/>
      <c r="M21" s="20"/>
      <c r="N21" s="21"/>
      <c r="O21" s="22"/>
    </row>
    <row r="22" spans="2:15">
      <c r="B22" s="6" t="s">
        <v>602</v>
      </c>
      <c r="C22" s="7" t="s">
        <v>603</v>
      </c>
      <c r="D22" s="6" t="s">
        <v>349</v>
      </c>
      <c r="E22" s="8">
        <v>0</v>
      </c>
      <c r="F22" s="24"/>
      <c r="G22" s="8">
        <f t="shared" si="3"/>
        <v>0</v>
      </c>
      <c r="H22" s="25" t="s">
        <v>568</v>
      </c>
      <c r="I22" s="8">
        <f t="shared" si="4"/>
        <v>0</v>
      </c>
      <c r="J22" s="24"/>
      <c r="L22" s="19"/>
      <c r="M22" s="20"/>
      <c r="N22" s="21"/>
      <c r="O22" s="22"/>
    </row>
    <row r="23" spans="2:15">
      <c r="B23" s="6" t="s">
        <v>604</v>
      </c>
      <c r="C23" s="7" t="s">
        <v>605</v>
      </c>
      <c r="D23" s="6" t="s">
        <v>349</v>
      </c>
      <c r="E23" s="8">
        <v>49980</v>
      </c>
      <c r="F23" s="25" t="s">
        <v>567</v>
      </c>
      <c r="G23" s="8">
        <f t="shared" si="3"/>
        <v>51479</v>
      </c>
      <c r="H23" s="25" t="s">
        <v>568</v>
      </c>
      <c r="I23" s="8">
        <f t="shared" si="4"/>
        <v>53023</v>
      </c>
      <c r="J23" s="25"/>
      <c r="L23" s="19"/>
      <c r="M23" s="20"/>
      <c r="N23" s="21"/>
      <c r="O23" s="22"/>
    </row>
    <row r="24" spans="2:15">
      <c r="B24" s="6" t="s">
        <v>606</v>
      </c>
      <c r="C24" s="7" t="s">
        <v>607</v>
      </c>
      <c r="D24" s="6" t="s">
        <v>349</v>
      </c>
      <c r="E24" s="8">
        <v>141625</v>
      </c>
      <c r="F24" s="25" t="s">
        <v>567</v>
      </c>
      <c r="G24" s="8">
        <f t="shared" si="3"/>
        <v>145874</v>
      </c>
      <c r="H24" s="25" t="s">
        <v>568</v>
      </c>
      <c r="I24" s="8">
        <f t="shared" si="4"/>
        <v>150250</v>
      </c>
      <c r="J24" s="25"/>
      <c r="L24" s="18"/>
      <c r="M24" s="20"/>
      <c r="N24" s="21"/>
      <c r="O24" s="22"/>
    </row>
    <row r="25" spans="2:15" ht="46.35" customHeight="1">
      <c r="B25" s="6" t="s">
        <v>608</v>
      </c>
      <c r="C25" s="7" t="s">
        <v>609</v>
      </c>
      <c r="D25" s="6" t="s">
        <v>349</v>
      </c>
      <c r="E25" s="8">
        <v>8925</v>
      </c>
      <c r="F25" s="25" t="s">
        <v>567</v>
      </c>
      <c r="G25" s="8">
        <f t="shared" si="3"/>
        <v>9193</v>
      </c>
      <c r="H25" s="25" t="s">
        <v>568</v>
      </c>
      <c r="I25" s="8">
        <f t="shared" si="4"/>
        <v>9469</v>
      </c>
      <c r="J25" s="25"/>
      <c r="L25" s="18"/>
      <c r="M25" s="20"/>
      <c r="N25" s="21"/>
      <c r="O25" s="22"/>
    </row>
    <row r="26" spans="2:15" ht="36.6" customHeight="1">
      <c r="B26" s="6" t="s">
        <v>610</v>
      </c>
      <c r="C26" s="7" t="s">
        <v>611</v>
      </c>
      <c r="D26" s="6" t="s">
        <v>612</v>
      </c>
      <c r="E26" s="8">
        <v>77440</v>
      </c>
      <c r="F26" s="25" t="s">
        <v>567</v>
      </c>
      <c r="G26" s="8">
        <f t="shared" si="3"/>
        <v>79763</v>
      </c>
      <c r="H26" s="25" t="s">
        <v>568</v>
      </c>
      <c r="I26" s="8">
        <f t="shared" si="4"/>
        <v>82156</v>
      </c>
      <c r="J26" s="25"/>
      <c r="L26" s="19"/>
      <c r="M26" s="20"/>
      <c r="N26" s="21"/>
      <c r="O26" s="22"/>
    </row>
    <row r="27" spans="2:15" ht="88.35" customHeight="1">
      <c r="B27" s="6" t="s">
        <v>613</v>
      </c>
      <c r="C27" s="7" t="s">
        <v>614</v>
      </c>
      <c r="D27" s="6" t="s">
        <v>349</v>
      </c>
      <c r="E27" s="8">
        <v>41439</v>
      </c>
      <c r="F27" s="25" t="s">
        <v>567</v>
      </c>
      <c r="G27" s="8">
        <f t="shared" si="3"/>
        <v>42682</v>
      </c>
      <c r="H27" s="25" t="s">
        <v>568</v>
      </c>
      <c r="I27" s="8">
        <f t="shared" si="4"/>
        <v>43962</v>
      </c>
      <c r="J27" s="25"/>
      <c r="L27" s="19"/>
      <c r="M27" s="20"/>
      <c r="N27" s="21"/>
      <c r="O27" s="22"/>
    </row>
    <row r="28" spans="2:15" ht="81" customHeight="1">
      <c r="B28" s="6" t="s">
        <v>615</v>
      </c>
      <c r="C28" s="7" t="s">
        <v>616</v>
      </c>
      <c r="D28" s="6" t="s">
        <v>349</v>
      </c>
      <c r="E28" s="8">
        <v>65777</v>
      </c>
      <c r="F28" s="25" t="s">
        <v>567</v>
      </c>
      <c r="G28" s="8">
        <f t="shared" si="3"/>
        <v>67750</v>
      </c>
      <c r="H28" s="25" t="s">
        <v>568</v>
      </c>
      <c r="I28" s="8">
        <f t="shared" si="4"/>
        <v>69783</v>
      </c>
      <c r="J28" s="25"/>
      <c r="L28" s="19"/>
      <c r="M28" s="20"/>
      <c r="N28" s="21"/>
      <c r="O28" s="22"/>
    </row>
    <row r="29" spans="2:15" ht="71.45" customHeight="1">
      <c r="B29" s="6" t="s">
        <v>617</v>
      </c>
      <c r="C29" s="7" t="s">
        <v>618</v>
      </c>
      <c r="D29" s="6" t="s">
        <v>349</v>
      </c>
      <c r="E29" s="8">
        <v>5234</v>
      </c>
      <c r="F29" s="25" t="s">
        <v>567</v>
      </c>
      <c r="G29" s="8">
        <f t="shared" si="3"/>
        <v>5391</v>
      </c>
      <c r="H29" s="25" t="s">
        <v>568</v>
      </c>
      <c r="I29" s="8">
        <f t="shared" si="4"/>
        <v>5553</v>
      </c>
      <c r="J29" s="25"/>
      <c r="L29" s="19"/>
      <c r="M29" s="20"/>
      <c r="N29" s="21"/>
      <c r="O29" s="22"/>
    </row>
  </sheetData>
  <mergeCells count="8">
    <mergeCell ref="L19:O19"/>
    <mergeCell ref="B2:F2"/>
    <mergeCell ref="L2:O2"/>
    <mergeCell ref="L6:O6"/>
    <mergeCell ref="L14:O14"/>
    <mergeCell ref="B6:J6"/>
    <mergeCell ref="B14:J14"/>
    <mergeCell ref="B19:J19"/>
  </mergeCells>
  <pageMargins left="0.7" right="0.7" top="0.75" bottom="0.75" header="0.3" footer="0.3"/>
  <pageSetup scale="41"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26ce7d1b-d4b5-448f-93af-95ca578aa8ed">
      <Terms xmlns="http://schemas.microsoft.com/office/infopath/2007/PartnerControls"/>
    </lcf76f155ced4ddcb4097134ff3c332f>
    <TaxCatchAll xmlns="92012221-58ca-40b6-9284-14efc78daff3" xsi:nil="true"/>
    <_Flow_SignoffStatus xmlns="26ce7d1b-d4b5-448f-93af-95ca578aa8e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34DD94045CDB60409CB294AC34CE91B3" ma:contentTypeVersion="17" ma:contentTypeDescription="Crear nuevo documento." ma:contentTypeScope="" ma:versionID="9054f0363202199bff31b483a1aaeb21">
  <xsd:schema xmlns:xsd="http://www.w3.org/2001/XMLSchema" xmlns:xs="http://www.w3.org/2001/XMLSchema" xmlns:p="http://schemas.microsoft.com/office/2006/metadata/properties" xmlns:ns2="26ce7d1b-d4b5-448f-93af-95ca578aa8ed" xmlns:ns3="92012221-58ca-40b6-9284-14efc78daff3" targetNamespace="http://schemas.microsoft.com/office/2006/metadata/properties" ma:root="true" ma:fieldsID="0b527e021559bdd8c1f8105c72836f31" ns2:_="" ns3:_="">
    <xsd:import namespace="26ce7d1b-d4b5-448f-93af-95ca578aa8ed"/>
    <xsd:import namespace="92012221-58ca-40b6-9284-14efc78daff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ServiceAutoKeyPoints" minOccurs="0"/>
                <xsd:element ref="ns2:MediaServiceKeyPoints"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6ce7d1b-d4b5-448f-93af-95ca578aa8e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_Flow_SignoffStatus" ma:index="20" nillable="true" ma:displayName="Estado de aprobación" ma:internalName="Estado_x0020_de_x0020_aprobaci_x00f3_n">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92012221-58ca-40b6-9284-14efc78daff3"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13d10248-57f3-456a-aecf-2fa8ba515de3}" ma:internalName="TaxCatchAll" ma:showField="CatchAllData" ma:web="92012221-58ca-40b6-9284-14efc78daff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C48D0E5-BB0D-4B0F-9EC4-BDCB94FAF15B}">
  <ds:schemaRefs>
    <ds:schemaRef ds:uri="http://schemas.microsoft.com/office/2006/metadata/properties"/>
    <ds:schemaRef ds:uri="http://schemas.microsoft.com/office/infopath/2007/PartnerControls"/>
    <ds:schemaRef ds:uri="26ce7d1b-d4b5-448f-93af-95ca578aa8ed"/>
    <ds:schemaRef ds:uri="92012221-58ca-40b6-9284-14efc78daff3"/>
  </ds:schemaRefs>
</ds:datastoreItem>
</file>

<file path=customXml/itemProps2.xml><?xml version="1.0" encoding="utf-8"?>
<ds:datastoreItem xmlns:ds="http://schemas.openxmlformats.org/officeDocument/2006/customXml" ds:itemID="{6E97ECB7-FC94-47B9-A693-E7FA8144C2AA}">
  <ds:schemaRefs>
    <ds:schemaRef ds:uri="http://schemas.microsoft.com/sharepoint/v3/contenttype/forms"/>
  </ds:schemaRefs>
</ds:datastoreItem>
</file>

<file path=customXml/itemProps3.xml><?xml version="1.0" encoding="utf-8"?>
<ds:datastoreItem xmlns:ds="http://schemas.openxmlformats.org/officeDocument/2006/customXml" ds:itemID="{3C4F5083-57AB-4E1E-BE0E-266A1C68F17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6ce7d1b-d4b5-448f-93af-95ca578aa8ed"/>
    <ds:schemaRef ds:uri="92012221-58ca-40b6-9284-14efc78daff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17</vt:i4>
      </vt:variant>
    </vt:vector>
  </HeadingPairs>
  <TitlesOfParts>
    <vt:vector size="30" baseType="lpstr">
      <vt:lpstr>INFO GENERAL</vt:lpstr>
      <vt:lpstr>RECURSO HUMANO</vt:lpstr>
      <vt:lpstr>PLAN OPERATIVO</vt:lpstr>
      <vt:lpstr>FACTOR PRESTACIONAL</vt:lpstr>
      <vt:lpstr>DEDICACIÓN</vt:lpstr>
      <vt:lpstr>5. FP PRESTAC.</vt:lpstr>
      <vt:lpstr>GAST OPERACIONALES</vt:lpstr>
      <vt:lpstr>CALIDAD</vt:lpstr>
      <vt:lpstr>IMP Y PÓLIZAS</vt:lpstr>
      <vt:lpstr>IMPREVISTOS</vt:lpstr>
      <vt:lpstr>UTILIDAD</vt:lpstr>
      <vt:lpstr>AIU</vt:lpstr>
      <vt:lpstr>ANÁLISIS VR DÍA-TRABAJADOR</vt:lpstr>
      <vt:lpstr>Área_de_extracción</vt:lpstr>
      <vt:lpstr>AIU!Área_de_impresión</vt:lpstr>
      <vt:lpstr>'ANÁLISIS VR DÍA-TRABAJADOR'!Área_de_impresión</vt:lpstr>
      <vt:lpstr>CALIDAD!Área_de_impresión</vt:lpstr>
      <vt:lpstr>DEDICACIÓN!Área_de_impresión</vt:lpstr>
      <vt:lpstr>'GAST OPERACIONALES'!Área_de_impresión</vt:lpstr>
      <vt:lpstr>'INFO GENERAL'!Área_de_impresión</vt:lpstr>
      <vt:lpstr>'PLAN OPERATIVO'!Área_de_impresión</vt:lpstr>
      <vt:lpstr>'RECURSO HUMANO'!Área_de_impresión</vt:lpstr>
      <vt:lpstr>AIU!CD</vt:lpstr>
      <vt:lpstr>'INFO GENERAL'!CD</vt:lpstr>
      <vt:lpstr>Criterios</vt:lpstr>
      <vt:lpstr>AIU!PLAZO</vt:lpstr>
      <vt:lpstr>'INFO GENERAL'!PLAZO</vt:lpstr>
      <vt:lpstr>PROF</vt:lpstr>
      <vt:lpstr>PROF.TODO</vt:lpstr>
      <vt:lpstr>'5. FP PRESTAC.'!SMMLV</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2006-09-16T00:00:00Z</dcterms:created>
  <dcterms:modified xsi:type="dcterms:W3CDTF">2024-11-17T18:58:37Z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0x01010034DD94045CDB60409CB294AC34CE91B3</vt:lpwstr>
  </property>
</Properties>
</file>