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PIA DE SEGURIDAD FABIO LENIN 05-12-2022\OneDrive\Desktop\CALARCÁ\Estudios del Sector Calarcá\"/>
    </mc:Choice>
  </mc:AlternateContent>
  <xr:revisionPtr revIDLastSave="0" documentId="13_ncr:1_{37EDAEC0-6BB3-412F-B4BF-9FC8D2FD8363}" xr6:coauthVersionLast="47" xr6:coauthVersionMax="47" xr10:uidLastSave="{00000000-0000-0000-0000-000000000000}"/>
  <bookViews>
    <workbookView xWindow="-108" yWindow="-108" windowWidth="23256" windowHeight="12456" xr2:uid="{2EE093F9-3BD7-4537-9302-DF4CBC9B0FFA}"/>
  </bookViews>
  <sheets>
    <sheet name="PRESUPUESTO OFICIAL (Entidad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(Entidad)'!$I$11:$I$172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>[27]!absc</definedName>
    <definedName name="ADOC125">[30]!absc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>[39]!absc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[41]CONTRATO!$E$18</definedName>
    <definedName name="AuxCom">'[11]DATOS CONTRATO'!$I$16</definedName>
    <definedName name="auxcomisariato">[41]CONTRATO!$I$16</definedName>
    <definedName name="AuxDot">'[11]DATOS CONTRATO'!$I$17</definedName>
    <definedName name="auxdotacion">[41]CONTRATO!$I$17</definedName>
    <definedName name="AuxHab">'[11]DATOS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'[21]Coloc.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'[11]DATOS CONTRATO'!$E$6</definedName>
    <definedName name="CONTRATO">[41]CONTRATO!$E$8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'[4]7422CW00'!#REF!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[51]!Customize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>[51]!FareWellStmnt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[51]!FinePrint</definedName>
    <definedName name="FM">1.18</definedName>
    <definedName name="fnic">[55]Hoja1!$C$13</definedName>
    <definedName name="FO">1.32</definedName>
    <definedName name="FORDESCR">'[4]7422CW00'!#REF!</definedName>
    <definedName name="FORM_C3">[76]Hoja1!$A$33:$N$51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'[4]7422CW00'!#REF!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[21]Interc.tapones!$E$1:$E$65536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[21]Interc.válv.!$E$1:$E$65536</definedName>
    <definedName name="INV_11">'[82]PR 1'!$A$2:$N$655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[27]!absc</definedName>
    <definedName name="LOCA1">[39]!absc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'[41]LIQUIDA-NOMINA'!$H$3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DATE(YEAR([92]!Loan_Start),MONTH([92]!Loan_Start)+Payment_Number,DAY([92]!Loan_Start))</definedName>
    <definedName name="obras11" hidden="1">#REF!</definedName>
    <definedName name="obras111">DATE(YEAR([93]!Loan_Start),MONTH([93]!Loan_Start)+Payment_Number,DAY([93]!Loan_Start))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[0]!ERR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[0]!ERR</definedName>
    <definedName name="Proponente">#REF!</definedName>
    <definedName name="PRUEBA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'[4]7422CW00'!#REF!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[41]CONTRATO!$I$9</definedName>
    <definedName name="smlv2001">[41]CONTRATO!$H$9</definedName>
    <definedName name="SMML">'[65]ASPECTOS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(Entidad)'!$K$174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(Entidad)'!$K$186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(Entidad)'!$K$186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(Entidad)'!$K$187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'[101]PxQ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[57]Tablas!$H$1:$H$65536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'[11]NOMINA-1'!$E$37</definedName>
    <definedName name="TotAuxAlimentacion">'[41]NOMINA 1'!$E$38</definedName>
    <definedName name="TotAuxCom">'[11]NOMINA-1'!$E$39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'[11]NOMINA-1'!$E$41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'[11]NOMINA-1'!$N$39</definedName>
    <definedName name="TotPrimConvencional">'[41]NOMINA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0" i="1" l="1"/>
  <c r="K169" i="1"/>
  <c r="K171" i="1" s="1"/>
  <c r="K166" i="1"/>
  <c r="K165" i="1"/>
  <c r="K164" i="1"/>
  <c r="K163" i="1"/>
  <c r="K161" i="1"/>
  <c r="K160" i="1"/>
  <c r="K159" i="1"/>
  <c r="K157" i="1"/>
  <c r="K156" i="1"/>
  <c r="K154" i="1"/>
  <c r="K153" i="1"/>
  <c r="K152" i="1"/>
  <c r="K151" i="1"/>
  <c r="K150" i="1"/>
  <c r="K148" i="1"/>
  <c r="K147" i="1"/>
  <c r="K146" i="1"/>
  <c r="K141" i="1"/>
  <c r="K140" i="1"/>
  <c r="K139" i="1"/>
  <c r="K138" i="1"/>
  <c r="K137" i="1"/>
  <c r="K136" i="1"/>
  <c r="K135" i="1"/>
  <c r="K134" i="1"/>
  <c r="K132" i="1"/>
  <c r="K131" i="1"/>
  <c r="K129" i="1"/>
  <c r="K128" i="1"/>
  <c r="K126" i="1"/>
  <c r="K125" i="1"/>
  <c r="K124" i="1"/>
  <c r="K122" i="1"/>
  <c r="K121" i="1"/>
  <c r="K120" i="1"/>
  <c r="K119" i="1"/>
  <c r="K118" i="1"/>
  <c r="K117" i="1"/>
  <c r="K116" i="1"/>
  <c r="K114" i="1"/>
  <c r="K113" i="1"/>
  <c r="K112" i="1"/>
  <c r="K111" i="1"/>
  <c r="K110" i="1"/>
  <c r="K109" i="1"/>
  <c r="K108" i="1"/>
  <c r="K106" i="1"/>
  <c r="K105" i="1"/>
  <c r="K104" i="1"/>
  <c r="K103" i="1"/>
  <c r="K102" i="1"/>
  <c r="K101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98" i="1" s="1"/>
  <c r="K81" i="1"/>
  <c r="K80" i="1"/>
  <c r="K79" i="1"/>
  <c r="K78" i="1"/>
  <c r="K77" i="1"/>
  <c r="K76" i="1"/>
  <c r="K75" i="1"/>
  <c r="K73" i="1"/>
  <c r="K72" i="1"/>
  <c r="K71" i="1"/>
  <c r="K70" i="1"/>
  <c r="K69" i="1"/>
  <c r="K63" i="1"/>
  <c r="K62" i="1"/>
  <c r="K61" i="1"/>
  <c r="I61" i="1"/>
  <c r="I60" i="1"/>
  <c r="K60" i="1" s="1"/>
  <c r="K59" i="1"/>
  <c r="I59" i="1"/>
  <c r="K58" i="1"/>
  <c r="K56" i="1"/>
  <c r="K54" i="1"/>
  <c r="K53" i="1"/>
  <c r="K52" i="1"/>
  <c r="I50" i="1"/>
  <c r="K50" i="1" s="1"/>
  <c r="K49" i="1"/>
  <c r="K48" i="1"/>
  <c r="K46" i="1"/>
  <c r="K45" i="1"/>
  <c r="K44" i="1"/>
  <c r="K43" i="1"/>
  <c r="K39" i="1"/>
  <c r="K38" i="1"/>
  <c r="K37" i="1"/>
  <c r="K36" i="1"/>
  <c r="K35" i="1"/>
  <c r="K33" i="1"/>
  <c r="K32" i="1"/>
  <c r="I29" i="1"/>
  <c r="K29" i="1" s="1"/>
  <c r="I28" i="1"/>
  <c r="K28" i="1" s="1"/>
  <c r="K26" i="1"/>
  <c r="K22" i="1"/>
  <c r="K21" i="1"/>
  <c r="I20" i="1"/>
  <c r="K20" i="1" s="1"/>
  <c r="K19" i="1"/>
  <c r="K18" i="1"/>
  <c r="I18" i="1"/>
  <c r="I17" i="1"/>
  <c r="K17" i="1" s="1"/>
  <c r="K16" i="1"/>
  <c r="I16" i="1"/>
  <c r="K167" i="1" l="1"/>
  <c r="K142" i="1"/>
  <c r="K23" i="1"/>
  <c r="K64" i="1"/>
  <c r="I30" i="1"/>
  <c r="K30" i="1" s="1"/>
  <c r="K40" i="1" s="1"/>
  <c r="K65" i="1" s="1"/>
  <c r="K172" i="1" l="1"/>
  <c r="K181" i="1" s="1"/>
  <c r="K177" i="1" l="1"/>
  <c r="K187" i="1"/>
  <c r="K186" i="1"/>
  <c r="K185" i="1"/>
  <c r="K188" i="1" l="1"/>
</calcChain>
</file>

<file path=xl/sharedStrings.xml><?xml version="1.0" encoding="utf-8"?>
<sst xmlns="http://schemas.openxmlformats.org/spreadsheetml/2006/main" count="423" uniqueCount="240">
  <si>
    <t xml:space="preserve">Formulario 1 - Propuesta económica  - Licitación de obra pública de infraestructura social </t>
  </si>
  <si>
    <t>Código</t>
  </si>
  <si>
    <t>CCE-EICP-FM-116</t>
  </si>
  <si>
    <t>Versión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</si>
  <si>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</si>
  <si>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</si>
  <si>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</si>
  <si>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</si>
  <si>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</si>
  <si>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</si>
  <si>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</si>
  <si>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</si>
  <si>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</si>
  <si>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</si>
  <si>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</si>
  <si>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</si>
  <si>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</si>
  <si>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INFRAESTRUCTURA COMUNAL</t>
  </si>
  <si>
    <t>BARRIO URIBE, BARCELONA</t>
  </si>
  <si>
    <t>CUBIERTA</t>
  </si>
  <si>
    <t>1.01</t>
  </si>
  <si>
    <t>RECORRIDO DE CUBIERTA EN TEJA FIBROCEMENTO. INCLUYE LIMPIEZA, REACOMODACIÓN, ELEMENTOS FIJACIÓN EN MAL ESTADO SUMINISTRO E INSTALACIÓN, TRATAMEINTO DE GOTERAS, SELLO DE AMARRAS Y REPOSICION DE TEJAS EN MAL ESTADO (HASTA 20%), SE DEBE CUMPLIR CON LA NORMATIVA VIGENTE PARA TRABAJO SEGURO EN ALTURAS</t>
  </si>
  <si>
    <t>M2</t>
  </si>
  <si>
    <t>1.02</t>
  </si>
  <si>
    <t>DESMONTE DE CUBIERTA EN TEJA FIBROCEMENTO O SIMILAR (NO INCLUYE ESTRUCTURA) SE DEBE CUMPLIR CON LA NORMATIVA VIGENTE PARA TRABAJO SEGURO EN ALTURAS</t>
  </si>
  <si>
    <t>1.03</t>
  </si>
  <si>
    <t>SUMINISTRO E INSTALACIÓN DE CUBIERTA EN TEJA FIBROCEMENTO (INCLUYE AMARRAS, GANCHO Y SELLANTE) SE DEBE CUMPLIR CON LA NORMATIVA VIGENTE PARA TRABAJO SEGURO EN ALTURAS</t>
  </si>
  <si>
    <t>1.04</t>
  </si>
  <si>
    <t>DESMONTE Y REINSTALACION DE CABALLETE FIJO PARA TEJA DE FIBROCEMENTO SE DEBE DE CUMPLIR CON LA NORMATIVA VIGENTE PARA TRABAJO SEGURO EN ALTURAS</t>
  </si>
  <si>
    <t>ML</t>
  </si>
  <si>
    <t>1.05</t>
  </si>
  <si>
    <t>SUMINISTRO E INSTALACION DE CABALLETE FIJO PARA TEJA DE FIBROCEMENTO (INCLUYE AMARRAS Y SELLANTE) SE DEBE DE CUMPLIR CON LA NORMATIVA VIGENTE PARA TRABAJO SEGURO EN ALTURAS</t>
  </si>
  <si>
    <t>1.06</t>
  </si>
  <si>
    <t>SUMINISTRO E INSTALACION DE CANAL PVC TIPO AMAZONAS O  SIMILAR PARA AGUAS LLUVIAS  (INCLY. ACCESORIOS Y EMPAQUES PROM). SE DEBE DE CUMPLIR CON LA NORMATIVA VIGENTE PARA TRABAJO SEGURO EN ALTURAS</t>
  </si>
  <si>
    <t>1.07</t>
  </si>
  <si>
    <t>SUMINISTRO E INSTALACIÓN BAJANTES AGUA LLUVIA D:4" PVC. INCLUYE ACCESORIOS</t>
  </si>
  <si>
    <t>Subtotal</t>
  </si>
  <si>
    <t>URBANIZACION CHAMBRANAS</t>
  </si>
  <si>
    <t xml:space="preserve">ADECUACIONES SALON </t>
  </si>
  <si>
    <t>2.01</t>
  </si>
  <si>
    <t>RETIRO DE ENCHAPE EXISTENTE (PISO)</t>
  </si>
  <si>
    <t>2.02</t>
  </si>
  <si>
    <t>MORTERO PARA NIVELACIÓN DE PISO e=5cm</t>
  </si>
  <si>
    <t>2.03</t>
  </si>
  <si>
    <t>SUMINISTRO E INSTALACIÓN ENCHAPE EN CERÁMICA PARA PISO</t>
  </si>
  <si>
    <t>ADECUACIONES COCINA</t>
  </si>
  <si>
    <t>3.01</t>
  </si>
  <si>
    <t>RETIRO ENCHAPE (CERÁMICA) EN MAL ESTADO</t>
  </si>
  <si>
    <t>3.02</t>
  </si>
  <si>
    <t>SUMINISTRO E INSTALACION ENCHAPE PARED BEIGE 30*60 CM. INCLUYE EMBOQUILLADO</t>
  </si>
  <si>
    <t>ACABADOS</t>
  </si>
  <si>
    <t>4.01</t>
  </si>
  <si>
    <t>MORTERO SOBRE MURO INTERIOR e=2,5 cm</t>
  </si>
  <si>
    <t>4.02</t>
  </si>
  <si>
    <t>MORTERO IMPERMEABILIZADO SOBRE MURO EXTERIOR e=2,5 cm</t>
  </si>
  <si>
    <t>4.03</t>
  </si>
  <si>
    <t xml:space="preserve">ESTUCO Y PINTURA EN VINILO TIPO 1 A 3 MANOS MURO INTERIOR </t>
  </si>
  <si>
    <t>4.04</t>
  </si>
  <si>
    <t>ESTUCO IMPERMEABILIZADO Y PINTURA (KORAZA) A 3 MANOS PARA EXTERIOR. 0 &lt;= H &lt; 5 m, SE DEBE CUMPLIR CON LA NORMATIVA VIGENTE PARA TRABAJO SEGURO EN ALTURAS</t>
  </si>
  <si>
    <t>4.05</t>
  </si>
  <si>
    <t>MANTENIMIENTO DE CARPINTERÍA METÁLICA - (PUERTAS Y VENTANAS). INCLUYE DESMONTE, LIMPIEZA, REMOCIÓN DE PINTURA, LIJADA, APLICACIÓN DE ANTICORROSIVO, REPARACIÓN DE PARALES, PINTURA EN ESMALTE Y REINSTALACIÓN</t>
  </si>
  <si>
    <t xml:space="preserve">BARRIO JORGE ELIECER GAITAN </t>
  </si>
  <si>
    <t xml:space="preserve">DINTELES, CARTERAS Y ANTEPECHOS EN FIBROCEMENTO 8 MM - 1 CARA (INC. PINTURA) </t>
  </si>
  <si>
    <t>ADECUACIONES SALON</t>
  </si>
  <si>
    <t>SUMINSTRO E INSTALACION GUARDA/ESCOBA EN CERAMICA H=8CM</t>
  </si>
  <si>
    <t>ADECUACIONES BAÑO</t>
  </si>
  <si>
    <t>SUMINISTRO E INSTALACIÓN DE ENCHAPE PISO EN CERÁMICA ANTIDESLIZANTE C1, JUNTA 2MM. INCLUYE PEGANTE CERÁMICO ADHERENTE Y BOQUILLA. INCLUYE EQUIPOS, HERRAMIENTAS Y TODOS LOS ELEMENTOS NECESARIOS PARA SU CORRECTA INSTALACIÓN.</t>
  </si>
  <si>
    <t>3.03</t>
  </si>
  <si>
    <t>SUMINISTRO E INSTALACION ENCHAPE PARED BLANCO 20*20 CM. INCLUYE EMBOQUILLADO</t>
  </si>
  <si>
    <t>CARPINTERIA EN MADERA</t>
  </si>
  <si>
    <t>SUMINISTRO E INSTALACION PUERTA EN MADERA ENTAMBORADA (0,60 - 0,90; H≤2,2) INCLUYE MARCO, CERRADURA Y PINTURA</t>
  </si>
  <si>
    <t>UND</t>
  </si>
  <si>
    <t>5.01</t>
  </si>
  <si>
    <t>5.02</t>
  </si>
  <si>
    <t>5.03</t>
  </si>
  <si>
    <t>5.04</t>
  </si>
  <si>
    <t>5.05</t>
  </si>
  <si>
    <t>SUMINISTRO E INSTALACIÓN DE VIDRIO LISO 4MM INC. SELLANTE EN POLIURETANO</t>
  </si>
  <si>
    <t>5.06</t>
  </si>
  <si>
    <t>CANAL EN CONCRETO E=0.10, A=0.30 , H=0.40</t>
  </si>
  <si>
    <t xml:space="preserve">SUBTOTAL OBRAS </t>
  </si>
  <si>
    <t>EDIFICIOS PUBLICOS</t>
  </si>
  <si>
    <t>MANTENIMIENTO PREVENTIVO Y CORRECTIVO ASCENSOR - CASA VERDE - ALCALDIA</t>
  </si>
  <si>
    <t>SUMINISTRO E INSTALACION FINALES DE CARRERA</t>
  </si>
  <si>
    <t>MANTENIMIENTO PREVENTIVO - (LIMPIEZA, AJUSTE, LUBRICACION PARTES DE FRICCION - DIAGNOSTICO GENERAL)</t>
  </si>
  <si>
    <t>MES</t>
  </si>
  <si>
    <t>SUMINISTRO E INSTALACION DE ELECTROIMAN DE PUERTA</t>
  </si>
  <si>
    <t>SUMINISTRO E INSTALACION DE CONTACTORES Y RELE</t>
  </si>
  <si>
    <t>CONSTRUCCION BATERIA SANITARIA - PERMANENCIA MUNICIPAL</t>
  </si>
  <si>
    <t>DEMOLICION EN CONCRETO CICLOPEO</t>
  </si>
  <si>
    <t>SUMINISTRO E INSTALACION COMBO SANITARIO LINEA ECONOCMICA, INCL GRIFERIA</t>
  </si>
  <si>
    <t>SUMINISTRO E INSTALACION DUCHA Y REJILLA DE PISO</t>
  </si>
  <si>
    <t>2.04</t>
  </si>
  <si>
    <t>SUMINISTRO E INSTALACION REGISTRO DUCHA DE 1/2" SENCILLA INC. ACCESORIOS PARA SU CORRECTO FUNCIONAMIENTO</t>
  </si>
  <si>
    <t>2.05</t>
  </si>
  <si>
    <t>MURO EN PLACA FIBROCEMENTO 10 MM - 2 CARAS (INC.  RESANE DE JUNTAS, MASILLA Y PINTURA)</t>
  </si>
  <si>
    <t>2.06</t>
  </si>
  <si>
    <t>ANTICORROSIVO SOBRE LAMINA LLENA</t>
  </si>
  <si>
    <t>2.07</t>
  </si>
  <si>
    <t>PINTURA EN ESMALTE SOBRE LAMINA LLENA</t>
  </si>
  <si>
    <t>2.08</t>
  </si>
  <si>
    <t>SUMINISTRO E INSTALACION DE ENCHAPE PARA PAREDES</t>
  </si>
  <si>
    <t>2.09</t>
  </si>
  <si>
    <t>CHARQUERA</t>
  </si>
  <si>
    <t>2.10</t>
  </si>
  <si>
    <t>DEMOLICION DE PLACA PISO EN CONCRETO HASTA E= 0.10 M, INC. TRANSPORTE Y DISPOSICION FINAL</t>
  </si>
  <si>
    <t>2.11</t>
  </si>
  <si>
    <t>DEMOLICION CIMIENTOS ENTERRADOS</t>
  </si>
  <si>
    <t>M3</t>
  </si>
  <si>
    <t>2.12</t>
  </si>
  <si>
    <t xml:space="preserve">EXCAVACION EN MATERIAL COMUN MANUAL (RANGO DE PROFUNDIDAD 0-2M) </t>
  </si>
  <si>
    <t>2.13</t>
  </si>
  <si>
    <t>CONSTRUCCIÓN CAJAS DE INSPECCIÓN DE 0,60 * 0,60 M H=0,80 M, INC. BASE, CAÑUELA Y TAPA EN CONCRETO REFORZADO</t>
  </si>
  <si>
    <t>2.14</t>
  </si>
  <si>
    <t>SUMINISTRO E INSTALACION RED HIDRAULICA D= 1/2" PVC, RDE 21, INC.  ACCEOSRIOS</t>
  </si>
  <si>
    <t>2.15</t>
  </si>
  <si>
    <t>SUMINISTRO E INSTALACIÓN RED SANITARIA D= 4" PVC, INC. ACCESORIOS</t>
  </si>
  <si>
    <t>2.16</t>
  </si>
  <si>
    <t>SUMINISTRO E INSTALACION RED SANITARIA D= 2" PVC, INC. ACCESORIOS</t>
  </si>
  <si>
    <t>2.17</t>
  </si>
  <si>
    <t xml:space="preserve">LLENO COMPACTADO MANUAL CON MATERIAL DE SITIO. </t>
  </si>
  <si>
    <t>2.18</t>
  </si>
  <si>
    <t>PLACA PISO EN CONCRETO 21 MPA. 3000 PSI E= 10CM CON MALLA ELECTROSOLDADA 4 MM</t>
  </si>
  <si>
    <t>2.19</t>
  </si>
  <si>
    <t>SUMINISTRO E INSTALACION LAMINA GALVANIZADA CAL. 14 INC. ANCLAJE Y SOLDADURA</t>
  </si>
  <si>
    <t>2.20</t>
  </si>
  <si>
    <t>SUMINISTRO E INSTALACIÓN PUNTOS HIDRAULICOS DE 1/2" PVC RDE 13,5</t>
  </si>
  <si>
    <t>2.21</t>
  </si>
  <si>
    <t>SUMINISTRO E INSTALACIÓN PUNTO SANITARIO DE 4" PVC, INC. TUBERIA Y ACCESORIOS</t>
  </si>
  <si>
    <t>2.22</t>
  </si>
  <si>
    <t>SUMINISTRO E INSTALACIÓN PUNTOS SANITARIOS DE 2" PVC, INC. TUBERIA Y ACCESORIOS</t>
  </si>
  <si>
    <t>2.23</t>
  </si>
  <si>
    <t>SUMINISTRO E INSTALACIÓN PUNTO ELÉCTRICO TIPO TOMA INTERRUPTOR, INC. TUBERIA EMT</t>
  </si>
  <si>
    <t>MANTENIMIENTO INFRAESTRUCTURA - CASA DE LA MUJER</t>
  </si>
  <si>
    <t>SALÓN No. 05 DIMF - PRADERA BAJA Y HUELLITAS DE AMOR</t>
  </si>
  <si>
    <t>DESMONTE CIELO RASO, INC. DESMONTE DE LA ESTRUCTURA Y EL ACARREO HORIZONTAL</t>
  </si>
  <si>
    <t>SUMINISTRO E INSTALACIÓN CIELORASO EN PVC, INC. ESTRUCTURA Y TORNILLERIA</t>
  </si>
  <si>
    <t>RAYADA PISO EN CONCRETO ESMALTADO</t>
  </si>
  <si>
    <t>3.04</t>
  </si>
  <si>
    <t>SUMINISTRO E INSTALACIÓN DE ENCHAPE PISO EN CERÁMICA ANTIDESLIZANTE C1, JUNTA 2MM. INCLUYE PEGANTE CERÁMICO ADHERENTE Y BOQUILLA. INCLUYE EQUIPOS, HERRAMIENTAS Y TODOS LOS ELEMENTOS NECESARIOS PARA SU CORRECTA INSTALACIÓN</t>
  </si>
  <si>
    <t>3.05</t>
  </si>
  <si>
    <t>SUMINISTRO E INSTALACIÓN MALLA ANGEO</t>
  </si>
  <si>
    <t>3.06</t>
  </si>
  <si>
    <t>SUMINISTRO E INSTALACIÓN VIDRIO CORRUGADO DE 4MM, INC. SELLANTE CON POLIURETANO</t>
  </si>
  <si>
    <t>SALÓN No. 03 - MÁQUINAS DE COSER</t>
  </si>
  <si>
    <t>3.07</t>
  </si>
  <si>
    <t>3.08</t>
  </si>
  <si>
    <t>3.09</t>
  </si>
  <si>
    <t>3.10</t>
  </si>
  <si>
    <t>DESMONTE Y RETIRO VIDRIO OPACO</t>
  </si>
  <si>
    <t>3.11</t>
  </si>
  <si>
    <t>3.12</t>
  </si>
  <si>
    <t>DESMONTE Y REINSTALACIÓN LAMPARAS EXISTENTES</t>
  </si>
  <si>
    <t>3.13</t>
  </si>
  <si>
    <t>SUMINISTRO E INSTALACIÓN TUBO LED DE 1X18, INC. SOCKETS</t>
  </si>
  <si>
    <t>SALÓN No. 06 - FAMI CAFETERITOS, SIMÓN BOLIVAR Y LAS FERIAS</t>
  </si>
  <si>
    <t>3.14</t>
  </si>
  <si>
    <t>3.15</t>
  </si>
  <si>
    <t>3.16</t>
  </si>
  <si>
    <t>3.17</t>
  </si>
  <si>
    <t>SUMINISTRO E INSTALACIÓN CHAPA DE SEGURIDAD</t>
  </si>
  <si>
    <t>3.18</t>
  </si>
  <si>
    <t>MANTENIMIENTO DE PUERTAS DE MADERA INC. MARCO, CORTE, AJUSTE Y PINTURA A DOS MANOS POR AMBAS CARAS</t>
  </si>
  <si>
    <t>3.19</t>
  </si>
  <si>
    <t>DESMONTE Y REINSTALACIÓN LÁMPARAS EXISTENTES</t>
  </si>
  <si>
    <t>3.20</t>
  </si>
  <si>
    <t>SUMINISTRO E INSTALACIÓN TUBO LED  DE 1X18, INLCUYE SOCKETS</t>
  </si>
  <si>
    <t>SALÓN No. 04 - ARCHIVO</t>
  </si>
  <si>
    <t>3.21</t>
  </si>
  <si>
    <t>SUMINISTRO E INSTALACIÓN LÁMINA DE ICOPOR</t>
  </si>
  <si>
    <t>3.22</t>
  </si>
  <si>
    <t>3.23</t>
  </si>
  <si>
    <t>SALÓN No. 01 - PASITOS GIGANTES</t>
  </si>
  <si>
    <t>3.24</t>
  </si>
  <si>
    <t>3.25</t>
  </si>
  <si>
    <t>MANTENIMIENTO MESON Y BANCAS EN GRANITO PULIDO, INC. RESANE, PULIDA, BRILLADA, EQUIPOS E INSUMOS</t>
  </si>
  <si>
    <t>SALÓN No. 02 - SIMÓN BOLIVAR</t>
  </si>
  <si>
    <t>3.26</t>
  </si>
  <si>
    <t>SUMINISTRO E INSTALACIÓN VIDRIO LISO DE 4MM, INC. SELLANTE EN POLIURETANO</t>
  </si>
  <si>
    <t>3.27</t>
  </si>
  <si>
    <t>GARITA VIGILANTE</t>
  </si>
  <si>
    <t>3.28</t>
  </si>
  <si>
    <t>RESANE Y ESTUCO</t>
  </si>
  <si>
    <t>3.29</t>
  </si>
  <si>
    <t>PINTURA EN VINILO TIPO 1  A  2 MANOS, 2,5 m &lt;=  h &lt; 5</t>
  </si>
  <si>
    <t>3.30</t>
  </si>
  <si>
    <t>3.31</t>
  </si>
  <si>
    <t>PINTURA ESMALTE SOBRE REJA METÁLICA</t>
  </si>
  <si>
    <t>3.32</t>
  </si>
  <si>
    <t>3.33</t>
  </si>
  <si>
    <t>DESMONTE Y RETIRO VIDRIO TRANSPARENTE</t>
  </si>
  <si>
    <t>3.34</t>
  </si>
  <si>
    <t>SUMINISTRO E INSTALACIÓN VIDRIO CORRUGADO DE 4MM, INC. SELLANTE EN POLIURETANO</t>
  </si>
  <si>
    <t>3.35</t>
  </si>
  <si>
    <t>MANTENIMIENTO CORREGIDURIA DE LA VIRGINIA</t>
  </si>
  <si>
    <t>PRIMER PISO</t>
  </si>
  <si>
    <t>SALÓN PRINCIPAL</t>
  </si>
  <si>
    <t>PINTURA EN VINILO TIPO 1  A  3 MANOS SALON PRINCIPAL</t>
  </si>
  <si>
    <t>OFICINA CORREGIDORA</t>
  </si>
  <si>
    <t>PINTURA EN VINILO TIPO 1  A  3 MANOS OFICINA</t>
  </si>
  <si>
    <t>4.06</t>
  </si>
  <si>
    <t>4.07</t>
  </si>
  <si>
    <t>DESMONTE Y RETIRO DE TOMA CORRIENTE DOBLE</t>
  </si>
  <si>
    <t>4.08</t>
  </si>
  <si>
    <t>SUMINISTRO E INSTALACION DE TOMACORRIENTE DOBLE - NO INC. CABLEADO</t>
  </si>
  <si>
    <t>ARCHIVO</t>
  </si>
  <si>
    <t>4.09</t>
  </si>
  <si>
    <t>PINTURA EN VINILO TIPO 1  A  3 MANOS ARCHIVO</t>
  </si>
  <si>
    <t>4.10</t>
  </si>
  <si>
    <t>PATIO INTERNO</t>
  </si>
  <si>
    <t>4.11</t>
  </si>
  <si>
    <t>RESANE Y ESTUCO, INCLUYE ANDAMIO</t>
  </si>
  <si>
    <t>4.12</t>
  </si>
  <si>
    <t>PINTURA EN VINILO TIPO 1 A 3 MANOS, H= 2,5 m &lt; = H &lt; 5, INCLUYE ANDAMIO</t>
  </si>
  <si>
    <t>4.13</t>
  </si>
  <si>
    <t>SEGUNDO PISO - BODEGA</t>
  </si>
  <si>
    <t>4.14</t>
  </si>
  <si>
    <t>4.15</t>
  </si>
  <si>
    <t>PINTURA EN VINILO TIPO 1  A  3 MANOS BODEGA</t>
  </si>
  <si>
    <t>4.16</t>
  </si>
  <si>
    <t>4.17</t>
  </si>
  <si>
    <t>IMPERMEABILIZACIÓN VIGA-CANAL</t>
  </si>
  <si>
    <t>ADECUACIONES LOCATIVAS - CONCEJO MUNICIPAL</t>
  </si>
  <si>
    <t>SUMINISTRO E INSTALACIÓN DE ADHESIVO POLARIZADO PARA VIDRIOS Y VENTANAS - RECINTO CONCEJO - PERSONERIA - SISBEN</t>
  </si>
  <si>
    <t>PINTURA EN VINILO TIPO 1  A  2 MANOS  INC. RESANES, FILOS Y DILATACIONES - OFICINA SECRETARIA 2 PISO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</si>
  <si>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</si>
  <si>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</si>
  <si>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</si>
  <si>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</si>
  <si>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</si>
  <si>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</si>
  <si>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</si>
  <si>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A=26%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</si>
  <si>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</si>
  <si>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</si>
  <si>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I=1%</t>
  </si>
  <si>
    <t xml:space="preserve">UTILIDAD
</t>
  </si>
  <si>
    <t>U=5%</t>
  </si>
  <si>
    <t>TOTAL A.I.U</t>
  </si>
  <si>
    <t>A.I.U.=32%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</si>
</sst>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$&quot;\ * #,##0.00_-;\-&quot;$&quot;\ * #,##0.00_-;_-&quot;$&quot;\ 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_-[$$-240A]\ * #,##0.00_-;\-[$$-240A]\ * #,##0.00_-;_-[$$-240A]\ * &quot;-&quot;??_-;_-@_-"/>
    <numFmt numFmtId="167" formatCode="_-* #,##0.00\ &quot;Pts&quot;_-;\-* #,##0.00\ &quot;Pts&quot;_-;_-* &quot;-&quot;??\ &quot;Pts&quot;_-;_-@_-"/>
    <numFmt numFmtId="168" formatCode="0.0%"/>
    <numFmt numFmtId="169" formatCode="_([$$-240A]\ * #,##0.00_);_([$$-240A]\ * \(#,##0.00\);_([$$-240A]\ * &quot;-&quot;??_);_(@_)"/>
    <numFmt numFmtId="170" formatCode="_([$$-240A]\ * #,##0_);_([$$-240A]\ * \(#,##0\);_([$$-240A]\ * &quot;-&quot;??_);_(@_)"/>
    <numFmt numFmtId="171" formatCode="0#.00\ \L\t"/>
    <numFmt numFmtId="172" formatCode="_ [$$-240A]\ * #,##0.00_ ;_ [$$-240A]\ * \-#,##0.00_ ;_ [$$-240A]\ * &quot;-&quot;??_ ;_ @_ "/>
    <numFmt numFmtId="173" formatCode="_ * #,##0.00_ ;_ * \-#,##0.00_ ;_ * &quot;-&quot;??_ ;_ @_ "/>
    <numFmt numFmtId="174" formatCode="_ * #,##0_ ;_ * \-#,##0_ ;_ * &quot;-&quot;??_ ;_ @_ 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  <family val="2"/>
    </font>
    <font>
      <sz val="12"/>
      <name val="Arial Narrow"/>
      <family val="2"/>
    </font>
    <font>
      <sz val="8"/>
      <name val="Arial Narrow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6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8">
    <xf numFmtId="0" fontId="0" fillId="0" borderId="0"/>
    <xf numFmtId="17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71" fontId="7" fillId="0" borderId="0" applyFont="0" applyFill="0" applyBorder="0" applyAlignment="0" applyProtection="0"/>
  </cellStyleXfs>
  <cellXfs count="338">
    <xf numFmtId="0" fontId="0" fillId="0" borderId="0" xfId="0"/>
    <xf numFmtId="0" fontId="3" fillId="0" borderId="0" xfId="4" applyFont="1"/>
    <xf numFmtId="0" fontId="3" fillId="0" borderId="0" xfId="4" applyFont="1" applyAlignment="1">
      <alignment horizontal="center"/>
    </xf>
    <xf numFmtId="0" fontId="3" fillId="0" borderId="0" xfId="4" applyFont="1" applyAlignment="1">
      <alignment horizontal="center" vertical="center"/>
    </xf>
    <xf numFmtId="44" fontId="3" fillId="0" borderId="0" xfId="4" applyNumberFormat="1" applyFont="1"/>
    <xf numFmtId="0" fontId="4" fillId="0" borderId="0" xfId="4" applyFont="1"/>
    <xf numFmtId="0" fontId="3" fillId="0" borderId="1" xfId="4" applyFont="1" applyBorder="1"/>
    <xf numFmtId="0" fontId="3" fillId="0" borderId="2" xfId="4" applyFont="1" applyBorder="1"/>
    <xf numFmtId="0" fontId="3" fillId="0" borderId="2" xfId="4" applyFont="1" applyBorder="1" applyAlignment="1">
      <alignment horizontal="center"/>
    </xf>
    <xf numFmtId="0" fontId="3" fillId="0" borderId="2" xfId="4" applyFont="1" applyBorder="1" applyAlignment="1">
      <alignment horizontal="center" vertical="center"/>
    </xf>
    <xf numFmtId="44" fontId="3" fillId="0" borderId="2" xfId="4" applyNumberFormat="1" applyFont="1" applyBorder="1"/>
    <xf numFmtId="0" fontId="3" fillId="0" borderId="3" xfId="4" applyFont="1" applyBorder="1"/>
    <xf numFmtId="0" fontId="3" fillId="0" borderId="4" xfId="4" applyFont="1" applyBorder="1"/>
    <xf numFmtId="0" fontId="3" fillId="0" borderId="5" xfId="4" applyFont="1" applyBorder="1" applyAlignment="1">
      <alignment horizontal="center" wrapText="1"/>
    </xf>
    <xf numFmtId="0" fontId="3" fillId="0" borderId="6" xfId="4" applyFont="1" applyBorder="1"/>
    <xf numFmtId="0" fontId="5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5" fillId="0" borderId="0" xfId="5" applyFont="1" applyAlignment="1">
      <alignment horizontal="center" vertical="top"/>
    </xf>
    <xf numFmtId="0" fontId="5" fillId="0" borderId="8" xfId="5" applyFont="1" applyBorder="1" applyAlignment="1">
      <alignment horizontal="center"/>
    </xf>
    <xf numFmtId="0" fontId="3" fillId="2" borderId="0" xfId="4" applyFont="1" applyFill="1"/>
    <xf numFmtId="0" fontId="3" fillId="2" borderId="9" xfId="4" applyFont="1" applyFill="1" applyBorder="1"/>
    <xf numFmtId="0" fontId="3" fillId="3" borderId="10" xfId="4" applyFont="1" applyFill="1" applyBorder="1" applyAlignment="1">
      <alignment horizontal="left" vertical="center" wrapText="1"/>
    </xf>
    <xf numFmtId="0" fontId="3" fillId="3" borderId="11" xfId="4" applyFont="1" applyFill="1" applyBorder="1" applyAlignment="1">
      <alignment horizontal="left" vertical="center" wrapText="1"/>
    </xf>
    <xf numFmtId="0" fontId="3" fillId="3" borderId="12" xfId="4" applyFont="1" applyFill="1" applyBorder="1" applyAlignment="1">
      <alignment horizontal="left" vertical="center" wrapText="1"/>
    </xf>
    <xf numFmtId="0" fontId="3" fillId="2" borderId="6" xfId="4" applyFont="1" applyFill="1" applyBorder="1"/>
    <xf numFmtId="0" fontId="4" fillId="2" borderId="0" xfId="4" applyFont="1" applyFill="1"/>
    <xf numFmtId="0" fontId="3" fillId="0" borderId="9" xfId="4" applyFont="1" applyBorder="1"/>
    <xf numFmtId="0" fontId="3" fillId="3" borderId="13" xfId="4" applyFont="1" applyFill="1" applyBorder="1" applyAlignment="1">
      <alignment horizontal="left" vertical="center" wrapText="1"/>
    </xf>
    <xf numFmtId="0" fontId="3" fillId="3" borderId="14" xfId="4" applyFont="1" applyFill="1" applyBorder="1" applyAlignment="1">
      <alignment horizontal="left" vertical="center" wrapText="1"/>
    </xf>
    <xf numFmtId="0" fontId="3" fillId="3" borderId="15" xfId="4" applyFont="1" applyFill="1" applyBorder="1" applyAlignment="1">
      <alignment horizontal="left" vertical="center" wrapText="1"/>
    </xf>
    <xf numFmtId="0" fontId="3" fillId="4" borderId="16" xfId="4" applyFont="1" applyFill="1" applyBorder="1" applyAlignment="1">
      <alignment horizontal="center" vertical="center" wrapText="1"/>
    </xf>
    <xf numFmtId="0" fontId="3" fillId="4" borderId="17" xfId="4" applyFont="1" applyFill="1" applyBorder="1" applyAlignment="1">
      <alignment horizontal="center" vertical="center" wrapText="1"/>
    </xf>
    <xf numFmtId="0" fontId="3" fillId="4" borderId="18" xfId="4" applyFont="1" applyFill="1" applyBorder="1" applyAlignment="1">
      <alignment horizontal="center" vertical="center" wrapText="1"/>
    </xf>
    <xf numFmtId="0" fontId="5" fillId="5" borderId="19" xfId="6" applyFont="1" applyFill="1" applyBorder="1" applyAlignment="1">
      <alignment horizontal="left" vertical="center"/>
    </xf>
    <xf numFmtId="0" fontId="5" fillId="5" borderId="8" xfId="6" applyFont="1" applyFill="1" applyBorder="1" applyAlignment="1">
      <alignment horizontal="left" vertical="center"/>
    </xf>
    <xf numFmtId="0" fontId="5" fillId="5" borderId="20" xfId="6" applyFont="1" applyFill="1" applyBorder="1" applyAlignment="1">
      <alignment horizontal="left" vertical="center"/>
    </xf>
    <xf numFmtId="0" fontId="5" fillId="2" borderId="21" xfId="6" applyFont="1" applyFill="1" applyBorder="1" applyAlignment="1">
      <alignment horizontal="center" vertical="center" wrapText="1"/>
    </xf>
    <xf numFmtId="0" fontId="5" fillId="2" borderId="22" xfId="6" applyFont="1" applyFill="1" applyBorder="1" applyAlignment="1">
      <alignment horizontal="center" vertical="center" wrapText="1"/>
    </xf>
    <xf numFmtId="0" fontId="5" fillId="0" borderId="22" xfId="7" applyFont="1" applyBorder="1" applyAlignment="1">
      <alignment horizontal="center" vertical="center" wrapText="1"/>
    </xf>
    <xf numFmtId="44" fontId="5" fillId="2" borderId="22" xfId="6" applyNumberFormat="1" applyFont="1" applyFill="1" applyBorder="1" applyAlignment="1">
      <alignment horizontal="center" vertical="center" wrapText="1"/>
    </xf>
    <xf numFmtId="44" fontId="5" fillId="2" borderId="23" xfId="6" applyNumberFormat="1" applyFont="1" applyFill="1" applyBorder="1" applyAlignment="1">
      <alignment horizontal="center" vertical="center" wrapText="1"/>
    </xf>
    <xf numFmtId="0" fontId="5" fillId="2" borderId="24" xfId="6" applyFont="1" applyFill="1" applyBorder="1" applyAlignment="1">
      <alignment horizontal="center" vertical="center" wrapText="1"/>
    </xf>
    <xf numFmtId="0" fontId="5" fillId="2" borderId="25" xfId="6" applyFont="1" applyFill="1" applyBorder="1" applyAlignment="1">
      <alignment horizontal="center" vertical="center" wrapText="1"/>
    </xf>
    <xf numFmtId="0" fontId="5" fillId="0" borderId="25" xfId="7" applyFont="1" applyBorder="1" applyAlignment="1">
      <alignment horizontal="center" vertical="center" wrapText="1"/>
    </xf>
    <xf numFmtId="44" fontId="5" fillId="2" borderId="25" xfId="6" applyNumberFormat="1" applyFont="1" applyFill="1" applyBorder="1" applyAlignment="1">
      <alignment horizontal="center" vertical="center" wrapText="1"/>
    </xf>
    <xf numFmtId="44" fontId="5" fillId="2" borderId="26" xfId="6" applyNumberFormat="1" applyFont="1" applyFill="1" applyBorder="1" applyAlignment="1">
      <alignment horizontal="center" vertical="center" wrapText="1"/>
    </xf>
    <xf numFmtId="0" fontId="5" fillId="6" borderId="19" xfId="6" applyFont="1" applyFill="1" applyBorder="1" applyAlignment="1">
      <alignment horizontal="center" vertical="center" wrapText="1"/>
    </xf>
    <xf numFmtId="0" fontId="5" fillId="6" borderId="8" xfId="6" applyFont="1" applyFill="1" applyBorder="1" applyAlignment="1">
      <alignment horizontal="center" vertical="center" wrapText="1"/>
    </xf>
    <xf numFmtId="0" fontId="5" fillId="6" borderId="8" xfId="7" applyFont="1" applyFill="1" applyBorder="1" applyAlignment="1">
      <alignment horizontal="center" vertical="center" wrapText="1"/>
    </xf>
    <xf numFmtId="44" fontId="5" fillId="6" borderId="8" xfId="6" applyNumberFormat="1" applyFont="1" applyFill="1" applyBorder="1" applyAlignment="1">
      <alignment horizontal="center" vertical="center" wrapText="1"/>
    </xf>
    <xf numFmtId="44" fontId="5" fillId="6" borderId="20" xfId="6" applyNumberFormat="1" applyFont="1" applyFill="1" applyBorder="1" applyAlignment="1">
      <alignment horizontal="center" vertical="center" wrapText="1"/>
    </xf>
    <xf numFmtId="0" fontId="5" fillId="5" borderId="27" xfId="6" applyFont="1" applyFill="1" applyBorder="1" applyAlignment="1">
      <alignment vertical="center"/>
    </xf>
    <xf numFmtId="0" fontId="5" fillId="5" borderId="28" xfId="6" applyFont="1" applyFill="1" applyBorder="1" applyAlignment="1">
      <alignment vertical="center"/>
    </xf>
    <xf numFmtId="0" fontId="5" fillId="5" borderId="28" xfId="6" applyFont="1" applyFill="1" applyBorder="1" applyAlignment="1">
      <alignment horizontal="center" vertical="center"/>
    </xf>
    <xf numFmtId="44" fontId="5" fillId="5" borderId="28" xfId="6" applyNumberFormat="1" applyFont="1" applyFill="1" applyBorder="1" applyAlignment="1">
      <alignment vertical="center"/>
    </xf>
    <xf numFmtId="44" fontId="5" fillId="5" borderId="29" xfId="6" applyNumberFormat="1" applyFont="1" applyFill="1" applyBorder="1" applyAlignment="1">
      <alignment vertical="center"/>
    </xf>
    <xf numFmtId="0" fontId="5" fillId="2" borderId="27" xfId="6" applyFont="1" applyFill="1" applyBorder="1" applyAlignment="1">
      <alignment vertical="center"/>
    </xf>
    <xf numFmtId="0" fontId="5" fillId="2" borderId="28" xfId="6" applyFont="1" applyFill="1" applyBorder="1" applyAlignment="1">
      <alignment vertical="center"/>
    </xf>
    <xf numFmtId="0" fontId="5" fillId="2" borderId="28" xfId="6" applyFont="1" applyFill="1" applyBorder="1" applyAlignment="1">
      <alignment horizontal="center" vertical="center"/>
    </xf>
    <xf numFmtId="44" fontId="5" fillId="2" borderId="28" xfId="6" applyNumberFormat="1" applyFont="1" applyFill="1" applyBorder="1" applyAlignment="1">
      <alignment vertical="center"/>
    </xf>
    <xf numFmtId="44" fontId="5" fillId="2" borderId="29" xfId="6" applyNumberFormat="1" applyFont="1" applyFill="1" applyBorder="1" applyAlignment="1">
      <alignment vertical="center"/>
    </xf>
    <xf numFmtId="0" fontId="3" fillId="0" borderId="10" xfId="6" applyFont="1" applyBorder="1" applyAlignment="1">
      <alignment horizontal="center" vertical="center"/>
    </xf>
    <xf numFmtId="0" fontId="3" fillId="0" borderId="11" xfId="7" applyFont="1" applyBorder="1" applyAlignment="1">
      <alignment horizontal="center" vertical="center"/>
    </xf>
    <xf numFmtId="0" fontId="3" fillId="0" borderId="11" xfId="8" applyFont="1" applyBorder="1" applyAlignment="1">
      <alignment horizontal="justify" vertical="center"/>
    </xf>
    <xf numFmtId="0" fontId="3" fillId="0" borderId="11" xfId="8" applyFont="1" applyBorder="1" applyAlignment="1">
      <alignment horizontal="center" vertical="center"/>
    </xf>
    <xf numFmtId="4" fontId="3" fillId="0" borderId="11" xfId="9" applyNumberFormat="1" applyFont="1" applyBorder="1" applyAlignment="1">
      <alignment horizontal="center" vertical="center" wrapText="1"/>
    </xf>
    <xf numFmtId="44" fontId="3" fillId="0" borderId="30" xfId="2" applyFont="1" applyBorder="1" applyAlignment="1">
      <alignment horizontal="center" vertical="center" wrapText="1"/>
    </xf>
    <xf numFmtId="44" fontId="3" fillId="0" borderId="12" xfId="10" applyNumberFormat="1" applyFont="1" applyBorder="1" applyAlignment="1">
      <alignment horizontal="right" vertical="center" wrapText="1"/>
    </xf>
    <xf numFmtId="0" fontId="3" fillId="0" borderId="14" xfId="6" applyFont="1" applyBorder="1" applyAlignment="1">
      <alignment horizontal="center" vertical="center"/>
    </xf>
    <xf numFmtId="0" fontId="3" fillId="0" borderId="14" xfId="7" applyFont="1" applyBorder="1" applyAlignment="1">
      <alignment horizontal="center" vertical="center"/>
    </xf>
    <xf numFmtId="0" fontId="3" fillId="0" borderId="14" xfId="8" applyFont="1" applyBorder="1" applyAlignment="1">
      <alignment horizontal="justify" vertical="center"/>
    </xf>
    <xf numFmtId="0" fontId="3" fillId="0" borderId="14" xfId="8" applyFont="1" applyBorder="1" applyAlignment="1">
      <alignment horizontal="center" vertical="center"/>
    </xf>
    <xf numFmtId="44" fontId="3" fillId="0" borderId="31" xfId="2" applyFont="1" applyBorder="1" applyAlignment="1">
      <alignment horizontal="center" vertical="center" wrapText="1"/>
    </xf>
    <xf numFmtId="0" fontId="3" fillId="0" borderId="11" xfId="8" applyFont="1" applyBorder="1" applyAlignment="1">
      <alignment vertical="center" wrapText="1"/>
    </xf>
    <xf numFmtId="0" fontId="3" fillId="0" borderId="19" xfId="6" applyFont="1" applyBorder="1" applyAlignment="1">
      <alignment horizontal="left" vertical="center"/>
    </xf>
    <xf numFmtId="0" fontId="3" fillId="0" borderId="8" xfId="7" applyFont="1" applyBorder="1" applyAlignment="1">
      <alignment horizontal="center" vertical="center"/>
    </xf>
    <xf numFmtId="0" fontId="3" fillId="0" borderId="8" xfId="7" applyFont="1" applyBorder="1" applyAlignment="1">
      <alignment horizontal="left" vertical="center" wrapText="1"/>
    </xf>
    <xf numFmtId="44" fontId="3" fillId="0" borderId="32" xfId="10" applyNumberFormat="1" applyFont="1" applyBorder="1" applyAlignment="1">
      <alignment horizontal="right" vertical="center" wrapText="1"/>
    </xf>
    <xf numFmtId="44" fontId="5" fillId="0" borderId="33" xfId="9" applyNumberFormat="1" applyFont="1" applyBorder="1" applyAlignment="1">
      <alignment horizontal="right" vertical="center"/>
    </xf>
    <xf numFmtId="0" fontId="3" fillId="0" borderId="34" xfId="6" applyFont="1" applyBorder="1" applyAlignment="1">
      <alignment horizontal="center" vertical="center"/>
    </xf>
    <xf numFmtId="0" fontId="3" fillId="0" borderId="35" xfId="7" applyFont="1" applyBorder="1" applyAlignment="1">
      <alignment horizontal="center" vertical="center"/>
    </xf>
    <xf numFmtId="0" fontId="3" fillId="0" borderId="35" xfId="8" applyFont="1" applyBorder="1" applyAlignment="1">
      <alignment horizontal="justify" vertical="center"/>
    </xf>
    <xf numFmtId="0" fontId="3" fillId="0" borderId="35" xfId="8" applyFont="1" applyBorder="1" applyAlignment="1">
      <alignment horizontal="center" vertical="center"/>
    </xf>
    <xf numFmtId="4" fontId="3" fillId="0" borderId="35" xfId="9" applyNumberFormat="1" applyFont="1" applyBorder="1" applyAlignment="1">
      <alignment horizontal="center" vertical="center" wrapText="1"/>
    </xf>
    <xf numFmtId="0" fontId="3" fillId="0" borderId="27" xfId="6" applyFont="1" applyBorder="1" applyAlignment="1">
      <alignment vertical="center"/>
    </xf>
    <xf numFmtId="0" fontId="3" fillId="0" borderId="28" xfId="6" applyFont="1" applyBorder="1" applyAlignment="1">
      <alignment vertical="center"/>
    </xf>
    <xf numFmtId="0" fontId="5" fillId="0" borderId="28" xfId="6" applyFont="1" applyBorder="1" applyAlignment="1">
      <alignment horizontal="center" vertical="center"/>
    </xf>
    <xf numFmtId="0" fontId="3" fillId="0" borderId="28" xfId="6" applyFont="1" applyBorder="1" applyAlignment="1">
      <alignment horizontal="center" vertical="center"/>
    </xf>
    <xf numFmtId="44" fontId="3" fillId="0" borderId="28" xfId="6" applyNumberFormat="1" applyFont="1" applyBorder="1" applyAlignment="1">
      <alignment vertical="center"/>
    </xf>
    <xf numFmtId="44" fontId="3" fillId="0" borderId="29" xfId="6" applyNumberFormat="1" applyFont="1" applyBorder="1" applyAlignment="1">
      <alignment vertical="center"/>
    </xf>
    <xf numFmtId="0" fontId="3" fillId="0" borderId="21" xfId="6" applyFont="1" applyBorder="1" applyAlignment="1">
      <alignment horizontal="center" vertical="center"/>
    </xf>
    <xf numFmtId="0" fontId="3" fillId="0" borderId="22" xfId="11" applyFont="1" applyBorder="1" applyAlignment="1">
      <alignment horizontal="center" vertical="center"/>
    </xf>
    <xf numFmtId="0" fontId="3" fillId="0" borderId="22" xfId="8" applyFont="1" applyBorder="1" applyAlignment="1">
      <alignment horizontal="justify" vertical="center"/>
    </xf>
    <xf numFmtId="0" fontId="3" fillId="0" borderId="22" xfId="8" applyFont="1" applyBorder="1" applyAlignment="1">
      <alignment horizontal="center" vertical="center"/>
    </xf>
    <xf numFmtId="4" fontId="3" fillId="0" borderId="22" xfId="9" applyNumberFormat="1" applyFont="1" applyBorder="1" applyAlignment="1">
      <alignment horizontal="center" vertical="center" wrapText="1"/>
    </xf>
    <xf numFmtId="44" fontId="3" fillId="0" borderId="22" xfId="2" applyFont="1" applyBorder="1" applyAlignment="1">
      <alignment horizontal="center" vertical="center" wrapText="1"/>
    </xf>
    <xf numFmtId="44" fontId="3" fillId="0" borderId="23" xfId="10" applyNumberFormat="1" applyFont="1" applyBorder="1" applyAlignment="1">
      <alignment horizontal="right" vertical="center" wrapText="1"/>
    </xf>
    <xf numFmtId="0" fontId="8" fillId="0" borderId="0" xfId="4" applyFont="1"/>
    <xf numFmtId="0" fontId="3" fillId="0" borderId="13" xfId="6" applyFont="1" applyBorder="1" applyAlignment="1">
      <alignment horizontal="center" vertical="center"/>
    </xf>
    <xf numFmtId="0" fontId="3" fillId="0" borderId="14" xfId="11" applyFont="1" applyBorder="1" applyAlignment="1">
      <alignment horizontal="center" vertical="center"/>
    </xf>
    <xf numFmtId="4" fontId="3" fillId="0" borderId="14" xfId="9" applyNumberFormat="1" applyFont="1" applyBorder="1" applyAlignment="1">
      <alignment horizontal="center" vertical="center" wrapText="1"/>
    </xf>
    <xf numFmtId="44" fontId="3" fillId="0" borderId="14" xfId="2" applyFont="1" applyBorder="1" applyAlignment="1">
      <alignment horizontal="center" vertical="center" wrapText="1"/>
    </xf>
    <xf numFmtId="44" fontId="3" fillId="0" borderId="15" xfId="10" applyNumberFormat="1" applyFont="1" applyBorder="1" applyAlignment="1">
      <alignment horizontal="right" vertical="center" wrapText="1"/>
    </xf>
    <xf numFmtId="0" fontId="3" fillId="0" borderId="36" xfId="6" applyFont="1" applyBorder="1" applyAlignment="1">
      <alignment horizontal="center" vertical="center"/>
    </xf>
    <xf numFmtId="0" fontId="3" fillId="0" borderId="37" xfId="11" applyFont="1" applyBorder="1" applyAlignment="1">
      <alignment horizontal="center" vertical="center"/>
    </xf>
    <xf numFmtId="0" fontId="3" fillId="0" borderId="37" xfId="7" applyFont="1" applyBorder="1" applyAlignment="1">
      <alignment horizontal="center" vertical="center"/>
    </xf>
    <xf numFmtId="0" fontId="3" fillId="0" borderId="37" xfId="8" applyFont="1" applyBorder="1" applyAlignment="1">
      <alignment horizontal="justify" vertical="center"/>
    </xf>
    <xf numFmtId="0" fontId="3" fillId="0" borderId="37" xfId="8" applyFont="1" applyBorder="1" applyAlignment="1">
      <alignment horizontal="center" vertical="center"/>
    </xf>
    <xf numFmtId="4" fontId="3" fillId="0" borderId="37" xfId="9" applyNumberFormat="1" applyFont="1" applyBorder="1" applyAlignment="1">
      <alignment horizontal="center" vertical="center" wrapText="1"/>
    </xf>
    <xf numFmtId="44" fontId="3" fillId="0" borderId="37" xfId="2" applyFont="1" applyBorder="1" applyAlignment="1">
      <alignment horizontal="center" vertical="center" wrapText="1"/>
    </xf>
    <xf numFmtId="44" fontId="3" fillId="0" borderId="38" xfId="10" applyNumberFormat="1" applyFont="1" applyBorder="1" applyAlignment="1">
      <alignment horizontal="right" vertical="center" wrapText="1"/>
    </xf>
    <xf numFmtId="0" fontId="3" fillId="0" borderId="39" xfId="6" applyFont="1" applyBorder="1" applyAlignment="1">
      <alignment horizontal="center" vertical="center"/>
    </xf>
    <xf numFmtId="0" fontId="3" fillId="0" borderId="40" xfId="11" applyFont="1" applyBorder="1" applyAlignment="1">
      <alignment horizontal="center" vertical="center"/>
    </xf>
    <xf numFmtId="0" fontId="3" fillId="0" borderId="40" xfId="7" applyFont="1" applyBorder="1" applyAlignment="1">
      <alignment horizontal="center" vertical="center"/>
    </xf>
    <xf numFmtId="0" fontId="5" fillId="0" borderId="40" xfId="8" applyFont="1" applyBorder="1" applyAlignment="1">
      <alignment horizontal="center" vertical="center"/>
    </xf>
    <xf numFmtId="0" fontId="3" fillId="0" borderId="40" xfId="8" applyFont="1" applyBorder="1" applyAlignment="1">
      <alignment horizontal="center" vertical="center"/>
    </xf>
    <xf numFmtId="4" fontId="3" fillId="0" borderId="40" xfId="9" applyNumberFormat="1" applyFont="1" applyBorder="1" applyAlignment="1">
      <alignment horizontal="center" vertical="center" wrapText="1"/>
    </xf>
    <xf numFmtId="44" fontId="3" fillId="0" borderId="40" xfId="2" applyFont="1" applyBorder="1" applyAlignment="1">
      <alignment horizontal="center" vertical="center" wrapText="1"/>
    </xf>
    <xf numFmtId="44" fontId="3" fillId="0" borderId="41" xfId="10" applyNumberFormat="1" applyFont="1" applyBorder="1" applyAlignment="1">
      <alignment horizontal="right" vertical="center" wrapText="1"/>
    </xf>
    <xf numFmtId="0" fontId="3" fillId="0" borderId="22" xfId="7" applyFont="1" applyBorder="1" applyAlignment="1">
      <alignment horizontal="center" vertical="center"/>
    </xf>
    <xf numFmtId="0" fontId="3" fillId="0" borderId="24" xfId="6" applyFont="1" applyBorder="1" applyAlignment="1">
      <alignment horizontal="center" vertical="center"/>
    </xf>
    <xf numFmtId="0" fontId="3" fillId="0" borderId="25" xfId="11" applyFont="1" applyBorder="1" applyAlignment="1">
      <alignment horizontal="center" vertical="center"/>
    </xf>
    <xf numFmtId="0" fontId="3" fillId="0" borderId="25" xfId="7" applyFont="1" applyBorder="1" applyAlignment="1">
      <alignment horizontal="center" vertical="center"/>
    </xf>
    <xf numFmtId="0" fontId="3" fillId="0" borderId="42" xfId="8" applyFont="1" applyBorder="1" applyAlignment="1">
      <alignment horizontal="justify" vertical="center"/>
    </xf>
    <xf numFmtId="0" fontId="3" fillId="0" borderId="42" xfId="8" applyFont="1" applyBorder="1" applyAlignment="1">
      <alignment horizontal="center" vertical="center"/>
    </xf>
    <xf numFmtId="4" fontId="3" fillId="0" borderId="42" xfId="9" applyNumberFormat="1" applyFont="1" applyBorder="1" applyAlignment="1">
      <alignment horizontal="center" vertical="center" wrapText="1"/>
    </xf>
    <xf numFmtId="44" fontId="3" fillId="0" borderId="25" xfId="2" applyFont="1" applyBorder="1" applyAlignment="1">
      <alignment horizontal="center" vertical="center" wrapText="1"/>
    </xf>
    <xf numFmtId="44" fontId="3" fillId="0" borderId="33" xfId="10" applyNumberFormat="1" applyFont="1" applyBorder="1" applyAlignment="1">
      <alignment horizontal="right" vertical="center" wrapText="1"/>
    </xf>
    <xf numFmtId="0" fontId="3" fillId="0" borderId="19" xfId="6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/>
    </xf>
    <xf numFmtId="0" fontId="5" fillId="0" borderId="8" xfId="8" applyFont="1" applyBorder="1" applyAlignment="1">
      <alignment horizontal="center" vertical="center"/>
    </xf>
    <xf numFmtId="0" fontId="3" fillId="0" borderId="8" xfId="8" applyFont="1" applyBorder="1" applyAlignment="1">
      <alignment horizontal="center" vertical="center"/>
    </xf>
    <xf numFmtId="4" fontId="3" fillId="0" borderId="8" xfId="9" applyNumberFormat="1" applyFont="1" applyBorder="1" applyAlignment="1">
      <alignment horizontal="center" vertical="center" wrapText="1"/>
    </xf>
    <xf numFmtId="44" fontId="3" fillId="0" borderId="8" xfId="2" applyFont="1" applyBorder="1" applyAlignment="1">
      <alignment horizontal="center" vertical="center" wrapText="1"/>
    </xf>
    <xf numFmtId="44" fontId="3" fillId="0" borderId="20" xfId="10" applyNumberFormat="1" applyFont="1" applyBorder="1" applyAlignment="1">
      <alignment horizontal="right" vertical="center" wrapText="1"/>
    </xf>
    <xf numFmtId="0" fontId="3" fillId="0" borderId="43" xfId="11" applyFont="1" applyBorder="1" applyAlignment="1">
      <alignment horizontal="center" vertical="center"/>
    </xf>
    <xf numFmtId="44" fontId="3" fillId="0" borderId="44" xfId="10" applyNumberFormat="1" applyFont="1" applyBorder="1" applyAlignment="1">
      <alignment horizontal="right" vertical="center" wrapText="1"/>
    </xf>
    <xf numFmtId="0" fontId="3" fillId="0" borderId="11" xfId="11" applyFont="1" applyBorder="1" applyAlignment="1">
      <alignment horizontal="center" vertical="center"/>
    </xf>
    <xf numFmtId="0" fontId="3" fillId="0" borderId="8" xfId="4" applyFont="1" applyBorder="1"/>
    <xf numFmtId="0" fontId="3" fillId="0" borderId="8" xfId="4" applyFont="1" applyBorder="1" applyAlignment="1">
      <alignment horizontal="center"/>
    </xf>
    <xf numFmtId="4" fontId="3" fillId="0" borderId="25" xfId="9" applyNumberFormat="1" applyFont="1" applyBorder="1" applyAlignment="1">
      <alignment horizontal="center" vertical="center" wrapText="1"/>
    </xf>
    <xf numFmtId="44" fontId="3" fillId="0" borderId="25" xfId="4" applyNumberFormat="1" applyFont="1" applyBorder="1"/>
    <xf numFmtId="44" fontId="5" fillId="0" borderId="26" xfId="9" applyNumberFormat="1" applyFont="1" applyBorder="1" applyAlignment="1">
      <alignment horizontal="right" vertical="center"/>
    </xf>
    <xf numFmtId="0" fontId="5" fillId="5" borderId="45" xfId="6" applyFont="1" applyFill="1" applyBorder="1" applyAlignment="1">
      <alignment vertical="center"/>
    </xf>
    <xf numFmtId="0" fontId="5" fillId="5" borderId="0" xfId="6" applyFont="1" applyFill="1" applyAlignment="1">
      <alignment vertical="center"/>
    </xf>
    <xf numFmtId="0" fontId="5" fillId="5" borderId="0" xfId="6" applyFont="1" applyFill="1" applyAlignment="1">
      <alignment horizontal="center" vertical="center"/>
    </xf>
    <xf numFmtId="44" fontId="5" fillId="5" borderId="0" xfId="6" applyNumberFormat="1" applyFont="1" applyFill="1" applyAlignment="1">
      <alignment vertical="center"/>
    </xf>
    <xf numFmtId="44" fontId="5" fillId="5" borderId="46" xfId="6" applyNumberFormat="1" applyFont="1" applyFill="1" applyBorder="1" applyAlignment="1">
      <alignment vertical="center"/>
    </xf>
    <xf numFmtId="0" fontId="3" fillId="0" borderId="27" xfId="6" applyFont="1" applyBorder="1" applyAlignment="1">
      <alignment horizontal="center" vertical="center"/>
    </xf>
    <xf numFmtId="0" fontId="5" fillId="0" borderId="28" xfId="6" applyFont="1" applyBorder="1" applyAlignment="1">
      <alignment horizontal="center" vertical="center" wrapText="1"/>
    </xf>
    <xf numFmtId="4" fontId="3" fillId="0" borderId="28" xfId="9" applyNumberFormat="1" applyFont="1" applyBorder="1" applyAlignment="1">
      <alignment horizontal="center" vertical="center" wrapText="1"/>
    </xf>
    <xf numFmtId="44" fontId="3" fillId="0" borderId="28" xfId="4" applyNumberFormat="1" applyFont="1" applyBorder="1"/>
    <xf numFmtId="44" fontId="3" fillId="0" borderId="29" xfId="10" applyNumberFormat="1" applyFont="1" applyBorder="1" applyAlignment="1">
      <alignment horizontal="right" vertical="center" wrapText="1"/>
    </xf>
    <xf numFmtId="44" fontId="3" fillId="0" borderId="11" xfId="10" applyNumberFormat="1" applyFont="1" applyBorder="1" applyAlignment="1">
      <alignment horizontal="right" vertical="center" wrapText="1"/>
    </xf>
    <xf numFmtId="44" fontId="3" fillId="0" borderId="14" xfId="10" applyNumberFormat="1" applyFont="1" applyBorder="1" applyAlignment="1">
      <alignment horizontal="right" vertical="center" wrapText="1"/>
    </xf>
    <xf numFmtId="0" fontId="3" fillId="0" borderId="37" xfId="6" applyFont="1" applyBorder="1" applyAlignment="1">
      <alignment horizontal="center" vertical="center"/>
    </xf>
    <xf numFmtId="0" fontId="3" fillId="0" borderId="25" xfId="8" applyFont="1" applyBorder="1" applyAlignment="1">
      <alignment horizontal="justify" vertical="center"/>
    </xf>
    <xf numFmtId="0" fontId="3" fillId="0" borderId="25" xfId="8" applyFont="1" applyBorder="1" applyAlignment="1">
      <alignment horizontal="center" vertical="center"/>
    </xf>
    <xf numFmtId="44" fontId="3" fillId="0" borderId="37" xfId="10" quotePrefix="1" applyNumberFormat="1" applyFont="1" applyBorder="1" applyAlignment="1">
      <alignment horizontal="right" vertical="center" wrapText="1"/>
    </xf>
    <xf numFmtId="0" fontId="3" fillId="0" borderId="27" xfId="11" applyFont="1" applyBorder="1" applyAlignment="1">
      <alignment horizontal="center" vertical="center"/>
    </xf>
    <xf numFmtId="0" fontId="3" fillId="0" borderId="28" xfId="11" applyFont="1" applyBorder="1" applyAlignment="1">
      <alignment horizontal="center" vertical="center"/>
    </xf>
    <xf numFmtId="0" fontId="5" fillId="0" borderId="28" xfId="11" applyFont="1" applyBorder="1" applyAlignment="1">
      <alignment horizontal="center" vertical="center" wrapText="1"/>
    </xf>
    <xf numFmtId="44" fontId="3" fillId="0" borderId="28" xfId="10" quotePrefix="1" applyNumberFormat="1" applyFont="1" applyBorder="1" applyAlignment="1">
      <alignment horizontal="right" vertical="center" wrapText="1"/>
    </xf>
    <xf numFmtId="0" fontId="3" fillId="0" borderId="11" xfId="6" applyFont="1" applyBorder="1" applyAlignment="1">
      <alignment horizontal="center" vertical="center"/>
    </xf>
    <xf numFmtId="0" fontId="3" fillId="0" borderId="43" xfId="8" applyFont="1" applyBorder="1" applyAlignment="1">
      <alignment horizontal="justify" vertical="center"/>
    </xf>
    <xf numFmtId="0" fontId="3" fillId="0" borderId="43" xfId="8" applyFont="1" applyBorder="1" applyAlignment="1">
      <alignment horizontal="center" vertical="center"/>
    </xf>
    <xf numFmtId="4" fontId="3" fillId="0" borderId="43" xfId="9" applyNumberFormat="1" applyFont="1" applyBorder="1" applyAlignment="1">
      <alignment horizontal="center" vertical="center" wrapText="1"/>
    </xf>
    <xf numFmtId="44" fontId="3" fillId="0" borderId="37" xfId="10" applyNumberFormat="1" applyFont="1" applyBorder="1" applyAlignment="1">
      <alignment horizontal="right" vertical="center" wrapText="1"/>
    </xf>
    <xf numFmtId="44" fontId="3" fillId="0" borderId="28" xfId="10" applyNumberFormat="1" applyFont="1" applyBorder="1" applyAlignment="1">
      <alignment horizontal="right" vertical="center" wrapText="1"/>
    </xf>
    <xf numFmtId="0" fontId="3" fillId="0" borderId="35" xfId="6" applyFont="1" applyBorder="1" applyAlignment="1">
      <alignment horizontal="center" vertical="center"/>
    </xf>
    <xf numFmtId="44" fontId="3" fillId="0" borderId="35" xfId="10" applyNumberFormat="1" applyFont="1" applyBorder="1" applyAlignment="1">
      <alignment horizontal="right" vertical="center" wrapText="1"/>
    </xf>
    <xf numFmtId="0" fontId="3" fillId="0" borderId="45" xfId="6" applyFont="1" applyBorder="1" applyAlignment="1">
      <alignment horizontal="left" vertical="center"/>
    </xf>
    <xf numFmtId="2" fontId="3" fillId="0" borderId="0" xfId="6" applyNumberFormat="1" applyFont="1" applyAlignment="1">
      <alignment horizontal="center" vertical="center"/>
    </xf>
    <xf numFmtId="0" fontId="3" fillId="0" borderId="0" xfId="6" applyFont="1" applyAlignment="1">
      <alignment horizontal="left" vertical="center" wrapText="1"/>
    </xf>
    <xf numFmtId="0" fontId="3" fillId="0" borderId="0" xfId="6" applyFont="1" applyAlignment="1">
      <alignment horizontal="center" vertical="center"/>
    </xf>
    <xf numFmtId="44" fontId="3" fillId="0" borderId="47" xfId="10" applyNumberFormat="1" applyFont="1" applyBorder="1" applyAlignment="1">
      <alignment horizontal="right" vertical="center" wrapText="1"/>
    </xf>
    <xf numFmtId="44" fontId="5" fillId="0" borderId="48" xfId="9" applyNumberFormat="1" applyFont="1" applyBorder="1" applyAlignment="1">
      <alignment horizontal="right" vertical="center"/>
    </xf>
    <xf numFmtId="0" fontId="3" fillId="0" borderId="0" xfId="12" applyFont="1"/>
    <xf numFmtId="0" fontId="3" fillId="0" borderId="4" xfId="12" applyFont="1" applyBorder="1"/>
    <xf numFmtId="0" fontId="5" fillId="6" borderId="39" xfId="6" applyFont="1" applyFill="1" applyBorder="1" applyAlignment="1">
      <alignment horizontal="right" vertical="center"/>
    </xf>
    <xf numFmtId="0" fontId="5" fillId="6" borderId="40" xfId="6" applyFont="1" applyFill="1" applyBorder="1" applyAlignment="1">
      <alignment horizontal="right" vertical="center"/>
    </xf>
    <xf numFmtId="0" fontId="5" fillId="6" borderId="49" xfId="6" applyFont="1" applyFill="1" applyBorder="1" applyAlignment="1">
      <alignment horizontal="right" vertical="center"/>
    </xf>
    <xf numFmtId="44" fontId="5" fillId="6" borderId="44" xfId="9" applyNumberFormat="1" applyFont="1" applyFill="1" applyBorder="1" applyAlignment="1">
      <alignment horizontal="right" vertical="center"/>
    </xf>
    <xf numFmtId="0" fontId="3" fillId="0" borderId="6" xfId="12" applyFont="1" applyBorder="1"/>
    <xf numFmtId="0" fontId="9" fillId="0" borderId="0" xfId="12" applyFont="1"/>
    <xf numFmtId="0" fontId="5" fillId="2" borderId="39" xfId="6" applyFont="1" applyFill="1" applyBorder="1" applyAlignment="1">
      <alignment horizontal="right" vertical="center"/>
    </xf>
    <xf numFmtId="0" fontId="5" fillId="2" borderId="40" xfId="6" applyFont="1" applyFill="1" applyBorder="1" applyAlignment="1">
      <alignment horizontal="right" vertical="center"/>
    </xf>
    <xf numFmtId="0" fontId="5" fillId="2" borderId="40" xfId="6" applyFont="1" applyFill="1" applyBorder="1" applyAlignment="1">
      <alignment horizontal="center" vertical="center"/>
    </xf>
    <xf numFmtId="44" fontId="5" fillId="2" borderId="41" xfId="9" applyNumberFormat="1" applyFont="1" applyFill="1" applyBorder="1" applyAlignment="1">
      <alignment horizontal="right" vertical="center"/>
    </xf>
    <xf numFmtId="0" fontId="3" fillId="6" borderId="27" xfId="6" applyFont="1" applyFill="1" applyBorder="1" applyAlignment="1">
      <alignment horizontal="left" vertical="center"/>
    </xf>
    <xf numFmtId="2" fontId="3" fillId="6" borderId="28" xfId="6" applyNumberFormat="1" applyFont="1" applyFill="1" applyBorder="1" applyAlignment="1">
      <alignment horizontal="center" vertical="center"/>
    </xf>
    <xf numFmtId="0" fontId="5" fillId="6" borderId="28" xfId="6" applyFont="1" applyFill="1" applyBorder="1" applyAlignment="1">
      <alignment horizontal="center" vertical="center" wrapText="1"/>
    </xf>
    <xf numFmtId="0" fontId="3" fillId="6" borderId="28" xfId="6" applyFont="1" applyFill="1" applyBorder="1" applyAlignment="1">
      <alignment horizontal="center" vertical="center"/>
    </xf>
    <xf numFmtId="4" fontId="3" fillId="6" borderId="28" xfId="9" applyNumberFormat="1" applyFont="1" applyFill="1" applyBorder="1" applyAlignment="1">
      <alignment horizontal="center" vertical="center" wrapText="1"/>
    </xf>
    <xf numFmtId="44" fontId="3" fillId="6" borderId="28" xfId="10" applyNumberFormat="1" applyFont="1" applyFill="1" applyBorder="1" applyAlignment="1">
      <alignment horizontal="right" vertical="center" wrapText="1"/>
    </xf>
    <xf numFmtId="44" fontId="5" fillId="6" borderId="29" xfId="9" applyNumberFormat="1" applyFont="1" applyFill="1" applyBorder="1" applyAlignment="1">
      <alignment horizontal="right" vertical="center"/>
    </xf>
    <xf numFmtId="0" fontId="3" fillId="6" borderId="19" xfId="6" applyFont="1" applyFill="1" applyBorder="1" applyAlignment="1">
      <alignment horizontal="left" vertical="center"/>
    </xf>
    <xf numFmtId="2" fontId="3" fillId="6" borderId="8" xfId="6" applyNumberFormat="1" applyFont="1" applyFill="1" applyBorder="1" applyAlignment="1">
      <alignment horizontal="center" vertical="center"/>
    </xf>
    <xf numFmtId="0" fontId="5" fillId="6" borderId="8" xfId="6" applyFont="1" applyFill="1" applyBorder="1" applyAlignment="1">
      <alignment vertical="center" wrapText="1"/>
    </xf>
    <xf numFmtId="0" fontId="5" fillId="6" borderId="8" xfId="6" applyFont="1" applyFill="1" applyBorder="1" applyAlignment="1">
      <alignment horizontal="center" vertical="center"/>
    </xf>
    <xf numFmtId="44" fontId="3" fillId="6" borderId="8" xfId="10" applyNumberFormat="1" applyFont="1" applyFill="1" applyBorder="1" applyAlignment="1">
      <alignment horizontal="right" vertical="center" wrapText="1"/>
    </xf>
    <xf numFmtId="44" fontId="5" fillId="6" borderId="20" xfId="9" applyNumberFormat="1" applyFont="1" applyFill="1" applyBorder="1" applyAlignment="1">
      <alignment horizontal="right" vertical="center"/>
    </xf>
    <xf numFmtId="0" fontId="3" fillId="0" borderId="21" xfId="6" applyFont="1" applyBorder="1" applyAlignment="1">
      <alignment horizontal="left" vertical="center"/>
    </xf>
    <xf numFmtId="2" fontId="3" fillId="0" borderId="22" xfId="6" applyNumberFormat="1" applyFont="1" applyBorder="1" applyAlignment="1">
      <alignment horizontal="center" vertical="center"/>
    </xf>
    <xf numFmtId="0" fontId="3" fillId="0" borderId="22" xfId="6" applyFont="1" applyBorder="1" applyAlignment="1">
      <alignment horizontal="left" vertical="center" wrapText="1"/>
    </xf>
    <xf numFmtId="0" fontId="3" fillId="0" borderId="22" xfId="6" applyFont="1" applyBorder="1" applyAlignment="1">
      <alignment horizontal="center" vertical="center"/>
    </xf>
    <xf numFmtId="44" fontId="3" fillId="0" borderId="22" xfId="10" applyNumberFormat="1" applyFont="1" applyBorder="1" applyAlignment="1">
      <alignment horizontal="right" vertical="center" wrapText="1"/>
    </xf>
    <xf numFmtId="44" fontId="3" fillId="0" borderId="44" xfId="9" applyNumberFormat="1" applyFont="1" applyBorder="1" applyAlignment="1">
      <alignment horizontal="right" vertical="center"/>
    </xf>
    <xf numFmtId="0" fontId="3" fillId="0" borderId="13" xfId="6" applyFont="1" applyBorder="1" applyAlignment="1">
      <alignment horizontal="left" vertical="center"/>
    </xf>
    <xf numFmtId="2" fontId="3" fillId="0" borderId="14" xfId="6" applyNumberFormat="1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44" fontId="3" fillId="0" borderId="14" xfId="9" applyNumberFormat="1" applyFont="1" applyBorder="1" applyAlignment="1">
      <alignment horizontal="right" vertical="center"/>
    </xf>
    <xf numFmtId="44" fontId="3" fillId="0" borderId="12" xfId="9" applyNumberFormat="1" applyFont="1" applyBorder="1" applyAlignment="1">
      <alignment horizontal="right" vertical="center"/>
    </xf>
    <xf numFmtId="0" fontId="5" fillId="6" borderId="28" xfId="6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vertical="center" wrapText="1"/>
    </xf>
    <xf numFmtId="44" fontId="3" fillId="0" borderId="23" xfId="9" applyNumberFormat="1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44" fontId="3" fillId="0" borderId="15" xfId="9" applyNumberFormat="1" applyFont="1" applyBorder="1" applyAlignment="1">
      <alignment horizontal="right" vertical="center"/>
    </xf>
    <xf numFmtId="44" fontId="3" fillId="2" borderId="14" xfId="10" applyNumberFormat="1" applyFont="1" applyFill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2" fontId="3" fillId="0" borderId="8" xfId="6" applyNumberFormat="1" applyFont="1" applyBorder="1" applyAlignment="1">
      <alignment horizontal="center" vertical="center"/>
    </xf>
    <xf numFmtId="0" fontId="3" fillId="0" borderId="8" xfId="6" applyFont="1" applyBorder="1" applyAlignment="1">
      <alignment horizontal="left" vertical="center" wrapText="1"/>
    </xf>
    <xf numFmtId="0" fontId="3" fillId="0" borderId="8" xfId="6" applyFont="1" applyBorder="1" applyAlignment="1">
      <alignment horizontal="center" vertical="center"/>
    </xf>
    <xf numFmtId="0" fontId="3" fillId="6" borderId="39" xfId="6" applyFont="1" applyFill="1" applyBorder="1" applyAlignment="1">
      <alignment horizontal="left" vertical="center"/>
    </xf>
    <xf numFmtId="2" fontId="3" fillId="6" borderId="40" xfId="6" applyNumberFormat="1" applyFont="1" applyFill="1" applyBorder="1" applyAlignment="1">
      <alignment horizontal="center" vertical="center"/>
    </xf>
    <xf numFmtId="0" fontId="3" fillId="6" borderId="40" xfId="4" applyFont="1" applyFill="1" applyBorder="1"/>
    <xf numFmtId="0" fontId="5" fillId="6" borderId="40" xfId="6" applyFont="1" applyFill="1" applyBorder="1" applyAlignment="1">
      <alignment horizontal="center" vertical="center" wrapText="1"/>
    </xf>
    <xf numFmtId="0" fontId="5" fillId="6" borderId="40" xfId="6" applyFont="1" applyFill="1" applyBorder="1" applyAlignment="1">
      <alignment vertical="center" wrapText="1"/>
    </xf>
    <xf numFmtId="44" fontId="3" fillId="6" borderId="40" xfId="10" applyNumberFormat="1" applyFont="1" applyFill="1" applyBorder="1" applyAlignment="1">
      <alignment horizontal="right" vertical="center" wrapText="1"/>
    </xf>
    <xf numFmtId="44" fontId="5" fillId="6" borderId="41" xfId="9" applyNumberFormat="1" applyFont="1" applyFill="1" applyBorder="1" applyAlignment="1">
      <alignment horizontal="right" vertical="center"/>
    </xf>
    <xf numFmtId="0" fontId="3" fillId="0" borderId="27" xfId="6" applyFont="1" applyBorder="1" applyAlignment="1">
      <alignment horizontal="left" vertical="center"/>
    </xf>
    <xf numFmtId="2" fontId="3" fillId="0" borderId="28" xfId="6" applyNumberFormat="1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44" fontId="3" fillId="0" borderId="29" xfId="9" applyNumberFormat="1" applyFont="1" applyBorder="1" applyAlignment="1">
      <alignment horizontal="right" vertical="center"/>
    </xf>
    <xf numFmtId="44" fontId="3" fillId="0" borderId="43" xfId="1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 wrapText="1"/>
    </xf>
    <xf numFmtId="44" fontId="3" fillId="2" borderId="37" xfId="10" applyNumberFormat="1" applyFont="1" applyFill="1" applyBorder="1" applyAlignment="1">
      <alignment horizontal="right" vertical="center" wrapText="1"/>
    </xf>
    <xf numFmtId="0" fontId="3" fillId="0" borderId="24" xfId="6" applyFont="1" applyBorder="1" applyAlignment="1">
      <alignment horizontal="left" vertical="center"/>
    </xf>
    <xf numFmtId="2" fontId="3" fillId="0" borderId="25" xfId="6" applyNumberFormat="1" applyFont="1" applyBorder="1" applyAlignment="1">
      <alignment horizontal="center" vertical="center"/>
    </xf>
    <xf numFmtId="0" fontId="10" fillId="0" borderId="25" xfId="0" applyFont="1" applyBorder="1" applyAlignment="1">
      <alignment vertical="center" wrapText="1"/>
    </xf>
    <xf numFmtId="0" fontId="3" fillId="0" borderId="25" xfId="6" applyFont="1" applyBorder="1" applyAlignment="1">
      <alignment horizontal="center" vertical="center"/>
    </xf>
    <xf numFmtId="44" fontId="3" fillId="0" borderId="25" xfId="10" applyNumberFormat="1" applyFont="1" applyBorder="1" applyAlignment="1">
      <alignment horizontal="right" vertical="center" wrapText="1"/>
    </xf>
    <xf numFmtId="44" fontId="3" fillId="0" borderId="26" xfId="9" applyNumberFormat="1" applyFont="1" applyBorder="1" applyAlignment="1">
      <alignment horizontal="right" vertical="center"/>
    </xf>
    <xf numFmtId="0" fontId="3" fillId="0" borderId="28" xfId="4" applyFont="1" applyBorder="1"/>
    <xf numFmtId="0" fontId="10" fillId="0" borderId="37" xfId="0" applyFont="1" applyBorder="1" applyAlignment="1">
      <alignment vertical="center" wrapText="1"/>
    </xf>
    <xf numFmtId="0" fontId="3" fillId="0" borderId="36" xfId="6" applyFont="1" applyBorder="1" applyAlignment="1">
      <alignment horizontal="left" vertical="center"/>
    </xf>
    <xf numFmtId="2" fontId="3" fillId="0" borderId="37" xfId="6" applyNumberFormat="1" applyFont="1" applyBorder="1" applyAlignment="1">
      <alignment horizontal="center" vertical="center"/>
    </xf>
    <xf numFmtId="44" fontId="3" fillId="0" borderId="38" xfId="9" applyNumberFormat="1" applyFont="1" applyBorder="1" applyAlignment="1">
      <alignment horizontal="right" vertical="center"/>
    </xf>
    <xf numFmtId="0" fontId="3" fillId="0" borderId="28" xfId="4" applyFont="1" applyBorder="1" applyAlignment="1">
      <alignment horizontal="center"/>
    </xf>
    <xf numFmtId="44" fontId="3" fillId="0" borderId="28" xfId="10" applyNumberFormat="1" applyFont="1" applyBorder="1" applyAlignment="1">
      <alignment horizontal="center" vertical="center" wrapText="1"/>
    </xf>
    <xf numFmtId="44" fontId="3" fillId="0" borderId="29" xfId="9" applyNumberFormat="1" applyFont="1" applyBorder="1" applyAlignment="1">
      <alignment horizontal="center" vertical="center"/>
    </xf>
    <xf numFmtId="0" fontId="10" fillId="0" borderId="43" xfId="0" applyFont="1" applyBorder="1" applyAlignment="1">
      <alignment vertical="center" wrapText="1"/>
    </xf>
    <xf numFmtId="166" fontId="3" fillId="0" borderId="14" xfId="2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10" fillId="0" borderId="0" xfId="0" applyFont="1" applyAlignment="1">
      <alignment vertical="center" wrapText="1"/>
    </xf>
    <xf numFmtId="44" fontId="5" fillId="0" borderId="38" xfId="9" applyNumberFormat="1" applyFont="1" applyBorder="1" applyAlignment="1">
      <alignment horizontal="right" vertical="center"/>
    </xf>
    <xf numFmtId="0" fontId="5" fillId="6" borderId="40" xfId="6" applyFont="1" applyFill="1" applyBorder="1" applyAlignment="1">
      <alignment horizontal="center" vertical="center" wrapText="1"/>
    </xf>
    <xf numFmtId="44" fontId="3" fillId="2" borderId="25" xfId="10" applyNumberFormat="1" applyFont="1" applyFill="1" applyBorder="1" applyAlignment="1">
      <alignment horizontal="right" vertical="center" wrapText="1"/>
    </xf>
    <xf numFmtId="0" fontId="3" fillId="0" borderId="50" xfId="6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5" fillId="6" borderId="27" xfId="6" applyFont="1" applyFill="1" applyBorder="1" applyAlignment="1">
      <alignment horizontal="right" vertical="center"/>
    </xf>
    <xf numFmtId="0" fontId="5" fillId="6" borderId="28" xfId="6" applyFont="1" applyFill="1" applyBorder="1" applyAlignment="1">
      <alignment horizontal="right" vertical="center"/>
    </xf>
    <xf numFmtId="0" fontId="5" fillId="6" borderId="51" xfId="6" applyFont="1" applyFill="1" applyBorder="1" applyAlignment="1">
      <alignment horizontal="right" vertical="center"/>
    </xf>
    <xf numFmtId="44" fontId="5" fillId="6" borderId="52" xfId="9" applyNumberFormat="1" applyFont="1" applyFill="1" applyBorder="1" applyAlignment="1">
      <alignment horizontal="right" vertical="center"/>
    </xf>
    <xf numFmtId="49" fontId="5" fillId="0" borderId="0" xfId="13" applyNumberFormat="1" applyFont="1" applyAlignment="1">
      <alignment horizontal="right" vertical="center"/>
    </xf>
    <xf numFmtId="49" fontId="5" fillId="0" borderId="0" xfId="13" applyNumberFormat="1" applyFont="1" applyAlignment="1">
      <alignment horizontal="center" vertical="center"/>
    </xf>
    <xf numFmtId="44" fontId="5" fillId="0" borderId="0" xfId="13" applyNumberFormat="1" applyFont="1" applyAlignment="1">
      <alignment horizontal="right" vertical="center"/>
    </xf>
    <xf numFmtId="44" fontId="5" fillId="0" borderId="0" xfId="13" applyNumberFormat="1" applyFont="1" applyAlignment="1">
      <alignment vertical="center"/>
    </xf>
    <xf numFmtId="0" fontId="3" fillId="0" borderId="0" xfId="14" applyFont="1"/>
    <xf numFmtId="0" fontId="3" fillId="0" borderId="0" xfId="14" applyFont="1" applyAlignment="1">
      <alignment horizontal="center"/>
    </xf>
    <xf numFmtId="0" fontId="3" fillId="0" borderId="0" xfId="14" applyFont="1" applyAlignment="1">
      <alignment horizontal="left" vertical="center" wrapText="1"/>
    </xf>
    <xf numFmtId="44" fontId="13" fillId="0" borderId="0" xfId="14" applyNumberFormat="1" applyFont="1" applyAlignment="1">
      <alignment horizontal="right" vertical="center"/>
    </xf>
    <xf numFmtId="44" fontId="3" fillId="0" borderId="0" xfId="15" applyNumberFormat="1" applyFont="1" applyBorder="1" applyAlignment="1">
      <alignment vertical="center"/>
    </xf>
    <xf numFmtId="0" fontId="3" fillId="0" borderId="39" xfId="14" applyFont="1" applyBorder="1" applyAlignment="1">
      <alignment horizontal="left" vertical="center"/>
    </xf>
    <xf numFmtId="168" fontId="3" fillId="0" borderId="40" xfId="15" applyNumberFormat="1" applyFont="1" applyBorder="1" applyAlignment="1">
      <alignment horizontal="center" vertical="center"/>
    </xf>
    <xf numFmtId="0" fontId="5" fillId="0" borderId="40" xfId="14" applyFont="1" applyBorder="1" applyAlignment="1">
      <alignment horizontal="center" vertical="center"/>
    </xf>
    <xf numFmtId="44" fontId="5" fillId="0" borderId="40" xfId="14" applyNumberFormat="1" applyFont="1" applyBorder="1" applyAlignment="1">
      <alignment horizontal="right" vertical="center"/>
    </xf>
    <xf numFmtId="44" fontId="3" fillId="0" borderId="41" xfId="15" applyNumberFormat="1" applyFont="1" applyBorder="1" applyAlignment="1">
      <alignment vertical="center"/>
    </xf>
    <xf numFmtId="0" fontId="3" fillId="0" borderId="0" xfId="7" applyFont="1" applyAlignment="1">
      <alignment horizontal="center" vertical="center"/>
    </xf>
    <xf numFmtId="0" fontId="3" fillId="0" borderId="45" xfId="14" applyFont="1" applyBorder="1" applyAlignment="1">
      <alignment horizontal="left" vertical="center"/>
    </xf>
    <xf numFmtId="9" fontId="3" fillId="0" borderId="0" xfId="15" applyNumberFormat="1" applyFont="1" applyBorder="1" applyAlignment="1">
      <alignment horizontal="center" vertical="center"/>
    </xf>
    <xf numFmtId="169" fontId="3" fillId="0" borderId="0" xfId="15" applyNumberFormat="1" applyFont="1" applyBorder="1" applyAlignment="1">
      <alignment horizontal="center" vertical="center"/>
    </xf>
    <xf numFmtId="44" fontId="3" fillId="0" borderId="0" xfId="14" applyNumberFormat="1" applyFont="1" applyAlignment="1">
      <alignment vertical="center"/>
    </xf>
    <xf numFmtId="44" fontId="3" fillId="0" borderId="46" xfId="15" applyNumberFormat="1" applyFont="1" applyBorder="1" applyAlignment="1">
      <alignment vertical="center"/>
    </xf>
    <xf numFmtId="0" fontId="5" fillId="0" borderId="27" xfId="14" applyFont="1" applyBorder="1" applyAlignment="1">
      <alignment horizontal="left" vertical="center"/>
    </xf>
    <xf numFmtId="9" fontId="3" fillId="0" borderId="28" xfId="15" applyNumberFormat="1" applyFont="1" applyBorder="1" applyAlignment="1">
      <alignment horizontal="center" vertical="center"/>
    </xf>
    <xf numFmtId="169" fontId="3" fillId="0" borderId="28" xfId="15" applyNumberFormat="1" applyFont="1" applyBorder="1" applyAlignment="1">
      <alignment horizontal="center" vertical="center"/>
    </xf>
    <xf numFmtId="44" fontId="3" fillId="0" borderId="51" xfId="14" applyNumberFormat="1" applyFont="1" applyBorder="1" applyAlignment="1">
      <alignment vertical="center"/>
    </xf>
    <xf numFmtId="0" fontId="3" fillId="0" borderId="0" xfId="14" applyFont="1" applyAlignment="1">
      <alignment horizontal="left" vertical="center"/>
    </xf>
    <xf numFmtId="0" fontId="3" fillId="0" borderId="0" xfId="14" applyFont="1" applyAlignment="1">
      <alignment horizontal="center" vertical="center"/>
    </xf>
    <xf numFmtId="44" fontId="3" fillId="0" borderId="0" xfId="14" applyNumberFormat="1" applyFont="1" applyAlignment="1">
      <alignment horizontal="left" vertical="center"/>
    </xf>
    <xf numFmtId="0" fontId="3" fillId="0" borderId="45" xfId="14" applyFont="1" applyBorder="1" applyAlignment="1">
      <alignment horizontal="left" vertical="center" wrapText="1"/>
    </xf>
    <xf numFmtId="44" fontId="3" fillId="0" borderId="0" xfId="14" applyNumberFormat="1" applyFont="1" applyAlignment="1">
      <alignment horizontal="right" vertical="center"/>
    </xf>
    <xf numFmtId="0" fontId="3" fillId="0" borderId="0" xfId="14" applyFont="1" applyAlignment="1">
      <alignment horizontal="center" vertical="center" wrapText="1"/>
    </xf>
    <xf numFmtId="44" fontId="5" fillId="0" borderId="46" xfId="15" applyNumberFormat="1" applyFont="1" applyBorder="1" applyAlignment="1">
      <alignment vertical="center"/>
    </xf>
    <xf numFmtId="169" fontId="5" fillId="0" borderId="28" xfId="15" applyNumberFormat="1" applyFont="1" applyBorder="1" applyAlignment="1">
      <alignment horizontal="center" vertical="center"/>
    </xf>
    <xf numFmtId="2" fontId="3" fillId="0" borderId="0" xfId="14" applyNumberFormat="1" applyFont="1" applyAlignment="1">
      <alignment horizontal="center" vertical="center"/>
    </xf>
    <xf numFmtId="44" fontId="3" fillId="0" borderId="0" xfId="15" applyNumberFormat="1" applyFont="1"/>
    <xf numFmtId="44" fontId="5" fillId="0" borderId="0" xfId="15" applyNumberFormat="1" applyFont="1" applyAlignment="1">
      <alignment vertical="center"/>
    </xf>
    <xf numFmtId="0" fontId="5" fillId="0" borderId="53" xfId="16" applyFont="1" applyBorder="1" applyAlignment="1">
      <alignment vertical="center"/>
    </xf>
    <xf numFmtId="0" fontId="3" fillId="0" borderId="54" xfId="16" applyFont="1" applyBorder="1" applyAlignment="1">
      <alignment horizontal="center" vertical="center"/>
    </xf>
    <xf numFmtId="0" fontId="3" fillId="0" borderId="55" xfId="16" applyFont="1" applyBorder="1" applyAlignment="1">
      <alignment horizontal="center" vertical="center"/>
    </xf>
    <xf numFmtId="170" fontId="3" fillId="0" borderId="6" xfId="12" applyNumberFormat="1" applyFont="1" applyBorder="1"/>
    <xf numFmtId="0" fontId="3" fillId="4" borderId="13" xfId="5" applyFont="1" applyFill="1" applyBorder="1" applyAlignment="1">
      <alignment vertical="center" wrapText="1"/>
    </xf>
    <xf numFmtId="0" fontId="3" fillId="4" borderId="14" xfId="5" applyFont="1" applyFill="1" applyBorder="1" applyAlignment="1">
      <alignment vertical="center" wrapText="1"/>
    </xf>
    <xf numFmtId="3" fontId="5" fillId="4" borderId="11" xfId="5" applyNumberFormat="1" applyFont="1" applyFill="1" applyBorder="1" applyAlignment="1">
      <alignment horizontal="center" vertical="center" wrapText="1"/>
    </xf>
    <xf numFmtId="44" fontId="5" fillId="4" borderId="12" xfId="17" applyNumberFormat="1" applyFont="1" applyFill="1" applyBorder="1" applyAlignment="1">
      <alignment horizontal="center" vertical="center"/>
    </xf>
    <xf numFmtId="172" fontId="3" fillId="0" borderId="6" xfId="12" applyNumberFormat="1" applyFont="1" applyBorder="1"/>
    <xf numFmtId="3" fontId="5" fillId="4" borderId="14" xfId="5" applyNumberFormat="1" applyFont="1" applyFill="1" applyBorder="1" applyAlignment="1">
      <alignment horizontal="center" vertical="center"/>
    </xf>
    <xf numFmtId="44" fontId="5" fillId="4" borderId="14" xfId="17" applyNumberFormat="1" applyFont="1" applyFill="1" applyBorder="1" applyAlignment="1">
      <alignment horizontal="center" vertical="center"/>
    </xf>
    <xf numFmtId="44" fontId="3" fillId="3" borderId="15" xfId="3" applyNumberFormat="1" applyFont="1" applyFill="1" applyBorder="1" applyAlignment="1">
      <alignment horizontal="center" vertical="center"/>
    </xf>
    <xf numFmtId="0" fontId="5" fillId="4" borderId="14" xfId="5" applyFont="1" applyFill="1" applyBorder="1" applyAlignment="1">
      <alignment horizontal="center" vertical="center" wrapText="1"/>
    </xf>
    <xf numFmtId="0" fontId="5" fillId="4" borderId="14" xfId="5" applyFont="1" applyFill="1" applyBorder="1" applyAlignment="1">
      <alignment horizontal="center" vertical="center"/>
    </xf>
    <xf numFmtId="0" fontId="3" fillId="0" borderId="56" xfId="0" applyFont="1" applyBorder="1" applyAlignment="1">
      <alignment vertical="center" wrapText="1"/>
    </xf>
    <xf numFmtId="0" fontId="3" fillId="0" borderId="57" xfId="0" applyFont="1" applyBorder="1" applyAlignment="1">
      <alignment vertical="center" wrapText="1"/>
    </xf>
    <xf numFmtId="0" fontId="3" fillId="0" borderId="58" xfId="0" applyFont="1" applyBorder="1" applyAlignment="1">
      <alignment vertical="center" wrapText="1"/>
    </xf>
    <xf numFmtId="3" fontId="5" fillId="4" borderId="14" xfId="5" applyNumberFormat="1" applyFont="1" applyFill="1" applyBorder="1" applyAlignment="1">
      <alignment horizontal="center" vertical="center" wrapText="1"/>
    </xf>
    <xf numFmtId="0" fontId="14" fillId="0" borderId="0" xfId="12" applyFont="1"/>
    <xf numFmtId="0" fontId="3" fillId="0" borderId="45" xfId="0" applyFont="1" applyBorder="1" applyAlignment="1">
      <alignment vertical="center" wrapText="1"/>
    </xf>
    <xf numFmtId="0" fontId="3" fillId="0" borderId="4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2" borderId="25" xfId="5" applyFont="1" applyFill="1" applyBorder="1" applyAlignment="1">
      <alignment horizontal="center" vertical="center" wrapText="1"/>
    </xf>
    <xf numFmtId="0" fontId="3" fillId="2" borderId="26" xfId="5" applyFont="1" applyFill="1" applyBorder="1" applyAlignment="1">
      <alignment horizontal="center" vertical="center" wrapText="1"/>
    </xf>
    <xf numFmtId="0" fontId="3" fillId="0" borderId="59" xfId="12" applyFont="1" applyBorder="1"/>
    <xf numFmtId="0" fontId="3" fillId="0" borderId="60" xfId="4" applyFont="1" applyBorder="1"/>
    <xf numFmtId="0" fontId="3" fillId="0" borderId="60" xfId="4" applyFont="1" applyBorder="1" applyAlignment="1">
      <alignment horizontal="center"/>
    </xf>
    <xf numFmtId="174" fontId="3" fillId="0" borderId="60" xfId="1" applyNumberFormat="1" applyFont="1" applyBorder="1"/>
    <xf numFmtId="0" fontId="3" fillId="0" borderId="60" xfId="4" applyFont="1" applyBorder="1" applyAlignment="1">
      <alignment horizontal="center" vertical="center"/>
    </xf>
    <xf numFmtId="44" fontId="3" fillId="0" borderId="60" xfId="4" applyNumberFormat="1" applyFont="1" applyBorder="1"/>
    <xf numFmtId="0" fontId="3" fillId="0" borderId="61" xfId="4" applyFont="1" applyBorder="1"/>
    <xf numFmtId="0" fontId="8" fillId="0" borderId="0" xfId="4" applyFont="1" applyAlignment="1">
      <alignment horizontal="center"/>
    </xf>
    <xf numFmtId="0" fontId="8" fillId="0" borderId="0" xfId="4" applyFont="1" applyAlignment="1">
      <alignment horizontal="center" vertical="center"/>
    </xf>
    <xf numFmtId="44" fontId="8" fillId="0" borderId="0" xfId="4" applyNumberFormat="1" applyFont="1"/>
    <xf numFmtId="0" fontId="4" fillId="0" borderId="0" xfId="4" applyFont="1" applyAlignment="1">
      <alignment horizontal="center"/>
    </xf>
    <xf numFmtId="0" fontId="4" fillId="0" borderId="0" xfId="4" applyFont="1" applyAlignment="1">
      <alignment horizontal="center" vertical="center"/>
    </xf>
    <xf numFmtId="44" fontId="4" fillId="0" borderId="0" xfId="4" applyNumberFormat="1" applyFont="1"/>
  </cellXfs>
  <cellStyles count="18">
    <cellStyle name="Millares" xfId="1" builtinId="3"/>
    <cellStyle name="Millares 2" xfId="9" xr:uid="{F5FCA815-5EF7-43E7-80C5-979364D858C4}"/>
    <cellStyle name="Millares_FORMULARIO 4 - M-OFERENTE PPTA ECONOMICA" xfId="17" xr:uid="{4C1A11A5-70A1-45C5-A532-8FD2CC111E61}"/>
    <cellStyle name="Moneda" xfId="2" builtinId="4"/>
    <cellStyle name="Moneda 2" xfId="10" xr:uid="{985A029A-27D0-4518-ABF1-B41029FB1D3A}"/>
    <cellStyle name="Moneda 2 2 2 2 2" xfId="15" xr:uid="{B6B5310A-14BA-4EC3-9086-7BF0321256D0}"/>
    <cellStyle name="Normal" xfId="0" builtinId="0"/>
    <cellStyle name="Normal 10" xfId="8" xr:uid="{3F851684-B756-47A2-B168-AFFA18746E03}"/>
    <cellStyle name="Normal 2" xfId="6" xr:uid="{7C218861-F37E-4AF1-8634-5A0772184261}"/>
    <cellStyle name="Normal 2 10 2 2" xfId="11" xr:uid="{77651D7A-9912-4E31-8D09-797F00E8A6E0}"/>
    <cellStyle name="Normal 2 10 3" xfId="7" xr:uid="{BC2C215D-7E24-43AC-955B-58392C784D70}"/>
    <cellStyle name="Normal 2 2" xfId="16" xr:uid="{C9799F0E-F567-45A1-8C70-7BBD544F07A0}"/>
    <cellStyle name="Normal 3" xfId="4" xr:uid="{968B8228-1517-4102-AFC8-6A05E0782C73}"/>
    <cellStyle name="Normal 3 11" xfId="5" xr:uid="{1525069E-DBF6-4FAC-B091-8C49A9B40354}"/>
    <cellStyle name="Normal 3 2" xfId="12" xr:uid="{F2008FF3-971C-4722-A08E-F1F085E63E37}"/>
    <cellStyle name="Normal 3 2 2" xfId="14" xr:uid="{2D13ED87-6D51-4150-995B-9ADE5A15C668}"/>
    <cellStyle name="Normal_PTO OFICIAL PREPLIEGO (CORREGIDO) 2" xfId="13" xr:uid="{2765B998-683E-422F-B553-B245455B8311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Presupuesto%20Oficial%20-%20Infraestructura%20Comunal%20&amp;%20Edificios%20P&#250;blicos.xlsx" TargetMode="External"/><Relationship Id="rId1" Type="http://schemas.openxmlformats.org/officeDocument/2006/relationships/externalLinkPath" Target="/Users/Usuario/Downloads/Presupuesto%20Oficial%20-%20Infraestructura%20Comunal%20&amp;%20Edificios%20P&#250;blico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  <sheetName val="BIENES RELEVANTES"/>
      <sheetName val="PROPUESTA ECONOMICA(Proponente)"/>
      <sheetName val="INDICAR CÓDIGO DEL ITEM DE PAGO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#¡REF"/>
      <sheetName val="Formulario No.1 "/>
      <sheetName val="450.2P  Vía 9003"/>
      <sheetName val="632.1P "/>
      <sheetName val="630.4 Vía 9003"/>
      <sheetName val="630.6 Vía 7801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ACUMULADO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"/>
      <sheetName val="PRECIOS (2)"/>
      <sheetName val="A. P. U."/>
      <sheetName val="PESOS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TARIF2002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>
        <row r="168">
          <cell r="D168">
            <v>10046</v>
          </cell>
        </row>
      </sheetData>
      <sheetData sheetId="573"/>
      <sheetData sheetId="574"/>
      <sheetData sheetId="575"/>
      <sheetData sheetId="576"/>
      <sheetData sheetId="577"/>
      <sheetData sheetId="578"/>
      <sheetData sheetId="579">
        <row r="33">
          <cell r="C33">
            <v>0.77967625899280601</v>
          </cell>
        </row>
      </sheetData>
      <sheetData sheetId="580"/>
      <sheetData sheetId="58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/>
      <sheetData sheetId="590" refreshError="1"/>
      <sheetData sheetId="591" refreshError="1"/>
      <sheetData sheetId="592"/>
      <sheetData sheetId="593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>
        <row r="168">
          <cell r="D168">
            <v>10046</v>
          </cell>
        </row>
      </sheetData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/>
      <sheetData sheetId="646"/>
      <sheetData sheetId="647"/>
      <sheetData sheetId="648" refreshError="1"/>
      <sheetData sheetId="649"/>
      <sheetData sheetId="650"/>
      <sheetData sheetId="651"/>
      <sheetData sheetId="652">
        <row r="33">
          <cell r="C33">
            <v>0.77967625899280601</v>
          </cell>
        </row>
      </sheetData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 refreshError="1"/>
      <sheetData sheetId="950"/>
      <sheetData sheetId="951"/>
      <sheetData sheetId="952"/>
      <sheetData sheetId="953"/>
      <sheetData sheetId="954"/>
      <sheetData sheetId="955">
        <row r="1">
          <cell r="A1" t="str">
            <v>ITEM</v>
          </cell>
        </row>
      </sheetData>
      <sheetData sheetId="956">
        <row r="1">
          <cell r="A1" t="str">
            <v>EQUIPO</v>
          </cell>
        </row>
      </sheetData>
      <sheetData sheetId="957">
        <row r="1">
          <cell r="A1" t="str">
            <v>ADMINISTRACION</v>
          </cell>
        </row>
      </sheetData>
      <sheetData sheetId="958"/>
      <sheetData sheetId="959"/>
      <sheetData sheetId="960" refreshError="1"/>
      <sheetData sheetId="961"/>
      <sheetData sheetId="962"/>
      <sheetData sheetId="963"/>
      <sheetData sheetId="964"/>
      <sheetData sheetId="965"/>
      <sheetData sheetId="966"/>
      <sheetData sheetId="967">
        <row r="1">
          <cell r="A1" t="str">
            <v>ITEM</v>
          </cell>
        </row>
      </sheetData>
      <sheetData sheetId="968">
        <row r="1">
          <cell r="A1" t="str">
            <v>EQUIPO</v>
          </cell>
        </row>
      </sheetData>
      <sheetData sheetId="969">
        <row r="1">
          <cell r="A1" t="str">
            <v>ADMINISTRACION</v>
          </cell>
        </row>
      </sheetData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 refreshError="1"/>
      <sheetData sheetId="1052"/>
      <sheetData sheetId="1053"/>
      <sheetData sheetId="1054"/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/>
      <sheetData sheetId="1273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 refreshError="1"/>
      <sheetData sheetId="1342"/>
      <sheetData sheetId="1343" refreshError="1"/>
      <sheetData sheetId="1344"/>
      <sheetData sheetId="1345"/>
      <sheetData sheetId="1346"/>
      <sheetData sheetId="1347"/>
      <sheetData sheetId="1348"/>
      <sheetData sheetId="1349" refreshError="1"/>
      <sheetData sheetId="1350" refreshError="1"/>
      <sheetData sheetId="1351"/>
      <sheetData sheetId="1352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 refreshError="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/>
      <sheetData sheetId="1435" refreshError="1"/>
      <sheetData sheetId="1436" refreshError="1"/>
      <sheetData sheetId="1437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/>
      <sheetData sheetId="1447"/>
      <sheetData sheetId="1448"/>
      <sheetData sheetId="1449" refreshError="1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/>
      <sheetData sheetId="2134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>
        <row r="1">
          <cell r="A1" t="str">
            <v>INSTITUTO NACIONAL DE VIAS</v>
          </cell>
        </row>
      </sheetData>
      <sheetData sheetId="2145" refreshError="1"/>
      <sheetData sheetId="2146" refreshError="1"/>
      <sheetData sheetId="2147" refreshError="1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>
        <row r="1">
          <cell r="B1" t="str">
            <v>CTO-102-2002</v>
          </cell>
        </row>
      </sheetData>
      <sheetData sheetId="2374"/>
      <sheetData sheetId="2375"/>
      <sheetData sheetId="2376"/>
      <sheetData sheetId="2377" refreshError="1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 refreshError="1"/>
      <sheetData sheetId="2389" refreshError="1"/>
      <sheetData sheetId="2390"/>
      <sheetData sheetId="2391" refreshError="1"/>
      <sheetData sheetId="2392" refreshError="1"/>
      <sheetData sheetId="2393" refreshError="1"/>
      <sheetData sheetId="2394" refreshError="1"/>
      <sheetData sheetId="2395"/>
      <sheetData sheetId="2396" refreshError="1"/>
      <sheetData sheetId="2397" refreshError="1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/>
      <sheetData sheetId="2739"/>
      <sheetData sheetId="2740"/>
      <sheetData sheetId="2741"/>
      <sheetData sheetId="2742"/>
      <sheetData sheetId="2743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/>
      <sheetData sheetId="3451">
        <row r="168">
          <cell r="D168">
            <v>0.16</v>
          </cell>
        </row>
      </sheetData>
      <sheetData sheetId="3452"/>
      <sheetData sheetId="3453">
        <row r="7">
          <cell r="B7">
            <v>1</v>
          </cell>
        </row>
      </sheetData>
      <sheetData sheetId="3454">
        <row r="33">
          <cell r="G33">
            <v>0.59504299999999999</v>
          </cell>
        </row>
      </sheetData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8">
          <cell r="A8">
            <v>2.1</v>
          </cell>
        </row>
      </sheetData>
      <sheetData sheetId="4213">
        <row r="8">
          <cell r="A8">
            <v>3.1</v>
          </cell>
        </row>
      </sheetData>
      <sheetData sheetId="4214"/>
      <sheetData sheetId="4215"/>
      <sheetData sheetId="4216"/>
      <sheetData sheetId="4217"/>
      <sheetData sheetId="4218">
        <row r="3">
          <cell r="A3">
            <v>1</v>
          </cell>
        </row>
      </sheetData>
      <sheetData sheetId="4219"/>
      <sheetData sheetId="4220"/>
      <sheetData sheetId="4221"/>
      <sheetData sheetId="4222"/>
      <sheetData sheetId="4223"/>
      <sheetData sheetId="4224" refreshError="1"/>
      <sheetData sheetId="4225">
        <row r="1">
          <cell r="A1" t="str">
            <v>LISTADO DE INSUMOS GENERAL</v>
          </cell>
        </row>
      </sheetData>
      <sheetData sheetId="4226" refreshError="1"/>
      <sheetData sheetId="4227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 refreshError="1"/>
      <sheetData sheetId="4435"/>
      <sheetData sheetId="4436"/>
      <sheetData sheetId="4437" refreshError="1"/>
      <sheetData sheetId="4438" refreshError="1"/>
      <sheetData sheetId="4439" refreshError="1"/>
      <sheetData sheetId="4440" refreshError="1"/>
      <sheetData sheetId="444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>
        <row r="5">
          <cell r="E5" t="str">
            <v>CANTIDAD</v>
          </cell>
        </row>
      </sheetData>
      <sheetData sheetId="4540">
        <row r="5">
          <cell r="E5" t="str">
            <v>CANTIDAD</v>
          </cell>
        </row>
      </sheetData>
      <sheetData sheetId="4541">
        <row r="5">
          <cell r="E5" t="str">
            <v>CANTIDAD</v>
          </cell>
        </row>
      </sheetData>
      <sheetData sheetId="4542">
        <row r="5">
          <cell r="E5" t="str">
            <v>CANTIDAD</v>
          </cell>
        </row>
      </sheetData>
      <sheetData sheetId="4543">
        <row r="5">
          <cell r="E5" t="str">
            <v>CANTIDAD</v>
          </cell>
        </row>
      </sheetData>
      <sheetData sheetId="4544">
        <row r="5">
          <cell r="E5" t="str">
            <v>CANTIDAD</v>
          </cell>
        </row>
      </sheetData>
      <sheetData sheetId="4545">
        <row r="5">
          <cell r="E5" t="str">
            <v>CANTIDAD</v>
          </cell>
        </row>
      </sheetData>
      <sheetData sheetId="4546">
        <row r="5">
          <cell r="E5" t="str">
            <v>CANTIDAD</v>
          </cell>
        </row>
      </sheetData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>
        <row r="16">
          <cell r="A16" t="str">
            <v>ABONO 10-30-10</v>
          </cell>
        </row>
      </sheetData>
      <sheetData sheetId="4750"/>
      <sheetData sheetId="4751"/>
      <sheetData sheetId="4752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/>
      <sheetData sheetId="4790" refreshError="1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 refreshError="1"/>
      <sheetData sheetId="4874" refreshError="1"/>
      <sheetData sheetId="4875" refreshError="1"/>
      <sheetData sheetId="4876"/>
      <sheetData sheetId="4877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 refreshError="1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/>
      <sheetData sheetId="4908"/>
      <sheetData sheetId="4909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>
        <row r="1">
          <cell r="C1">
            <v>0.2</v>
          </cell>
        </row>
      </sheetData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#REF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oja2"/>
      <sheetName val="Hoja1 (2)"/>
      <sheetName val="Hoja1 (3)"/>
      <sheetName val="precios-básicos2002"/>
      <sheetName val="APUs"/>
      <sheetName val="_a  aaInformación GRUPO 4_A MIn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LISTADO "/>
      <sheetName val="M.O."/>
      <sheetName val=" ACTA FINAL + MODIFICATORIA "/>
      <sheetName val="_aCCIDENTES_DE_1995___1996_xl_4"/>
      <sheetName val="_aCCIDENTES_DE_1995___1996_xl_3"/>
      <sheetName val="HISTORICOS FUEL OIL EXP"/>
      <sheetName val="ACTA No.1 "/>
      <sheetName val="_aCCIDENTES_DE_1995___1996_xl_5"/>
      <sheetName val="PLAN DE INVERSION ANTICIPO"/>
      <sheetName val="inv mensual"/>
      <sheetName val="borrador flujo inv"/>
      <sheetName val="social-ambiental"/>
      <sheetName val="AU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AC2-AG96"/>
      <sheetName val="MURO PR25+221-235"/>
      <sheetName val="MURO PR25+261-267"/>
      <sheetName val="Base_Muestras"/>
      <sheetName val="Formulario_N°_4"/>
      <sheetName val="ESTADO VÍA-CRIT.TECNICO"/>
      <sheetName val="CANT OBRA"/>
      <sheetName val="_aCCIDENTES_DE_1995___1996_xl_6"/>
      <sheetName val="_aCCIDENTES_DE_1995___1996_xl_8"/>
      <sheetName val="_aCCIDENTES_DE_1995___1996_xl_7"/>
      <sheetName val="_aCCIDENTES_DE_1995___1996_xl_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Users\ANDRES FELIPE MUÑOZ\Dow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\\Escritorio\amv_2011\a__aaInfo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TER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 refreshError="1"/>
      <sheetData sheetId="494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/>
      <sheetData sheetId="525" refreshError="1"/>
      <sheetData sheetId="526" refreshError="1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precios-básicos2002"/>
      <sheetName val="APU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CONT_ADI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__cceficien_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RECIOS"/>
      <sheetName val="[a  aaInformación]__cceficien_6"/>
      <sheetName val="[a  aaInformación]__cceficien_3"/>
      <sheetName val="[a  aaInformación]//cceficiente"/>
      <sheetName val="[a  aaInformación]__cceficien_5"/>
      <sheetName val="[a  aaInformación]__cceficien_4"/>
      <sheetName val="[a  aaInformación]__cceficien_7"/>
      <sheetName val="[a  aaInformación]__cceficien_9"/>
      <sheetName val="[a  aaInformación]__cceficien_8"/>
      <sheetName val="[a  aaInformación]__cceficie_10"/>
      <sheetName val="[a  aaInformación]__cceficie_11"/>
      <sheetName val="precios-básicos2002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210.2.2"/>
      <sheetName val="Itemes Renovación"/>
      <sheetName val="General"/>
      <sheetName val="Estructura"/>
      <sheetName val="Hoja1"/>
      <sheetName val="GENERALIDADES "/>
      <sheetName val="Duitama-La_Palmera"/>
      <sheetName val="Análisis_de_precios"/>
      <sheetName val="BASEDuitama-La_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Base de Diseño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MPRESA"/>
      <sheetName val="DATOS CONTRATO"/>
      <sheetName val="LIQ-NOM"/>
      <sheetName val="NOMINA-1"/>
    </sheetNames>
    <sheetDataSet>
      <sheetData sheetId="0"/>
      <sheetData sheetId="1"/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Hoja1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Excavación Mat. Común Estacione"/>
      <sheetName val="Demolición Pavimento"/>
      <sheetName val="Insum"/>
      <sheetName val="SUB APU"/>
      <sheetName val="TRANSPORTE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Equipo"/>
      <sheetName val="PUNITARIOS%20PARA%20241201%202S"/>
      <sheetName val="RELACION MES"/>
      <sheetName val="GCB2000"/>
      <sheetName val="A. P. U."/>
      <sheetName val="FORMULA"/>
      <sheetName val="A.P.U"/>
      <sheetName val="CLASIFICACION"/>
      <sheetName val="062"/>
      <sheetName val="REC-COD,"/>
      <sheetName val="2,2,6,1 Pilotes 0,30"/>
      <sheetName val="LISTA DE PRECIOS"/>
      <sheetName val="Listado"/>
      <sheetName val="Presup_Cancha"/>
      <sheetName val="Lp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OCTUBRE"/>
      <sheetName val=" Liquidacion de Obra por Tramos"/>
      <sheetName val="CODCONST"/>
      <sheetName val="PREACTA Y CONTRATISTAS"/>
      <sheetName val="5. ELECTRICO"/>
      <sheetName val="Summary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NARIÑO"/>
      <sheetName val="SUB_APU"/>
      <sheetName val="ESTADO_VÍA-CRIT_TECNICO"/>
      <sheetName val="TABLA_2008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LANCE"/>
      <sheetName val="ITEMS NO REVISTOS"/>
      <sheetName val="APU ELECTRICOS"/>
      <sheetName val="CONT_ADI"/>
      <sheetName val="Requisición1"/>
      <sheetName val="glvc"/>
      <sheetName val="PERSONAL"/>
      <sheetName val="Tarifa MT"/>
      <sheetName val="SALARIOS"/>
      <sheetName val="Proveedores y acreedores"/>
      <sheetName val="c2_5y2_613"/>
      <sheetName val="PREACTA_62"/>
      <sheetName val="TABLA_20082"/>
      <sheetName val="c2_5y2_612"/>
      <sheetName val="TABLA_20081"/>
      <sheetName val="c2_5y2_611"/>
      <sheetName val="7.1.8.1.1"/>
      <sheetName val="APU NO PREVISTO"/>
      <sheetName val="PPTA (3)"/>
      <sheetName val="PPTA (2)"/>
      <sheetName val="PPTA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 refreshError="1"/>
      <sheetData sheetId="178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6EF70-CBE4-4EF4-A7A8-B85FBB7023B3}">
  <dimension ref="A1:N191"/>
  <sheetViews>
    <sheetView showGridLines="0" tabSelected="1" view="pageBreakPreview" topLeftCell="A175" zoomScale="80" zoomScaleNormal="100" zoomScaleSheetLayoutView="80" zoomScalePageLayoutView="55" workbookViewId="0">
      <selection activeCell="J169" sqref="J169:J170"/>
    </sheetView>
  </sheetViews>
  <sheetFormatPr baseColWidth="10" defaultColWidth="11.44140625" defaultRowHeight="13.8" x14ac:dyDescent="0.25"/>
  <cols>
    <col min="1" max="2" width="3.44140625" style="5" customWidth="1"/>
    <col min="3" max="3" width="5.109375" style="5" customWidth="1"/>
    <col min="4" max="4" width="15.44140625" style="5" customWidth="1"/>
    <col min="5" max="5" width="16.109375" style="335" customWidth="1"/>
    <col min="6" max="6" width="17.44140625" style="5" customWidth="1"/>
    <col min="7" max="7" width="73.44140625" style="5" customWidth="1"/>
    <col min="8" max="8" width="8.5546875" style="5" customWidth="1"/>
    <col min="9" max="9" width="18.5546875" style="336" customWidth="1"/>
    <col min="10" max="10" width="23.5546875" style="337" customWidth="1"/>
    <col min="11" max="11" width="30" style="337" customWidth="1"/>
    <col min="12" max="12" width="3.44140625" style="5" customWidth="1"/>
    <col min="13" max="13" width="2.5546875" style="5" customWidth="1"/>
    <col min="14" max="14" width="19.109375" style="5" customWidth="1"/>
    <col min="15" max="16384" width="11.44140625" style="5"/>
  </cols>
  <sheetData>
    <row r="1" spans="1:13" ht="14.4" thickBot="1" x14ac:dyDescent="0.3">
      <c r="A1" s="1"/>
      <c r="B1" s="1"/>
      <c r="C1" s="1"/>
      <c r="D1" s="1"/>
      <c r="E1" s="2"/>
      <c r="F1" s="1"/>
      <c r="G1" s="1"/>
      <c r="H1" s="1"/>
      <c r="I1" s="3"/>
      <c r="J1" s="4"/>
      <c r="K1" s="4"/>
      <c r="L1" s="1"/>
      <c r="M1" s="1"/>
    </row>
    <row r="2" spans="1:13" ht="14.4" thickTop="1" x14ac:dyDescent="0.25">
      <c r="A2" s="1"/>
      <c r="B2" s="6"/>
      <c r="C2" s="7"/>
      <c r="D2" s="7"/>
      <c r="E2" s="8"/>
      <c r="F2" s="7"/>
      <c r="G2" s="7"/>
      <c r="H2" s="7"/>
      <c r="I2" s="9"/>
      <c r="J2" s="10"/>
      <c r="K2" s="10"/>
      <c r="L2" s="11"/>
      <c r="M2" s="1"/>
    </row>
    <row r="3" spans="1:13" ht="27" customHeight="1" x14ac:dyDescent="0.25">
      <c r="A3" s="1"/>
      <c r="B3" s="12"/>
      <c r="C3" s="13" t="s">
        <v>0</v>
      </c>
      <c r="D3" s="13"/>
      <c r="E3" s="13"/>
      <c r="F3" s="13"/>
      <c r="G3" s="1"/>
      <c r="H3" s="1"/>
      <c r="I3" s="3"/>
      <c r="J3" s="4"/>
      <c r="K3" s="4"/>
      <c r="L3" s="14"/>
      <c r="M3" s="1"/>
    </row>
    <row r="4" spans="1:13" x14ac:dyDescent="0.25">
      <c r="A4" s="1"/>
      <c r="B4" s="12"/>
      <c r="C4" s="15" t="s">
        <v>1</v>
      </c>
      <c r="D4" s="16" t="s">
        <v>2</v>
      </c>
      <c r="E4" s="15" t="s">
        <v>3</v>
      </c>
      <c r="F4" s="16">
        <v>1</v>
      </c>
      <c r="G4" s="1"/>
      <c r="H4" s="1"/>
      <c r="I4" s="3"/>
      <c r="J4" s="4"/>
      <c r="K4" s="4"/>
      <c r="L4" s="14"/>
      <c r="M4" s="1"/>
    </row>
    <row r="5" spans="1:13" x14ac:dyDescent="0.25">
      <c r="A5" s="1"/>
      <c r="B5" s="12"/>
      <c r="C5" s="17"/>
      <c r="D5" s="17"/>
      <c r="E5" s="17"/>
      <c r="F5" s="17"/>
      <c r="G5" s="17"/>
      <c r="H5" s="17"/>
      <c r="I5" s="17"/>
      <c r="J5" s="17"/>
      <c r="K5" s="17"/>
      <c r="L5" s="14"/>
      <c r="M5" s="1"/>
    </row>
    <row r="6" spans="1:13" ht="14.4" thickBot="1" x14ac:dyDescent="0.3">
      <c r="A6" s="1"/>
      <c r="B6" s="12"/>
      <c r="C6" s="18" t="s">
        <v>4</v>
      </c>
      <c r="D6" s="18"/>
      <c r="E6" s="18"/>
      <c r="F6" s="18"/>
      <c r="G6" s="18"/>
      <c r="H6" s="18"/>
      <c r="I6" s="18"/>
      <c r="J6" s="18"/>
      <c r="K6" s="18"/>
      <c r="L6" s="14"/>
      <c r="M6" s="1"/>
    </row>
    <row r="7" spans="1:13" s="25" customFormat="1" x14ac:dyDescent="0.25">
      <c r="A7" s="19"/>
      <c r="B7" s="20"/>
      <c r="C7" s="21" t="s">
        <v>5</v>
      </c>
      <c r="D7" s="22"/>
      <c r="E7" s="22"/>
      <c r="F7" s="22"/>
      <c r="G7" s="22"/>
      <c r="H7" s="22"/>
      <c r="I7" s="22"/>
      <c r="J7" s="22"/>
      <c r="K7" s="23"/>
      <c r="L7" s="24"/>
      <c r="M7" s="19"/>
    </row>
    <row r="8" spans="1:13" ht="43.5" customHeight="1" x14ac:dyDescent="0.25">
      <c r="A8" s="1"/>
      <c r="B8" s="26"/>
      <c r="C8" s="27"/>
      <c r="D8" s="28"/>
      <c r="E8" s="28"/>
      <c r="F8" s="28"/>
      <c r="G8" s="28"/>
      <c r="H8" s="28"/>
      <c r="I8" s="28"/>
      <c r="J8" s="28"/>
      <c r="K8" s="29"/>
      <c r="L8" s="14"/>
      <c r="M8" s="1"/>
    </row>
    <row r="9" spans="1:13" ht="34.5" customHeight="1" x14ac:dyDescent="0.25">
      <c r="A9" s="1"/>
      <c r="B9" s="26"/>
      <c r="C9" s="30" t="s">
        <v>6</v>
      </c>
      <c r="D9" s="31"/>
      <c r="E9" s="31"/>
      <c r="F9" s="31"/>
      <c r="G9" s="31"/>
      <c r="H9" s="31"/>
      <c r="I9" s="31"/>
      <c r="J9" s="31"/>
      <c r="K9" s="32"/>
      <c r="L9" s="14"/>
      <c r="M9" s="1"/>
    </row>
    <row r="10" spans="1:13" ht="30" customHeight="1" thickBot="1" x14ac:dyDescent="0.3">
      <c r="A10" s="1"/>
      <c r="B10" s="12"/>
      <c r="C10" s="33"/>
      <c r="D10" s="34"/>
      <c r="E10" s="34"/>
      <c r="F10" s="34"/>
      <c r="G10" s="34"/>
      <c r="H10" s="34"/>
      <c r="I10" s="34"/>
      <c r="J10" s="34"/>
      <c r="K10" s="35"/>
      <c r="L10" s="14"/>
      <c r="M10" s="1"/>
    </row>
    <row r="11" spans="1:13" ht="30" customHeight="1" x14ac:dyDescent="0.25">
      <c r="A11" s="1"/>
      <c r="B11" s="12"/>
      <c r="C11" s="36" t="s">
        <v>7</v>
      </c>
      <c r="D11" s="37" t="s">
        <v>8</v>
      </c>
      <c r="E11" s="38" t="s">
        <v>9</v>
      </c>
      <c r="F11" s="38"/>
      <c r="G11" s="36" t="s">
        <v>10</v>
      </c>
      <c r="H11" s="37" t="s">
        <v>11</v>
      </c>
      <c r="I11" s="37" t="s">
        <v>12</v>
      </c>
      <c r="J11" s="39" t="s">
        <v>13</v>
      </c>
      <c r="K11" s="40" t="s">
        <v>14</v>
      </c>
      <c r="L11" s="14"/>
      <c r="M11" s="1"/>
    </row>
    <row r="12" spans="1:13" ht="30" customHeight="1" thickBot="1" x14ac:dyDescent="0.3">
      <c r="A12" s="1"/>
      <c r="B12" s="12"/>
      <c r="C12" s="41"/>
      <c r="D12" s="42"/>
      <c r="E12" s="43" t="s">
        <v>15</v>
      </c>
      <c r="F12" s="43" t="s">
        <v>16</v>
      </c>
      <c r="G12" s="41"/>
      <c r="H12" s="42"/>
      <c r="I12" s="42"/>
      <c r="J12" s="44"/>
      <c r="K12" s="45"/>
      <c r="L12" s="14"/>
      <c r="M12" s="1"/>
    </row>
    <row r="13" spans="1:13" ht="30" customHeight="1" thickBot="1" x14ac:dyDescent="0.3">
      <c r="A13" s="1"/>
      <c r="B13" s="12"/>
      <c r="C13" s="46"/>
      <c r="D13" s="47"/>
      <c r="E13" s="48"/>
      <c r="F13" s="48"/>
      <c r="G13" s="47" t="s">
        <v>17</v>
      </c>
      <c r="H13" s="47"/>
      <c r="I13" s="47"/>
      <c r="J13" s="49"/>
      <c r="K13" s="50"/>
      <c r="L13" s="14"/>
      <c r="M13" s="1"/>
    </row>
    <row r="14" spans="1:13" ht="30" customHeight="1" thickBot="1" x14ac:dyDescent="0.3">
      <c r="A14" s="1"/>
      <c r="B14" s="12"/>
      <c r="C14" s="51"/>
      <c r="D14" s="52"/>
      <c r="E14" s="52"/>
      <c r="F14" s="52"/>
      <c r="G14" s="53" t="s">
        <v>18</v>
      </c>
      <c r="H14" s="52"/>
      <c r="I14" s="53"/>
      <c r="J14" s="54"/>
      <c r="K14" s="55"/>
      <c r="L14" s="14"/>
      <c r="M14" s="1"/>
    </row>
    <row r="15" spans="1:13" ht="30" customHeight="1" thickBot="1" x14ac:dyDescent="0.3">
      <c r="A15" s="1"/>
      <c r="B15" s="12"/>
      <c r="C15" s="56"/>
      <c r="D15" s="57"/>
      <c r="E15" s="57"/>
      <c r="F15" s="57"/>
      <c r="G15" s="58" t="s">
        <v>19</v>
      </c>
      <c r="H15" s="57"/>
      <c r="I15" s="58"/>
      <c r="J15" s="59"/>
      <c r="K15" s="60"/>
      <c r="L15" s="14"/>
      <c r="M15" s="1"/>
    </row>
    <row r="16" spans="1:13" ht="90" customHeight="1" x14ac:dyDescent="0.25">
      <c r="A16" s="1"/>
      <c r="B16" s="12"/>
      <c r="C16" s="61"/>
      <c r="D16" s="62" t="s">
        <v>20</v>
      </c>
      <c r="E16" s="62"/>
      <c r="F16" s="62"/>
      <c r="G16" s="63" t="s">
        <v>21</v>
      </c>
      <c r="H16" s="64" t="s">
        <v>22</v>
      </c>
      <c r="I16" s="65">
        <f>7.1*(2.65+2.89+3.01+3.06)</f>
        <v>82.430999999999997</v>
      </c>
      <c r="J16" s="66"/>
      <c r="K16" s="67">
        <f>J16*I16</f>
        <v>0</v>
      </c>
      <c r="L16" s="14"/>
      <c r="M16" s="1"/>
    </row>
    <row r="17" spans="1:13" ht="45" customHeight="1" x14ac:dyDescent="0.25">
      <c r="A17" s="1"/>
      <c r="B17" s="12"/>
      <c r="C17" s="68"/>
      <c r="D17" s="69" t="s">
        <v>23</v>
      </c>
      <c r="E17" s="69"/>
      <c r="F17" s="69"/>
      <c r="G17" s="70" t="s">
        <v>24</v>
      </c>
      <c r="H17" s="71" t="s">
        <v>22</v>
      </c>
      <c r="I17" s="65">
        <f>I16*30%</f>
        <v>24.729299999999999</v>
      </c>
      <c r="J17" s="72"/>
      <c r="K17" s="67">
        <f t="shared" ref="K17:K22" si="0">J17*I17</f>
        <v>0</v>
      </c>
      <c r="L17" s="14"/>
      <c r="M17" s="1"/>
    </row>
    <row r="18" spans="1:13" ht="60" customHeight="1" x14ac:dyDescent="0.25">
      <c r="A18" s="1"/>
      <c r="B18" s="12"/>
      <c r="C18" s="68"/>
      <c r="D18" s="69" t="s">
        <v>25</v>
      </c>
      <c r="E18" s="69"/>
      <c r="F18" s="69"/>
      <c r="G18" s="70" t="s">
        <v>26</v>
      </c>
      <c r="H18" s="71" t="s">
        <v>22</v>
      </c>
      <c r="I18" s="65">
        <f>I16*30%</f>
        <v>24.729299999999999</v>
      </c>
      <c r="J18" s="72"/>
      <c r="K18" s="67">
        <f t="shared" si="0"/>
        <v>0</v>
      </c>
      <c r="L18" s="14"/>
      <c r="M18" s="1"/>
    </row>
    <row r="19" spans="1:13" ht="45" customHeight="1" x14ac:dyDescent="0.25">
      <c r="A19" s="1"/>
      <c r="B19" s="12"/>
      <c r="C19" s="68"/>
      <c r="D19" s="69" t="s">
        <v>27</v>
      </c>
      <c r="E19" s="69"/>
      <c r="F19" s="69"/>
      <c r="G19" s="73" t="s">
        <v>28</v>
      </c>
      <c r="H19" s="64" t="s">
        <v>29</v>
      </c>
      <c r="I19" s="65">
        <v>7.1</v>
      </c>
      <c r="J19" s="66"/>
      <c r="K19" s="67">
        <f t="shared" si="0"/>
        <v>0</v>
      </c>
      <c r="L19" s="14"/>
      <c r="M19" s="1"/>
    </row>
    <row r="20" spans="1:13" ht="60" customHeight="1" x14ac:dyDescent="0.25">
      <c r="A20" s="1"/>
      <c r="B20" s="12"/>
      <c r="C20" s="68"/>
      <c r="D20" s="69" t="s">
        <v>30</v>
      </c>
      <c r="E20" s="69"/>
      <c r="F20" s="69"/>
      <c r="G20" s="73" t="s">
        <v>31</v>
      </c>
      <c r="H20" s="64" t="s">
        <v>29</v>
      </c>
      <c r="I20" s="65">
        <f>2</f>
        <v>2</v>
      </c>
      <c r="J20" s="66"/>
      <c r="K20" s="67">
        <f t="shared" si="0"/>
        <v>0</v>
      </c>
      <c r="L20" s="14"/>
      <c r="M20" s="1"/>
    </row>
    <row r="21" spans="1:13" ht="60" customHeight="1" x14ac:dyDescent="0.25">
      <c r="A21" s="1"/>
      <c r="B21" s="12"/>
      <c r="C21" s="68"/>
      <c r="D21" s="69" t="s">
        <v>32</v>
      </c>
      <c r="E21" s="69"/>
      <c r="F21" s="69"/>
      <c r="G21" s="73" t="s">
        <v>33</v>
      </c>
      <c r="H21" s="64" t="s">
        <v>29</v>
      </c>
      <c r="I21" s="65">
        <v>7.1</v>
      </c>
      <c r="J21" s="66"/>
      <c r="K21" s="67">
        <f t="shared" si="0"/>
        <v>0</v>
      </c>
      <c r="L21" s="14"/>
      <c r="M21" s="1"/>
    </row>
    <row r="22" spans="1:13" ht="30" customHeight="1" x14ac:dyDescent="0.25">
      <c r="A22" s="1"/>
      <c r="B22" s="12"/>
      <c r="C22" s="68"/>
      <c r="D22" s="69" t="s">
        <v>34</v>
      </c>
      <c r="E22" s="69"/>
      <c r="F22" s="69"/>
      <c r="G22" s="73" t="s">
        <v>35</v>
      </c>
      <c r="H22" s="64" t="s">
        <v>29</v>
      </c>
      <c r="I22" s="65">
        <v>6</v>
      </c>
      <c r="J22" s="66"/>
      <c r="K22" s="67">
        <f t="shared" si="0"/>
        <v>0</v>
      </c>
      <c r="L22" s="14"/>
      <c r="M22" s="1"/>
    </row>
    <row r="23" spans="1:13" ht="30" customHeight="1" thickBot="1" x14ac:dyDescent="0.3">
      <c r="A23" s="1"/>
      <c r="B23" s="12"/>
      <c r="C23" s="74" t="s">
        <v>36</v>
      </c>
      <c r="D23" s="75"/>
      <c r="E23" s="75"/>
      <c r="F23" s="75"/>
      <c r="G23" s="76"/>
      <c r="H23" s="75"/>
      <c r="I23" s="65"/>
      <c r="J23" s="77"/>
      <c r="K23" s="78">
        <f>SUM(K16:K22)</f>
        <v>0</v>
      </c>
      <c r="L23" s="14"/>
      <c r="M23" s="1"/>
    </row>
    <row r="24" spans="1:13" ht="30" customHeight="1" thickBot="1" x14ac:dyDescent="0.3">
      <c r="A24" s="1"/>
      <c r="B24" s="12"/>
      <c r="C24" s="51"/>
      <c r="D24" s="52"/>
      <c r="E24" s="52"/>
      <c r="F24" s="52"/>
      <c r="G24" s="53" t="s">
        <v>37</v>
      </c>
      <c r="H24" s="52"/>
      <c r="I24" s="53"/>
      <c r="J24" s="54"/>
      <c r="K24" s="55"/>
      <c r="L24" s="14"/>
      <c r="M24" s="1"/>
    </row>
    <row r="25" spans="1:13" ht="30" customHeight="1" thickBot="1" x14ac:dyDescent="0.3">
      <c r="A25" s="1"/>
      <c r="B25" s="12"/>
      <c r="C25" s="56"/>
      <c r="D25" s="57"/>
      <c r="E25" s="57"/>
      <c r="F25" s="57"/>
      <c r="G25" s="58" t="s">
        <v>19</v>
      </c>
      <c r="H25" s="57"/>
      <c r="I25" s="58"/>
      <c r="J25" s="59"/>
      <c r="K25" s="60"/>
      <c r="L25" s="14"/>
      <c r="M25" s="1"/>
    </row>
    <row r="26" spans="1:13" ht="90" customHeight="1" thickBot="1" x14ac:dyDescent="0.3">
      <c r="A26" s="1"/>
      <c r="B26" s="12"/>
      <c r="C26" s="79"/>
      <c r="D26" s="80" t="s">
        <v>20</v>
      </c>
      <c r="E26" s="80"/>
      <c r="F26" s="80"/>
      <c r="G26" s="81" t="s">
        <v>21</v>
      </c>
      <c r="H26" s="82" t="s">
        <v>22</v>
      </c>
      <c r="I26" s="83">
        <v>71.37</v>
      </c>
      <c r="J26" s="66"/>
      <c r="K26" s="67">
        <f>J26*I26</f>
        <v>0</v>
      </c>
      <c r="L26" s="14"/>
      <c r="M26" s="1"/>
    </row>
    <row r="27" spans="1:13" ht="30" customHeight="1" thickBot="1" x14ac:dyDescent="0.3">
      <c r="A27" s="1"/>
      <c r="B27" s="12"/>
      <c r="C27" s="84"/>
      <c r="D27" s="85"/>
      <c r="E27" s="85"/>
      <c r="F27" s="85"/>
      <c r="G27" s="86" t="s">
        <v>38</v>
      </c>
      <c r="H27" s="85"/>
      <c r="I27" s="87"/>
      <c r="J27" s="88"/>
      <c r="K27" s="89"/>
      <c r="L27" s="14"/>
      <c r="M27" s="1"/>
    </row>
    <row r="28" spans="1:13" s="97" customFormat="1" ht="30" customHeight="1" x14ac:dyDescent="0.3">
      <c r="A28" s="1"/>
      <c r="B28" s="12"/>
      <c r="C28" s="90"/>
      <c r="D28" s="91" t="s">
        <v>39</v>
      </c>
      <c r="E28" s="91"/>
      <c r="F28" s="91"/>
      <c r="G28" s="92" t="s">
        <v>40</v>
      </c>
      <c r="H28" s="93" t="s">
        <v>22</v>
      </c>
      <c r="I28" s="94">
        <f>71.37*0.35</f>
        <v>24.979500000000002</v>
      </c>
      <c r="J28" s="95"/>
      <c r="K28" s="96">
        <f t="shared" ref="K28:K39" si="1">J28*I28</f>
        <v>0</v>
      </c>
      <c r="L28" s="14"/>
      <c r="M28" s="1"/>
    </row>
    <row r="29" spans="1:13" ht="30" customHeight="1" x14ac:dyDescent="0.25">
      <c r="A29" s="1"/>
      <c r="B29" s="12"/>
      <c r="C29" s="98"/>
      <c r="D29" s="99" t="s">
        <v>41</v>
      </c>
      <c r="E29" s="69"/>
      <c r="F29" s="69"/>
      <c r="G29" s="70" t="s">
        <v>42</v>
      </c>
      <c r="H29" s="71" t="s">
        <v>22</v>
      </c>
      <c r="I29" s="100">
        <f>71.37*0.35</f>
        <v>24.979500000000002</v>
      </c>
      <c r="J29" s="101"/>
      <c r="K29" s="102">
        <f t="shared" si="1"/>
        <v>0</v>
      </c>
      <c r="L29" s="14"/>
      <c r="M29" s="1"/>
    </row>
    <row r="30" spans="1:13" ht="30" customHeight="1" thickBot="1" x14ac:dyDescent="0.3">
      <c r="A30" s="1"/>
      <c r="B30" s="12"/>
      <c r="C30" s="103"/>
      <c r="D30" s="104" t="s">
        <v>43</v>
      </c>
      <c r="E30" s="105"/>
      <c r="F30" s="105"/>
      <c r="G30" s="106" t="s">
        <v>44</v>
      </c>
      <c r="H30" s="107" t="s">
        <v>22</v>
      </c>
      <c r="I30" s="108">
        <f>I28*0.3</f>
        <v>7.4938500000000001</v>
      </c>
      <c r="J30" s="109"/>
      <c r="K30" s="110">
        <f t="shared" si="1"/>
        <v>0</v>
      </c>
      <c r="L30" s="14"/>
      <c r="M30" s="1"/>
    </row>
    <row r="31" spans="1:13" ht="30" customHeight="1" thickBot="1" x14ac:dyDescent="0.3">
      <c r="A31" s="1"/>
      <c r="B31" s="12"/>
      <c r="C31" s="111"/>
      <c r="D31" s="112"/>
      <c r="E31" s="113"/>
      <c r="F31" s="113"/>
      <c r="G31" s="114" t="s">
        <v>45</v>
      </c>
      <c r="H31" s="115"/>
      <c r="I31" s="116"/>
      <c r="J31" s="117"/>
      <c r="K31" s="118"/>
      <c r="L31" s="14"/>
      <c r="M31" s="1"/>
    </row>
    <row r="32" spans="1:13" ht="30" customHeight="1" x14ac:dyDescent="0.25">
      <c r="A32" s="1"/>
      <c r="B32" s="12"/>
      <c r="C32" s="90"/>
      <c r="D32" s="91" t="s">
        <v>46</v>
      </c>
      <c r="E32" s="119"/>
      <c r="F32" s="119"/>
      <c r="G32" s="92" t="s">
        <v>47</v>
      </c>
      <c r="H32" s="93" t="s">
        <v>22</v>
      </c>
      <c r="I32" s="94">
        <v>1.5</v>
      </c>
      <c r="J32" s="95"/>
      <c r="K32" s="96">
        <f t="shared" si="1"/>
        <v>0</v>
      </c>
      <c r="L32" s="14"/>
      <c r="M32" s="1"/>
    </row>
    <row r="33" spans="1:13" ht="30" customHeight="1" thickBot="1" x14ac:dyDescent="0.3">
      <c r="A33" s="1"/>
      <c r="B33" s="12"/>
      <c r="C33" s="120"/>
      <c r="D33" s="121" t="s">
        <v>48</v>
      </c>
      <c r="E33" s="122"/>
      <c r="F33" s="122"/>
      <c r="G33" s="123" t="s">
        <v>49</v>
      </c>
      <c r="H33" s="124" t="s">
        <v>22</v>
      </c>
      <c r="I33" s="125">
        <v>1.5</v>
      </c>
      <c r="J33" s="126"/>
      <c r="K33" s="127">
        <f t="shared" si="1"/>
        <v>0</v>
      </c>
      <c r="L33" s="14"/>
      <c r="M33" s="1"/>
    </row>
    <row r="34" spans="1:13" ht="30" customHeight="1" thickBot="1" x14ac:dyDescent="0.3">
      <c r="A34" s="1"/>
      <c r="B34" s="12"/>
      <c r="C34" s="128"/>
      <c r="D34" s="129"/>
      <c r="E34" s="75"/>
      <c r="F34" s="75"/>
      <c r="G34" s="130" t="s">
        <v>50</v>
      </c>
      <c r="H34" s="131"/>
      <c r="I34" s="132"/>
      <c r="J34" s="133"/>
      <c r="K34" s="134"/>
      <c r="L34" s="14"/>
      <c r="M34" s="1"/>
    </row>
    <row r="35" spans="1:13" ht="30" customHeight="1" x14ac:dyDescent="0.25">
      <c r="A35" s="1"/>
      <c r="B35" s="12"/>
      <c r="C35" s="90"/>
      <c r="D35" s="135" t="s">
        <v>51</v>
      </c>
      <c r="E35" s="119"/>
      <c r="F35" s="119"/>
      <c r="G35" s="92" t="s">
        <v>52</v>
      </c>
      <c r="H35" s="93" t="s">
        <v>22</v>
      </c>
      <c r="I35" s="94">
        <v>31.28</v>
      </c>
      <c r="J35" s="95"/>
      <c r="K35" s="136">
        <f t="shared" si="1"/>
        <v>0</v>
      </c>
      <c r="L35" s="14"/>
      <c r="M35" s="1"/>
    </row>
    <row r="36" spans="1:13" ht="30" customHeight="1" x14ac:dyDescent="0.25">
      <c r="A36" s="1"/>
      <c r="B36" s="12"/>
      <c r="C36" s="98"/>
      <c r="D36" s="99" t="s">
        <v>53</v>
      </c>
      <c r="E36" s="69"/>
      <c r="F36" s="69"/>
      <c r="G36" s="63" t="s">
        <v>54</v>
      </c>
      <c r="H36" s="64" t="s">
        <v>22</v>
      </c>
      <c r="I36" s="65">
        <v>23.96</v>
      </c>
      <c r="J36" s="101"/>
      <c r="K36" s="102">
        <f t="shared" si="1"/>
        <v>0</v>
      </c>
      <c r="L36" s="14"/>
      <c r="M36" s="1"/>
    </row>
    <row r="37" spans="1:13" ht="30" customHeight="1" x14ac:dyDescent="0.25">
      <c r="A37" s="1"/>
      <c r="B37" s="12"/>
      <c r="C37" s="98"/>
      <c r="D37" s="99" t="s">
        <v>55</v>
      </c>
      <c r="E37" s="69"/>
      <c r="F37" s="69"/>
      <c r="G37" s="73" t="s">
        <v>56</v>
      </c>
      <c r="H37" s="64" t="s">
        <v>22</v>
      </c>
      <c r="I37" s="65">
        <v>31.28</v>
      </c>
      <c r="J37" s="101"/>
      <c r="K37" s="102">
        <f t="shared" si="1"/>
        <v>0</v>
      </c>
      <c r="L37" s="14"/>
      <c r="M37" s="1"/>
    </row>
    <row r="38" spans="1:13" ht="45" customHeight="1" x14ac:dyDescent="0.25">
      <c r="A38" s="1"/>
      <c r="B38" s="12"/>
      <c r="C38" s="98"/>
      <c r="D38" s="99" t="s">
        <v>57</v>
      </c>
      <c r="E38" s="69"/>
      <c r="F38" s="69"/>
      <c r="G38" s="63" t="s">
        <v>58</v>
      </c>
      <c r="H38" s="64" t="s">
        <v>22</v>
      </c>
      <c r="I38" s="65">
        <v>23.96</v>
      </c>
      <c r="J38" s="101"/>
      <c r="K38" s="102">
        <f t="shared" si="1"/>
        <v>0</v>
      </c>
      <c r="L38" s="14"/>
      <c r="M38" s="1"/>
    </row>
    <row r="39" spans="1:13" ht="60" customHeight="1" x14ac:dyDescent="0.25">
      <c r="A39" s="1"/>
      <c r="B39" s="12"/>
      <c r="C39" s="98"/>
      <c r="D39" s="137" t="s">
        <v>59</v>
      </c>
      <c r="E39" s="69"/>
      <c r="F39" s="69"/>
      <c r="G39" s="63" t="s">
        <v>60</v>
      </c>
      <c r="H39" s="64" t="s">
        <v>22</v>
      </c>
      <c r="I39" s="65">
        <v>6.75</v>
      </c>
      <c r="J39" s="101"/>
      <c r="K39" s="67">
        <f t="shared" si="1"/>
        <v>0</v>
      </c>
      <c r="L39" s="14"/>
      <c r="M39" s="1"/>
    </row>
    <row r="40" spans="1:13" ht="30" customHeight="1" thickBot="1" x14ac:dyDescent="0.3">
      <c r="A40" s="1"/>
      <c r="B40" s="12"/>
      <c r="C40" s="74" t="s">
        <v>36</v>
      </c>
      <c r="D40" s="138"/>
      <c r="E40" s="139"/>
      <c r="F40" s="138"/>
      <c r="G40" s="138"/>
      <c r="H40" s="138"/>
      <c r="I40" s="140"/>
      <c r="J40" s="141"/>
      <c r="K40" s="142">
        <f>SUM(K26:K39)</f>
        <v>0</v>
      </c>
      <c r="L40" s="14"/>
      <c r="M40" s="1"/>
    </row>
    <row r="41" spans="1:13" ht="30" customHeight="1" thickBot="1" x14ac:dyDescent="0.3">
      <c r="A41" s="1"/>
      <c r="B41" s="12"/>
      <c r="C41" s="143"/>
      <c r="D41" s="144"/>
      <c r="E41" s="144"/>
      <c r="F41" s="144"/>
      <c r="G41" s="145" t="s">
        <v>61</v>
      </c>
      <c r="H41" s="144"/>
      <c r="I41" s="145"/>
      <c r="J41" s="146"/>
      <c r="K41" s="147"/>
      <c r="L41" s="14"/>
      <c r="M41" s="1"/>
    </row>
    <row r="42" spans="1:13" ht="30" customHeight="1" thickBot="1" x14ac:dyDescent="0.3">
      <c r="A42" s="1"/>
      <c r="B42" s="12"/>
      <c r="C42" s="148"/>
      <c r="D42" s="87"/>
      <c r="E42" s="87"/>
      <c r="F42" s="87"/>
      <c r="G42" s="149" t="s">
        <v>19</v>
      </c>
      <c r="H42" s="87"/>
      <c r="I42" s="150"/>
      <c r="J42" s="151"/>
      <c r="K42" s="152"/>
      <c r="L42" s="14"/>
      <c r="M42" s="1"/>
    </row>
    <row r="43" spans="1:13" ht="90" customHeight="1" x14ac:dyDescent="0.25">
      <c r="A43" s="1"/>
      <c r="B43" s="12"/>
      <c r="C43" s="61"/>
      <c r="D43" s="62" t="s">
        <v>20</v>
      </c>
      <c r="E43" s="62"/>
      <c r="F43" s="62"/>
      <c r="G43" s="92" t="s">
        <v>21</v>
      </c>
      <c r="H43" s="93" t="s">
        <v>22</v>
      </c>
      <c r="I43" s="94">
        <v>8.86</v>
      </c>
      <c r="J43" s="153"/>
      <c r="K43" s="67">
        <f t="shared" ref="K43:K46" si="2">J43*I43</f>
        <v>0</v>
      </c>
      <c r="L43" s="14"/>
      <c r="M43" s="1"/>
    </row>
    <row r="44" spans="1:13" ht="30" customHeight="1" x14ac:dyDescent="0.25">
      <c r="A44" s="1"/>
      <c r="B44" s="12"/>
      <c r="C44" s="61"/>
      <c r="D44" s="62" t="s">
        <v>23</v>
      </c>
      <c r="E44" s="68"/>
      <c r="F44" s="68"/>
      <c r="G44" s="70" t="s">
        <v>62</v>
      </c>
      <c r="H44" s="71" t="s">
        <v>29</v>
      </c>
      <c r="I44" s="100">
        <v>25.93</v>
      </c>
      <c r="J44" s="154"/>
      <c r="K44" s="67">
        <f t="shared" si="2"/>
        <v>0</v>
      </c>
      <c r="L44" s="14"/>
      <c r="M44" s="1"/>
    </row>
    <row r="45" spans="1:13" s="97" customFormat="1" ht="60" customHeight="1" x14ac:dyDescent="0.3">
      <c r="A45" s="1"/>
      <c r="B45" s="12"/>
      <c r="C45" s="61"/>
      <c r="D45" s="62" t="s">
        <v>25</v>
      </c>
      <c r="E45" s="99"/>
      <c r="F45" s="99"/>
      <c r="G45" s="70" t="s">
        <v>33</v>
      </c>
      <c r="H45" s="71" t="s">
        <v>29</v>
      </c>
      <c r="I45" s="100">
        <v>16.62</v>
      </c>
      <c r="J45" s="154"/>
      <c r="K45" s="67">
        <f t="shared" si="2"/>
        <v>0</v>
      </c>
      <c r="L45" s="14"/>
      <c r="M45" s="1"/>
    </row>
    <row r="46" spans="1:13" ht="30" customHeight="1" thickBot="1" x14ac:dyDescent="0.3">
      <c r="A46" s="1"/>
      <c r="B46" s="12"/>
      <c r="C46" s="79"/>
      <c r="D46" s="62" t="s">
        <v>27</v>
      </c>
      <c r="E46" s="155"/>
      <c r="F46" s="155"/>
      <c r="G46" s="156" t="s">
        <v>35</v>
      </c>
      <c r="H46" s="157" t="s">
        <v>29</v>
      </c>
      <c r="I46" s="140">
        <v>3.1</v>
      </c>
      <c r="J46" s="158"/>
      <c r="K46" s="67">
        <f t="shared" si="2"/>
        <v>0</v>
      </c>
      <c r="L46" s="14"/>
      <c r="M46" s="1"/>
    </row>
    <row r="47" spans="1:13" s="97" customFormat="1" ht="30" customHeight="1" thickBot="1" x14ac:dyDescent="0.35">
      <c r="A47" s="1"/>
      <c r="B47" s="12"/>
      <c r="C47" s="159"/>
      <c r="D47" s="160"/>
      <c r="E47" s="160"/>
      <c r="F47" s="160"/>
      <c r="G47" s="161" t="s">
        <v>63</v>
      </c>
      <c r="H47" s="160"/>
      <c r="I47" s="150"/>
      <c r="J47" s="162"/>
      <c r="K47" s="152"/>
      <c r="L47" s="14"/>
      <c r="M47" s="1"/>
    </row>
    <row r="48" spans="1:13" ht="30" customHeight="1" x14ac:dyDescent="0.25">
      <c r="A48" s="1"/>
      <c r="B48" s="12"/>
      <c r="C48" s="61"/>
      <c r="D48" s="163" t="s">
        <v>39</v>
      </c>
      <c r="E48" s="62"/>
      <c r="F48" s="163"/>
      <c r="G48" s="164" t="s">
        <v>42</v>
      </c>
      <c r="H48" s="165" t="s">
        <v>22</v>
      </c>
      <c r="I48" s="166">
        <v>97.55</v>
      </c>
      <c r="J48" s="153"/>
      <c r="K48" s="67">
        <f t="shared" ref="K48:K50" si="3">J48*I48</f>
        <v>0</v>
      </c>
      <c r="L48" s="14"/>
      <c r="M48" s="1"/>
    </row>
    <row r="49" spans="1:13" ht="30" customHeight="1" x14ac:dyDescent="0.25">
      <c r="A49" s="1"/>
      <c r="B49" s="12"/>
      <c r="C49" s="61"/>
      <c r="D49" s="163" t="s">
        <v>41</v>
      </c>
      <c r="E49" s="62"/>
      <c r="F49" s="163"/>
      <c r="G49" s="70" t="s">
        <v>44</v>
      </c>
      <c r="H49" s="71" t="s">
        <v>22</v>
      </c>
      <c r="I49" s="100">
        <v>97.55</v>
      </c>
      <c r="J49" s="153"/>
      <c r="K49" s="67">
        <f t="shared" si="3"/>
        <v>0</v>
      </c>
      <c r="L49" s="14"/>
      <c r="M49" s="1"/>
    </row>
    <row r="50" spans="1:13" ht="30" customHeight="1" thickBot="1" x14ac:dyDescent="0.3">
      <c r="A50" s="1"/>
      <c r="B50" s="12"/>
      <c r="C50" s="79"/>
      <c r="D50" s="163" t="s">
        <v>43</v>
      </c>
      <c r="E50" s="155"/>
      <c r="F50" s="155"/>
      <c r="G50" s="123" t="s">
        <v>64</v>
      </c>
      <c r="H50" s="124" t="s">
        <v>29</v>
      </c>
      <c r="I50" s="125">
        <f>2.23+2.12+1.62+0.1+2.12+11.86+3.56+3.48+2.66+0.1+2.15+4.23+4.23+2.06+3.13</f>
        <v>45.65</v>
      </c>
      <c r="J50" s="167"/>
      <c r="K50" s="67">
        <f t="shared" si="3"/>
        <v>0</v>
      </c>
      <c r="L50" s="14"/>
      <c r="M50" s="1"/>
    </row>
    <row r="51" spans="1:13" ht="30" customHeight="1" thickBot="1" x14ac:dyDescent="0.3">
      <c r="A51" s="1"/>
      <c r="B51" s="12"/>
      <c r="C51" s="148"/>
      <c r="D51" s="87"/>
      <c r="E51" s="87"/>
      <c r="F51" s="87"/>
      <c r="G51" s="149" t="s">
        <v>65</v>
      </c>
      <c r="H51" s="87"/>
      <c r="I51" s="150"/>
      <c r="J51" s="168"/>
      <c r="K51" s="152"/>
      <c r="L51" s="14"/>
      <c r="M51" s="1"/>
    </row>
    <row r="52" spans="1:13" ht="30" customHeight="1" x14ac:dyDescent="0.25">
      <c r="A52" s="1"/>
      <c r="B52" s="12"/>
      <c r="C52" s="61"/>
      <c r="D52" s="163" t="s">
        <v>46</v>
      </c>
      <c r="E52" s="163"/>
      <c r="F52" s="163"/>
      <c r="G52" s="63" t="s">
        <v>42</v>
      </c>
      <c r="H52" s="64" t="s">
        <v>22</v>
      </c>
      <c r="I52" s="65">
        <v>4.75</v>
      </c>
      <c r="J52" s="153"/>
      <c r="K52" s="67">
        <f t="shared" ref="K52:K54" si="4">J52*I52</f>
        <v>0</v>
      </c>
      <c r="L52" s="14"/>
      <c r="M52" s="1"/>
    </row>
    <row r="53" spans="1:13" ht="75" customHeight="1" x14ac:dyDescent="0.25">
      <c r="A53" s="1"/>
      <c r="B53" s="12"/>
      <c r="C53" s="61"/>
      <c r="D53" s="163" t="s">
        <v>48</v>
      </c>
      <c r="E53" s="163"/>
      <c r="F53" s="163"/>
      <c r="G53" s="63" t="s">
        <v>66</v>
      </c>
      <c r="H53" s="64" t="s">
        <v>22</v>
      </c>
      <c r="I53" s="65">
        <v>4.75</v>
      </c>
      <c r="J53" s="153"/>
      <c r="K53" s="67">
        <f t="shared" si="4"/>
        <v>0</v>
      </c>
      <c r="L53" s="14"/>
      <c r="M53" s="1"/>
    </row>
    <row r="54" spans="1:13" ht="30" customHeight="1" thickBot="1" x14ac:dyDescent="0.3">
      <c r="A54" s="1"/>
      <c r="B54" s="12"/>
      <c r="C54" s="79"/>
      <c r="D54" s="163" t="s">
        <v>67</v>
      </c>
      <c r="E54" s="169"/>
      <c r="F54" s="169"/>
      <c r="G54" s="63" t="s">
        <v>68</v>
      </c>
      <c r="H54" s="64" t="s">
        <v>22</v>
      </c>
      <c r="I54" s="65">
        <v>14.38</v>
      </c>
      <c r="J54" s="170"/>
      <c r="K54" s="67">
        <f t="shared" si="4"/>
        <v>0</v>
      </c>
      <c r="L54" s="14"/>
      <c r="M54" s="1"/>
    </row>
    <row r="55" spans="1:13" ht="30" customHeight="1" thickBot="1" x14ac:dyDescent="0.3">
      <c r="A55" s="1"/>
      <c r="B55" s="12"/>
      <c r="C55" s="148"/>
      <c r="D55" s="87"/>
      <c r="E55" s="87"/>
      <c r="F55" s="87"/>
      <c r="G55" s="149" t="s">
        <v>69</v>
      </c>
      <c r="H55" s="87"/>
      <c r="I55" s="150"/>
      <c r="J55" s="168"/>
      <c r="K55" s="152"/>
      <c r="L55" s="14"/>
      <c r="M55" s="1"/>
    </row>
    <row r="56" spans="1:13" ht="30" customHeight="1" thickBot="1" x14ac:dyDescent="0.3">
      <c r="A56" s="1"/>
      <c r="B56" s="12"/>
      <c r="C56" s="79"/>
      <c r="D56" s="169" t="s">
        <v>51</v>
      </c>
      <c r="E56" s="169"/>
      <c r="F56" s="169"/>
      <c r="G56" s="63" t="s">
        <v>70</v>
      </c>
      <c r="H56" s="64" t="s">
        <v>71</v>
      </c>
      <c r="I56" s="65">
        <v>4</v>
      </c>
      <c r="J56" s="170"/>
      <c r="K56" s="67">
        <f t="shared" ref="K56" si="5">J56*I56</f>
        <v>0</v>
      </c>
      <c r="L56" s="14"/>
      <c r="M56" s="1"/>
    </row>
    <row r="57" spans="1:13" ht="30" customHeight="1" thickBot="1" x14ac:dyDescent="0.3">
      <c r="A57" s="1"/>
      <c r="B57" s="12"/>
      <c r="C57" s="148"/>
      <c r="D57" s="87"/>
      <c r="E57" s="87"/>
      <c r="F57" s="87"/>
      <c r="G57" s="149" t="s">
        <v>50</v>
      </c>
      <c r="H57" s="87"/>
      <c r="I57" s="150"/>
      <c r="J57" s="168"/>
      <c r="K57" s="152"/>
      <c r="L57" s="14"/>
      <c r="M57" s="1"/>
    </row>
    <row r="58" spans="1:13" ht="30" customHeight="1" x14ac:dyDescent="0.25">
      <c r="A58" s="1"/>
      <c r="B58" s="12"/>
      <c r="C58" s="61"/>
      <c r="D58" s="163" t="s">
        <v>72</v>
      </c>
      <c r="E58" s="163"/>
      <c r="F58" s="163"/>
      <c r="G58" s="63" t="s">
        <v>52</v>
      </c>
      <c r="H58" s="64" t="s">
        <v>22</v>
      </c>
      <c r="I58" s="65">
        <v>70.02</v>
      </c>
      <c r="J58" s="153"/>
      <c r="K58" s="67">
        <f t="shared" ref="K58:K63" si="6">J58*I58</f>
        <v>0</v>
      </c>
      <c r="L58" s="14"/>
      <c r="M58" s="1"/>
    </row>
    <row r="59" spans="1:13" ht="30" customHeight="1" x14ac:dyDescent="0.25">
      <c r="A59" s="1"/>
      <c r="B59" s="12"/>
      <c r="C59" s="61"/>
      <c r="D59" s="163" t="s">
        <v>73</v>
      </c>
      <c r="E59" s="163"/>
      <c r="F59" s="163"/>
      <c r="G59" s="63" t="s">
        <v>54</v>
      </c>
      <c r="H59" s="64" t="s">
        <v>22</v>
      </c>
      <c r="I59" s="65">
        <f>64.19+5.795</f>
        <v>69.984999999999999</v>
      </c>
      <c r="J59" s="153"/>
      <c r="K59" s="67">
        <f t="shared" si="6"/>
        <v>0</v>
      </c>
      <c r="L59" s="14"/>
      <c r="M59" s="1"/>
    </row>
    <row r="60" spans="1:13" ht="30" customHeight="1" x14ac:dyDescent="0.25">
      <c r="A60" s="1"/>
      <c r="B60" s="12"/>
      <c r="C60" s="61"/>
      <c r="D60" s="163" t="s">
        <v>74</v>
      </c>
      <c r="E60" s="163"/>
      <c r="F60" s="163"/>
      <c r="G60" s="73" t="s">
        <v>56</v>
      </c>
      <c r="H60" s="64" t="s">
        <v>22</v>
      </c>
      <c r="I60" s="65">
        <f>((2.7+5.88+121.62+44.5+16.975)-(8.169+5.28+0.36))</f>
        <v>177.86600000000001</v>
      </c>
      <c r="J60" s="153"/>
      <c r="K60" s="67">
        <f t="shared" si="6"/>
        <v>0</v>
      </c>
      <c r="L60" s="14"/>
      <c r="M60" s="1"/>
    </row>
    <row r="61" spans="1:13" ht="45" customHeight="1" x14ac:dyDescent="0.25">
      <c r="A61" s="1"/>
      <c r="B61" s="12"/>
      <c r="C61" s="98"/>
      <c r="D61" s="163" t="s">
        <v>75</v>
      </c>
      <c r="E61" s="68"/>
      <c r="F61" s="68"/>
      <c r="G61" s="63" t="s">
        <v>58</v>
      </c>
      <c r="H61" s="64" t="s">
        <v>22</v>
      </c>
      <c r="I61" s="65">
        <f>64.19+5.795+30.085</f>
        <v>100.07</v>
      </c>
      <c r="J61" s="154"/>
      <c r="K61" s="67">
        <f t="shared" si="6"/>
        <v>0</v>
      </c>
      <c r="L61" s="14"/>
      <c r="M61" s="1"/>
    </row>
    <row r="62" spans="1:13" ht="30" customHeight="1" x14ac:dyDescent="0.25">
      <c r="A62" s="1"/>
      <c r="B62" s="12"/>
      <c r="C62" s="61"/>
      <c r="D62" s="163" t="s">
        <v>76</v>
      </c>
      <c r="E62" s="68"/>
      <c r="F62" s="68"/>
      <c r="G62" s="63" t="s">
        <v>77</v>
      </c>
      <c r="H62" s="64" t="s">
        <v>22</v>
      </c>
      <c r="I62" s="65">
        <v>5.64</v>
      </c>
      <c r="J62" s="154"/>
      <c r="K62" s="67">
        <f t="shared" si="6"/>
        <v>0</v>
      </c>
      <c r="L62" s="14"/>
      <c r="M62" s="1"/>
    </row>
    <row r="63" spans="1:13" ht="30" customHeight="1" x14ac:dyDescent="0.25">
      <c r="A63" s="1"/>
      <c r="B63" s="12"/>
      <c r="C63" s="61"/>
      <c r="D63" s="163" t="s">
        <v>78</v>
      </c>
      <c r="E63" s="68"/>
      <c r="F63" s="68"/>
      <c r="G63" s="63" t="s">
        <v>79</v>
      </c>
      <c r="H63" s="64" t="s">
        <v>29</v>
      </c>
      <c r="I63" s="65">
        <v>19.96</v>
      </c>
      <c r="J63" s="154"/>
      <c r="K63" s="67">
        <f t="shared" si="6"/>
        <v>0</v>
      </c>
      <c r="L63" s="14"/>
      <c r="M63" s="1"/>
    </row>
    <row r="64" spans="1:13" ht="30" customHeight="1" thickBot="1" x14ac:dyDescent="0.3">
      <c r="A64" s="1"/>
      <c r="B64" s="12"/>
      <c r="C64" s="171" t="s">
        <v>36</v>
      </c>
      <c r="D64" s="172"/>
      <c r="E64" s="172"/>
      <c r="F64" s="172"/>
      <c r="G64" s="173"/>
      <c r="H64" s="174"/>
      <c r="I64" s="108"/>
      <c r="J64" s="175"/>
      <c r="K64" s="176">
        <f>SUM(K43:K63)</f>
        <v>0</v>
      </c>
      <c r="L64" s="14"/>
      <c r="M64" s="1"/>
    </row>
    <row r="65" spans="1:13" s="184" customFormat="1" ht="30" customHeight="1" thickBot="1" x14ac:dyDescent="0.3">
      <c r="A65" s="177"/>
      <c r="B65" s="178"/>
      <c r="C65" s="179" t="s">
        <v>80</v>
      </c>
      <c r="D65" s="180"/>
      <c r="E65" s="180"/>
      <c r="F65" s="180"/>
      <c r="G65" s="180"/>
      <c r="H65" s="180"/>
      <c r="I65" s="180"/>
      <c r="J65" s="181"/>
      <c r="K65" s="182">
        <f>K23+K40+K64</f>
        <v>0</v>
      </c>
      <c r="L65" s="183"/>
      <c r="M65" s="177"/>
    </row>
    <row r="66" spans="1:13" s="184" customFormat="1" ht="30" customHeight="1" thickBot="1" x14ac:dyDescent="0.3">
      <c r="A66" s="177"/>
      <c r="B66" s="178"/>
      <c r="C66" s="185"/>
      <c r="D66" s="186"/>
      <c r="E66" s="186"/>
      <c r="F66" s="186"/>
      <c r="G66" s="186"/>
      <c r="H66" s="186"/>
      <c r="I66" s="187"/>
      <c r="J66" s="186"/>
      <c r="K66" s="188"/>
      <c r="L66" s="183"/>
      <c r="M66" s="177"/>
    </row>
    <row r="67" spans="1:13" ht="30" customHeight="1" thickBot="1" x14ac:dyDescent="0.3">
      <c r="A67" s="1"/>
      <c r="B67" s="12"/>
      <c r="C67" s="189"/>
      <c r="D67" s="190"/>
      <c r="E67" s="190"/>
      <c r="F67" s="190"/>
      <c r="G67" s="191" t="s">
        <v>81</v>
      </c>
      <c r="H67" s="192"/>
      <c r="I67" s="193"/>
      <c r="J67" s="194"/>
      <c r="K67" s="195"/>
      <c r="L67" s="14"/>
      <c r="M67" s="1"/>
    </row>
    <row r="68" spans="1:13" ht="30" customHeight="1" thickBot="1" x14ac:dyDescent="0.3">
      <c r="A68" s="1"/>
      <c r="B68" s="12"/>
      <c r="C68" s="196"/>
      <c r="D68" s="197"/>
      <c r="E68" s="197"/>
      <c r="F68" s="198"/>
      <c r="G68" s="199" t="s">
        <v>82</v>
      </c>
      <c r="H68" s="198"/>
      <c r="I68" s="47"/>
      <c r="J68" s="200"/>
      <c r="K68" s="201"/>
      <c r="L68" s="14"/>
      <c r="M68" s="1"/>
    </row>
    <row r="69" spans="1:13" ht="30" customHeight="1" x14ac:dyDescent="0.25">
      <c r="A69" s="1"/>
      <c r="B69" s="12"/>
      <c r="C69" s="202"/>
      <c r="D69" s="203" t="s">
        <v>20</v>
      </c>
      <c r="E69" s="203"/>
      <c r="F69" s="203"/>
      <c r="G69" s="204" t="s">
        <v>83</v>
      </c>
      <c r="H69" s="205" t="s">
        <v>71</v>
      </c>
      <c r="I69" s="94">
        <v>4</v>
      </c>
      <c r="J69" s="206"/>
      <c r="K69" s="207">
        <f>I69*J69</f>
        <v>0</v>
      </c>
      <c r="L69" s="14"/>
      <c r="M69" s="1"/>
    </row>
    <row r="70" spans="1:13" ht="30" customHeight="1" x14ac:dyDescent="0.25">
      <c r="A70" s="1"/>
      <c r="B70" s="12"/>
      <c r="C70" s="208"/>
      <c r="D70" s="209" t="s">
        <v>23</v>
      </c>
      <c r="E70" s="209"/>
      <c r="F70" s="209"/>
      <c r="G70" s="210" t="s">
        <v>84</v>
      </c>
      <c r="H70" s="68" t="s">
        <v>85</v>
      </c>
      <c r="I70" s="100">
        <v>1</v>
      </c>
      <c r="J70" s="154"/>
      <c r="K70" s="211">
        <f>I70*J70</f>
        <v>0</v>
      </c>
      <c r="L70" s="14"/>
      <c r="M70" s="1"/>
    </row>
    <row r="71" spans="1:13" ht="30" customHeight="1" x14ac:dyDescent="0.25">
      <c r="A71" s="1"/>
      <c r="B71" s="12"/>
      <c r="C71" s="208"/>
      <c r="D71" s="209" t="s">
        <v>25</v>
      </c>
      <c r="E71" s="209"/>
      <c r="F71" s="209"/>
      <c r="G71" s="210" t="s">
        <v>86</v>
      </c>
      <c r="H71" s="68" t="s">
        <v>71</v>
      </c>
      <c r="I71" s="108">
        <v>1</v>
      </c>
      <c r="J71" s="167"/>
      <c r="K71" s="211">
        <f t="shared" ref="K71:K72" si="7">I71*J71</f>
        <v>0</v>
      </c>
      <c r="L71" s="14"/>
      <c r="M71" s="1"/>
    </row>
    <row r="72" spans="1:13" ht="30" customHeight="1" x14ac:dyDescent="0.25">
      <c r="A72" s="1"/>
      <c r="B72" s="12"/>
      <c r="C72" s="208"/>
      <c r="D72" s="209" t="s">
        <v>27</v>
      </c>
      <c r="E72" s="209"/>
      <c r="F72" s="209"/>
      <c r="G72" s="210" t="s">
        <v>87</v>
      </c>
      <c r="H72" s="68" t="s">
        <v>71</v>
      </c>
      <c r="I72" s="108">
        <v>2</v>
      </c>
      <c r="J72" s="154"/>
      <c r="K72" s="212">
        <f t="shared" si="7"/>
        <v>0</v>
      </c>
      <c r="L72" s="14"/>
      <c r="M72" s="1"/>
    </row>
    <row r="73" spans="1:13" ht="30" customHeight="1" thickBot="1" x14ac:dyDescent="0.3">
      <c r="A73" s="1"/>
      <c r="B73" s="12"/>
      <c r="C73" s="171" t="s">
        <v>36</v>
      </c>
      <c r="D73" s="172"/>
      <c r="E73" s="172"/>
      <c r="F73" s="172"/>
      <c r="G73" s="173"/>
      <c r="H73" s="174"/>
      <c r="I73" s="108"/>
      <c r="J73" s="175"/>
      <c r="K73" s="176">
        <f>SUM(K69:K72)</f>
        <v>0</v>
      </c>
      <c r="L73" s="14"/>
      <c r="M73" s="1"/>
    </row>
    <row r="74" spans="1:13" ht="30" customHeight="1" thickBot="1" x14ac:dyDescent="0.3">
      <c r="A74" s="1"/>
      <c r="B74" s="12"/>
      <c r="C74" s="189"/>
      <c r="D74" s="190"/>
      <c r="E74" s="190"/>
      <c r="F74" s="213" t="s">
        <v>88</v>
      </c>
      <c r="G74" s="213"/>
      <c r="H74" s="213"/>
      <c r="I74" s="213"/>
      <c r="J74" s="194"/>
      <c r="K74" s="195"/>
      <c r="L74" s="14"/>
      <c r="M74" s="1"/>
    </row>
    <row r="75" spans="1:13" ht="30" customHeight="1" x14ac:dyDescent="0.25">
      <c r="A75" s="1"/>
      <c r="B75" s="12"/>
      <c r="C75" s="202"/>
      <c r="D75" s="203" t="s">
        <v>39</v>
      </c>
      <c r="E75" s="203"/>
      <c r="F75" s="203"/>
      <c r="G75" s="214" t="s">
        <v>89</v>
      </c>
      <c r="H75" s="205" t="s">
        <v>22</v>
      </c>
      <c r="I75" s="166">
        <v>0.5</v>
      </c>
      <c r="J75" s="206"/>
      <c r="K75" s="215">
        <f>I75*J75</f>
        <v>0</v>
      </c>
      <c r="L75" s="14"/>
      <c r="M75" s="1"/>
    </row>
    <row r="76" spans="1:13" ht="30" customHeight="1" x14ac:dyDescent="0.25">
      <c r="A76" s="1"/>
      <c r="B76" s="12"/>
      <c r="C76" s="208"/>
      <c r="D76" s="209" t="s">
        <v>41</v>
      </c>
      <c r="E76" s="209"/>
      <c r="F76" s="209"/>
      <c r="G76" s="210" t="s">
        <v>90</v>
      </c>
      <c r="H76" s="68" t="s">
        <v>71</v>
      </c>
      <c r="I76" s="108">
        <v>1</v>
      </c>
      <c r="J76" s="154"/>
      <c r="K76" s="212">
        <f t="shared" ref="K76:K97" si="8">I76*J76</f>
        <v>0</v>
      </c>
      <c r="L76" s="14"/>
      <c r="M76" s="1"/>
    </row>
    <row r="77" spans="1:13" ht="30" customHeight="1" x14ac:dyDescent="0.25">
      <c r="A77" s="1"/>
      <c r="B77" s="12"/>
      <c r="C77" s="208"/>
      <c r="D77" s="209" t="s">
        <v>43</v>
      </c>
      <c r="E77" s="209"/>
      <c r="F77" s="209"/>
      <c r="G77" s="210" t="s">
        <v>91</v>
      </c>
      <c r="H77" s="68" t="s">
        <v>71</v>
      </c>
      <c r="I77" s="108">
        <v>1</v>
      </c>
      <c r="J77" s="154"/>
      <c r="K77" s="212">
        <f t="shared" si="8"/>
        <v>0</v>
      </c>
      <c r="L77" s="14"/>
      <c r="M77" s="1"/>
    </row>
    <row r="78" spans="1:13" ht="30" customHeight="1" x14ac:dyDescent="0.25">
      <c r="A78" s="1"/>
      <c r="B78" s="12"/>
      <c r="C78" s="208"/>
      <c r="D78" s="209" t="s">
        <v>92</v>
      </c>
      <c r="E78" s="209"/>
      <c r="F78" s="209"/>
      <c r="G78" s="210" t="s">
        <v>93</v>
      </c>
      <c r="H78" s="68" t="s">
        <v>71</v>
      </c>
      <c r="I78" s="108">
        <v>1</v>
      </c>
      <c r="J78" s="154"/>
      <c r="K78" s="212">
        <f t="shared" si="8"/>
        <v>0</v>
      </c>
      <c r="L78" s="14"/>
      <c r="M78" s="1"/>
    </row>
    <row r="79" spans="1:13" ht="30" customHeight="1" x14ac:dyDescent="0.25">
      <c r="A79" s="1"/>
      <c r="B79" s="12"/>
      <c r="C79" s="208"/>
      <c r="D79" s="209" t="s">
        <v>94</v>
      </c>
      <c r="E79" s="209"/>
      <c r="F79" s="209"/>
      <c r="G79" s="216" t="s">
        <v>95</v>
      </c>
      <c r="H79" s="68" t="s">
        <v>22</v>
      </c>
      <c r="I79" s="108">
        <v>9</v>
      </c>
      <c r="J79" s="154"/>
      <c r="K79" s="212">
        <f t="shared" si="8"/>
        <v>0</v>
      </c>
      <c r="L79" s="14"/>
      <c r="M79" s="1"/>
    </row>
    <row r="80" spans="1:13" ht="30" customHeight="1" x14ac:dyDescent="0.25">
      <c r="A80" s="1"/>
      <c r="B80" s="12"/>
      <c r="C80" s="208"/>
      <c r="D80" s="209" t="s">
        <v>96</v>
      </c>
      <c r="E80" s="209"/>
      <c r="F80" s="209"/>
      <c r="G80" s="210" t="s">
        <v>97</v>
      </c>
      <c r="H80" s="68" t="s">
        <v>22</v>
      </c>
      <c r="I80" s="108">
        <v>18</v>
      </c>
      <c r="J80" s="154"/>
      <c r="K80" s="212">
        <f t="shared" si="8"/>
        <v>0</v>
      </c>
      <c r="L80" s="14"/>
      <c r="M80" s="1"/>
    </row>
    <row r="81" spans="1:13" ht="30" customHeight="1" x14ac:dyDescent="0.25">
      <c r="A81" s="1"/>
      <c r="B81" s="12"/>
      <c r="C81" s="208"/>
      <c r="D81" s="209" t="s">
        <v>98</v>
      </c>
      <c r="E81" s="209"/>
      <c r="F81" s="209"/>
      <c r="G81" s="210" t="s">
        <v>99</v>
      </c>
      <c r="H81" s="68" t="s">
        <v>22</v>
      </c>
      <c r="I81" s="108">
        <v>18</v>
      </c>
      <c r="J81" s="154"/>
      <c r="K81" s="212">
        <f t="shared" si="8"/>
        <v>0</v>
      </c>
      <c r="L81" s="14"/>
      <c r="M81" s="1"/>
    </row>
    <row r="82" spans="1:13" ht="30" customHeight="1" x14ac:dyDescent="0.25">
      <c r="A82" s="1"/>
      <c r="B82" s="12"/>
      <c r="C82" s="208"/>
      <c r="D82" s="209" t="s">
        <v>100</v>
      </c>
      <c r="E82" s="209"/>
      <c r="F82" s="209"/>
      <c r="G82" s="210" t="s">
        <v>101</v>
      </c>
      <c r="H82" s="68" t="s">
        <v>22</v>
      </c>
      <c r="I82" s="108">
        <v>9.5</v>
      </c>
      <c r="J82" s="154"/>
      <c r="K82" s="212">
        <f t="shared" si="8"/>
        <v>0</v>
      </c>
      <c r="L82" s="14"/>
      <c r="M82" s="1"/>
    </row>
    <row r="83" spans="1:13" ht="30" customHeight="1" x14ac:dyDescent="0.25">
      <c r="A83" s="1"/>
      <c r="B83" s="12"/>
      <c r="C83" s="208"/>
      <c r="D83" s="209" t="s">
        <v>102</v>
      </c>
      <c r="E83" s="209"/>
      <c r="F83" s="209"/>
      <c r="G83" s="210" t="s">
        <v>103</v>
      </c>
      <c r="H83" s="68" t="s">
        <v>29</v>
      </c>
      <c r="I83" s="108">
        <v>1.5</v>
      </c>
      <c r="J83" s="154"/>
      <c r="K83" s="212">
        <f t="shared" si="8"/>
        <v>0</v>
      </c>
      <c r="L83" s="14"/>
      <c r="M83" s="1"/>
    </row>
    <row r="84" spans="1:13" ht="30" customHeight="1" x14ac:dyDescent="0.25">
      <c r="A84" s="1"/>
      <c r="B84" s="12"/>
      <c r="C84" s="208"/>
      <c r="D84" s="209" t="s">
        <v>104</v>
      </c>
      <c r="E84" s="209"/>
      <c r="F84" s="209"/>
      <c r="G84" s="210" t="s">
        <v>105</v>
      </c>
      <c r="H84" s="68" t="s">
        <v>22</v>
      </c>
      <c r="I84" s="108">
        <v>11</v>
      </c>
      <c r="J84" s="154"/>
      <c r="K84" s="217">
        <f t="shared" si="8"/>
        <v>0</v>
      </c>
      <c r="L84" s="14"/>
      <c r="M84" s="1"/>
    </row>
    <row r="85" spans="1:13" ht="30" customHeight="1" x14ac:dyDescent="0.25">
      <c r="A85" s="1"/>
      <c r="B85" s="12"/>
      <c r="C85" s="208"/>
      <c r="D85" s="209" t="s">
        <v>106</v>
      </c>
      <c r="E85" s="209"/>
      <c r="F85" s="209"/>
      <c r="G85" s="210" t="s">
        <v>107</v>
      </c>
      <c r="H85" s="68" t="s">
        <v>108</v>
      </c>
      <c r="I85" s="108">
        <v>1</v>
      </c>
      <c r="J85" s="154"/>
      <c r="K85" s="217">
        <f t="shared" si="8"/>
        <v>0</v>
      </c>
      <c r="L85" s="14"/>
      <c r="M85" s="1"/>
    </row>
    <row r="86" spans="1:13" ht="30" customHeight="1" x14ac:dyDescent="0.25">
      <c r="A86" s="1"/>
      <c r="B86" s="12"/>
      <c r="C86" s="208"/>
      <c r="D86" s="209" t="s">
        <v>109</v>
      </c>
      <c r="E86" s="209"/>
      <c r="F86" s="209"/>
      <c r="G86" s="210" t="s">
        <v>110</v>
      </c>
      <c r="H86" s="68" t="s">
        <v>108</v>
      </c>
      <c r="I86" s="108">
        <v>8</v>
      </c>
      <c r="J86" s="218"/>
      <c r="K86" s="217">
        <f t="shared" si="8"/>
        <v>0</v>
      </c>
      <c r="L86" s="14"/>
      <c r="M86" s="1"/>
    </row>
    <row r="87" spans="1:13" ht="30" customHeight="1" x14ac:dyDescent="0.25">
      <c r="A87" s="1"/>
      <c r="B87" s="12"/>
      <c r="C87" s="208"/>
      <c r="D87" s="209" t="s">
        <v>111</v>
      </c>
      <c r="E87" s="209"/>
      <c r="F87" s="209"/>
      <c r="G87" s="210" t="s">
        <v>112</v>
      </c>
      <c r="H87" s="68" t="s">
        <v>71</v>
      </c>
      <c r="I87" s="108">
        <v>3</v>
      </c>
      <c r="J87" s="154"/>
      <c r="K87" s="217">
        <f t="shared" si="8"/>
        <v>0</v>
      </c>
      <c r="L87" s="14"/>
      <c r="M87" s="1"/>
    </row>
    <row r="88" spans="1:13" ht="30" customHeight="1" x14ac:dyDescent="0.25">
      <c r="A88" s="1"/>
      <c r="B88" s="12"/>
      <c r="C88" s="208"/>
      <c r="D88" s="209" t="s">
        <v>113</v>
      </c>
      <c r="E88" s="209"/>
      <c r="F88" s="209"/>
      <c r="G88" s="210" t="s">
        <v>114</v>
      </c>
      <c r="H88" s="68" t="s">
        <v>29</v>
      </c>
      <c r="I88" s="108">
        <v>12</v>
      </c>
      <c r="J88" s="154"/>
      <c r="K88" s="217">
        <f t="shared" si="8"/>
        <v>0</v>
      </c>
      <c r="L88" s="14"/>
      <c r="M88" s="1"/>
    </row>
    <row r="89" spans="1:13" ht="30" customHeight="1" x14ac:dyDescent="0.25">
      <c r="A89" s="1"/>
      <c r="B89" s="12"/>
      <c r="C89" s="208"/>
      <c r="D89" s="209" t="s">
        <v>115</v>
      </c>
      <c r="E89" s="209"/>
      <c r="F89" s="209"/>
      <c r="G89" s="210" t="s">
        <v>116</v>
      </c>
      <c r="H89" s="68" t="s">
        <v>29</v>
      </c>
      <c r="I89" s="108">
        <v>10</v>
      </c>
      <c r="J89" s="154"/>
      <c r="K89" s="217">
        <f t="shared" si="8"/>
        <v>0</v>
      </c>
      <c r="L89" s="14"/>
      <c r="M89" s="1"/>
    </row>
    <row r="90" spans="1:13" ht="30" customHeight="1" x14ac:dyDescent="0.25">
      <c r="A90" s="1"/>
      <c r="B90" s="12"/>
      <c r="C90" s="208"/>
      <c r="D90" s="209" t="s">
        <v>117</v>
      </c>
      <c r="E90" s="209"/>
      <c r="F90" s="209"/>
      <c r="G90" s="210" t="s">
        <v>118</v>
      </c>
      <c r="H90" s="68" t="s">
        <v>29</v>
      </c>
      <c r="I90" s="108">
        <v>6</v>
      </c>
      <c r="J90" s="154"/>
      <c r="K90" s="217">
        <f t="shared" si="8"/>
        <v>0</v>
      </c>
      <c r="L90" s="14"/>
      <c r="M90" s="1"/>
    </row>
    <row r="91" spans="1:13" ht="30" customHeight="1" x14ac:dyDescent="0.25">
      <c r="A91" s="1"/>
      <c r="B91" s="12"/>
      <c r="C91" s="208"/>
      <c r="D91" s="209" t="s">
        <v>119</v>
      </c>
      <c r="E91" s="209"/>
      <c r="F91" s="209"/>
      <c r="G91" s="219" t="s">
        <v>120</v>
      </c>
      <c r="H91" s="68" t="s">
        <v>108</v>
      </c>
      <c r="I91" s="108">
        <v>6</v>
      </c>
      <c r="J91" s="154"/>
      <c r="K91" s="217">
        <f t="shared" si="8"/>
        <v>0</v>
      </c>
      <c r="L91" s="14"/>
      <c r="M91" s="1"/>
    </row>
    <row r="92" spans="1:13" ht="30" customHeight="1" x14ac:dyDescent="0.25">
      <c r="A92" s="1"/>
      <c r="B92" s="12"/>
      <c r="C92" s="208"/>
      <c r="D92" s="209" t="s">
        <v>121</v>
      </c>
      <c r="E92" s="209"/>
      <c r="F92" s="209"/>
      <c r="G92" s="210" t="s">
        <v>122</v>
      </c>
      <c r="H92" s="68" t="s">
        <v>22</v>
      </c>
      <c r="I92" s="108">
        <v>15</v>
      </c>
      <c r="J92" s="154"/>
      <c r="K92" s="217">
        <f t="shared" si="8"/>
        <v>0</v>
      </c>
      <c r="L92" s="14"/>
      <c r="M92" s="1"/>
    </row>
    <row r="93" spans="1:13" ht="30" customHeight="1" x14ac:dyDescent="0.25">
      <c r="A93" s="1"/>
      <c r="B93" s="12"/>
      <c r="C93" s="208"/>
      <c r="D93" s="209" t="s">
        <v>123</v>
      </c>
      <c r="E93" s="209"/>
      <c r="F93" s="209"/>
      <c r="G93" s="210" t="s">
        <v>124</v>
      </c>
      <c r="H93" s="68" t="s">
        <v>22</v>
      </c>
      <c r="I93" s="108">
        <v>15</v>
      </c>
      <c r="J93" s="167"/>
      <c r="K93" s="217">
        <f t="shared" si="8"/>
        <v>0</v>
      </c>
      <c r="L93" s="14"/>
      <c r="M93" s="1"/>
    </row>
    <row r="94" spans="1:13" ht="30" customHeight="1" x14ac:dyDescent="0.25">
      <c r="A94" s="1"/>
      <c r="B94" s="12"/>
      <c r="C94" s="208"/>
      <c r="D94" s="209" t="s">
        <v>125</v>
      </c>
      <c r="E94" s="209"/>
      <c r="F94" s="209"/>
      <c r="G94" s="210" t="s">
        <v>126</v>
      </c>
      <c r="H94" s="68" t="s">
        <v>71</v>
      </c>
      <c r="I94" s="108">
        <v>3</v>
      </c>
      <c r="J94" s="167"/>
      <c r="K94" s="217">
        <f t="shared" si="8"/>
        <v>0</v>
      </c>
      <c r="L94" s="14"/>
      <c r="M94" s="1"/>
    </row>
    <row r="95" spans="1:13" ht="30" customHeight="1" x14ac:dyDescent="0.25">
      <c r="A95" s="1"/>
      <c r="B95" s="12"/>
      <c r="C95" s="208"/>
      <c r="D95" s="209" t="s">
        <v>127</v>
      </c>
      <c r="E95" s="209"/>
      <c r="F95" s="209"/>
      <c r="G95" s="210" t="s">
        <v>128</v>
      </c>
      <c r="H95" s="68" t="s">
        <v>71</v>
      </c>
      <c r="I95" s="108">
        <v>2</v>
      </c>
      <c r="J95" s="167"/>
      <c r="K95" s="217">
        <f t="shared" si="8"/>
        <v>0</v>
      </c>
      <c r="L95" s="14"/>
      <c r="M95" s="1"/>
    </row>
    <row r="96" spans="1:13" ht="30" customHeight="1" x14ac:dyDescent="0.25">
      <c r="A96" s="1"/>
      <c r="B96" s="12"/>
      <c r="C96" s="208"/>
      <c r="D96" s="209" t="s">
        <v>129</v>
      </c>
      <c r="E96" s="209"/>
      <c r="F96" s="209"/>
      <c r="G96" s="210" t="s">
        <v>130</v>
      </c>
      <c r="H96" s="68" t="s">
        <v>71</v>
      </c>
      <c r="I96" s="108">
        <v>2</v>
      </c>
      <c r="J96" s="167"/>
      <c r="K96" s="217">
        <f t="shared" si="8"/>
        <v>0</v>
      </c>
      <c r="L96" s="14"/>
      <c r="M96" s="1"/>
    </row>
    <row r="97" spans="1:13" ht="30" customHeight="1" x14ac:dyDescent="0.25">
      <c r="A97" s="1"/>
      <c r="B97" s="12"/>
      <c r="C97" s="208"/>
      <c r="D97" s="209" t="s">
        <v>131</v>
      </c>
      <c r="E97" s="209"/>
      <c r="F97" s="209"/>
      <c r="G97" s="210" t="s">
        <v>132</v>
      </c>
      <c r="H97" s="68" t="s">
        <v>71</v>
      </c>
      <c r="I97" s="108">
        <v>1</v>
      </c>
      <c r="J97" s="154"/>
      <c r="K97" s="217">
        <f t="shared" si="8"/>
        <v>0</v>
      </c>
      <c r="L97" s="14"/>
      <c r="M97" s="1"/>
    </row>
    <row r="98" spans="1:13" ht="30" customHeight="1" thickBot="1" x14ac:dyDescent="0.3">
      <c r="A98" s="1"/>
      <c r="B98" s="12"/>
      <c r="C98" s="74" t="s">
        <v>36</v>
      </c>
      <c r="D98" s="220"/>
      <c r="E98" s="220"/>
      <c r="F98" s="220"/>
      <c r="G98" s="221"/>
      <c r="H98" s="222"/>
      <c r="I98" s="140"/>
      <c r="J98" s="77"/>
      <c r="K98" s="78">
        <f>SUM(K75:K97)</f>
        <v>0</v>
      </c>
      <c r="L98" s="14"/>
      <c r="M98" s="1"/>
    </row>
    <row r="99" spans="1:13" ht="30" customHeight="1" thickBot="1" x14ac:dyDescent="0.3">
      <c r="A99" s="1"/>
      <c r="B99" s="12"/>
      <c r="C99" s="223"/>
      <c r="D99" s="224"/>
      <c r="E99" s="224"/>
      <c r="F99" s="225"/>
      <c r="G99" s="226" t="s">
        <v>133</v>
      </c>
      <c r="H99" s="227"/>
      <c r="I99" s="226"/>
      <c r="J99" s="228"/>
      <c r="K99" s="229"/>
      <c r="L99" s="14"/>
      <c r="M99" s="1"/>
    </row>
    <row r="100" spans="1:13" ht="30" customHeight="1" thickBot="1" x14ac:dyDescent="0.3">
      <c r="A100" s="1"/>
      <c r="B100" s="12"/>
      <c r="C100" s="230"/>
      <c r="D100" s="231"/>
      <c r="E100" s="231"/>
      <c r="F100" s="231"/>
      <c r="G100" s="232" t="s">
        <v>134</v>
      </c>
      <c r="H100" s="87"/>
      <c r="I100" s="150"/>
      <c r="J100" s="168"/>
      <c r="K100" s="233"/>
      <c r="L100" s="14"/>
      <c r="M100" s="1"/>
    </row>
    <row r="101" spans="1:13" ht="30" customHeight="1" x14ac:dyDescent="0.25">
      <c r="A101" s="1"/>
      <c r="B101" s="12"/>
      <c r="C101" s="202"/>
      <c r="D101" s="203" t="s">
        <v>46</v>
      </c>
      <c r="E101" s="203"/>
      <c r="F101" s="203"/>
      <c r="G101" s="214" t="s">
        <v>135</v>
      </c>
      <c r="H101" s="205" t="s">
        <v>22</v>
      </c>
      <c r="I101" s="166">
        <v>41.5</v>
      </c>
      <c r="J101" s="234"/>
      <c r="K101" s="215">
        <f>I101*J101</f>
        <v>0</v>
      </c>
      <c r="L101" s="14"/>
      <c r="M101" s="1"/>
    </row>
    <row r="102" spans="1:13" ht="30" customHeight="1" x14ac:dyDescent="0.25">
      <c r="A102" s="1"/>
      <c r="B102" s="12"/>
      <c r="C102" s="208"/>
      <c r="D102" s="209" t="s">
        <v>48</v>
      </c>
      <c r="E102" s="209"/>
      <c r="F102" s="209"/>
      <c r="G102" s="210" t="s">
        <v>136</v>
      </c>
      <c r="H102" s="68" t="s">
        <v>22</v>
      </c>
      <c r="I102" s="108">
        <v>41.5</v>
      </c>
      <c r="J102" s="167"/>
      <c r="K102" s="217">
        <f t="shared" ref="K102:K114" si="9">I102*J102</f>
        <v>0</v>
      </c>
      <c r="L102" s="14"/>
      <c r="M102" s="1"/>
    </row>
    <row r="103" spans="1:13" ht="30" customHeight="1" x14ac:dyDescent="0.25">
      <c r="A103" s="1"/>
      <c r="B103" s="12"/>
      <c r="C103" s="208"/>
      <c r="D103" s="209" t="s">
        <v>67</v>
      </c>
      <c r="E103" s="209"/>
      <c r="F103" s="209"/>
      <c r="G103" s="210" t="s">
        <v>137</v>
      </c>
      <c r="H103" s="68" t="s">
        <v>22</v>
      </c>
      <c r="I103" s="108">
        <v>41.5</v>
      </c>
      <c r="J103" s="167"/>
      <c r="K103" s="217">
        <f t="shared" si="9"/>
        <v>0</v>
      </c>
      <c r="L103" s="14"/>
      <c r="M103" s="1"/>
    </row>
    <row r="104" spans="1:13" ht="72" customHeight="1" x14ac:dyDescent="0.25">
      <c r="A104" s="1"/>
      <c r="B104" s="12"/>
      <c r="C104" s="208"/>
      <c r="D104" s="209" t="s">
        <v>138</v>
      </c>
      <c r="E104" s="209"/>
      <c r="F104" s="209"/>
      <c r="G104" s="235" t="s">
        <v>139</v>
      </c>
      <c r="H104" s="68" t="s">
        <v>22</v>
      </c>
      <c r="I104" s="108">
        <v>41.5</v>
      </c>
      <c r="J104" s="236"/>
      <c r="K104" s="217">
        <f t="shared" si="9"/>
        <v>0</v>
      </c>
      <c r="L104" s="14"/>
      <c r="M104" s="1"/>
    </row>
    <row r="105" spans="1:13" ht="30" customHeight="1" x14ac:dyDescent="0.25">
      <c r="A105" s="1"/>
      <c r="B105" s="12"/>
      <c r="C105" s="208"/>
      <c r="D105" s="209" t="s">
        <v>140</v>
      </c>
      <c r="E105" s="209"/>
      <c r="F105" s="209"/>
      <c r="G105" s="210" t="s">
        <v>141</v>
      </c>
      <c r="H105" s="68" t="s">
        <v>22</v>
      </c>
      <c r="I105" s="108">
        <v>2.5</v>
      </c>
      <c r="J105" s="167"/>
      <c r="K105" s="217">
        <f t="shared" si="9"/>
        <v>0</v>
      </c>
      <c r="L105" s="14"/>
      <c r="M105" s="1"/>
    </row>
    <row r="106" spans="1:13" ht="30" customHeight="1" thickBot="1" x14ac:dyDescent="0.3">
      <c r="A106" s="1"/>
      <c r="B106" s="12"/>
      <c r="C106" s="237"/>
      <c r="D106" s="238" t="s">
        <v>142</v>
      </c>
      <c r="E106" s="238"/>
      <c r="F106" s="238"/>
      <c r="G106" s="239" t="s">
        <v>143</v>
      </c>
      <c r="H106" s="240" t="s">
        <v>22</v>
      </c>
      <c r="I106" s="140">
        <v>2.4</v>
      </c>
      <c r="J106" s="241"/>
      <c r="K106" s="242">
        <f t="shared" si="9"/>
        <v>0</v>
      </c>
      <c r="L106" s="14"/>
      <c r="M106" s="1"/>
    </row>
    <row r="107" spans="1:13" ht="30" customHeight="1" thickBot="1" x14ac:dyDescent="0.3">
      <c r="A107" s="1"/>
      <c r="B107" s="12"/>
      <c r="C107" s="230"/>
      <c r="D107" s="243"/>
      <c r="E107" s="231"/>
      <c r="F107" s="231"/>
      <c r="G107" s="232" t="s">
        <v>144</v>
      </c>
      <c r="H107" s="87"/>
      <c r="I107" s="150"/>
      <c r="J107" s="168"/>
      <c r="K107" s="233"/>
      <c r="L107" s="14"/>
      <c r="M107" s="1"/>
    </row>
    <row r="108" spans="1:13" ht="30" customHeight="1" x14ac:dyDescent="0.25">
      <c r="A108" s="1"/>
      <c r="B108" s="12"/>
      <c r="C108" s="202"/>
      <c r="D108" s="203" t="s">
        <v>145</v>
      </c>
      <c r="E108" s="203"/>
      <c r="F108" s="203"/>
      <c r="G108" s="214" t="s">
        <v>135</v>
      </c>
      <c r="H108" s="205" t="s">
        <v>22</v>
      </c>
      <c r="I108" s="166">
        <v>43.5</v>
      </c>
      <c r="J108" s="234"/>
      <c r="K108" s="215">
        <f t="shared" si="9"/>
        <v>0</v>
      </c>
      <c r="L108" s="14"/>
      <c r="M108" s="1"/>
    </row>
    <row r="109" spans="1:13" ht="30" customHeight="1" x14ac:dyDescent="0.25">
      <c r="A109" s="1"/>
      <c r="B109" s="12"/>
      <c r="C109" s="208"/>
      <c r="D109" s="209" t="s">
        <v>146</v>
      </c>
      <c r="E109" s="209"/>
      <c r="F109" s="209"/>
      <c r="G109" s="210" t="s">
        <v>136</v>
      </c>
      <c r="H109" s="68" t="s">
        <v>22</v>
      </c>
      <c r="I109" s="108">
        <v>43.5</v>
      </c>
      <c r="J109" s="167"/>
      <c r="K109" s="217">
        <f t="shared" si="9"/>
        <v>0</v>
      </c>
      <c r="L109" s="14"/>
      <c r="M109" s="1"/>
    </row>
    <row r="110" spans="1:13" ht="30" customHeight="1" x14ac:dyDescent="0.25">
      <c r="A110" s="1"/>
      <c r="B110" s="12"/>
      <c r="C110" s="208"/>
      <c r="D110" s="209" t="s">
        <v>147</v>
      </c>
      <c r="E110" s="209"/>
      <c r="F110" s="209"/>
      <c r="G110" s="210" t="s">
        <v>141</v>
      </c>
      <c r="H110" s="68" t="s">
        <v>22</v>
      </c>
      <c r="I110" s="108">
        <v>2.5</v>
      </c>
      <c r="J110" s="167"/>
      <c r="K110" s="217">
        <f t="shared" si="9"/>
        <v>0</v>
      </c>
      <c r="L110" s="14"/>
      <c r="M110" s="1"/>
    </row>
    <row r="111" spans="1:13" ht="30" customHeight="1" x14ac:dyDescent="0.25">
      <c r="A111" s="1"/>
      <c r="B111" s="12"/>
      <c r="C111" s="208"/>
      <c r="D111" s="209" t="s">
        <v>148</v>
      </c>
      <c r="E111" s="209"/>
      <c r="F111" s="209"/>
      <c r="G111" s="210" t="s">
        <v>149</v>
      </c>
      <c r="H111" s="68" t="s">
        <v>22</v>
      </c>
      <c r="I111" s="108">
        <v>1.5</v>
      </c>
      <c r="J111" s="167"/>
      <c r="K111" s="217">
        <f t="shared" si="9"/>
        <v>0</v>
      </c>
      <c r="L111" s="14"/>
      <c r="M111" s="1"/>
    </row>
    <row r="112" spans="1:13" ht="30" customHeight="1" thickBot="1" x14ac:dyDescent="0.3">
      <c r="A112" s="1"/>
      <c r="B112" s="12"/>
      <c r="C112" s="208"/>
      <c r="D112" s="209" t="s">
        <v>150</v>
      </c>
      <c r="E112" s="209"/>
      <c r="F112" s="209"/>
      <c r="G112" s="239" t="s">
        <v>143</v>
      </c>
      <c r="H112" s="68" t="s">
        <v>22</v>
      </c>
      <c r="I112" s="108">
        <v>1.5</v>
      </c>
      <c r="J112" s="167"/>
      <c r="K112" s="217">
        <f t="shared" si="9"/>
        <v>0</v>
      </c>
      <c r="L112" s="14"/>
      <c r="M112" s="1"/>
    </row>
    <row r="113" spans="1:13" ht="30" customHeight="1" x14ac:dyDescent="0.25">
      <c r="A113" s="1"/>
      <c r="B113" s="12"/>
      <c r="C113" s="208"/>
      <c r="D113" s="209" t="s">
        <v>151</v>
      </c>
      <c r="E113" s="209"/>
      <c r="F113" s="209"/>
      <c r="G113" s="210" t="s">
        <v>152</v>
      </c>
      <c r="H113" s="68" t="s">
        <v>71</v>
      </c>
      <c r="I113" s="108">
        <v>6</v>
      </c>
      <c r="J113" s="167"/>
      <c r="K113" s="217">
        <f t="shared" si="9"/>
        <v>0</v>
      </c>
      <c r="L113" s="14"/>
      <c r="M113" s="1"/>
    </row>
    <row r="114" spans="1:13" ht="30" customHeight="1" thickBot="1" x14ac:dyDescent="0.3">
      <c r="A114" s="1"/>
      <c r="B114" s="12"/>
      <c r="C114" s="237"/>
      <c r="D114" s="238" t="s">
        <v>153</v>
      </c>
      <c r="E114" s="238"/>
      <c r="F114" s="238"/>
      <c r="G114" s="239" t="s">
        <v>154</v>
      </c>
      <c r="H114" s="240" t="s">
        <v>71</v>
      </c>
      <c r="I114" s="140">
        <v>8</v>
      </c>
      <c r="J114" s="241"/>
      <c r="K114" s="242">
        <f t="shared" si="9"/>
        <v>0</v>
      </c>
      <c r="L114" s="14"/>
      <c r="M114" s="1"/>
    </row>
    <row r="115" spans="1:13" ht="30" customHeight="1" thickBot="1" x14ac:dyDescent="0.3">
      <c r="A115" s="1"/>
      <c r="B115" s="12"/>
      <c r="C115" s="230"/>
      <c r="D115" s="243"/>
      <c r="E115" s="231"/>
      <c r="F115" s="231"/>
      <c r="G115" s="232" t="s">
        <v>155</v>
      </c>
      <c r="H115" s="87"/>
      <c r="I115" s="150"/>
      <c r="J115" s="168"/>
      <c r="K115" s="233"/>
      <c r="L115" s="14"/>
      <c r="M115" s="1"/>
    </row>
    <row r="116" spans="1:13" ht="30" customHeight="1" x14ac:dyDescent="0.25">
      <c r="A116" s="1"/>
      <c r="B116" s="12"/>
      <c r="C116" s="202"/>
      <c r="D116" s="203" t="s">
        <v>156</v>
      </c>
      <c r="E116" s="203"/>
      <c r="F116" s="203"/>
      <c r="G116" s="214" t="s">
        <v>137</v>
      </c>
      <c r="H116" s="205" t="s">
        <v>22</v>
      </c>
      <c r="I116" s="166">
        <v>41.5</v>
      </c>
      <c r="J116" s="234"/>
      <c r="K116" s="215">
        <f>I116*J116</f>
        <v>0</v>
      </c>
      <c r="L116" s="14"/>
      <c r="M116" s="1"/>
    </row>
    <row r="117" spans="1:13" ht="72.75" customHeight="1" x14ac:dyDescent="0.25">
      <c r="A117" s="1"/>
      <c r="B117" s="12"/>
      <c r="C117" s="208"/>
      <c r="D117" s="209" t="s">
        <v>157</v>
      </c>
      <c r="E117" s="209"/>
      <c r="F117" s="209"/>
      <c r="G117" s="210" t="s">
        <v>66</v>
      </c>
      <c r="H117" s="68" t="s">
        <v>22</v>
      </c>
      <c r="I117" s="108">
        <v>41.5</v>
      </c>
      <c r="J117" s="236"/>
      <c r="K117" s="217">
        <f t="shared" ref="K117:K170" si="10">I117*J117</f>
        <v>0</v>
      </c>
      <c r="L117" s="14"/>
      <c r="M117" s="1"/>
    </row>
    <row r="118" spans="1:13" ht="30" customHeight="1" x14ac:dyDescent="0.25">
      <c r="A118" s="1"/>
      <c r="B118" s="12"/>
      <c r="C118" s="208"/>
      <c r="D118" s="209" t="s">
        <v>158</v>
      </c>
      <c r="E118" s="209"/>
      <c r="F118" s="209"/>
      <c r="G118" s="210" t="s">
        <v>141</v>
      </c>
      <c r="H118" s="68" t="s">
        <v>22</v>
      </c>
      <c r="I118" s="108">
        <v>2.5</v>
      </c>
      <c r="J118" s="167"/>
      <c r="K118" s="217">
        <f t="shared" si="10"/>
        <v>0</v>
      </c>
      <c r="L118" s="14"/>
      <c r="M118" s="1"/>
    </row>
    <row r="119" spans="1:13" ht="30" customHeight="1" x14ac:dyDescent="0.25">
      <c r="A119" s="1"/>
      <c r="B119" s="12"/>
      <c r="C119" s="208"/>
      <c r="D119" s="209" t="s">
        <v>159</v>
      </c>
      <c r="E119" s="209"/>
      <c r="F119" s="209"/>
      <c r="G119" s="244" t="s">
        <v>160</v>
      </c>
      <c r="H119" s="68" t="s">
        <v>71</v>
      </c>
      <c r="I119" s="108">
        <v>1</v>
      </c>
      <c r="J119" s="167"/>
      <c r="K119" s="217">
        <f t="shared" si="10"/>
        <v>0</v>
      </c>
      <c r="L119" s="14"/>
      <c r="M119" s="1"/>
    </row>
    <row r="120" spans="1:13" ht="30" customHeight="1" x14ac:dyDescent="0.25">
      <c r="A120" s="1"/>
      <c r="B120" s="12"/>
      <c r="C120" s="208"/>
      <c r="D120" s="209" t="s">
        <v>161</v>
      </c>
      <c r="E120" s="209"/>
      <c r="F120" s="209"/>
      <c r="G120" s="244" t="s">
        <v>162</v>
      </c>
      <c r="H120" s="68" t="s">
        <v>71</v>
      </c>
      <c r="I120" s="108">
        <v>2</v>
      </c>
      <c r="J120" s="167"/>
      <c r="K120" s="217">
        <f t="shared" si="10"/>
        <v>0</v>
      </c>
      <c r="L120" s="14"/>
      <c r="M120" s="1"/>
    </row>
    <row r="121" spans="1:13" ht="30" customHeight="1" x14ac:dyDescent="0.25">
      <c r="A121" s="1"/>
      <c r="B121" s="12"/>
      <c r="C121" s="208"/>
      <c r="D121" s="209" t="s">
        <v>163</v>
      </c>
      <c r="E121" s="209"/>
      <c r="F121" s="209"/>
      <c r="G121" s="244" t="s">
        <v>164</v>
      </c>
      <c r="H121" s="68" t="s">
        <v>71</v>
      </c>
      <c r="I121" s="108">
        <v>8</v>
      </c>
      <c r="J121" s="167"/>
      <c r="K121" s="217">
        <f t="shared" si="10"/>
        <v>0</v>
      </c>
      <c r="L121" s="14"/>
      <c r="M121" s="1"/>
    </row>
    <row r="122" spans="1:13" ht="30" customHeight="1" thickBot="1" x14ac:dyDescent="0.3">
      <c r="A122" s="1"/>
      <c r="B122" s="12"/>
      <c r="C122" s="245"/>
      <c r="D122" s="246" t="s">
        <v>165</v>
      </c>
      <c r="E122" s="246"/>
      <c r="F122" s="246"/>
      <c r="G122" s="244" t="s">
        <v>166</v>
      </c>
      <c r="H122" s="155" t="s">
        <v>71</v>
      </c>
      <c r="I122" s="108">
        <v>4</v>
      </c>
      <c r="J122" s="167"/>
      <c r="K122" s="247">
        <f t="shared" si="10"/>
        <v>0</v>
      </c>
      <c r="L122" s="14"/>
      <c r="M122" s="1"/>
    </row>
    <row r="123" spans="1:13" ht="30" customHeight="1" thickBot="1" x14ac:dyDescent="0.3">
      <c r="A123" s="1"/>
      <c r="B123" s="12"/>
      <c r="C123" s="148"/>
      <c r="D123" s="248"/>
      <c r="E123" s="231"/>
      <c r="F123" s="231"/>
      <c r="G123" s="232" t="s">
        <v>167</v>
      </c>
      <c r="H123" s="87"/>
      <c r="I123" s="150"/>
      <c r="J123" s="249"/>
      <c r="K123" s="250"/>
      <c r="L123" s="14"/>
      <c r="M123" s="1"/>
    </row>
    <row r="124" spans="1:13" ht="30" customHeight="1" x14ac:dyDescent="0.25">
      <c r="A124" s="1"/>
      <c r="B124" s="12"/>
      <c r="C124" s="202"/>
      <c r="D124" s="203" t="s">
        <v>168</v>
      </c>
      <c r="E124" s="203"/>
      <c r="F124" s="203"/>
      <c r="G124" s="251" t="s">
        <v>169</v>
      </c>
      <c r="H124" s="205" t="s">
        <v>22</v>
      </c>
      <c r="I124" s="166">
        <v>7.5</v>
      </c>
      <c r="J124" s="234"/>
      <c r="K124" s="215">
        <f>I124*J124</f>
        <v>0</v>
      </c>
      <c r="L124" s="14"/>
      <c r="M124" s="1"/>
    </row>
    <row r="125" spans="1:13" ht="30" customHeight="1" x14ac:dyDescent="0.25">
      <c r="A125" s="1"/>
      <c r="B125" s="12"/>
      <c r="C125" s="208"/>
      <c r="D125" s="209" t="s">
        <v>170</v>
      </c>
      <c r="E125" s="209"/>
      <c r="F125" s="209"/>
      <c r="G125" s="210" t="s">
        <v>166</v>
      </c>
      <c r="H125" s="68" t="s">
        <v>71</v>
      </c>
      <c r="I125" s="108">
        <v>6</v>
      </c>
      <c r="J125" s="167"/>
      <c r="K125" s="217">
        <f>I125*J125</f>
        <v>0</v>
      </c>
      <c r="L125" s="14"/>
      <c r="M125" s="1"/>
    </row>
    <row r="126" spans="1:13" ht="30" customHeight="1" thickBot="1" x14ac:dyDescent="0.3">
      <c r="A126" s="1"/>
      <c r="B126" s="12"/>
      <c r="C126" s="237"/>
      <c r="D126" s="238" t="s">
        <v>171</v>
      </c>
      <c r="E126" s="238"/>
      <c r="F126" s="238"/>
      <c r="G126" s="239" t="s">
        <v>141</v>
      </c>
      <c r="H126" s="240" t="s">
        <v>22</v>
      </c>
      <c r="I126" s="140">
        <v>2.5</v>
      </c>
      <c r="J126" s="241"/>
      <c r="K126" s="242">
        <f>I126*J126</f>
        <v>0</v>
      </c>
      <c r="L126" s="14"/>
      <c r="M126" s="1"/>
    </row>
    <row r="127" spans="1:13" ht="30" customHeight="1" thickBot="1" x14ac:dyDescent="0.3">
      <c r="A127" s="1"/>
      <c r="B127" s="12"/>
      <c r="C127" s="148"/>
      <c r="D127" s="248"/>
      <c r="E127" s="231"/>
      <c r="F127" s="231"/>
      <c r="G127" s="232" t="s">
        <v>172</v>
      </c>
      <c r="H127" s="87"/>
      <c r="I127" s="150"/>
      <c r="J127" s="249"/>
      <c r="K127" s="250"/>
      <c r="L127" s="14"/>
      <c r="M127" s="1"/>
    </row>
    <row r="128" spans="1:13" ht="30" customHeight="1" x14ac:dyDescent="0.25">
      <c r="A128" s="1"/>
      <c r="B128" s="12"/>
      <c r="C128" s="202"/>
      <c r="D128" s="203" t="s">
        <v>173</v>
      </c>
      <c r="E128" s="203"/>
      <c r="F128" s="203"/>
      <c r="G128" s="214" t="s">
        <v>141</v>
      </c>
      <c r="H128" s="205" t="s">
        <v>22</v>
      </c>
      <c r="I128" s="166">
        <v>2.5</v>
      </c>
      <c r="J128" s="234"/>
      <c r="K128" s="215">
        <f>I128*J128</f>
        <v>0</v>
      </c>
      <c r="L128" s="14"/>
      <c r="M128" s="1"/>
    </row>
    <row r="129" spans="1:13" ht="30" customHeight="1" thickBot="1" x14ac:dyDescent="0.3">
      <c r="A129" s="1"/>
      <c r="B129" s="12"/>
      <c r="C129" s="237"/>
      <c r="D129" s="238" t="s">
        <v>174</v>
      </c>
      <c r="E129" s="238"/>
      <c r="F129" s="238"/>
      <c r="G129" s="239" t="s">
        <v>175</v>
      </c>
      <c r="H129" s="240" t="s">
        <v>22</v>
      </c>
      <c r="I129" s="140">
        <v>8.5</v>
      </c>
      <c r="J129" s="241"/>
      <c r="K129" s="242">
        <f t="shared" ref="K129:K141" si="11">I129*J129</f>
        <v>0</v>
      </c>
      <c r="L129" s="14"/>
      <c r="M129" s="1"/>
    </row>
    <row r="130" spans="1:13" ht="30" customHeight="1" thickBot="1" x14ac:dyDescent="0.3">
      <c r="A130" s="1"/>
      <c r="B130" s="12"/>
      <c r="C130" s="148"/>
      <c r="D130" s="248"/>
      <c r="E130" s="231"/>
      <c r="F130" s="231"/>
      <c r="G130" s="232" t="s">
        <v>176</v>
      </c>
      <c r="H130" s="87"/>
      <c r="I130" s="150"/>
      <c r="J130" s="249"/>
      <c r="K130" s="250"/>
      <c r="L130" s="14"/>
      <c r="M130" s="1"/>
    </row>
    <row r="131" spans="1:13" ht="30" customHeight="1" x14ac:dyDescent="0.25">
      <c r="A131" s="1"/>
      <c r="B131" s="12"/>
      <c r="C131" s="202"/>
      <c r="D131" s="203" t="s">
        <v>177</v>
      </c>
      <c r="E131" s="203"/>
      <c r="F131" s="203"/>
      <c r="G131" s="251" t="s">
        <v>178</v>
      </c>
      <c r="H131" s="205" t="s">
        <v>22</v>
      </c>
      <c r="I131" s="166">
        <v>0.4</v>
      </c>
      <c r="J131" s="234"/>
      <c r="K131" s="215">
        <f t="shared" si="11"/>
        <v>0</v>
      </c>
      <c r="L131" s="14"/>
      <c r="M131" s="1"/>
    </row>
    <row r="132" spans="1:13" ht="30" customHeight="1" thickBot="1" x14ac:dyDescent="0.3">
      <c r="A132" s="1"/>
      <c r="B132" s="12"/>
      <c r="C132" s="237"/>
      <c r="D132" s="238" t="s">
        <v>179</v>
      </c>
      <c r="E132" s="238"/>
      <c r="F132" s="238"/>
      <c r="G132" s="239" t="s">
        <v>141</v>
      </c>
      <c r="H132" s="240" t="s">
        <v>22</v>
      </c>
      <c r="I132" s="140">
        <v>2.5</v>
      </c>
      <c r="J132" s="241"/>
      <c r="K132" s="242">
        <f t="shared" si="11"/>
        <v>0</v>
      </c>
      <c r="L132" s="14"/>
      <c r="M132" s="1"/>
    </row>
    <row r="133" spans="1:13" ht="30" customHeight="1" thickBot="1" x14ac:dyDescent="0.3">
      <c r="A133" s="1"/>
      <c r="B133" s="12"/>
      <c r="C133" s="148"/>
      <c r="D133" s="248"/>
      <c r="E133" s="231"/>
      <c r="F133" s="231"/>
      <c r="G133" s="232" t="s">
        <v>180</v>
      </c>
      <c r="H133" s="87"/>
      <c r="I133" s="150"/>
      <c r="J133" s="249"/>
      <c r="K133" s="250"/>
      <c r="L133" s="14"/>
      <c r="M133" s="1"/>
    </row>
    <row r="134" spans="1:13" ht="30" customHeight="1" x14ac:dyDescent="0.25">
      <c r="A134" s="1"/>
      <c r="B134" s="12"/>
      <c r="C134" s="202"/>
      <c r="D134" s="203" t="s">
        <v>181</v>
      </c>
      <c r="E134" s="203"/>
      <c r="F134" s="203"/>
      <c r="G134" s="251" t="s">
        <v>182</v>
      </c>
      <c r="H134" s="205" t="s">
        <v>22</v>
      </c>
      <c r="I134" s="166">
        <v>5</v>
      </c>
      <c r="J134" s="234"/>
      <c r="K134" s="215">
        <f t="shared" si="11"/>
        <v>0</v>
      </c>
      <c r="L134" s="14"/>
      <c r="M134" s="1"/>
    </row>
    <row r="135" spans="1:13" ht="30" customHeight="1" x14ac:dyDescent="0.25">
      <c r="A135" s="1"/>
      <c r="B135" s="12"/>
      <c r="C135" s="208"/>
      <c r="D135" s="209" t="s">
        <v>183</v>
      </c>
      <c r="E135" s="209"/>
      <c r="F135" s="209"/>
      <c r="G135" s="210" t="s">
        <v>184</v>
      </c>
      <c r="H135" s="68" t="s">
        <v>22</v>
      </c>
      <c r="I135" s="108">
        <v>27</v>
      </c>
      <c r="J135" s="167"/>
      <c r="K135" s="217">
        <f t="shared" si="11"/>
        <v>0</v>
      </c>
      <c r="L135" s="14"/>
      <c r="M135" s="1"/>
    </row>
    <row r="136" spans="1:13" ht="62.25" customHeight="1" x14ac:dyDescent="0.25">
      <c r="A136" s="1"/>
      <c r="B136" s="12"/>
      <c r="C136" s="208"/>
      <c r="D136" s="209" t="s">
        <v>185</v>
      </c>
      <c r="E136" s="209"/>
      <c r="F136" s="209"/>
      <c r="G136" s="210" t="s">
        <v>60</v>
      </c>
      <c r="H136" s="68" t="s">
        <v>22</v>
      </c>
      <c r="I136" s="108">
        <v>16</v>
      </c>
      <c r="J136" s="252"/>
      <c r="K136" s="217">
        <f t="shared" si="11"/>
        <v>0</v>
      </c>
      <c r="L136" s="14"/>
      <c r="M136" s="1"/>
    </row>
    <row r="137" spans="1:13" ht="30" customHeight="1" x14ac:dyDescent="0.25">
      <c r="A137" s="1"/>
      <c r="B137" s="12"/>
      <c r="C137" s="208"/>
      <c r="D137" s="209" t="s">
        <v>186</v>
      </c>
      <c r="E137" s="209"/>
      <c r="F137" s="209"/>
      <c r="G137" s="210" t="s">
        <v>187</v>
      </c>
      <c r="H137" s="68" t="s">
        <v>22</v>
      </c>
      <c r="I137" s="108">
        <v>1.5</v>
      </c>
      <c r="J137" s="167"/>
      <c r="K137" s="217">
        <f t="shared" si="11"/>
        <v>0</v>
      </c>
      <c r="L137" s="14"/>
      <c r="M137" s="1"/>
    </row>
    <row r="138" spans="1:13" ht="30" customHeight="1" x14ac:dyDescent="0.25">
      <c r="A138" s="1"/>
      <c r="B138" s="12"/>
      <c r="C138" s="208"/>
      <c r="D138" s="209" t="s">
        <v>188</v>
      </c>
      <c r="E138" s="209"/>
      <c r="F138" s="209"/>
      <c r="G138" s="244" t="s">
        <v>169</v>
      </c>
      <c r="H138" s="68" t="s">
        <v>22</v>
      </c>
      <c r="I138" s="108">
        <v>10</v>
      </c>
      <c r="J138" s="167"/>
      <c r="K138" s="217">
        <f t="shared" si="11"/>
        <v>0</v>
      </c>
      <c r="L138" s="14"/>
      <c r="M138" s="1"/>
    </row>
    <row r="139" spans="1:13" ht="30" customHeight="1" x14ac:dyDescent="0.25">
      <c r="A139" s="1"/>
      <c r="B139" s="12"/>
      <c r="C139" s="208"/>
      <c r="D139" s="209" t="s">
        <v>189</v>
      </c>
      <c r="E139" s="209"/>
      <c r="F139" s="209"/>
      <c r="G139" s="253" t="s">
        <v>190</v>
      </c>
      <c r="H139" s="68" t="s">
        <v>22</v>
      </c>
      <c r="I139" s="108">
        <v>0.5</v>
      </c>
      <c r="J139" s="167"/>
      <c r="K139" s="217">
        <f t="shared" si="11"/>
        <v>0</v>
      </c>
      <c r="L139" s="14"/>
      <c r="M139" s="1"/>
    </row>
    <row r="140" spans="1:13" ht="30" customHeight="1" x14ac:dyDescent="0.25">
      <c r="A140" s="1"/>
      <c r="B140" s="12"/>
      <c r="C140" s="208"/>
      <c r="D140" s="209" t="s">
        <v>191</v>
      </c>
      <c r="E140" s="209"/>
      <c r="F140" s="209"/>
      <c r="G140" s="210" t="s">
        <v>192</v>
      </c>
      <c r="H140" s="68" t="s">
        <v>22</v>
      </c>
      <c r="I140" s="108">
        <v>0.5</v>
      </c>
      <c r="J140" s="236"/>
      <c r="K140" s="217">
        <f t="shared" si="11"/>
        <v>0</v>
      </c>
      <c r="L140" s="14"/>
      <c r="M140" s="1"/>
    </row>
    <row r="141" spans="1:13" ht="30" customHeight="1" x14ac:dyDescent="0.25">
      <c r="A141" s="1"/>
      <c r="B141" s="12"/>
      <c r="C141" s="208"/>
      <c r="D141" s="209" t="s">
        <v>193</v>
      </c>
      <c r="E141" s="209"/>
      <c r="F141" s="209"/>
      <c r="G141" s="210" t="s">
        <v>178</v>
      </c>
      <c r="H141" s="68" t="s">
        <v>22</v>
      </c>
      <c r="I141" s="108">
        <v>0.5</v>
      </c>
      <c r="J141" s="236"/>
      <c r="K141" s="217">
        <f t="shared" si="11"/>
        <v>0</v>
      </c>
      <c r="L141" s="14"/>
      <c r="M141" s="1"/>
    </row>
    <row r="142" spans="1:13" ht="30" customHeight="1" thickBot="1" x14ac:dyDescent="0.3">
      <c r="A142" s="1"/>
      <c r="B142" s="12"/>
      <c r="C142" s="171" t="s">
        <v>36</v>
      </c>
      <c r="D142" s="172"/>
      <c r="E142" s="172"/>
      <c r="F142" s="172"/>
      <c r="G142" s="254"/>
      <c r="H142" s="174"/>
      <c r="I142" s="108"/>
      <c r="J142" s="167"/>
      <c r="K142" s="255">
        <f>SUM(K101:K141)</f>
        <v>0</v>
      </c>
      <c r="L142" s="14"/>
      <c r="M142" s="1"/>
    </row>
    <row r="143" spans="1:13" ht="30" customHeight="1" thickBot="1" x14ac:dyDescent="0.3">
      <c r="A143" s="1"/>
      <c r="B143" s="12"/>
      <c r="C143" s="223"/>
      <c r="D143" s="224"/>
      <c r="E143" s="224"/>
      <c r="F143" s="256" t="s">
        <v>194</v>
      </c>
      <c r="G143" s="256"/>
      <c r="H143" s="256"/>
      <c r="I143" s="256"/>
      <c r="J143" s="228"/>
      <c r="K143" s="229"/>
      <c r="L143" s="14"/>
      <c r="M143" s="1"/>
    </row>
    <row r="144" spans="1:13" ht="30" customHeight="1" thickBot="1" x14ac:dyDescent="0.3">
      <c r="A144" s="1"/>
      <c r="B144" s="12"/>
      <c r="C144" s="148"/>
      <c r="D144" s="248"/>
      <c r="E144" s="231"/>
      <c r="F144" s="231"/>
      <c r="G144" s="232" t="s">
        <v>195</v>
      </c>
      <c r="H144" s="87"/>
      <c r="I144" s="150"/>
      <c r="J144" s="249"/>
      <c r="K144" s="250"/>
      <c r="L144" s="14"/>
      <c r="M144" s="1"/>
    </row>
    <row r="145" spans="1:13" ht="30" customHeight="1" thickBot="1" x14ac:dyDescent="0.3">
      <c r="A145" s="1"/>
      <c r="B145" s="12"/>
      <c r="C145" s="148"/>
      <c r="D145" s="248"/>
      <c r="E145" s="231"/>
      <c r="F145" s="231"/>
      <c r="G145" s="232" t="s">
        <v>196</v>
      </c>
      <c r="H145" s="87"/>
      <c r="I145" s="150"/>
      <c r="J145" s="249"/>
      <c r="K145" s="250"/>
      <c r="L145" s="14"/>
      <c r="M145" s="1"/>
    </row>
    <row r="146" spans="1:13" ht="30" customHeight="1" x14ac:dyDescent="0.25">
      <c r="A146" s="1"/>
      <c r="B146" s="12"/>
      <c r="C146" s="202"/>
      <c r="D146" s="203" t="s">
        <v>51</v>
      </c>
      <c r="E146" s="203"/>
      <c r="F146" s="203"/>
      <c r="G146" s="214" t="s">
        <v>182</v>
      </c>
      <c r="H146" s="205" t="s">
        <v>22</v>
      </c>
      <c r="I146" s="166">
        <v>1.5</v>
      </c>
      <c r="J146" s="234"/>
      <c r="K146" s="215">
        <f t="shared" si="10"/>
        <v>0</v>
      </c>
      <c r="L146" s="14"/>
      <c r="M146" s="1"/>
    </row>
    <row r="147" spans="1:13" ht="30" customHeight="1" x14ac:dyDescent="0.25">
      <c r="A147" s="1"/>
      <c r="B147" s="12"/>
      <c r="C147" s="208"/>
      <c r="D147" s="209" t="s">
        <v>53</v>
      </c>
      <c r="E147" s="209"/>
      <c r="F147" s="209"/>
      <c r="G147" s="210" t="s">
        <v>197</v>
      </c>
      <c r="H147" s="68" t="s">
        <v>22</v>
      </c>
      <c r="I147" s="108">
        <v>24.5</v>
      </c>
      <c r="J147" s="167"/>
      <c r="K147" s="217">
        <f t="shared" si="10"/>
        <v>0</v>
      </c>
      <c r="L147" s="14"/>
      <c r="M147" s="1"/>
    </row>
    <row r="148" spans="1:13" ht="55.2" customHeight="1" thickBot="1" x14ac:dyDescent="0.3">
      <c r="A148" s="1"/>
      <c r="B148" s="12"/>
      <c r="C148" s="237"/>
      <c r="D148" s="238" t="s">
        <v>55</v>
      </c>
      <c r="E148" s="238"/>
      <c r="F148" s="238"/>
      <c r="G148" s="239" t="s">
        <v>60</v>
      </c>
      <c r="H148" s="240" t="s">
        <v>22</v>
      </c>
      <c r="I148" s="140">
        <v>6.5</v>
      </c>
      <c r="J148" s="257"/>
      <c r="K148" s="242">
        <f t="shared" si="10"/>
        <v>0</v>
      </c>
      <c r="L148" s="14"/>
      <c r="M148" s="1"/>
    </row>
    <row r="149" spans="1:13" ht="30" customHeight="1" thickBot="1" x14ac:dyDescent="0.3">
      <c r="A149" s="1"/>
      <c r="B149" s="12"/>
      <c r="C149" s="148"/>
      <c r="D149" s="248"/>
      <c r="E149" s="231"/>
      <c r="F149" s="231"/>
      <c r="G149" s="232" t="s">
        <v>198</v>
      </c>
      <c r="H149" s="87"/>
      <c r="I149" s="150"/>
      <c r="J149" s="249"/>
      <c r="K149" s="250"/>
      <c r="L149" s="14"/>
      <c r="M149" s="1"/>
    </row>
    <row r="150" spans="1:13" ht="30" customHeight="1" x14ac:dyDescent="0.25">
      <c r="A150" s="1"/>
      <c r="B150" s="12"/>
      <c r="C150" s="202"/>
      <c r="D150" s="203" t="s">
        <v>57</v>
      </c>
      <c r="E150" s="203"/>
      <c r="F150" s="203"/>
      <c r="G150" s="214" t="s">
        <v>182</v>
      </c>
      <c r="H150" s="205" t="s">
        <v>22</v>
      </c>
      <c r="I150" s="166">
        <v>3</v>
      </c>
      <c r="J150" s="234"/>
      <c r="K150" s="215">
        <f t="shared" si="10"/>
        <v>0</v>
      </c>
      <c r="L150" s="14"/>
      <c r="M150" s="1"/>
    </row>
    <row r="151" spans="1:13" ht="30" customHeight="1" x14ac:dyDescent="0.25">
      <c r="A151" s="1"/>
      <c r="B151" s="12"/>
      <c r="C151" s="208"/>
      <c r="D151" s="209" t="s">
        <v>59</v>
      </c>
      <c r="E151" s="209"/>
      <c r="F151" s="209"/>
      <c r="G151" s="210" t="s">
        <v>199</v>
      </c>
      <c r="H151" s="68" t="s">
        <v>22</v>
      </c>
      <c r="I151" s="108">
        <v>26</v>
      </c>
      <c r="J151" s="167"/>
      <c r="K151" s="217">
        <f t="shared" si="10"/>
        <v>0</v>
      </c>
      <c r="L151" s="14"/>
      <c r="M151" s="1"/>
    </row>
    <row r="152" spans="1:13" ht="55.2" x14ac:dyDescent="0.25">
      <c r="A152" s="1"/>
      <c r="B152" s="12"/>
      <c r="C152" s="208"/>
      <c r="D152" s="209" t="s">
        <v>200</v>
      </c>
      <c r="E152" s="209"/>
      <c r="F152" s="209"/>
      <c r="G152" s="210" t="s">
        <v>60</v>
      </c>
      <c r="H152" s="68" t="s">
        <v>22</v>
      </c>
      <c r="I152" s="108">
        <v>1.5</v>
      </c>
      <c r="J152" s="218"/>
      <c r="K152" s="217">
        <f t="shared" si="10"/>
        <v>0</v>
      </c>
      <c r="L152" s="14"/>
      <c r="M152" s="1"/>
    </row>
    <row r="153" spans="1:13" ht="30" customHeight="1" x14ac:dyDescent="0.25">
      <c r="A153" s="1"/>
      <c r="B153" s="12"/>
      <c r="C153" s="208"/>
      <c r="D153" s="209" t="s">
        <v>201</v>
      </c>
      <c r="E153" s="209"/>
      <c r="F153" s="209"/>
      <c r="G153" s="210" t="s">
        <v>202</v>
      </c>
      <c r="H153" s="68" t="s">
        <v>71</v>
      </c>
      <c r="I153" s="108">
        <v>2</v>
      </c>
      <c r="J153" s="170"/>
      <c r="K153" s="217">
        <f t="shared" si="10"/>
        <v>0</v>
      </c>
      <c r="L153" s="14"/>
      <c r="M153" s="1"/>
    </row>
    <row r="154" spans="1:13" ht="30" customHeight="1" thickBot="1" x14ac:dyDescent="0.3">
      <c r="A154" s="1"/>
      <c r="B154" s="12"/>
      <c r="C154" s="237"/>
      <c r="D154" s="238" t="s">
        <v>203</v>
      </c>
      <c r="E154" s="238"/>
      <c r="F154" s="238"/>
      <c r="G154" s="239" t="s">
        <v>204</v>
      </c>
      <c r="H154" s="240" t="s">
        <v>71</v>
      </c>
      <c r="I154" s="140">
        <v>2</v>
      </c>
      <c r="J154" s="241"/>
      <c r="K154" s="242">
        <f t="shared" si="10"/>
        <v>0</v>
      </c>
      <c r="L154" s="14"/>
      <c r="M154" s="1"/>
    </row>
    <row r="155" spans="1:13" ht="30" customHeight="1" thickBot="1" x14ac:dyDescent="0.3">
      <c r="A155" s="1"/>
      <c r="B155" s="12"/>
      <c r="C155" s="148"/>
      <c r="D155" s="248"/>
      <c r="E155" s="231"/>
      <c r="F155" s="231"/>
      <c r="G155" s="232" t="s">
        <v>205</v>
      </c>
      <c r="H155" s="87"/>
      <c r="I155" s="150"/>
      <c r="J155" s="249"/>
      <c r="K155" s="250"/>
      <c r="L155" s="14"/>
      <c r="M155" s="1"/>
    </row>
    <row r="156" spans="1:13" ht="30" customHeight="1" x14ac:dyDescent="0.25">
      <c r="A156" s="1"/>
      <c r="B156" s="12"/>
      <c r="C156" s="202"/>
      <c r="D156" s="203" t="s">
        <v>206</v>
      </c>
      <c r="E156" s="203"/>
      <c r="F156" s="203"/>
      <c r="G156" s="214" t="s">
        <v>207</v>
      </c>
      <c r="H156" s="205" t="s">
        <v>22</v>
      </c>
      <c r="I156" s="166">
        <v>25.5</v>
      </c>
      <c r="J156" s="234"/>
      <c r="K156" s="215">
        <f>I156*J156</f>
        <v>0</v>
      </c>
      <c r="L156" s="14"/>
      <c r="M156" s="1"/>
    </row>
    <row r="157" spans="1:13" ht="55.8" thickBot="1" x14ac:dyDescent="0.3">
      <c r="A157" s="1"/>
      <c r="B157" s="12"/>
      <c r="C157" s="237"/>
      <c r="D157" s="238" t="s">
        <v>208</v>
      </c>
      <c r="E157" s="238"/>
      <c r="F157" s="238"/>
      <c r="G157" s="239" t="s">
        <v>60</v>
      </c>
      <c r="H157" s="240" t="s">
        <v>22</v>
      </c>
      <c r="I157" s="140">
        <v>2.5</v>
      </c>
      <c r="J157" s="257"/>
      <c r="K157" s="242">
        <f>I157*J157</f>
        <v>0</v>
      </c>
      <c r="L157" s="14"/>
      <c r="M157" s="1"/>
    </row>
    <row r="158" spans="1:13" ht="30" customHeight="1" thickBot="1" x14ac:dyDescent="0.3">
      <c r="A158" s="1"/>
      <c r="B158" s="12"/>
      <c r="C158" s="148"/>
      <c r="D158" s="248"/>
      <c r="E158" s="231"/>
      <c r="F158" s="231"/>
      <c r="G158" s="232" t="s">
        <v>209</v>
      </c>
      <c r="H158" s="87"/>
      <c r="I158" s="150"/>
      <c r="J158" s="249"/>
      <c r="K158" s="250"/>
      <c r="L158" s="14"/>
      <c r="M158" s="1"/>
    </row>
    <row r="159" spans="1:13" ht="30" customHeight="1" x14ac:dyDescent="0.25">
      <c r="A159" s="1"/>
      <c r="B159" s="12"/>
      <c r="C159" s="202"/>
      <c r="D159" s="203" t="s">
        <v>210</v>
      </c>
      <c r="E159" s="203"/>
      <c r="F159" s="203"/>
      <c r="G159" s="214" t="s">
        <v>211</v>
      </c>
      <c r="H159" s="205" t="s">
        <v>22</v>
      </c>
      <c r="I159" s="166">
        <v>9</v>
      </c>
      <c r="J159" s="234"/>
      <c r="K159" s="215">
        <f>I159*J159</f>
        <v>0</v>
      </c>
      <c r="L159" s="14"/>
      <c r="M159" s="1"/>
    </row>
    <row r="160" spans="1:13" ht="30" customHeight="1" x14ac:dyDescent="0.25">
      <c r="A160" s="1"/>
      <c r="B160" s="12"/>
      <c r="C160" s="208"/>
      <c r="D160" s="209" t="s">
        <v>212</v>
      </c>
      <c r="E160" s="209"/>
      <c r="F160" s="209"/>
      <c r="G160" s="210" t="s">
        <v>213</v>
      </c>
      <c r="H160" s="68" t="s">
        <v>22</v>
      </c>
      <c r="I160" s="108">
        <v>44.5</v>
      </c>
      <c r="J160" s="167"/>
      <c r="K160" s="217">
        <f t="shared" ref="K160:K161" si="12">I160*J160</f>
        <v>0</v>
      </c>
      <c r="L160" s="14"/>
      <c r="M160" s="1"/>
    </row>
    <row r="161" spans="1:14" ht="55.8" thickBot="1" x14ac:dyDescent="0.3">
      <c r="A161" s="1"/>
      <c r="B161" s="12"/>
      <c r="C161" s="237"/>
      <c r="D161" s="238" t="s">
        <v>214</v>
      </c>
      <c r="E161" s="238"/>
      <c r="F161" s="238"/>
      <c r="G161" s="239" t="s">
        <v>60</v>
      </c>
      <c r="H161" s="240" t="s">
        <v>22</v>
      </c>
      <c r="I161" s="140">
        <v>5.5</v>
      </c>
      <c r="J161" s="257"/>
      <c r="K161" s="242">
        <f t="shared" si="12"/>
        <v>0</v>
      </c>
      <c r="L161" s="14"/>
      <c r="M161" s="1"/>
    </row>
    <row r="162" spans="1:14" ht="30" customHeight="1" thickBot="1" x14ac:dyDescent="0.3">
      <c r="A162" s="1"/>
      <c r="B162" s="12"/>
      <c r="C162" s="148"/>
      <c r="D162" s="248"/>
      <c r="E162" s="231"/>
      <c r="F162" s="231"/>
      <c r="G162" s="232" t="s">
        <v>215</v>
      </c>
      <c r="H162" s="87"/>
      <c r="I162" s="150"/>
      <c r="J162" s="249"/>
      <c r="K162" s="250"/>
      <c r="L162" s="14"/>
      <c r="M162" s="1"/>
    </row>
    <row r="163" spans="1:14" ht="30" customHeight="1" x14ac:dyDescent="0.25">
      <c r="A163" s="1"/>
      <c r="B163" s="12"/>
      <c r="C163" s="202"/>
      <c r="D163" s="203" t="s">
        <v>216</v>
      </c>
      <c r="E163" s="203"/>
      <c r="F163" s="203"/>
      <c r="G163" s="214" t="s">
        <v>182</v>
      </c>
      <c r="H163" s="205" t="s">
        <v>22</v>
      </c>
      <c r="I163" s="166">
        <v>7</v>
      </c>
      <c r="J163" s="234"/>
      <c r="K163" s="215">
        <f>I163*J163</f>
        <v>0</v>
      </c>
      <c r="L163" s="14"/>
      <c r="M163" s="1"/>
    </row>
    <row r="164" spans="1:14" ht="30" customHeight="1" x14ac:dyDescent="0.25">
      <c r="A164" s="1"/>
      <c r="B164" s="12"/>
      <c r="C164" s="208"/>
      <c r="D164" s="209" t="s">
        <v>217</v>
      </c>
      <c r="E164" s="209"/>
      <c r="F164" s="209"/>
      <c r="G164" s="210" t="s">
        <v>218</v>
      </c>
      <c r="H164" s="68" t="s">
        <v>22</v>
      </c>
      <c r="I164" s="108">
        <v>24.5</v>
      </c>
      <c r="J164" s="167"/>
      <c r="K164" s="217">
        <f t="shared" ref="K164:K166" si="13">I164*J164</f>
        <v>0</v>
      </c>
      <c r="L164" s="14"/>
      <c r="M164" s="1"/>
    </row>
    <row r="165" spans="1:14" ht="55.2" x14ac:dyDescent="0.25">
      <c r="A165" s="1"/>
      <c r="B165" s="12"/>
      <c r="C165" s="208"/>
      <c r="D165" s="209" t="s">
        <v>219</v>
      </c>
      <c r="E165" s="209"/>
      <c r="F165" s="209"/>
      <c r="G165" s="210" t="s">
        <v>60</v>
      </c>
      <c r="H165" s="68" t="s">
        <v>22</v>
      </c>
      <c r="I165" s="108">
        <v>3</v>
      </c>
      <c r="J165" s="218"/>
      <c r="K165" s="217">
        <f t="shared" si="13"/>
        <v>0</v>
      </c>
      <c r="L165" s="14"/>
      <c r="M165" s="1"/>
    </row>
    <row r="166" spans="1:14" ht="30" customHeight="1" x14ac:dyDescent="0.25">
      <c r="A166" s="1"/>
      <c r="B166" s="12"/>
      <c r="C166" s="208"/>
      <c r="D166" s="209" t="s">
        <v>220</v>
      </c>
      <c r="E166" s="209"/>
      <c r="F166" s="209"/>
      <c r="G166" s="210" t="s">
        <v>221</v>
      </c>
      <c r="H166" s="68" t="s">
        <v>29</v>
      </c>
      <c r="I166" s="100">
        <v>6</v>
      </c>
      <c r="J166" s="153"/>
      <c r="K166" s="217">
        <f t="shared" si="13"/>
        <v>0</v>
      </c>
      <c r="L166" s="14"/>
      <c r="M166" s="1"/>
    </row>
    <row r="167" spans="1:14" ht="30" customHeight="1" thickBot="1" x14ac:dyDescent="0.3">
      <c r="A167" s="1"/>
      <c r="B167" s="12"/>
      <c r="C167" s="171" t="s">
        <v>36</v>
      </c>
      <c r="D167" s="172"/>
      <c r="E167" s="172"/>
      <c r="F167" s="172"/>
      <c r="G167" s="254"/>
      <c r="H167" s="174"/>
      <c r="I167" s="140"/>
      <c r="J167" s="167"/>
      <c r="K167" s="255">
        <f>SUM(K146:K166)</f>
        <v>0</v>
      </c>
      <c r="L167" s="14"/>
      <c r="M167" s="1"/>
    </row>
    <row r="168" spans="1:14" ht="30" customHeight="1" thickBot="1" x14ac:dyDescent="0.3">
      <c r="A168" s="1"/>
      <c r="B168" s="12"/>
      <c r="C168" s="189"/>
      <c r="D168" s="190"/>
      <c r="E168" s="190"/>
      <c r="F168" s="213" t="s">
        <v>222</v>
      </c>
      <c r="G168" s="213"/>
      <c r="H168" s="213"/>
      <c r="I168" s="213"/>
      <c r="J168" s="194"/>
      <c r="K168" s="195"/>
      <c r="L168" s="14"/>
      <c r="M168" s="1"/>
    </row>
    <row r="169" spans="1:14" ht="27.6" x14ac:dyDescent="0.25">
      <c r="A169" s="1"/>
      <c r="B169" s="12"/>
      <c r="C169" s="202"/>
      <c r="D169" s="203" t="s">
        <v>72</v>
      </c>
      <c r="E169" s="203"/>
      <c r="F169" s="203"/>
      <c r="G169" s="214" t="s">
        <v>223</v>
      </c>
      <c r="H169" s="205" t="s">
        <v>22</v>
      </c>
      <c r="I169" s="166">
        <v>22.5</v>
      </c>
      <c r="J169" s="234"/>
      <c r="K169" s="215">
        <f t="shared" si="10"/>
        <v>0</v>
      </c>
      <c r="L169" s="14"/>
      <c r="M169" s="1"/>
    </row>
    <row r="170" spans="1:14" ht="30" customHeight="1" x14ac:dyDescent="0.25">
      <c r="A170" s="1"/>
      <c r="B170" s="12"/>
      <c r="C170" s="208"/>
      <c r="D170" s="209" t="s">
        <v>73</v>
      </c>
      <c r="E170" s="209"/>
      <c r="F170" s="209"/>
      <c r="G170" s="210" t="s">
        <v>224</v>
      </c>
      <c r="H170" s="68" t="s">
        <v>22</v>
      </c>
      <c r="I170" s="100">
        <v>47.4</v>
      </c>
      <c r="J170" s="167"/>
      <c r="K170" s="217">
        <f t="shared" si="10"/>
        <v>0</v>
      </c>
      <c r="L170" s="14"/>
      <c r="M170" s="1"/>
    </row>
    <row r="171" spans="1:14" ht="30" customHeight="1" thickBot="1" x14ac:dyDescent="0.3">
      <c r="A171" s="1"/>
      <c r="B171" s="12"/>
      <c r="C171" s="258" t="s">
        <v>36</v>
      </c>
      <c r="D171" s="220"/>
      <c r="E171" s="220"/>
      <c r="F171" s="220"/>
      <c r="G171" s="259"/>
      <c r="H171" s="222"/>
      <c r="I171" s="140"/>
      <c r="J171" s="241"/>
      <c r="K171" s="142">
        <f>SUM(K169:K170)</f>
        <v>0</v>
      </c>
      <c r="L171" s="14"/>
      <c r="M171" s="1"/>
    </row>
    <row r="172" spans="1:14" s="184" customFormat="1" ht="30" customHeight="1" thickBot="1" x14ac:dyDescent="0.3">
      <c r="A172" s="177"/>
      <c r="B172" s="178"/>
      <c r="C172" s="260" t="s">
        <v>80</v>
      </c>
      <c r="D172" s="261"/>
      <c r="E172" s="261"/>
      <c r="F172" s="261"/>
      <c r="G172" s="261"/>
      <c r="H172" s="261"/>
      <c r="I172" s="261"/>
      <c r="J172" s="262"/>
      <c r="K172" s="263">
        <f>K73++K98+K142+K167+K171</f>
        <v>0</v>
      </c>
      <c r="L172" s="183"/>
      <c r="M172" s="177"/>
      <c r="N172" s="5"/>
    </row>
    <row r="173" spans="1:14" s="184" customFormat="1" x14ac:dyDescent="0.25">
      <c r="A173" s="177"/>
      <c r="B173" s="178"/>
      <c r="C173" s="264"/>
      <c r="D173" s="264"/>
      <c r="E173" s="264"/>
      <c r="F173" s="264"/>
      <c r="G173" s="264"/>
      <c r="H173" s="264"/>
      <c r="I173" s="265"/>
      <c r="J173" s="266"/>
      <c r="K173" s="267"/>
      <c r="L173" s="183"/>
      <c r="M173" s="177"/>
    </row>
    <row r="174" spans="1:14" s="184" customFormat="1" ht="30" customHeight="1" thickBot="1" x14ac:dyDescent="0.3">
      <c r="A174" s="177"/>
      <c r="B174" s="178"/>
      <c r="C174" s="268"/>
      <c r="D174" s="269"/>
      <c r="E174" s="268"/>
      <c r="F174" s="268"/>
      <c r="G174" s="270"/>
      <c r="H174" s="270"/>
      <c r="I174" s="270"/>
      <c r="J174" s="271"/>
      <c r="K174" s="272"/>
      <c r="L174" s="183"/>
      <c r="M174" s="177"/>
    </row>
    <row r="175" spans="1:14" s="184" customFormat="1" ht="30" customHeight="1" x14ac:dyDescent="0.25">
      <c r="A175" s="177"/>
      <c r="B175" s="178"/>
      <c r="C175" s="268"/>
      <c r="D175" s="269"/>
      <c r="E175" s="268"/>
      <c r="F175" s="268"/>
      <c r="G175" s="273"/>
      <c r="H175" s="274"/>
      <c r="I175" s="275"/>
      <c r="J175" s="276"/>
      <c r="K175" s="277"/>
      <c r="L175" s="183"/>
      <c r="M175" s="177"/>
    </row>
    <row r="176" spans="1:14" s="184" customFormat="1" ht="30" customHeight="1" thickBot="1" x14ac:dyDescent="0.3">
      <c r="A176" s="177"/>
      <c r="B176" s="178"/>
      <c r="C176" s="268"/>
      <c r="D176" s="278"/>
      <c r="E176" s="278"/>
      <c r="F176" s="278"/>
      <c r="G176" s="279"/>
      <c r="H176" s="280"/>
      <c r="I176" s="281"/>
      <c r="J176" s="282"/>
      <c r="K176" s="283"/>
      <c r="L176" s="183"/>
      <c r="M176" s="177"/>
    </row>
    <row r="177" spans="1:13" s="184" customFormat="1" ht="30" customHeight="1" thickBot="1" x14ac:dyDescent="0.3">
      <c r="A177" s="177"/>
      <c r="B177" s="178"/>
      <c r="C177" s="268"/>
      <c r="D177" s="278"/>
      <c r="E177" s="278"/>
      <c r="F177" s="278"/>
      <c r="G177" s="284" t="s">
        <v>225</v>
      </c>
      <c r="H177" s="285"/>
      <c r="I177" s="286"/>
      <c r="J177" s="287"/>
      <c r="K177" s="55">
        <f>K65+K172</f>
        <v>0</v>
      </c>
      <c r="L177" s="183"/>
      <c r="M177" s="177"/>
    </row>
    <row r="178" spans="1:13" s="184" customFormat="1" ht="30" customHeight="1" x14ac:dyDescent="0.25">
      <c r="A178" s="177"/>
      <c r="B178" s="178"/>
      <c r="C178" s="268"/>
      <c r="D178" s="269"/>
      <c r="E178" s="268"/>
      <c r="F178" s="268"/>
      <c r="G178" s="279"/>
      <c r="H178" s="288"/>
      <c r="I178" s="289"/>
      <c r="J178" s="290"/>
      <c r="K178" s="283"/>
      <c r="L178" s="183"/>
      <c r="M178" s="177"/>
    </row>
    <row r="179" spans="1:13" s="184" customFormat="1" ht="30" customHeight="1" x14ac:dyDescent="0.25">
      <c r="A179" s="177"/>
      <c r="B179" s="178"/>
      <c r="C179" s="268"/>
      <c r="D179" s="269"/>
      <c r="E179" s="268"/>
      <c r="F179" s="268"/>
      <c r="G179" s="291"/>
      <c r="H179" s="280"/>
      <c r="I179" s="281"/>
      <c r="J179" s="292"/>
      <c r="K179" s="283"/>
      <c r="L179" s="183"/>
      <c r="M179" s="177"/>
    </row>
    <row r="180" spans="1:13" s="184" customFormat="1" ht="30" customHeight="1" thickBot="1" x14ac:dyDescent="0.3">
      <c r="A180" s="177"/>
      <c r="B180" s="178"/>
      <c r="C180" s="268"/>
      <c r="D180" s="269"/>
      <c r="E180" s="268"/>
      <c r="F180" s="293"/>
      <c r="G180" s="291"/>
      <c r="H180" s="280"/>
      <c r="I180" s="281"/>
      <c r="J180" s="292"/>
      <c r="K180" s="294"/>
      <c r="L180" s="183"/>
      <c r="M180" s="177"/>
    </row>
    <row r="181" spans="1:13" s="184" customFormat="1" ht="30" customHeight="1" thickBot="1" x14ac:dyDescent="0.3">
      <c r="A181" s="177"/>
      <c r="B181" s="178"/>
      <c r="C181" s="268"/>
      <c r="D181" s="269"/>
      <c r="E181" s="268"/>
      <c r="F181" s="268"/>
      <c r="G181" s="284" t="s">
        <v>226</v>
      </c>
      <c r="H181" s="285"/>
      <c r="I181" s="295"/>
      <c r="J181" s="287"/>
      <c r="K181" s="55">
        <f>K65+K172</f>
        <v>0</v>
      </c>
      <c r="L181" s="183"/>
      <c r="M181" s="177"/>
    </row>
    <row r="182" spans="1:13" s="184" customFormat="1" ht="14.4" thickBot="1" x14ac:dyDescent="0.3">
      <c r="A182" s="177"/>
      <c r="B182" s="178"/>
      <c r="C182" s="268"/>
      <c r="D182" s="269"/>
      <c r="E182" s="269"/>
      <c r="F182" s="269"/>
      <c r="G182" s="268"/>
      <c r="H182" s="268"/>
      <c r="I182" s="296"/>
      <c r="J182" s="297"/>
      <c r="K182" s="298"/>
      <c r="L182" s="183"/>
      <c r="M182" s="177"/>
    </row>
    <row r="183" spans="1:13" s="184" customFormat="1" x14ac:dyDescent="0.25">
      <c r="A183" s="177"/>
      <c r="B183" s="178"/>
      <c r="C183" s="299"/>
      <c r="D183" s="300"/>
      <c r="E183" s="300"/>
      <c r="F183" s="300"/>
      <c r="G183" s="300"/>
      <c r="H183" s="300"/>
      <c r="I183" s="300"/>
      <c r="J183" s="300"/>
      <c r="K183" s="301"/>
      <c r="L183" s="302"/>
      <c r="M183" s="177"/>
    </row>
    <row r="184" spans="1:13" s="184" customFormat="1" ht="46.5" customHeight="1" x14ac:dyDescent="0.25">
      <c r="A184" s="177"/>
      <c r="B184" s="178"/>
      <c r="C184" s="303" t="s">
        <v>227</v>
      </c>
      <c r="D184" s="304"/>
      <c r="E184" s="304"/>
      <c r="F184" s="304"/>
      <c r="G184" s="304"/>
      <c r="H184" s="305" t="s">
        <v>228</v>
      </c>
      <c r="I184" s="305"/>
      <c r="J184" s="305"/>
      <c r="K184" s="306" t="s">
        <v>229</v>
      </c>
      <c r="L184" s="307"/>
      <c r="M184" s="177"/>
    </row>
    <row r="185" spans="1:13" s="184" customFormat="1" ht="32.25" customHeight="1" x14ac:dyDescent="0.25">
      <c r="A185" s="177"/>
      <c r="B185" s="178"/>
      <c r="C185" s="303" t="s">
        <v>230</v>
      </c>
      <c r="D185" s="304"/>
      <c r="E185" s="304"/>
      <c r="F185" s="304"/>
      <c r="G185" s="304"/>
      <c r="H185" s="308" t="s">
        <v>231</v>
      </c>
      <c r="I185" s="308"/>
      <c r="J185" s="309" t="s">
        <v>232</v>
      </c>
      <c r="K185" s="310">
        <f>K181*26%</f>
        <v>0</v>
      </c>
      <c r="L185" s="307"/>
      <c r="M185" s="177"/>
    </row>
    <row r="186" spans="1:13" s="184" customFormat="1" ht="30" customHeight="1" x14ac:dyDescent="0.25">
      <c r="A186" s="177"/>
      <c r="B186" s="178"/>
      <c r="C186" s="303" t="s">
        <v>233</v>
      </c>
      <c r="D186" s="304"/>
      <c r="E186" s="304"/>
      <c r="F186" s="304"/>
      <c r="G186" s="304"/>
      <c r="H186" s="311" t="s">
        <v>234</v>
      </c>
      <c r="I186" s="312"/>
      <c r="J186" s="309" t="s">
        <v>235</v>
      </c>
      <c r="K186" s="310">
        <f>K181*1%</f>
        <v>0</v>
      </c>
      <c r="L186" s="307"/>
      <c r="M186" s="177"/>
    </row>
    <row r="187" spans="1:13" s="317" customFormat="1" ht="58.5" customHeight="1" x14ac:dyDescent="0.3">
      <c r="A187" s="177"/>
      <c r="B187" s="178"/>
      <c r="C187" s="313"/>
      <c r="D187" s="177"/>
      <c r="E187" s="314"/>
      <c r="F187" s="314"/>
      <c r="G187" s="315"/>
      <c r="H187" s="316" t="s">
        <v>236</v>
      </c>
      <c r="I187" s="308"/>
      <c r="J187" s="309" t="s">
        <v>237</v>
      </c>
      <c r="K187" s="310">
        <f>K181*5%</f>
        <v>0</v>
      </c>
      <c r="L187" s="183"/>
      <c r="M187" s="177"/>
    </row>
    <row r="188" spans="1:13" ht="57" customHeight="1" x14ac:dyDescent="0.25">
      <c r="A188" s="1"/>
      <c r="B188" s="12"/>
      <c r="C188" s="318"/>
      <c r="D188" s="216"/>
      <c r="E188" s="216"/>
      <c r="F188" s="216"/>
      <c r="G188" s="319"/>
      <c r="H188" s="308" t="s">
        <v>238</v>
      </c>
      <c r="I188" s="308"/>
      <c r="J188" s="309" t="s">
        <v>239</v>
      </c>
      <c r="K188" s="310">
        <f>ROUND(K181+K185+K186+K187,0)</f>
        <v>0</v>
      </c>
      <c r="L188" s="14"/>
      <c r="M188" s="1"/>
    </row>
    <row r="189" spans="1:13" ht="14.4" thickBot="1" x14ac:dyDescent="0.3">
      <c r="A189" s="1"/>
      <c r="B189" s="12"/>
      <c r="C189" s="320"/>
      <c r="D189" s="321"/>
      <c r="E189" s="321"/>
      <c r="F189" s="321"/>
      <c r="G189" s="322"/>
      <c r="H189" s="323"/>
      <c r="I189" s="323"/>
      <c r="J189" s="323"/>
      <c r="K189" s="324"/>
      <c r="L189" s="14"/>
      <c r="M189" s="1"/>
    </row>
    <row r="190" spans="1:13" ht="14.4" thickBot="1" x14ac:dyDescent="0.3">
      <c r="A190" s="1"/>
      <c r="B190" s="325"/>
      <c r="C190" s="326"/>
      <c r="D190" s="326"/>
      <c r="E190" s="327"/>
      <c r="F190" s="326"/>
      <c r="G190" s="328"/>
      <c r="H190" s="326"/>
      <c r="I190" s="329"/>
      <c r="J190" s="330"/>
      <c r="K190" s="330"/>
      <c r="L190" s="331"/>
      <c r="M190" s="1"/>
    </row>
    <row r="191" spans="1:13" ht="16.2" thickTop="1" x14ac:dyDescent="0.3">
      <c r="A191" s="97"/>
      <c r="B191" s="97"/>
      <c r="C191" s="97"/>
      <c r="D191" s="97"/>
      <c r="E191" s="332"/>
      <c r="F191" s="97"/>
      <c r="G191" s="97"/>
      <c r="H191" s="97"/>
      <c r="I191" s="333"/>
      <c r="J191" s="334"/>
      <c r="K191" s="334"/>
      <c r="L191" s="97"/>
      <c r="M191" s="97"/>
    </row>
  </sheetData>
  <mergeCells count="30">
    <mergeCell ref="C186:G186"/>
    <mergeCell ref="H186:I186"/>
    <mergeCell ref="H187:I187"/>
    <mergeCell ref="H188:I188"/>
    <mergeCell ref="H189:K189"/>
    <mergeCell ref="C172:J172"/>
    <mergeCell ref="G174:I174"/>
    <mergeCell ref="D183:K183"/>
    <mergeCell ref="C184:G184"/>
    <mergeCell ref="H184:J184"/>
    <mergeCell ref="C185:G185"/>
    <mergeCell ref="H185:I185"/>
    <mergeCell ref="J11:J12"/>
    <mergeCell ref="K11:K12"/>
    <mergeCell ref="C65:J65"/>
    <mergeCell ref="F74:I74"/>
    <mergeCell ref="F143:I143"/>
    <mergeCell ref="F168:I168"/>
    <mergeCell ref="C11:C12"/>
    <mergeCell ref="D11:D12"/>
    <mergeCell ref="E11:F11"/>
    <mergeCell ref="G11:G12"/>
    <mergeCell ref="H11:H12"/>
    <mergeCell ref="I11:I12"/>
    <mergeCell ref="C3:F3"/>
    <mergeCell ref="C5:K5"/>
    <mergeCell ref="C6:K6"/>
    <mergeCell ref="C7:K8"/>
    <mergeCell ref="C9:K9"/>
    <mergeCell ref="C10:K10"/>
  </mergeCells>
  <pageMargins left="0.11811023622047245" right="0.11811023622047245" top="0.15748031496062992" bottom="0.15748031496062992" header="0.31496062992125984" footer="0.31496062992125984"/>
  <pageSetup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2024-11-21T14:36:30Z</dcterms:created>
  <dcterms:modified xsi:type="dcterms:W3CDTF">2024-11-21T14:39:28Z</dcterms:modified>
</cp:coreProperties>
</file>