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son\OneDrive\Documentos\CONSTRUCCIONES MAC SAS\TENJO\V3 DOCUMENTOS PRINCIPALES\"/>
    </mc:Choice>
  </mc:AlternateContent>
  <xr:revisionPtr revIDLastSave="0" documentId="13_ncr:1_{F397ABBB-64B2-4026-80BF-778482F30C64}" xr6:coauthVersionLast="47" xr6:coauthVersionMax="47" xr10:uidLastSave="{00000000-0000-0000-0000-000000000000}"/>
  <bookViews>
    <workbookView xWindow="1470" yWindow="1470" windowWidth="16200" windowHeight="9308" tabRatio="885" firstSheet="2" activeTab="4" xr2:uid="{00000000-000D-0000-FFFF-FFFF00000000}"/>
  </bookViews>
  <sheets>
    <sheet name="F.P." sheetId="1" r:id="rId1"/>
    <sheet name="ANEXO 1" sheetId="2" r:id="rId2"/>
    <sheet name="ANEXO 2" sheetId="3" r:id="rId3"/>
    <sheet name="PO-INTERVENTORIA" sheetId="6" r:id="rId4"/>
    <sheet name="OE-INTERVENTORIA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10" l="1"/>
  <c r="H41" i="10" s="1"/>
  <c r="G40" i="10"/>
  <c r="H40" i="10" s="1"/>
  <c r="G39" i="10"/>
  <c r="H39" i="10" s="1"/>
  <c r="G38" i="10"/>
  <c r="H38" i="10" s="1"/>
  <c r="G37" i="10"/>
  <c r="H37" i="10" s="1"/>
  <c r="G36" i="10"/>
  <c r="H36" i="10" s="1"/>
  <c r="G35" i="10"/>
  <c r="H35" i="10" s="1"/>
  <c r="H32" i="10"/>
  <c r="G32" i="10"/>
  <c r="G31" i="10"/>
  <c r="H31" i="10" s="1"/>
  <c r="I33" i="10" s="1"/>
  <c r="G25" i="10"/>
  <c r="F25" i="10"/>
  <c r="H25" i="10" s="1"/>
  <c r="G24" i="10"/>
  <c r="G20" i="10"/>
  <c r="F20" i="10"/>
  <c r="H20" i="10" s="1"/>
  <c r="G19" i="10"/>
  <c r="G18" i="10"/>
  <c r="G17" i="10"/>
  <c r="F17" i="10"/>
  <c r="H17" i="10" s="1"/>
  <c r="G16" i="10"/>
  <c r="G15" i="10"/>
  <c r="G14" i="10"/>
  <c r="G13" i="10"/>
  <c r="G12" i="10"/>
  <c r="F12" i="10"/>
  <c r="H12" i="10" s="1"/>
  <c r="G11" i="10"/>
  <c r="G10" i="10"/>
  <c r="F10" i="10"/>
  <c r="F14" i="10" s="1"/>
  <c r="H14" i="10" s="1"/>
  <c r="H24" i="6"/>
  <c r="I42" i="10" l="1"/>
  <c r="F18" i="10"/>
  <c r="H18" i="10" s="1"/>
  <c r="H10" i="10"/>
  <c r="F16" i="10"/>
  <c r="H16" i="10" s="1"/>
  <c r="F24" i="10"/>
  <c r="H24" i="10" s="1"/>
  <c r="I26" i="10" s="1"/>
  <c r="F15" i="10"/>
  <c r="H15" i="10" s="1"/>
  <c r="F13" i="10"/>
  <c r="H13" i="10" s="1"/>
  <c r="F11" i="10"/>
  <c r="H11" i="10" s="1"/>
  <c r="F19" i="10"/>
  <c r="H19" i="10" s="1"/>
  <c r="I21" i="10" l="1"/>
  <c r="I28" i="10" s="1"/>
  <c r="I43" i="10" s="1"/>
  <c r="I44" i="10" s="1"/>
  <c r="I45" i="10" s="1"/>
  <c r="G41" i="6" l="1"/>
  <c r="H41" i="6" s="1"/>
  <c r="G40" i="6"/>
  <c r="H40" i="6" s="1"/>
  <c r="G39" i="6"/>
  <c r="H39" i="6" s="1"/>
  <c r="G38" i="6"/>
  <c r="H38" i="6" s="1"/>
  <c r="G37" i="6"/>
  <c r="H37" i="6" s="1"/>
  <c r="G36" i="6"/>
  <c r="H36" i="6" s="1"/>
  <c r="G35" i="6"/>
  <c r="H35" i="6" s="1"/>
  <c r="G32" i="6"/>
  <c r="H32" i="6" s="1"/>
  <c r="G31" i="6"/>
  <c r="H31" i="6" s="1"/>
  <c r="G25" i="6"/>
  <c r="G24" i="6"/>
  <c r="G17" i="6"/>
  <c r="G12" i="6"/>
  <c r="G13" i="6"/>
  <c r="G14" i="6"/>
  <c r="G15" i="6"/>
  <c r="G11" i="6"/>
  <c r="G16" i="6"/>
  <c r="G18" i="6"/>
  <c r="G19" i="6"/>
  <c r="G20" i="6"/>
  <c r="G10" i="6"/>
  <c r="I33" i="6" l="1"/>
  <c r="I42" i="6"/>
  <c r="E18" i="2"/>
  <c r="E5" i="2"/>
  <c r="E25" i="1" l="1"/>
  <c r="E24" i="2"/>
  <c r="E28" i="1" s="1"/>
  <c r="E27" i="1"/>
  <c r="E12" i="2"/>
  <c r="E23" i="1" s="1"/>
  <c r="E18" i="1"/>
  <c r="F7" i="1" s="1"/>
  <c r="F21" i="1" l="1"/>
  <c r="F33" i="1" s="1"/>
  <c r="F10" i="6" s="1"/>
  <c r="H10" i="6" s="1"/>
  <c r="F12" i="6" l="1"/>
  <c r="H12" i="6" s="1"/>
  <c r="F16" i="6"/>
  <c r="H16" i="6" s="1"/>
  <c r="F19" i="6"/>
  <c r="H19" i="6" s="1"/>
  <c r="F18" i="6"/>
  <c r="H18" i="6" s="1"/>
  <c r="F20" i="6"/>
  <c r="H20" i="6" s="1"/>
  <c r="F11" i="6"/>
  <c r="H11" i="6" s="1"/>
  <c r="F14" i="6"/>
  <c r="H14" i="6" s="1"/>
  <c r="F13" i="6"/>
  <c r="H13" i="6" s="1"/>
  <c r="F24" i="6"/>
  <c r="F15" i="6"/>
  <c r="H15" i="6" s="1"/>
  <c r="F17" i="6"/>
  <c r="H17" i="6" s="1"/>
  <c r="F25" i="6"/>
  <c r="H25" i="6" s="1"/>
  <c r="E13" i="3"/>
  <c r="I26" i="6" l="1"/>
  <c r="I21" i="6"/>
  <c r="I28" i="6" l="1"/>
  <c r="I43" i="6" s="1"/>
  <c r="I44" i="6" s="1"/>
  <c r="I45" i="6" s="1"/>
</calcChain>
</file>

<file path=xl/sharedStrings.xml><?xml version="1.0" encoding="utf-8"?>
<sst xmlns="http://schemas.openxmlformats.org/spreadsheetml/2006/main" count="229" uniqueCount="134">
  <si>
    <t>FACTOR MULTIPLICADOR</t>
  </si>
  <si>
    <t>A.</t>
  </si>
  <si>
    <t>SALARIO BÁSICO</t>
  </si>
  <si>
    <t>B.</t>
  </si>
  <si>
    <t>1.</t>
  </si>
  <si>
    <t>Cesantías</t>
  </si>
  <si>
    <t>Vacaciones</t>
  </si>
  <si>
    <t>Prima Anual</t>
  </si>
  <si>
    <t>2.</t>
  </si>
  <si>
    <t>3.</t>
  </si>
  <si>
    <t>I.C.B.F.</t>
  </si>
  <si>
    <t>Prestaciones Extralegales</t>
  </si>
  <si>
    <t xml:space="preserve">Otros </t>
  </si>
  <si>
    <t>4.</t>
  </si>
  <si>
    <t>5.</t>
  </si>
  <si>
    <t>6.</t>
  </si>
  <si>
    <t>PRESTACIONES SOCIALES (F1)</t>
  </si>
  <si>
    <t>%A</t>
  </si>
  <si>
    <t>PORCENTAJE PARCIAL (%)</t>
  </si>
  <si>
    <t>PORCENTAJE TOTAL (%)</t>
  </si>
  <si>
    <t xml:space="preserve"> </t>
  </si>
  <si>
    <t>C.</t>
  </si>
  <si>
    <t>ADMINISTRACIÓN Y GASTOS DIRECTOS (F2)</t>
  </si>
  <si>
    <t>Gastos Generales de Operación</t>
  </si>
  <si>
    <t>Personal Admón. (Salarios, Prest. Sociales)</t>
  </si>
  <si>
    <t>Dotación, Operación y Mantenimiento</t>
  </si>
  <si>
    <t>Gastos Directos no reembolsables</t>
  </si>
  <si>
    <t>Fungibles</t>
  </si>
  <si>
    <t>Otros</t>
  </si>
  <si>
    <t>%A+B</t>
  </si>
  <si>
    <t>D.</t>
  </si>
  <si>
    <t>HONORARIOS (F3)</t>
  </si>
  <si>
    <t>FACTOR MULTIPLICADOR (Ver Anexo 2)</t>
  </si>
  <si>
    <t>(A+B+C+D)</t>
  </si>
  <si>
    <t xml:space="preserve">FACTOR MULTIPLICADOR </t>
  </si>
  <si>
    <t>ANEXO  No. 1</t>
  </si>
  <si>
    <t>B.8.</t>
  </si>
  <si>
    <t>PRESTACIONES EXTRALEGALES</t>
  </si>
  <si>
    <t>Ajustes Cesantías por Antigüedad</t>
  </si>
  <si>
    <t>Intereses sobre Censantías</t>
  </si>
  <si>
    <t>Indemnizaciones</t>
  </si>
  <si>
    <t>Médicos, Medicamentos, Bonificaciones, Overoles, etc..</t>
  </si>
  <si>
    <t>C.1.</t>
  </si>
  <si>
    <t>GASTOS GENERALES DE OPERACIÓN</t>
  </si>
  <si>
    <t>Servicios públicos, gastos financieros, legales y bancarios, avisos y propaganda, biblioteca, impuestos de industria y comercio, pólizas y depreciaciones</t>
  </si>
  <si>
    <t>C.3.</t>
  </si>
  <si>
    <t>DOTACIÓN, OPERACIÓN Y MANTENIMIENTO, SOSTENIMIENTO DE OFICINAS, EQUIPOS, MUEBLES Y ENSERES</t>
  </si>
  <si>
    <t>C.5.</t>
  </si>
  <si>
    <t>FUNGIBLES</t>
  </si>
  <si>
    <t>Útiles y papelería, cafetería</t>
  </si>
  <si>
    <t>C.6.</t>
  </si>
  <si>
    <t>OTROS</t>
  </si>
  <si>
    <t>Gastos de viajes, gastos de transporte, gastos de representación, donaciones, reproducción de planos, promociones</t>
  </si>
  <si>
    <t>ANEXO No. 2</t>
  </si>
  <si>
    <t>A</t>
  </si>
  <si>
    <t>B</t>
  </si>
  <si>
    <t>A + B</t>
  </si>
  <si>
    <t>C</t>
  </si>
  <si>
    <t>A + B + C</t>
  </si>
  <si>
    <t>D</t>
  </si>
  <si>
    <t>Suma Total</t>
  </si>
  <si>
    <t>Factor Multiplicador</t>
  </si>
  <si>
    <t>=</t>
  </si>
  <si>
    <t>Prestaciones Sociales</t>
  </si>
  <si>
    <t>(A + B + C + D)</t>
  </si>
  <si>
    <t>Salarios</t>
  </si>
  <si>
    <t>AF1</t>
  </si>
  <si>
    <t>A(1 + F1)</t>
  </si>
  <si>
    <t>F2A(1 + F1)</t>
  </si>
  <si>
    <t>A(A + F1)(1 + F2)</t>
  </si>
  <si>
    <t>Honorarios (A + B + C) F3</t>
  </si>
  <si>
    <t>A(1 + F1)(1 + F2) F3</t>
  </si>
  <si>
    <t>A(1 + F1)(1 + F2)(1 + F3)</t>
  </si>
  <si>
    <t>(1 + F1)(1 + F2)(1 + F3)</t>
  </si>
  <si>
    <t>Aportes SENA</t>
  </si>
  <si>
    <t>Caja de Compensación</t>
  </si>
  <si>
    <t>A.R.L. (Seguro de Vida)</t>
  </si>
  <si>
    <t>FORMULARIO: RELACION DE COSTOS</t>
  </si>
  <si>
    <t>DESCRIPCION</t>
  </si>
  <si>
    <t>HONORARIOS MES</t>
  </si>
  <si>
    <t>F.M.</t>
  </si>
  <si>
    <t>No. MESES</t>
  </si>
  <si>
    <t>COSTO MENSUAL</t>
  </si>
  <si>
    <t>VALORES</t>
  </si>
  <si>
    <t>H-MES</t>
  </si>
  <si>
    <t>TOTALES</t>
  </si>
  <si>
    <t>1. PERSONAL PROFESIONAL</t>
  </si>
  <si>
    <t>TOTAL COSTO DE PERSONAL</t>
  </si>
  <si>
    <t>% PARTICIPACION</t>
  </si>
  <si>
    <t>COSTO MES</t>
  </si>
  <si>
    <t>MESES</t>
  </si>
  <si>
    <t>PRESENTACION DE INFORMES</t>
  </si>
  <si>
    <t>IMPRESIÓN DE PLANOS</t>
  </si>
  <si>
    <t>4. COSTOS DIRECTOS</t>
  </si>
  <si>
    <t>ARRIENDO OFICINA</t>
  </si>
  <si>
    <t>Alquiler de equipo de computo, portatiles, equipos para oficina, escaner y fax</t>
  </si>
  <si>
    <t xml:space="preserve">Alquiler mobiliario de  oficina y archivo  </t>
  </si>
  <si>
    <t>SUB-TOTAL COSTOS  DIRECTOS Y DE PERSONAL</t>
  </si>
  <si>
    <t>IVA</t>
  </si>
  <si>
    <t>TOTAL COSTOS DE LA CONSULTORIA</t>
  </si>
  <si>
    <t>CONCURSO PUBLICO DE MERITOS</t>
  </si>
  <si>
    <t>OCUPACION MES (%)</t>
  </si>
  <si>
    <t>AUXILIARES DE ADMINISTRACION</t>
  </si>
  <si>
    <t>SECRETARIA (tipo 2)</t>
  </si>
  <si>
    <t>SERVICIO DE MENSAJERIA( Incluye moto, combustible, mantenimiento y motorista)</t>
  </si>
  <si>
    <t>COMUNICACIONES</t>
  </si>
  <si>
    <t>Desinfección, prevención</t>
  </si>
  <si>
    <t>CANTIDAD</t>
  </si>
  <si>
    <t>Bioseguridad (Covid 19)</t>
  </si>
  <si>
    <t>TIEMPO (# MESES) =</t>
  </si>
  <si>
    <t>3. OTROS</t>
  </si>
  <si>
    <t>PROFESONAL EN SST</t>
  </si>
  <si>
    <t>ALQUILER EQUIPO DE TOPOGRAFIA</t>
  </si>
  <si>
    <t>Alquiler de Camioneta tipo 4x4, 2000 cc.</t>
  </si>
  <si>
    <t>2. PERSONAL TECNICO, AUXILIAR Y PLANILLA</t>
  </si>
  <si>
    <t>JUAN CARLOS FIQUITIVA SIERRA</t>
  </si>
  <si>
    <t>SECRETARIO DE INFRAESTRUCTURA Y OBRA PÚBLICA</t>
  </si>
  <si>
    <t>MUNICIPIO DE TENJO (CUND.)</t>
  </si>
  <si>
    <t>DIRECTOR DE INTERVENTORIA</t>
  </si>
  <si>
    <t>INGENIERO RESIDENTE DE INTERVENTORÍA</t>
  </si>
  <si>
    <t>ASESOR ARQUITECTONICO</t>
  </si>
  <si>
    <t>ASESOR ESTRUCTURAL</t>
  </si>
  <si>
    <t>ASESOR HIDRAULICO</t>
  </si>
  <si>
    <t>ARQUITECTO RESIDENTE</t>
  </si>
  <si>
    <t>TOPOGRAFO</t>
  </si>
  <si>
    <t>Seguridad Social - Salud</t>
  </si>
  <si>
    <t>Seguridad Social - Pensión</t>
  </si>
  <si>
    <t>ASESOR ELECTRICISTA</t>
  </si>
  <si>
    <t>INTERVENTORIA TÉCNICA, ADMINISTRATIVA, JURÍDICA, FINANCIERA, SOCIAL, AMBIENTAL Y SISO PARA LOS ESTUDIOS, DISEÑOS, PRE-CONSTRUCCIÓN (LICENCIAS, PERMISOS, AUTORIZACIONES, PLANES, OTROS) Y CONSTRUCCION DE LA AMPLIACIÓN Y MEJORAMIENTO DEL COLISEO CUBIERTO EN EL CASCO URBANO PRINCIPAL DEL MUNICIPIO DE TENJO – CUNDINAMARCA, (VIGENCIAS FUTURAS).</t>
  </si>
  <si>
    <t>PRESUPUESTO OFICIAL</t>
  </si>
  <si>
    <t>NOMBRE DEL PROPONENTE</t>
  </si>
  <si>
    <t>FIRMA DEL PROPONENTE</t>
  </si>
  <si>
    <t xml:space="preserve">PROFESIONAL AMBIENTAL </t>
  </si>
  <si>
    <t>PROFESIONAL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</si>
</sst>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0.000"/>
    <numFmt numFmtId="168" formatCode="_(* #,##0.000_);_(* \(#,##0.0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8"/>
      <color theme="1"/>
      <name val="Arial Narrow"/>
      <family val="2"/>
    </font>
    <font>
      <b/>
      <sz val="12"/>
      <color theme="1"/>
      <name val="Arial Narrow"/>
      <family val="2"/>
    </font>
    <font>
      <b/>
      <sz val="8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wrapText="1"/>
    </xf>
    <xf numFmtId="37" fontId="2" fillId="0" borderId="0" xfId="0" applyNumberFormat="1" applyFont="1"/>
    <xf numFmtId="167" fontId="4" fillId="0" borderId="0" xfId="0" applyNumberFormat="1" applyFont="1" applyAlignment="1">
      <alignment horizontal="center" vertical="center"/>
    </xf>
    <xf numFmtId="0" fontId="0" fillId="2" borderId="0" xfId="0" applyFill="1"/>
    <xf numFmtId="0" fontId="7" fillId="2" borderId="0" xfId="0" applyFont="1" applyFill="1"/>
    <xf numFmtId="0" fontId="8" fillId="2" borderId="7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166" fontId="8" fillId="2" borderId="12" xfId="1" applyFont="1" applyFill="1" applyBorder="1" applyAlignment="1">
      <alignment horizontal="center" vertical="center" wrapText="1"/>
    </xf>
    <xf numFmtId="165" fontId="5" fillId="2" borderId="12" xfId="2" applyFont="1" applyFill="1" applyBorder="1" applyAlignment="1">
      <alignment horizontal="center" vertical="center" wrapText="1"/>
    </xf>
    <xf numFmtId="166" fontId="6" fillId="2" borderId="9" xfId="1" applyFont="1" applyFill="1" applyBorder="1" applyAlignment="1">
      <alignment vertical="center"/>
    </xf>
    <xf numFmtId="166" fontId="6" fillId="2" borderId="9" xfId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11" fillId="2" borderId="0" xfId="0" applyFont="1" applyFill="1"/>
    <xf numFmtId="165" fontId="11" fillId="2" borderId="0" xfId="2" applyFont="1" applyFill="1"/>
    <xf numFmtId="0" fontId="4" fillId="0" borderId="0" xfId="0" applyFont="1" applyAlignment="1">
      <alignment wrapText="1"/>
    </xf>
    <xf numFmtId="167" fontId="4" fillId="0" borderId="0" xfId="0" applyNumberFormat="1" applyFont="1"/>
    <xf numFmtId="165" fontId="5" fillId="2" borderId="11" xfId="2" applyFont="1" applyFill="1" applyBorder="1" applyAlignment="1">
      <alignment vertical="center"/>
    </xf>
    <xf numFmtId="165" fontId="6" fillId="2" borderId="9" xfId="2" applyFont="1" applyFill="1" applyBorder="1" applyAlignment="1">
      <alignment vertical="center"/>
    </xf>
    <xf numFmtId="165" fontId="5" fillId="2" borderId="9" xfId="2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17" xfId="0" applyFont="1" applyFill="1" applyBorder="1" applyAlignment="1">
      <alignment vertical="center"/>
    </xf>
    <xf numFmtId="0" fontId="5" fillId="2" borderId="27" xfId="0" applyFont="1" applyFill="1" applyBorder="1" applyAlignment="1">
      <alignment vertical="center"/>
    </xf>
    <xf numFmtId="166" fontId="5" fillId="2" borderId="18" xfId="1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165" fontId="5" fillId="2" borderId="19" xfId="2" applyFont="1" applyFill="1" applyBorder="1" applyAlignment="1">
      <alignment vertical="center"/>
    </xf>
    <xf numFmtId="165" fontId="10" fillId="2" borderId="0" xfId="2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2" fillId="0" borderId="0" xfId="0" applyFont="1" applyProtection="1">
      <protection locked="0"/>
    </xf>
    <xf numFmtId="2" fontId="4" fillId="0" borderId="0" xfId="0" applyNumberFormat="1" applyFont="1" applyAlignment="1" applyProtection="1">
      <alignment horizontal="center" vertical="center"/>
      <protection locked="0"/>
    </xf>
    <xf numFmtId="9" fontId="6" fillId="2" borderId="9" xfId="0" applyNumberFormat="1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166" fontId="6" fillId="2" borderId="9" xfId="1" applyFont="1" applyFill="1" applyBorder="1" applyAlignment="1" applyProtection="1">
      <alignment vertical="center"/>
      <protection locked="0"/>
    </xf>
    <xf numFmtId="166" fontId="8" fillId="2" borderId="12" xfId="1" applyFont="1" applyFill="1" applyBorder="1" applyAlignment="1" applyProtection="1">
      <alignment horizontal="center" vertical="center" wrapText="1"/>
      <protection locked="0"/>
    </xf>
    <xf numFmtId="0" fontId="5" fillId="2" borderId="21" xfId="0" applyFont="1" applyFill="1" applyBorder="1" applyAlignment="1" applyProtection="1">
      <alignment horizontal="left" vertical="center"/>
      <protection locked="0"/>
    </xf>
    <xf numFmtId="0" fontId="6" fillId="2" borderId="22" xfId="0" applyFont="1" applyFill="1" applyBorder="1" applyAlignment="1" applyProtection="1">
      <alignment horizontal="centerContinuous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left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vertical="center" wrapText="1"/>
      <protection locked="0"/>
    </xf>
    <xf numFmtId="2" fontId="4" fillId="3" borderId="0" xfId="0" applyNumberFormat="1" applyFont="1" applyFill="1" applyAlignment="1" applyProtection="1">
      <alignment horizontal="center" vertical="center"/>
      <protection locked="0"/>
    </xf>
    <xf numFmtId="166" fontId="6" fillId="2" borderId="10" xfId="1" applyFont="1" applyFill="1" applyBorder="1" applyAlignment="1" applyProtection="1">
      <alignment vertical="center"/>
      <protection locked="0"/>
    </xf>
    <xf numFmtId="166" fontId="6" fillId="2" borderId="4" xfId="1" applyFont="1" applyFill="1" applyBorder="1" applyAlignment="1" applyProtection="1">
      <alignment vertical="center"/>
      <protection locked="0"/>
    </xf>
    <xf numFmtId="165" fontId="6" fillId="2" borderId="9" xfId="2" applyFont="1" applyFill="1" applyBorder="1" applyAlignment="1" applyProtection="1">
      <alignment vertical="center"/>
      <protection locked="0"/>
    </xf>
    <xf numFmtId="165" fontId="6" fillId="2" borderId="11" xfId="2" applyFont="1" applyFill="1" applyBorder="1" applyAlignment="1" applyProtection="1">
      <alignment vertical="center"/>
      <protection locked="0"/>
    </xf>
    <xf numFmtId="165" fontId="5" fillId="2" borderId="13" xfId="2" applyFont="1" applyFill="1" applyBorder="1" applyAlignment="1" applyProtection="1">
      <alignment vertical="center"/>
      <protection locked="0"/>
    </xf>
    <xf numFmtId="166" fontId="6" fillId="2" borderId="8" xfId="1" applyFont="1" applyFill="1" applyBorder="1" applyAlignment="1" applyProtection="1">
      <alignment vertical="center"/>
      <protection locked="0"/>
    </xf>
    <xf numFmtId="165" fontId="5" fillId="2" borderId="8" xfId="2" applyFont="1" applyFill="1" applyBorder="1" applyAlignment="1" applyProtection="1">
      <alignment vertical="center"/>
      <protection locked="0"/>
    </xf>
    <xf numFmtId="0" fontId="5" fillId="2" borderId="14" xfId="0" applyFont="1" applyFill="1" applyBorder="1" applyAlignment="1" applyProtection="1">
      <alignment vertical="center"/>
      <protection locked="0"/>
    </xf>
    <xf numFmtId="0" fontId="5" fillId="2" borderId="26" xfId="0" applyFont="1" applyFill="1" applyBorder="1" applyAlignment="1" applyProtection="1">
      <alignment vertical="center"/>
      <protection locked="0"/>
    </xf>
    <xf numFmtId="0" fontId="5" fillId="2" borderId="15" xfId="0" applyFont="1" applyFill="1" applyBorder="1" applyAlignment="1" applyProtection="1">
      <alignment vertical="center"/>
      <protection locked="0"/>
    </xf>
    <xf numFmtId="166" fontId="5" fillId="2" borderId="15" xfId="1" applyFont="1" applyFill="1" applyBorder="1" applyAlignment="1" applyProtection="1">
      <alignment vertical="center"/>
      <protection locked="0"/>
    </xf>
    <xf numFmtId="165" fontId="5" fillId="2" borderId="16" xfId="2" applyFont="1" applyFill="1" applyBorder="1" applyAlignment="1" applyProtection="1">
      <alignment vertical="center"/>
      <protection locked="0"/>
    </xf>
    <xf numFmtId="0" fontId="5" fillId="2" borderId="17" xfId="0" applyFont="1" applyFill="1" applyBorder="1" applyAlignment="1" applyProtection="1">
      <alignment vertical="center"/>
      <protection locked="0"/>
    </xf>
    <xf numFmtId="0" fontId="5" fillId="2" borderId="27" xfId="0" applyFont="1" applyFill="1" applyBorder="1" applyAlignment="1" applyProtection="1">
      <alignment vertical="center"/>
      <protection locked="0"/>
    </xf>
    <xf numFmtId="9" fontId="5" fillId="2" borderId="18" xfId="0" applyNumberFormat="1" applyFont="1" applyFill="1" applyBorder="1" applyAlignment="1" applyProtection="1">
      <alignment horizontal="center" vertical="center"/>
      <protection locked="0"/>
    </xf>
    <xf numFmtId="166" fontId="5" fillId="2" borderId="18" xfId="1" applyFont="1" applyFill="1" applyBorder="1" applyAlignment="1" applyProtection="1">
      <alignment vertical="center"/>
      <protection locked="0"/>
    </xf>
    <xf numFmtId="164" fontId="0" fillId="2" borderId="0" xfId="3" applyFont="1" applyFill="1" applyAlignment="1">
      <alignment vertical="center"/>
    </xf>
    <xf numFmtId="0" fontId="6" fillId="2" borderId="7" xfId="0" applyFont="1" applyFill="1" applyBorder="1" applyAlignment="1">
      <alignment vertical="center"/>
    </xf>
    <xf numFmtId="165" fontId="5" fillId="2" borderId="8" xfId="2" applyFont="1" applyFill="1" applyBorder="1" applyAlignment="1">
      <alignment vertical="center"/>
    </xf>
    <xf numFmtId="165" fontId="6" fillId="2" borderId="4" xfId="2" applyFont="1" applyFill="1" applyBorder="1" applyAlignment="1" applyProtection="1">
      <alignment vertical="center"/>
      <protection locked="0"/>
    </xf>
    <xf numFmtId="0" fontId="8" fillId="2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 applyProtection="1">
      <alignment vertical="center"/>
      <protection locked="0"/>
    </xf>
    <xf numFmtId="0" fontId="6" fillId="0" borderId="28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9" fontId="6" fillId="0" borderId="9" xfId="0" applyNumberFormat="1" applyFont="1" applyFill="1" applyBorder="1" applyAlignment="1">
      <alignment horizontal="center" vertical="center"/>
    </xf>
    <xf numFmtId="165" fontId="6" fillId="0" borderId="9" xfId="2" applyFont="1" applyFill="1" applyBorder="1" applyAlignment="1" applyProtection="1">
      <alignment vertical="center"/>
      <protection locked="0"/>
    </xf>
    <xf numFmtId="168" fontId="6" fillId="0" borderId="10" xfId="1" applyNumberFormat="1" applyFont="1" applyFill="1" applyBorder="1" applyAlignment="1">
      <alignment horizontal="center" vertical="center"/>
    </xf>
    <xf numFmtId="166" fontId="6" fillId="0" borderId="9" xfId="1" applyFont="1" applyFill="1" applyBorder="1" applyAlignment="1">
      <alignment horizontal="center" vertical="center"/>
    </xf>
    <xf numFmtId="165" fontId="6" fillId="0" borderId="9" xfId="2" applyFont="1" applyFill="1" applyBorder="1" applyAlignment="1">
      <alignment vertical="center"/>
    </xf>
    <xf numFmtId="0" fontId="6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9" fontId="6" fillId="0" borderId="8" xfId="0" applyNumberFormat="1" applyFont="1" applyFill="1" applyBorder="1" applyAlignment="1">
      <alignment horizontal="center" vertical="center"/>
    </xf>
    <xf numFmtId="165" fontId="6" fillId="0" borderId="8" xfId="2" applyFont="1" applyFill="1" applyBorder="1" applyAlignment="1" applyProtection="1">
      <alignment vertical="center"/>
      <protection locked="0"/>
    </xf>
    <xf numFmtId="168" fontId="6" fillId="0" borderId="29" xfId="1" applyNumberFormat="1" applyFont="1" applyFill="1" applyBorder="1" applyAlignment="1">
      <alignment horizontal="center" vertical="center"/>
    </xf>
    <xf numFmtId="166" fontId="6" fillId="0" borderId="8" xfId="1" applyFont="1" applyFill="1" applyBorder="1" applyAlignment="1">
      <alignment horizontal="center" vertical="center"/>
    </xf>
    <xf numFmtId="165" fontId="6" fillId="0" borderId="8" xfId="2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9" fontId="6" fillId="0" borderId="9" xfId="4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166" fontId="6" fillId="0" borderId="10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166" fontId="6" fillId="0" borderId="9" xfId="1" applyFont="1" applyFill="1" applyBorder="1" applyAlignment="1" applyProtection="1">
      <alignment vertical="center"/>
      <protection locked="0"/>
    </xf>
    <xf numFmtId="166" fontId="6" fillId="0" borderId="10" xfId="1" applyFont="1" applyFill="1" applyBorder="1" applyAlignment="1">
      <alignment vertical="center"/>
    </xf>
    <xf numFmtId="166" fontId="6" fillId="0" borderId="9" xfId="1" applyFont="1" applyFill="1" applyBorder="1" applyAlignment="1">
      <alignment vertical="center"/>
    </xf>
    <xf numFmtId="0" fontId="5" fillId="0" borderId="9" xfId="0" applyFont="1" applyFill="1" applyBorder="1" applyAlignment="1" applyProtection="1">
      <alignment vertical="center"/>
      <protection locked="0"/>
    </xf>
    <xf numFmtId="166" fontId="5" fillId="0" borderId="9" xfId="1" applyFont="1" applyFill="1" applyBorder="1" applyAlignment="1" applyProtection="1">
      <alignment vertical="center"/>
      <protection locked="0"/>
    </xf>
    <xf numFmtId="166" fontId="5" fillId="0" borderId="10" xfId="1" applyFont="1" applyFill="1" applyBorder="1" applyAlignment="1">
      <alignment vertical="center"/>
    </xf>
    <xf numFmtId="166" fontId="5" fillId="0" borderId="9" xfId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Fill="1"/>
    <xf numFmtId="0" fontId="5" fillId="0" borderId="21" xfId="0" applyFont="1" applyFill="1" applyBorder="1" applyAlignment="1" applyProtection="1">
      <alignment horizontal="left" vertical="center"/>
      <protection locked="0"/>
    </xf>
    <xf numFmtId="0" fontId="6" fillId="0" borderId="22" xfId="0" applyFont="1" applyFill="1" applyBorder="1" applyAlignment="1" applyProtection="1">
      <alignment horizontal="centerContinuous"/>
      <protection locked="0"/>
    </xf>
    <xf numFmtId="0" fontId="8" fillId="0" borderId="7" xfId="0" applyFont="1" applyFill="1" applyBorder="1" applyAlignment="1">
      <alignment horizontal="center" vertical="center"/>
    </xf>
    <xf numFmtId="0" fontId="7" fillId="0" borderId="0" xfId="0" applyFont="1" applyFill="1"/>
    <xf numFmtId="0" fontId="8" fillId="0" borderId="8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5" fontId="5" fillId="0" borderId="11" xfId="2" applyFont="1" applyFill="1" applyBorder="1" applyAlignment="1">
      <alignment vertical="center"/>
    </xf>
    <xf numFmtId="165" fontId="5" fillId="0" borderId="9" xfId="2" applyFont="1" applyFill="1" applyBorder="1" applyAlignment="1">
      <alignment vertical="center"/>
    </xf>
    <xf numFmtId="165" fontId="5" fillId="0" borderId="8" xfId="2" applyFont="1" applyFill="1" applyBorder="1" applyAlignment="1">
      <alignment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166" fontId="8" fillId="0" borderId="12" xfId="1" applyFont="1" applyFill="1" applyBorder="1" applyAlignment="1" applyProtection="1">
      <alignment horizontal="center" vertical="center" wrapText="1"/>
      <protection locked="0"/>
    </xf>
    <xf numFmtId="166" fontId="8" fillId="0" borderId="12" xfId="1" applyFont="1" applyFill="1" applyBorder="1" applyAlignment="1">
      <alignment horizontal="center" vertical="center" wrapText="1"/>
    </xf>
    <xf numFmtId="165" fontId="5" fillId="0" borderId="12" xfId="2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5" fillId="0" borderId="4" xfId="0" applyFont="1" applyFill="1" applyBorder="1" applyAlignment="1" applyProtection="1">
      <alignment horizontal="left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vertical="center"/>
      <protection locked="0"/>
    </xf>
    <xf numFmtId="166" fontId="6" fillId="0" borderId="10" xfId="1" applyFont="1" applyFill="1" applyBorder="1" applyAlignment="1" applyProtection="1">
      <alignment vertical="center"/>
      <protection locked="0"/>
    </xf>
    <xf numFmtId="166" fontId="6" fillId="0" borderId="4" xfId="1" applyFont="1" applyFill="1" applyBorder="1" applyAlignment="1" applyProtection="1">
      <alignment vertical="center"/>
      <protection locked="0"/>
    </xf>
    <xf numFmtId="0" fontId="6" fillId="0" borderId="4" xfId="0" applyFont="1" applyFill="1" applyBorder="1" applyAlignment="1" applyProtection="1">
      <alignment horizontal="left"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9" fontId="6" fillId="0" borderId="9" xfId="0" applyNumberFormat="1" applyFont="1" applyFill="1" applyBorder="1" applyAlignment="1" applyProtection="1">
      <alignment horizontal="center" vertical="center"/>
      <protection locked="0"/>
    </xf>
    <xf numFmtId="165" fontId="6" fillId="0" borderId="11" xfId="2" applyFont="1" applyFill="1" applyBorder="1" applyAlignment="1" applyProtection="1">
      <alignment vertical="center"/>
      <protection locked="0"/>
    </xf>
    <xf numFmtId="165" fontId="6" fillId="0" borderId="4" xfId="2" applyFont="1" applyFill="1" applyBorder="1" applyAlignment="1" applyProtection="1">
      <alignment vertical="center"/>
      <protection locked="0"/>
    </xf>
    <xf numFmtId="165" fontId="5" fillId="0" borderId="13" xfId="2" applyFont="1" applyFill="1" applyBorder="1" applyAlignment="1" applyProtection="1">
      <alignment vertical="center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vertical="center" wrapText="1"/>
      <protection locked="0"/>
    </xf>
    <xf numFmtId="166" fontId="6" fillId="0" borderId="8" xfId="1" applyFont="1" applyFill="1" applyBorder="1" applyAlignment="1" applyProtection="1">
      <alignment vertical="center"/>
      <protection locked="0"/>
    </xf>
    <xf numFmtId="165" fontId="5" fillId="0" borderId="8" xfId="2" applyFont="1" applyFill="1" applyBorder="1" applyAlignment="1" applyProtection="1">
      <alignment vertical="center"/>
      <protection locked="0"/>
    </xf>
    <xf numFmtId="0" fontId="5" fillId="0" borderId="14" xfId="0" applyFont="1" applyFill="1" applyBorder="1" applyAlignment="1" applyProtection="1">
      <alignment vertical="center"/>
      <protection locked="0"/>
    </xf>
    <xf numFmtId="0" fontId="5" fillId="0" borderId="26" xfId="0" applyFont="1" applyFill="1" applyBorder="1" applyAlignment="1" applyProtection="1">
      <alignment vertical="center"/>
      <protection locked="0"/>
    </xf>
    <xf numFmtId="0" fontId="5" fillId="0" borderId="15" xfId="0" applyFont="1" applyFill="1" applyBorder="1" applyAlignment="1" applyProtection="1">
      <alignment vertical="center"/>
      <protection locked="0"/>
    </xf>
    <xf numFmtId="166" fontId="5" fillId="0" borderId="15" xfId="1" applyFont="1" applyFill="1" applyBorder="1" applyAlignment="1" applyProtection="1">
      <alignment vertical="center"/>
      <protection locked="0"/>
    </xf>
    <xf numFmtId="165" fontId="5" fillId="0" borderId="16" xfId="2" applyFont="1" applyFill="1" applyBorder="1" applyAlignment="1" applyProtection="1">
      <alignment vertical="center"/>
      <protection locked="0"/>
    </xf>
    <xf numFmtId="0" fontId="5" fillId="0" borderId="17" xfId="0" applyFont="1" applyFill="1" applyBorder="1" applyAlignment="1" applyProtection="1">
      <alignment vertical="center"/>
      <protection locked="0"/>
    </xf>
    <xf numFmtId="0" fontId="5" fillId="0" borderId="27" xfId="0" applyFont="1" applyFill="1" applyBorder="1" applyAlignment="1" applyProtection="1">
      <alignment vertical="center"/>
      <protection locked="0"/>
    </xf>
    <xf numFmtId="9" fontId="5" fillId="0" borderId="18" xfId="0" applyNumberFormat="1" applyFont="1" applyFill="1" applyBorder="1" applyAlignment="1" applyProtection="1">
      <alignment horizontal="center" vertical="center"/>
      <protection locked="0"/>
    </xf>
    <xf numFmtId="166" fontId="5" fillId="0" borderId="18" xfId="1" applyFont="1" applyFill="1" applyBorder="1" applyAlignment="1" applyProtection="1">
      <alignment vertical="center"/>
      <protection locked="0"/>
    </xf>
    <xf numFmtId="0" fontId="5" fillId="0" borderId="17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166" fontId="5" fillId="0" borderId="18" xfId="1" applyFont="1" applyFill="1" applyBorder="1" applyAlignment="1">
      <alignment vertical="center"/>
    </xf>
    <xf numFmtId="165" fontId="5" fillId="0" borderId="19" xfId="2" applyFont="1" applyFill="1" applyBorder="1" applyAlignment="1">
      <alignment vertical="center"/>
    </xf>
    <xf numFmtId="164" fontId="0" fillId="0" borderId="0" xfId="3" applyFont="1" applyFill="1" applyAlignment="1">
      <alignment vertical="center"/>
    </xf>
    <xf numFmtId="165" fontId="10" fillId="0" borderId="0" xfId="2" applyFont="1" applyFill="1" applyAlignment="1">
      <alignment vertical="center"/>
    </xf>
    <xf numFmtId="0" fontId="11" fillId="0" borderId="0" xfId="0" applyFont="1" applyFill="1" applyAlignment="1">
      <alignment vertical="center"/>
    </xf>
    <xf numFmtId="165" fontId="11" fillId="0" borderId="0" xfId="2" applyFont="1" applyFill="1"/>
    <xf numFmtId="0" fontId="11" fillId="0" borderId="0" xfId="0" applyFont="1" applyFill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11" fillId="0" borderId="23" xfId="0" applyFont="1" applyFill="1" applyBorder="1" applyAlignment="1" applyProtection="1">
      <alignment horizontal="center" vertical="center" wrapText="1"/>
      <protection locked="0"/>
    </xf>
    <xf numFmtId="0" fontId="11" fillId="0" borderId="24" xfId="0" applyFont="1" applyFill="1" applyBorder="1" applyAlignment="1" applyProtection="1">
      <alignment horizontal="center" vertical="center" wrapText="1"/>
      <protection locked="0"/>
    </xf>
    <xf numFmtId="0" fontId="11" fillId="0" borderId="25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5" fillId="0" borderId="20" xfId="0" applyFont="1" applyFill="1" applyBorder="1" applyAlignment="1" applyProtection="1">
      <alignment horizontal="center" vertical="center" wrapText="1"/>
      <protection locked="0"/>
    </xf>
    <xf numFmtId="0" fontId="5" fillId="0" borderId="21" xfId="0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Fill="1" applyBorder="1" applyAlignment="1" applyProtection="1">
      <alignment horizontal="right" vertical="center" wrapText="1"/>
      <protection locked="0"/>
    </xf>
    <xf numFmtId="0" fontId="5" fillId="0" borderId="21" xfId="0" applyFont="1" applyFill="1" applyBorder="1" applyAlignment="1" applyProtection="1">
      <alignment horizontal="right" vertical="center" wrapText="1"/>
      <protection locked="0"/>
    </xf>
    <xf numFmtId="0" fontId="5" fillId="0" borderId="22" xfId="0" applyFont="1" applyFill="1" applyBorder="1" applyAlignment="1" applyProtection="1">
      <alignment horizontal="right" vertical="center" wrapText="1"/>
      <protection locked="0"/>
    </xf>
    <xf numFmtId="0" fontId="5" fillId="0" borderId="17" xfId="0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Fill="1" applyBorder="1" applyAlignment="1" applyProtection="1">
      <alignment horizontal="center" vertical="center" wrapText="1"/>
      <protection locked="0"/>
    </xf>
    <xf numFmtId="0" fontId="5" fillId="0" borderId="19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23" xfId="0" applyFont="1" applyFill="1" applyBorder="1" applyAlignment="1" applyProtection="1">
      <alignment horizontal="center" vertical="center" wrapText="1"/>
      <protection locked="0"/>
    </xf>
    <xf numFmtId="0" fontId="11" fillId="2" borderId="24" xfId="0" applyFont="1" applyFill="1" applyBorder="1" applyAlignment="1" applyProtection="1">
      <alignment horizontal="center" vertical="center" wrapText="1"/>
      <protection locked="0"/>
    </xf>
    <xf numFmtId="0" fontId="11" fillId="2" borderId="25" xfId="0" applyFont="1" applyFill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5" fillId="2" borderId="21" xfId="0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right" vertical="center" wrapText="1"/>
      <protection locked="0"/>
    </xf>
    <xf numFmtId="0" fontId="5" fillId="2" borderId="21" xfId="0" applyFont="1" applyFill="1" applyBorder="1" applyAlignment="1" applyProtection="1">
      <alignment horizontal="right" vertical="center" wrapText="1"/>
      <protection locked="0"/>
    </xf>
    <xf numFmtId="0" fontId="5" fillId="2" borderId="22" xfId="0" applyFont="1" applyFill="1" applyBorder="1" applyAlignment="1" applyProtection="1">
      <alignment horizontal="right" vertical="center" wrapText="1"/>
      <protection locked="0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35"/>
  <sheetViews>
    <sheetView topLeftCell="A5" workbookViewId="0">
      <selection activeCell="E18" sqref="E18"/>
    </sheetView>
  </sheetViews>
  <sheetFormatPr baseColWidth="10" defaultColWidth="11.46484375" defaultRowHeight="15" x14ac:dyDescent="0.4"/>
  <cols>
    <col min="1" max="1" width="1.796875" style="1" customWidth="1"/>
    <col min="2" max="2" width="4" style="1" customWidth="1"/>
    <col min="3" max="3" width="38.6640625" style="1" customWidth="1"/>
    <col min="4" max="4" width="11.6640625" style="1" customWidth="1"/>
    <col min="5" max="5" width="17.46484375" style="1" customWidth="1"/>
    <col min="6" max="6" width="16.796875" style="1" customWidth="1"/>
    <col min="7" max="16384" width="11.46484375" style="1"/>
  </cols>
  <sheetData>
    <row r="2" spans="2:6" x14ac:dyDescent="0.4">
      <c r="B2" s="163" t="s">
        <v>0</v>
      </c>
      <c r="C2" s="163"/>
      <c r="D2" s="163"/>
      <c r="E2" s="163"/>
      <c r="F2" s="163"/>
    </row>
    <row r="4" spans="2:6" s="3" customFormat="1" ht="10.15" x14ac:dyDescent="0.3">
      <c r="E4" s="35" t="s">
        <v>18</v>
      </c>
      <c r="F4" s="4" t="s">
        <v>19</v>
      </c>
    </row>
    <row r="5" spans="2:6" s="5" customFormat="1" x14ac:dyDescent="0.4">
      <c r="B5" s="6" t="s">
        <v>1</v>
      </c>
      <c r="C5" s="5" t="s">
        <v>2</v>
      </c>
      <c r="E5" s="39" t="s">
        <v>20</v>
      </c>
      <c r="F5" s="6">
        <v>100</v>
      </c>
    </row>
    <row r="6" spans="2:6" x14ac:dyDescent="0.4">
      <c r="B6" s="2"/>
      <c r="E6" s="40"/>
      <c r="F6" s="2"/>
    </row>
    <row r="7" spans="2:6" s="5" customFormat="1" x14ac:dyDescent="0.4">
      <c r="B7" s="6" t="s">
        <v>3</v>
      </c>
      <c r="C7" s="5" t="s">
        <v>16</v>
      </c>
      <c r="E7" s="39" t="s">
        <v>20</v>
      </c>
      <c r="F7" s="7">
        <f>SUM(E9:E19)</f>
        <v>71.839999999999989</v>
      </c>
    </row>
    <row r="8" spans="2:6" x14ac:dyDescent="0.4">
      <c r="B8" s="2"/>
      <c r="E8" s="40"/>
      <c r="F8" s="2"/>
    </row>
    <row r="9" spans="2:6" x14ac:dyDescent="0.4">
      <c r="B9" s="2" t="s">
        <v>4</v>
      </c>
      <c r="C9" s="1" t="s">
        <v>5</v>
      </c>
      <c r="D9" s="2" t="s">
        <v>17</v>
      </c>
      <c r="E9" s="38">
        <v>8.33</v>
      </c>
      <c r="F9" s="2"/>
    </row>
    <row r="10" spans="2:6" x14ac:dyDescent="0.4">
      <c r="B10" s="2" t="s">
        <v>8</v>
      </c>
      <c r="C10" s="1" t="s">
        <v>6</v>
      </c>
      <c r="D10" s="2" t="s">
        <v>17</v>
      </c>
      <c r="E10" s="38">
        <v>4.17</v>
      </c>
      <c r="F10" s="2"/>
    </row>
    <row r="11" spans="2:6" x14ac:dyDescent="0.4">
      <c r="B11" s="2" t="s">
        <v>4</v>
      </c>
      <c r="C11" s="1" t="s">
        <v>7</v>
      </c>
      <c r="D11" s="2" t="s">
        <v>17</v>
      </c>
      <c r="E11" s="38">
        <v>8.33</v>
      </c>
      <c r="F11" s="2"/>
    </row>
    <row r="12" spans="2:6" x14ac:dyDescent="0.4">
      <c r="B12" s="2" t="s">
        <v>8</v>
      </c>
      <c r="C12" s="1" t="s">
        <v>125</v>
      </c>
      <c r="D12" s="2" t="s">
        <v>17</v>
      </c>
      <c r="E12" s="38">
        <v>12.5</v>
      </c>
      <c r="F12" s="2"/>
    </row>
    <row r="13" spans="2:6" x14ac:dyDescent="0.4">
      <c r="B13" s="2" t="s">
        <v>4</v>
      </c>
      <c r="C13" s="1" t="s">
        <v>126</v>
      </c>
      <c r="D13" s="2" t="s">
        <v>17</v>
      </c>
      <c r="E13" s="38">
        <v>16</v>
      </c>
      <c r="F13" s="2"/>
    </row>
    <row r="14" spans="2:6" x14ac:dyDescent="0.4">
      <c r="B14" s="2" t="s">
        <v>8</v>
      </c>
      <c r="C14" s="1" t="s">
        <v>74</v>
      </c>
      <c r="D14" s="2" t="s">
        <v>17</v>
      </c>
      <c r="E14" s="38">
        <v>2</v>
      </c>
      <c r="F14" s="2"/>
    </row>
    <row r="15" spans="2:6" x14ac:dyDescent="0.4">
      <c r="B15" s="2" t="s">
        <v>4</v>
      </c>
      <c r="C15" s="1" t="s">
        <v>75</v>
      </c>
      <c r="D15" s="2" t="s">
        <v>17</v>
      </c>
      <c r="E15" s="38">
        <v>4</v>
      </c>
      <c r="F15" s="2"/>
    </row>
    <row r="16" spans="2:6" x14ac:dyDescent="0.4">
      <c r="B16" s="2" t="s">
        <v>8</v>
      </c>
      <c r="C16" s="1" t="s">
        <v>10</v>
      </c>
      <c r="D16" s="2" t="s">
        <v>17</v>
      </c>
      <c r="E16" s="38">
        <v>3</v>
      </c>
      <c r="F16" s="2"/>
    </row>
    <row r="17" spans="2:6" x14ac:dyDescent="0.4">
      <c r="B17" s="2" t="s">
        <v>4</v>
      </c>
      <c r="C17" s="1" t="s">
        <v>76</v>
      </c>
      <c r="D17" s="2" t="s">
        <v>17</v>
      </c>
      <c r="E17" s="38">
        <v>6.96</v>
      </c>
      <c r="F17" s="2"/>
    </row>
    <row r="18" spans="2:6" x14ac:dyDescent="0.4">
      <c r="B18" s="2" t="s">
        <v>8</v>
      </c>
      <c r="C18" s="1" t="s">
        <v>11</v>
      </c>
      <c r="D18" s="2" t="s">
        <v>17</v>
      </c>
      <c r="E18" s="38">
        <f>'ANEXO 1'!$E$5</f>
        <v>4.55</v>
      </c>
      <c r="F18" s="2"/>
    </row>
    <row r="19" spans="2:6" x14ac:dyDescent="0.4">
      <c r="B19" s="2" t="s">
        <v>4</v>
      </c>
      <c r="C19" s="1" t="s">
        <v>12</v>
      </c>
      <c r="D19" s="2" t="s">
        <v>17</v>
      </c>
      <c r="E19" s="38">
        <v>2</v>
      </c>
      <c r="F19" s="2"/>
    </row>
    <row r="20" spans="2:6" x14ac:dyDescent="0.4">
      <c r="B20" s="2"/>
      <c r="E20" s="38"/>
      <c r="F20" s="2"/>
    </row>
    <row r="21" spans="2:6" s="5" customFormat="1" x14ac:dyDescent="0.4">
      <c r="B21" s="6" t="s">
        <v>21</v>
      </c>
      <c r="C21" s="5" t="s">
        <v>22</v>
      </c>
      <c r="E21" s="41"/>
      <c r="F21" s="7">
        <f>SUM(E23:E28)</f>
        <v>20.53</v>
      </c>
    </row>
    <row r="22" spans="2:6" x14ac:dyDescent="0.4">
      <c r="B22" s="2"/>
      <c r="E22" s="38"/>
      <c r="F22" s="2"/>
    </row>
    <row r="23" spans="2:6" x14ac:dyDescent="0.4">
      <c r="B23" s="2" t="s">
        <v>4</v>
      </c>
      <c r="C23" s="1" t="s">
        <v>23</v>
      </c>
      <c r="D23" s="2" t="s">
        <v>29</v>
      </c>
      <c r="E23" s="38">
        <f>'ANEXO 1'!$E$12</f>
        <v>2.1</v>
      </c>
      <c r="F23" s="2"/>
    </row>
    <row r="24" spans="2:6" x14ac:dyDescent="0.4">
      <c r="B24" s="2" t="s">
        <v>8</v>
      </c>
      <c r="C24" s="1" t="s">
        <v>24</v>
      </c>
      <c r="D24" s="2" t="s">
        <v>29</v>
      </c>
      <c r="E24" s="38">
        <v>4.78</v>
      </c>
      <c r="F24" s="2"/>
    </row>
    <row r="25" spans="2:6" x14ac:dyDescent="0.4">
      <c r="B25" s="2" t="s">
        <v>9</v>
      </c>
      <c r="C25" s="1" t="s">
        <v>25</v>
      </c>
      <c r="D25" s="2" t="s">
        <v>29</v>
      </c>
      <c r="E25" s="38">
        <f>'ANEXO 1'!$E$16</f>
        <v>1.82</v>
      </c>
    </row>
    <row r="26" spans="2:6" x14ac:dyDescent="0.4">
      <c r="B26" s="2" t="s">
        <v>13</v>
      </c>
      <c r="C26" s="1" t="s">
        <v>26</v>
      </c>
      <c r="D26" s="2" t="s">
        <v>29</v>
      </c>
      <c r="E26" s="38">
        <v>1.31</v>
      </c>
    </row>
    <row r="27" spans="2:6" x14ac:dyDescent="0.4">
      <c r="B27" s="2" t="s">
        <v>14</v>
      </c>
      <c r="C27" s="1" t="s">
        <v>27</v>
      </c>
      <c r="D27" s="2" t="s">
        <v>29</v>
      </c>
      <c r="E27" s="38">
        <f>'ANEXO 1'!$E$18</f>
        <v>7.02</v>
      </c>
    </row>
    <row r="28" spans="2:6" x14ac:dyDescent="0.4">
      <c r="B28" s="2" t="s">
        <v>15</v>
      </c>
      <c r="C28" s="1" t="s">
        <v>28</v>
      </c>
      <c r="D28" s="2" t="s">
        <v>29</v>
      </c>
      <c r="E28" s="38">
        <f>'ANEXO 1'!$E$24</f>
        <v>3.5</v>
      </c>
    </row>
    <row r="29" spans="2:6" x14ac:dyDescent="0.4">
      <c r="B29" s="2"/>
      <c r="E29" s="38"/>
    </row>
    <row r="30" spans="2:6" s="5" customFormat="1" x14ac:dyDescent="0.4">
      <c r="B30" s="6" t="s">
        <v>30</v>
      </c>
      <c r="C30" s="5" t="s">
        <v>31</v>
      </c>
      <c r="E30" s="39"/>
      <c r="F30" s="56">
        <v>4</v>
      </c>
    </row>
    <row r="31" spans="2:6" x14ac:dyDescent="0.4">
      <c r="B31" s="2"/>
      <c r="E31" s="40"/>
    </row>
    <row r="32" spans="2:6" s="5" customFormat="1" x14ac:dyDescent="0.4">
      <c r="B32" s="6"/>
      <c r="C32" s="5" t="s">
        <v>32</v>
      </c>
      <c r="E32" s="39"/>
      <c r="F32" s="6" t="s">
        <v>33</v>
      </c>
    </row>
    <row r="33" spans="3:6" s="5" customFormat="1" x14ac:dyDescent="0.4">
      <c r="C33" s="5" t="s">
        <v>34</v>
      </c>
      <c r="E33" s="39"/>
      <c r="F33" s="10">
        <f>(1+F7/100)*(1+F21/100)*(1+F30/100)</f>
        <v>2.1540350208000003</v>
      </c>
    </row>
    <row r="34" spans="3:6" x14ac:dyDescent="0.4">
      <c r="E34" s="40"/>
    </row>
    <row r="35" spans="3:6" x14ac:dyDescent="0.4">
      <c r="E35" s="40"/>
    </row>
  </sheetData>
  <mergeCells count="1">
    <mergeCell ref="B2:F2"/>
  </mergeCells>
  <pageMargins left="0.7" right="0.7" top="0.75" bottom="0.75" header="0.3" footer="0.3"/>
  <pageSetup orientation="portrait" r:id="rId1"/>
  <ignoredErrors>
    <ignoredError sqref="E18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28"/>
  <sheetViews>
    <sheetView topLeftCell="A12" workbookViewId="0">
      <selection activeCell="D23" sqref="D23"/>
    </sheetView>
  </sheetViews>
  <sheetFormatPr baseColWidth="10" defaultColWidth="11.46484375" defaultRowHeight="15" x14ac:dyDescent="0.4"/>
  <cols>
    <col min="1" max="1" width="2.19921875" style="1" customWidth="1"/>
    <col min="2" max="2" width="5.796875" style="1" customWidth="1"/>
    <col min="3" max="3" width="60.46484375" style="1" customWidth="1"/>
    <col min="4" max="4" width="19.19921875" style="1" customWidth="1"/>
    <col min="5" max="5" width="18.19921875" style="1" customWidth="1"/>
    <col min="6" max="16384" width="11.46484375" style="1"/>
  </cols>
  <sheetData>
    <row r="2" spans="2:5" ht="17.25" customHeight="1" x14ac:dyDescent="0.4">
      <c r="B2" s="163" t="s">
        <v>35</v>
      </c>
      <c r="C2" s="163"/>
      <c r="D2" s="163"/>
      <c r="E2" s="163"/>
    </row>
    <row r="4" spans="2:5" s="4" customFormat="1" ht="10.15" x14ac:dyDescent="0.45">
      <c r="D4" s="35" t="s">
        <v>18</v>
      </c>
      <c r="E4" s="4" t="s">
        <v>19</v>
      </c>
    </row>
    <row r="5" spans="2:5" s="5" customFormat="1" x14ac:dyDescent="0.4">
      <c r="B5" s="6" t="s">
        <v>36</v>
      </c>
      <c r="C5" s="5" t="s">
        <v>37</v>
      </c>
      <c r="D5" s="36"/>
      <c r="E5" s="6">
        <f>SUM(D7:D10)</f>
        <v>4.55</v>
      </c>
    </row>
    <row r="6" spans="2:5" x14ac:dyDescent="0.4">
      <c r="B6" s="2"/>
      <c r="D6" s="37"/>
      <c r="E6" s="2"/>
    </row>
    <row r="7" spans="2:5" x14ac:dyDescent="0.4">
      <c r="B7" s="2"/>
      <c r="C7" s="1" t="s">
        <v>38</v>
      </c>
      <c r="D7" s="37">
        <v>1.88</v>
      </c>
      <c r="E7" s="2"/>
    </row>
    <row r="8" spans="2:5" x14ac:dyDescent="0.4">
      <c r="B8" s="2"/>
      <c r="C8" s="1" t="s">
        <v>39</v>
      </c>
      <c r="D8" s="38">
        <v>1.1200000000000001</v>
      </c>
      <c r="E8" s="2"/>
    </row>
    <row r="9" spans="2:5" x14ac:dyDescent="0.4">
      <c r="B9" s="2"/>
      <c r="C9" s="1" t="s">
        <v>40</v>
      </c>
      <c r="D9" s="37">
        <v>1.1000000000000001</v>
      </c>
      <c r="E9" s="2"/>
    </row>
    <row r="10" spans="2:5" x14ac:dyDescent="0.4">
      <c r="B10" s="2"/>
      <c r="C10" s="1" t="s">
        <v>41</v>
      </c>
      <c r="D10" s="37">
        <v>0.45</v>
      </c>
      <c r="E10" s="2"/>
    </row>
    <row r="11" spans="2:5" x14ac:dyDescent="0.4">
      <c r="B11" s="2"/>
      <c r="C11" s="1" t="s">
        <v>20</v>
      </c>
      <c r="D11" s="37"/>
      <c r="E11" s="2"/>
    </row>
    <row r="12" spans="2:5" s="5" customFormat="1" x14ac:dyDescent="0.4">
      <c r="B12" s="6" t="s">
        <v>42</v>
      </c>
      <c r="C12" s="5" t="s">
        <v>43</v>
      </c>
      <c r="D12" s="36"/>
      <c r="E12" s="6">
        <f>D14</f>
        <v>2.1</v>
      </c>
    </row>
    <row r="13" spans="2:5" x14ac:dyDescent="0.4">
      <c r="B13" s="2"/>
      <c r="D13" s="37"/>
      <c r="E13" s="2"/>
    </row>
    <row r="14" spans="2:5" ht="45" x14ac:dyDescent="0.4">
      <c r="B14" s="2"/>
      <c r="C14" s="8" t="s">
        <v>44</v>
      </c>
      <c r="D14" s="37">
        <v>2.1</v>
      </c>
      <c r="E14" s="2"/>
    </row>
    <row r="15" spans="2:5" x14ac:dyDescent="0.4">
      <c r="B15" s="2"/>
      <c r="D15" s="37"/>
      <c r="E15" s="2"/>
    </row>
    <row r="16" spans="2:5" s="5" customFormat="1" ht="30" x14ac:dyDescent="0.4">
      <c r="B16" s="6" t="s">
        <v>45</v>
      </c>
      <c r="C16" s="22" t="s">
        <v>46</v>
      </c>
      <c r="D16" s="36" t="s">
        <v>20</v>
      </c>
      <c r="E16" s="6">
        <v>1.82</v>
      </c>
    </row>
    <row r="17" spans="2:5" x14ac:dyDescent="0.4">
      <c r="B17" s="2"/>
      <c r="D17" s="37"/>
      <c r="E17" s="2"/>
    </row>
    <row r="18" spans="2:5" s="5" customFormat="1" x14ac:dyDescent="0.4">
      <c r="B18" s="6" t="s">
        <v>47</v>
      </c>
      <c r="C18" s="5" t="s">
        <v>48</v>
      </c>
      <c r="D18" s="36"/>
      <c r="E18" s="7">
        <f>D20+D21+D22</f>
        <v>7.02</v>
      </c>
    </row>
    <row r="19" spans="2:5" x14ac:dyDescent="0.4">
      <c r="B19" s="2"/>
      <c r="D19" s="37"/>
      <c r="E19" s="2"/>
    </row>
    <row r="20" spans="2:5" x14ac:dyDescent="0.4">
      <c r="B20" s="2"/>
      <c r="C20" s="1" t="s">
        <v>49</v>
      </c>
      <c r="D20" s="37">
        <v>1.92</v>
      </c>
      <c r="E20" s="2"/>
    </row>
    <row r="21" spans="2:5" x14ac:dyDescent="0.4">
      <c r="B21" s="2"/>
      <c r="C21" s="1" t="s">
        <v>106</v>
      </c>
      <c r="D21" s="37">
        <v>2.1</v>
      </c>
      <c r="E21" s="2"/>
    </row>
    <row r="22" spans="2:5" x14ac:dyDescent="0.4">
      <c r="B22" s="2"/>
      <c r="C22" s="1" t="s">
        <v>108</v>
      </c>
      <c r="D22" s="38">
        <v>3</v>
      </c>
      <c r="E22" s="2"/>
    </row>
    <row r="23" spans="2:5" x14ac:dyDescent="0.4">
      <c r="B23" s="2"/>
      <c r="D23" s="37"/>
      <c r="E23" s="2"/>
    </row>
    <row r="24" spans="2:5" s="5" customFormat="1" x14ac:dyDescent="0.4">
      <c r="B24" s="6" t="s">
        <v>50</v>
      </c>
      <c r="C24" s="5" t="s">
        <v>51</v>
      </c>
      <c r="D24" s="39"/>
      <c r="E24" s="6">
        <f>D26</f>
        <v>3.5</v>
      </c>
    </row>
    <row r="25" spans="2:5" x14ac:dyDescent="0.4">
      <c r="D25" s="40"/>
    </row>
    <row r="26" spans="2:5" ht="30" x14ac:dyDescent="0.4">
      <c r="C26" s="8" t="s">
        <v>52</v>
      </c>
      <c r="D26" s="37">
        <v>3.5</v>
      </c>
    </row>
    <row r="27" spans="2:5" x14ac:dyDescent="0.4">
      <c r="D27" s="40"/>
    </row>
    <row r="28" spans="2:5" x14ac:dyDescent="0.4">
      <c r="D28" s="40"/>
    </row>
  </sheetData>
  <mergeCells count="1"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E13"/>
  <sheetViews>
    <sheetView workbookViewId="0">
      <selection activeCell="F33" sqref="F33"/>
    </sheetView>
  </sheetViews>
  <sheetFormatPr baseColWidth="10" defaultColWidth="11.46484375" defaultRowHeight="15" x14ac:dyDescent="0.4"/>
  <cols>
    <col min="1" max="1" width="3.46484375" style="1" customWidth="1"/>
    <col min="2" max="2" width="25.19921875" style="1" customWidth="1"/>
    <col min="3" max="3" width="5.33203125" style="2" customWidth="1"/>
    <col min="4" max="4" width="33.33203125" style="1" customWidth="1"/>
    <col min="5" max="5" width="27.46484375" style="1" customWidth="1"/>
    <col min="6" max="16384" width="11.46484375" style="1"/>
  </cols>
  <sheetData>
    <row r="2" spans="2:5" x14ac:dyDescent="0.4">
      <c r="B2" s="164" t="s">
        <v>53</v>
      </c>
      <c r="C2" s="164"/>
      <c r="D2" s="164"/>
      <c r="E2" s="164"/>
    </row>
    <row r="4" spans="2:5" x14ac:dyDescent="0.4">
      <c r="B4" s="1" t="s">
        <v>54</v>
      </c>
      <c r="C4" s="2" t="s">
        <v>62</v>
      </c>
      <c r="D4" s="1" t="s">
        <v>65</v>
      </c>
      <c r="E4" s="1" t="s">
        <v>54</v>
      </c>
    </row>
    <row r="5" spans="2:5" x14ac:dyDescent="0.4">
      <c r="B5" s="1" t="s">
        <v>55</v>
      </c>
      <c r="C5" s="2" t="s">
        <v>62</v>
      </c>
      <c r="D5" s="1" t="s">
        <v>63</v>
      </c>
      <c r="E5" s="1" t="s">
        <v>66</v>
      </c>
    </row>
    <row r="6" spans="2:5" x14ac:dyDescent="0.4">
      <c r="B6" s="1" t="s">
        <v>56</v>
      </c>
      <c r="C6" s="2" t="s">
        <v>62</v>
      </c>
      <c r="E6" s="1" t="s">
        <v>67</v>
      </c>
    </row>
    <row r="7" spans="2:5" x14ac:dyDescent="0.4">
      <c r="B7" s="1" t="s">
        <v>57</v>
      </c>
      <c r="C7" s="2" t="s">
        <v>62</v>
      </c>
      <c r="E7" s="1" t="s">
        <v>68</v>
      </c>
    </row>
    <row r="8" spans="2:5" x14ac:dyDescent="0.4">
      <c r="B8" s="1" t="s">
        <v>58</v>
      </c>
      <c r="C8" s="2" t="s">
        <v>62</v>
      </c>
      <c r="E8" s="1" t="s">
        <v>69</v>
      </c>
    </row>
    <row r="9" spans="2:5" x14ac:dyDescent="0.4">
      <c r="B9" s="1" t="s">
        <v>59</v>
      </c>
      <c r="C9" s="2" t="s">
        <v>62</v>
      </c>
      <c r="D9" s="1" t="s">
        <v>70</v>
      </c>
      <c r="E9" s="1" t="s">
        <v>71</v>
      </c>
    </row>
    <row r="10" spans="2:5" x14ac:dyDescent="0.4">
      <c r="B10" s="1" t="s">
        <v>60</v>
      </c>
      <c r="C10" s="2" t="s">
        <v>62</v>
      </c>
      <c r="D10" s="1" t="s">
        <v>64</v>
      </c>
      <c r="E10" s="1" t="s">
        <v>72</v>
      </c>
    </row>
    <row r="11" spans="2:5" x14ac:dyDescent="0.4">
      <c r="B11" s="1" t="s">
        <v>61</v>
      </c>
      <c r="C11" s="2" t="s">
        <v>62</v>
      </c>
      <c r="E11" s="1" t="s">
        <v>73</v>
      </c>
    </row>
    <row r="12" spans="2:5" x14ac:dyDescent="0.4">
      <c r="E12" s="9" t="s">
        <v>73</v>
      </c>
    </row>
    <row r="13" spans="2:5" s="5" customFormat="1" x14ac:dyDescent="0.4">
      <c r="B13" s="5" t="s">
        <v>61</v>
      </c>
      <c r="C13" s="6" t="s">
        <v>62</v>
      </c>
      <c r="E13" s="23">
        <f>(1+'F.P.'!F7/100)*(1+'F.P.'!F21/100)*(1+'F.P.'!F30/100)</f>
        <v>2.1540350208000003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J59"/>
  <sheetViews>
    <sheetView showGridLines="0" topLeftCell="A7" workbookViewId="0">
      <selection activeCell="B10" sqref="B10:B20"/>
    </sheetView>
  </sheetViews>
  <sheetFormatPr baseColWidth="10" defaultColWidth="11.46484375" defaultRowHeight="14.25" x14ac:dyDescent="0.45"/>
  <cols>
    <col min="1" max="1" width="1.46484375" style="112" customWidth="1"/>
    <col min="2" max="2" width="36.46484375" style="112" customWidth="1"/>
    <col min="3" max="3" width="8.19921875" style="112" customWidth="1"/>
    <col min="4" max="4" width="9" style="112" customWidth="1"/>
    <col min="5" max="5" width="11.1328125" style="112" customWidth="1"/>
    <col min="6" max="6" width="6.19921875" style="112" customWidth="1"/>
    <col min="7" max="7" width="6.46484375" style="112" customWidth="1"/>
    <col min="8" max="8" width="12.59765625" style="112" customWidth="1"/>
    <col min="9" max="9" width="13.9296875" style="112" bestFit="1" customWidth="1"/>
    <col min="10" max="10" width="18.1328125" style="112" customWidth="1"/>
    <col min="11" max="16384" width="11.46484375" style="112"/>
  </cols>
  <sheetData>
    <row r="1" spans="2:9" ht="6.75" customHeight="1" thickBot="1" x14ac:dyDescent="0.5"/>
    <row r="2" spans="2:9" x14ac:dyDescent="0.45">
      <c r="B2" s="170" t="s">
        <v>117</v>
      </c>
      <c r="C2" s="171"/>
      <c r="D2" s="171"/>
      <c r="E2" s="171"/>
      <c r="F2" s="171"/>
      <c r="G2" s="171"/>
      <c r="H2" s="171"/>
      <c r="I2" s="172"/>
    </row>
    <row r="3" spans="2:9" x14ac:dyDescent="0.45">
      <c r="B3" s="173" t="s">
        <v>100</v>
      </c>
      <c r="C3" s="174"/>
      <c r="D3" s="174"/>
      <c r="E3" s="174"/>
      <c r="F3" s="174"/>
      <c r="G3" s="174"/>
      <c r="H3" s="174"/>
      <c r="I3" s="175"/>
    </row>
    <row r="4" spans="2:9" ht="53.25" customHeight="1" thickBot="1" x14ac:dyDescent="0.5">
      <c r="B4" s="176" t="s">
        <v>128</v>
      </c>
      <c r="C4" s="177"/>
      <c r="D4" s="177"/>
      <c r="E4" s="177"/>
      <c r="F4" s="177"/>
      <c r="G4" s="177"/>
      <c r="H4" s="177"/>
      <c r="I4" s="178"/>
    </row>
    <row r="5" spans="2:9" ht="16.149999999999999" customHeight="1" thickBot="1" x14ac:dyDescent="0.5">
      <c r="B5" s="188" t="s">
        <v>129</v>
      </c>
      <c r="C5" s="189"/>
      <c r="D5" s="189"/>
      <c r="E5" s="189"/>
      <c r="F5" s="189"/>
      <c r="G5" s="189"/>
      <c r="H5" s="189"/>
      <c r="I5" s="190"/>
    </row>
    <row r="6" spans="2:9" ht="14.65" thickBot="1" x14ac:dyDescent="0.5">
      <c r="B6" s="183" t="s">
        <v>77</v>
      </c>
      <c r="C6" s="184"/>
      <c r="D6" s="184"/>
      <c r="E6" s="185" t="s">
        <v>109</v>
      </c>
      <c r="F6" s="186"/>
      <c r="G6" s="187"/>
      <c r="H6" s="113">
        <v>21</v>
      </c>
      <c r="I6" s="114"/>
    </row>
    <row r="7" spans="2:9" s="116" customFormat="1" ht="12.75" customHeight="1" x14ac:dyDescent="0.2">
      <c r="B7" s="167" t="s">
        <v>78</v>
      </c>
      <c r="C7" s="167" t="s">
        <v>107</v>
      </c>
      <c r="D7" s="167" t="s">
        <v>101</v>
      </c>
      <c r="E7" s="165" t="s">
        <v>79</v>
      </c>
      <c r="F7" s="181" t="s">
        <v>80</v>
      </c>
      <c r="G7" s="165" t="s">
        <v>81</v>
      </c>
      <c r="H7" s="167" t="s">
        <v>82</v>
      </c>
      <c r="I7" s="115" t="s">
        <v>83</v>
      </c>
    </row>
    <row r="8" spans="2:9" s="116" customFormat="1" ht="12" customHeight="1" thickBot="1" x14ac:dyDescent="0.25">
      <c r="B8" s="179"/>
      <c r="C8" s="179"/>
      <c r="D8" s="180" t="s">
        <v>84</v>
      </c>
      <c r="E8" s="179"/>
      <c r="F8" s="182"/>
      <c r="G8" s="166"/>
      <c r="H8" s="166"/>
      <c r="I8" s="117" t="s">
        <v>85</v>
      </c>
    </row>
    <row r="9" spans="2:9" s="118" customFormat="1" x14ac:dyDescent="0.45">
      <c r="B9" s="78" t="s">
        <v>86</v>
      </c>
      <c r="C9" s="78"/>
      <c r="D9" s="79"/>
      <c r="E9" s="80"/>
      <c r="F9" s="81"/>
      <c r="G9" s="79"/>
      <c r="H9" s="79"/>
      <c r="I9" s="79"/>
    </row>
    <row r="10" spans="2:9" s="118" customFormat="1" x14ac:dyDescent="0.45">
      <c r="B10" s="82" t="s">
        <v>118</v>
      </c>
      <c r="C10" s="83">
        <v>1</v>
      </c>
      <c r="D10" s="84">
        <v>0.3</v>
      </c>
      <c r="E10" s="85">
        <v>9500000</v>
      </c>
      <c r="F10" s="86">
        <f>'F.P.'!F33</f>
        <v>2.1540350208000003</v>
      </c>
      <c r="G10" s="87">
        <f>$H$6</f>
        <v>21</v>
      </c>
      <c r="H10" s="88">
        <f t="shared" ref="H10:H20" si="0">C10*(D10*E10*F10*G10)</f>
        <v>128918995.99488002</v>
      </c>
      <c r="I10" s="106"/>
    </row>
    <row r="11" spans="2:9" s="118" customFormat="1" x14ac:dyDescent="0.45">
      <c r="B11" s="82" t="s">
        <v>119</v>
      </c>
      <c r="C11" s="83">
        <v>1</v>
      </c>
      <c r="D11" s="84">
        <v>1</v>
      </c>
      <c r="E11" s="85">
        <v>4300000</v>
      </c>
      <c r="F11" s="86">
        <f t="shared" ref="F11:F20" si="1">$F$10</f>
        <v>2.1540350208000003</v>
      </c>
      <c r="G11" s="87">
        <f t="shared" ref="G11:G20" si="2">$H$6</f>
        <v>21</v>
      </c>
      <c r="H11" s="88">
        <f>C11*(D11*E11*F11*G11)</f>
        <v>194509362.37824002</v>
      </c>
      <c r="I11" s="106"/>
    </row>
    <row r="12" spans="2:9" s="118" customFormat="1" x14ac:dyDescent="0.45">
      <c r="B12" s="82" t="s">
        <v>121</v>
      </c>
      <c r="C12" s="83">
        <v>1</v>
      </c>
      <c r="D12" s="84">
        <v>0.25</v>
      </c>
      <c r="E12" s="85">
        <v>8600000</v>
      </c>
      <c r="F12" s="86">
        <f t="shared" ref="F12:F14" si="3">$F$10</f>
        <v>2.1540350208000003</v>
      </c>
      <c r="G12" s="87">
        <f t="shared" si="2"/>
        <v>21</v>
      </c>
      <c r="H12" s="88">
        <f t="shared" si="0"/>
        <v>97254681.18912001</v>
      </c>
      <c r="I12" s="106"/>
    </row>
    <row r="13" spans="2:9" s="118" customFormat="1" x14ac:dyDescent="0.45">
      <c r="B13" s="82" t="s">
        <v>127</v>
      </c>
      <c r="C13" s="83">
        <v>1</v>
      </c>
      <c r="D13" s="84">
        <v>0.25</v>
      </c>
      <c r="E13" s="85">
        <v>6800000</v>
      </c>
      <c r="F13" s="86">
        <f t="shared" si="3"/>
        <v>2.1540350208000003</v>
      </c>
      <c r="G13" s="87">
        <f t="shared" si="2"/>
        <v>21</v>
      </c>
      <c r="H13" s="88">
        <f t="shared" si="0"/>
        <v>76899050.242560014</v>
      </c>
      <c r="I13" s="106"/>
    </row>
    <row r="14" spans="2:9" s="118" customFormat="1" ht="14.65" thickBot="1" x14ac:dyDescent="0.5">
      <c r="B14" s="89" t="s">
        <v>122</v>
      </c>
      <c r="C14" s="90">
        <v>1</v>
      </c>
      <c r="D14" s="91">
        <v>0.15</v>
      </c>
      <c r="E14" s="92">
        <v>6800000</v>
      </c>
      <c r="F14" s="93">
        <f t="shared" si="3"/>
        <v>2.1540350208000003</v>
      </c>
      <c r="G14" s="94">
        <f t="shared" si="2"/>
        <v>21</v>
      </c>
      <c r="H14" s="95">
        <f t="shared" si="0"/>
        <v>46139430.145536005</v>
      </c>
      <c r="I14" s="106"/>
    </row>
    <row r="15" spans="2:9" s="118" customFormat="1" x14ac:dyDescent="0.45">
      <c r="B15" s="82" t="s">
        <v>132</v>
      </c>
      <c r="C15" s="83">
        <v>1</v>
      </c>
      <c r="D15" s="84">
        <v>0.15</v>
      </c>
      <c r="E15" s="85">
        <v>5850000</v>
      </c>
      <c r="F15" s="86">
        <f t="shared" si="1"/>
        <v>2.1540350208000003</v>
      </c>
      <c r="G15" s="87">
        <f t="shared" si="2"/>
        <v>21</v>
      </c>
      <c r="H15" s="88">
        <f t="shared" si="0"/>
        <v>39693480.34579201</v>
      </c>
      <c r="I15" s="106"/>
    </row>
    <row r="16" spans="2:9" s="118" customFormat="1" x14ac:dyDescent="0.45">
      <c r="B16" s="82" t="s">
        <v>123</v>
      </c>
      <c r="C16" s="83">
        <v>1</v>
      </c>
      <c r="D16" s="84">
        <v>0.5</v>
      </c>
      <c r="E16" s="85">
        <v>4800000</v>
      </c>
      <c r="F16" s="86">
        <f t="shared" si="1"/>
        <v>2.1540350208000003</v>
      </c>
      <c r="G16" s="87">
        <f t="shared" si="2"/>
        <v>21</v>
      </c>
      <c r="H16" s="88">
        <f t="shared" si="0"/>
        <v>108563365.04832003</v>
      </c>
      <c r="I16" s="106"/>
    </row>
    <row r="17" spans="2:9" s="118" customFormat="1" x14ac:dyDescent="0.45">
      <c r="B17" s="82" t="s">
        <v>120</v>
      </c>
      <c r="C17" s="83">
        <v>1</v>
      </c>
      <c r="D17" s="84">
        <v>0.15</v>
      </c>
      <c r="E17" s="85">
        <v>8020000</v>
      </c>
      <c r="F17" s="86">
        <f>$F$10</f>
        <v>2.1540350208000003</v>
      </c>
      <c r="G17" s="87">
        <f t="shared" si="2"/>
        <v>21</v>
      </c>
      <c r="H17" s="88">
        <f>C17*(D17*E17*F17*G17)</f>
        <v>54417386.730470411</v>
      </c>
      <c r="I17" s="106"/>
    </row>
    <row r="18" spans="2:9" s="118" customFormat="1" x14ac:dyDescent="0.45">
      <c r="B18" s="82" t="s">
        <v>124</v>
      </c>
      <c r="C18" s="83">
        <v>1</v>
      </c>
      <c r="D18" s="84">
        <v>0.3</v>
      </c>
      <c r="E18" s="85">
        <v>3800000</v>
      </c>
      <c r="F18" s="86">
        <f t="shared" si="1"/>
        <v>2.1540350208000003</v>
      </c>
      <c r="G18" s="87">
        <f t="shared" si="2"/>
        <v>21</v>
      </c>
      <c r="H18" s="88">
        <f t="shared" si="0"/>
        <v>51567598.397952005</v>
      </c>
      <c r="I18" s="106"/>
    </row>
    <row r="19" spans="2:9" s="118" customFormat="1" x14ac:dyDescent="0.45">
      <c r="B19" s="82" t="s">
        <v>133</v>
      </c>
      <c r="C19" s="83">
        <v>1</v>
      </c>
      <c r="D19" s="84">
        <v>0.5</v>
      </c>
      <c r="E19" s="85">
        <v>3800000</v>
      </c>
      <c r="F19" s="86">
        <f t="shared" si="1"/>
        <v>2.1540350208000003</v>
      </c>
      <c r="G19" s="87">
        <f t="shared" si="2"/>
        <v>21</v>
      </c>
      <c r="H19" s="88">
        <f t="shared" si="0"/>
        <v>85945997.329920009</v>
      </c>
      <c r="I19" s="106"/>
    </row>
    <row r="20" spans="2:9" s="118" customFormat="1" x14ac:dyDescent="0.45">
      <c r="B20" s="82" t="s">
        <v>111</v>
      </c>
      <c r="C20" s="83">
        <v>1</v>
      </c>
      <c r="D20" s="84">
        <v>1</v>
      </c>
      <c r="E20" s="85">
        <v>3800000</v>
      </c>
      <c r="F20" s="86">
        <f t="shared" si="1"/>
        <v>2.1540350208000003</v>
      </c>
      <c r="G20" s="87">
        <f t="shared" si="2"/>
        <v>21</v>
      </c>
      <c r="H20" s="88">
        <f t="shared" si="0"/>
        <v>171891994.65984002</v>
      </c>
      <c r="I20" s="106"/>
    </row>
    <row r="21" spans="2:9" s="118" customFormat="1" ht="14.25" customHeight="1" x14ac:dyDescent="0.45">
      <c r="B21" s="82"/>
      <c r="C21" s="96"/>
      <c r="D21" s="97"/>
      <c r="E21" s="85"/>
      <c r="F21" s="86"/>
      <c r="G21" s="87"/>
      <c r="H21" s="88"/>
      <c r="I21" s="119">
        <f>SUM(H10:H20)</f>
        <v>1055801342.4626306</v>
      </c>
    </row>
    <row r="22" spans="2:9" s="118" customFormat="1" ht="14.25" customHeight="1" x14ac:dyDescent="0.45">
      <c r="B22" s="82"/>
      <c r="C22" s="96"/>
      <c r="D22" s="97"/>
      <c r="E22" s="85"/>
      <c r="F22" s="86"/>
      <c r="G22" s="87"/>
      <c r="H22" s="88"/>
      <c r="I22" s="120"/>
    </row>
    <row r="23" spans="2:9" s="118" customFormat="1" x14ac:dyDescent="0.45">
      <c r="B23" s="98" t="s">
        <v>114</v>
      </c>
      <c r="C23" s="99"/>
      <c r="D23" s="100"/>
      <c r="E23" s="85"/>
      <c r="F23" s="101"/>
      <c r="G23" s="87"/>
      <c r="H23" s="88"/>
      <c r="I23" s="88"/>
    </row>
    <row r="24" spans="2:9" s="118" customFormat="1" x14ac:dyDescent="0.45">
      <c r="B24" s="102" t="s">
        <v>102</v>
      </c>
      <c r="C24" s="103">
        <v>1</v>
      </c>
      <c r="D24" s="84">
        <v>0.5</v>
      </c>
      <c r="E24" s="85">
        <v>1546000</v>
      </c>
      <c r="F24" s="86">
        <f t="shared" ref="F24:F25" si="4">$F$10</f>
        <v>2.1540350208000003</v>
      </c>
      <c r="G24" s="87">
        <f t="shared" ref="G24:G25" si="5">$H$6</f>
        <v>21</v>
      </c>
      <c r="H24" s="88">
        <f>C24*(D24*E24*F24*G24)</f>
        <v>34966450.492646404</v>
      </c>
      <c r="I24" s="88"/>
    </row>
    <row r="25" spans="2:9" s="118" customFormat="1" x14ac:dyDescent="0.45">
      <c r="B25" s="102" t="s">
        <v>103</v>
      </c>
      <c r="C25" s="103">
        <v>1</v>
      </c>
      <c r="D25" s="84">
        <v>0.5</v>
      </c>
      <c r="E25" s="85">
        <v>1445500</v>
      </c>
      <c r="F25" s="86">
        <f t="shared" si="4"/>
        <v>2.1540350208000003</v>
      </c>
      <c r="G25" s="87">
        <f t="shared" si="5"/>
        <v>21</v>
      </c>
      <c r="H25" s="88">
        <f>C25*(D25*E25*F25*G25)</f>
        <v>32693405.036947206</v>
      </c>
      <c r="I25" s="120"/>
    </row>
    <row r="26" spans="2:9" s="118" customFormat="1" x14ac:dyDescent="0.45">
      <c r="B26" s="102"/>
      <c r="C26" s="103"/>
      <c r="E26" s="104"/>
      <c r="F26" s="105"/>
      <c r="G26" s="106"/>
      <c r="H26" s="106"/>
      <c r="I26" s="119">
        <f>SUM(H24:H25)</f>
        <v>67659855.529593617</v>
      </c>
    </row>
    <row r="27" spans="2:9" s="118" customFormat="1" x14ac:dyDescent="0.45">
      <c r="B27" s="102"/>
      <c r="C27" s="103"/>
      <c r="D27" s="84"/>
      <c r="E27" s="104"/>
      <c r="F27" s="105"/>
      <c r="G27" s="106"/>
      <c r="H27" s="106"/>
      <c r="I27" s="120"/>
    </row>
    <row r="28" spans="2:9" s="118" customFormat="1" ht="14.65" thickBot="1" x14ac:dyDescent="0.5">
      <c r="B28" s="98" t="s">
        <v>87</v>
      </c>
      <c r="C28" s="99"/>
      <c r="D28" s="107"/>
      <c r="E28" s="108"/>
      <c r="F28" s="109"/>
      <c r="G28" s="110"/>
      <c r="H28" s="110"/>
      <c r="I28" s="121">
        <f>SUM(+I21+I26)</f>
        <v>1123461197.9922242</v>
      </c>
    </row>
    <row r="29" spans="2:9" s="127" customFormat="1" ht="21" customHeight="1" thickBot="1" x14ac:dyDescent="0.5">
      <c r="B29" s="122" t="s">
        <v>78</v>
      </c>
      <c r="C29" s="122"/>
      <c r="D29" s="123" t="s">
        <v>88</v>
      </c>
      <c r="E29" s="124" t="s">
        <v>89</v>
      </c>
      <c r="F29" s="125"/>
      <c r="G29" s="125" t="s">
        <v>90</v>
      </c>
      <c r="H29" s="125" t="s">
        <v>82</v>
      </c>
      <c r="I29" s="126"/>
    </row>
    <row r="30" spans="2:9" s="118" customFormat="1" x14ac:dyDescent="0.45">
      <c r="B30" s="128" t="s">
        <v>110</v>
      </c>
      <c r="C30" s="129"/>
      <c r="D30" s="130"/>
      <c r="E30" s="104"/>
      <c r="F30" s="131"/>
      <c r="G30" s="104"/>
      <c r="H30" s="132"/>
      <c r="I30" s="85"/>
    </row>
    <row r="31" spans="2:9" s="118" customFormat="1" x14ac:dyDescent="0.45">
      <c r="B31" s="133" t="s">
        <v>91</v>
      </c>
      <c r="C31" s="134">
        <v>1</v>
      </c>
      <c r="D31" s="135">
        <v>1</v>
      </c>
      <c r="E31" s="85">
        <v>322750</v>
      </c>
      <c r="F31" s="131"/>
      <c r="G31" s="87">
        <f t="shared" ref="G31:G32" si="6">$H$6</f>
        <v>21</v>
      </c>
      <c r="H31" s="85">
        <f>C31*(D31*E31*G31)</f>
        <v>6777750</v>
      </c>
      <c r="I31" s="85"/>
    </row>
    <row r="32" spans="2:9" s="118" customFormat="1" x14ac:dyDescent="0.45">
      <c r="B32" s="133" t="s">
        <v>92</v>
      </c>
      <c r="C32" s="134">
        <v>1</v>
      </c>
      <c r="D32" s="135">
        <v>1</v>
      </c>
      <c r="E32" s="85">
        <v>240000</v>
      </c>
      <c r="F32" s="131"/>
      <c r="G32" s="87">
        <f t="shared" si="6"/>
        <v>21</v>
      </c>
      <c r="H32" s="85">
        <f>C32*(D32*E32*G32)</f>
        <v>5040000</v>
      </c>
      <c r="I32" s="136"/>
    </row>
    <row r="33" spans="2:10" s="118" customFormat="1" x14ac:dyDescent="0.45">
      <c r="B33" s="133"/>
      <c r="C33" s="134"/>
      <c r="D33" s="130"/>
      <c r="E33" s="85"/>
      <c r="F33" s="131"/>
      <c r="G33" s="104"/>
      <c r="H33" s="137"/>
      <c r="I33" s="138">
        <f>SUM(H31:H32)</f>
        <v>11817750</v>
      </c>
    </row>
    <row r="34" spans="2:10" s="118" customFormat="1" x14ac:dyDescent="0.45">
      <c r="B34" s="128" t="s">
        <v>93</v>
      </c>
      <c r="C34" s="129"/>
      <c r="D34" s="130"/>
      <c r="E34" s="85"/>
      <c r="F34" s="131"/>
      <c r="G34" s="104"/>
      <c r="H34" s="137"/>
      <c r="I34" s="85"/>
    </row>
    <row r="35" spans="2:10" s="118" customFormat="1" x14ac:dyDescent="0.45">
      <c r="B35" s="133" t="s">
        <v>94</v>
      </c>
      <c r="C35" s="134">
        <v>1</v>
      </c>
      <c r="D35" s="135">
        <v>1</v>
      </c>
      <c r="E35" s="85">
        <v>707336</v>
      </c>
      <c r="F35" s="131"/>
      <c r="G35" s="87">
        <f t="shared" ref="G35:G41" si="7">$H$6</f>
        <v>21</v>
      </c>
      <c r="H35" s="85">
        <f t="shared" ref="H35:H41" si="8">C35*(D35*E35*G35)</f>
        <v>14854056</v>
      </c>
      <c r="I35" s="85"/>
    </row>
    <row r="36" spans="2:10" s="118" customFormat="1" x14ac:dyDescent="0.45">
      <c r="B36" s="133" t="s">
        <v>112</v>
      </c>
      <c r="C36" s="134">
        <v>1</v>
      </c>
      <c r="D36" s="135">
        <v>0.3</v>
      </c>
      <c r="E36" s="85">
        <v>3708995</v>
      </c>
      <c r="F36" s="131"/>
      <c r="G36" s="87">
        <f t="shared" si="7"/>
        <v>21</v>
      </c>
      <c r="H36" s="85">
        <f t="shared" si="8"/>
        <v>23366668.5</v>
      </c>
      <c r="I36" s="85"/>
    </row>
    <row r="37" spans="2:10" s="118" customFormat="1" ht="20.25" x14ac:dyDescent="0.45">
      <c r="B37" s="139" t="s">
        <v>104</v>
      </c>
      <c r="C37" s="140">
        <v>1</v>
      </c>
      <c r="D37" s="135">
        <v>0.25</v>
      </c>
      <c r="E37" s="85">
        <v>1150000</v>
      </c>
      <c r="F37" s="131"/>
      <c r="G37" s="87">
        <f t="shared" si="7"/>
        <v>21</v>
      </c>
      <c r="H37" s="85">
        <f t="shared" si="8"/>
        <v>6037500</v>
      </c>
      <c r="I37" s="85"/>
    </row>
    <row r="38" spans="2:10" s="118" customFormat="1" x14ac:dyDescent="0.45">
      <c r="B38" s="133" t="s">
        <v>105</v>
      </c>
      <c r="C38" s="134">
        <v>1</v>
      </c>
      <c r="D38" s="135">
        <v>1</v>
      </c>
      <c r="E38" s="85">
        <v>205000</v>
      </c>
      <c r="F38" s="131"/>
      <c r="G38" s="87">
        <f t="shared" si="7"/>
        <v>21</v>
      </c>
      <c r="H38" s="85">
        <f t="shared" si="8"/>
        <v>4305000</v>
      </c>
      <c r="I38" s="85"/>
    </row>
    <row r="39" spans="2:10" s="118" customFormat="1" ht="20.25" x14ac:dyDescent="0.45">
      <c r="B39" s="139" t="s">
        <v>95</v>
      </c>
      <c r="C39" s="140">
        <v>1</v>
      </c>
      <c r="D39" s="135">
        <v>0.5</v>
      </c>
      <c r="E39" s="85">
        <v>566575</v>
      </c>
      <c r="F39" s="131"/>
      <c r="G39" s="87">
        <f t="shared" si="7"/>
        <v>21</v>
      </c>
      <c r="H39" s="85">
        <f t="shared" si="8"/>
        <v>5949037.5</v>
      </c>
      <c r="I39" s="85"/>
    </row>
    <row r="40" spans="2:10" s="118" customFormat="1" x14ac:dyDescent="0.45">
      <c r="B40" s="139" t="s">
        <v>113</v>
      </c>
      <c r="C40" s="140">
        <v>1</v>
      </c>
      <c r="D40" s="135">
        <v>0.3</v>
      </c>
      <c r="E40" s="85">
        <v>4580000</v>
      </c>
      <c r="F40" s="131"/>
      <c r="G40" s="87">
        <f t="shared" si="7"/>
        <v>21</v>
      </c>
      <c r="H40" s="85">
        <f t="shared" si="8"/>
        <v>28854000</v>
      </c>
      <c r="I40" s="85"/>
    </row>
    <row r="41" spans="2:10" s="118" customFormat="1" x14ac:dyDescent="0.45">
      <c r="B41" s="139" t="s">
        <v>96</v>
      </c>
      <c r="C41" s="140">
        <v>1</v>
      </c>
      <c r="D41" s="135">
        <v>1</v>
      </c>
      <c r="E41" s="85">
        <v>450000</v>
      </c>
      <c r="F41" s="131"/>
      <c r="G41" s="87">
        <f t="shared" si="7"/>
        <v>21</v>
      </c>
      <c r="H41" s="85">
        <f t="shared" si="8"/>
        <v>9450000</v>
      </c>
      <c r="I41" s="85"/>
    </row>
    <row r="42" spans="2:10" s="118" customFormat="1" ht="20.25" customHeight="1" thickBot="1" x14ac:dyDescent="0.5">
      <c r="B42" s="141"/>
      <c r="C42" s="140"/>
      <c r="D42" s="135"/>
      <c r="E42" s="85"/>
      <c r="F42" s="131"/>
      <c r="G42" s="142"/>
      <c r="H42" s="132"/>
      <c r="I42" s="143">
        <f>SUM(H35:H41)</f>
        <v>92816262</v>
      </c>
    </row>
    <row r="43" spans="2:10" s="118" customFormat="1" ht="14.65" thickBot="1" x14ac:dyDescent="0.5">
      <c r="B43" s="144" t="s">
        <v>97</v>
      </c>
      <c r="C43" s="145"/>
      <c r="D43" s="146"/>
      <c r="E43" s="147"/>
      <c r="F43" s="147"/>
      <c r="G43" s="147"/>
      <c r="H43" s="147"/>
      <c r="I43" s="148">
        <f>ROUND((I28+I33+I42),0)</f>
        <v>1228095210</v>
      </c>
    </row>
    <row r="44" spans="2:10" s="118" customFormat="1" ht="14.65" thickBot="1" x14ac:dyDescent="0.5">
      <c r="B44" s="149" t="s">
        <v>98</v>
      </c>
      <c r="C44" s="150"/>
      <c r="D44" s="151">
        <v>0.19</v>
      </c>
      <c r="E44" s="152"/>
      <c r="F44" s="152"/>
      <c r="G44" s="152"/>
      <c r="H44" s="152"/>
      <c r="I44" s="148">
        <f>(I43*D44)</f>
        <v>233338089.90000001</v>
      </c>
    </row>
    <row r="45" spans="2:10" s="118" customFormat="1" ht="14.65" thickBot="1" x14ac:dyDescent="0.5">
      <c r="B45" s="153" t="s">
        <v>99</v>
      </c>
      <c r="C45" s="154"/>
      <c r="D45" s="155"/>
      <c r="E45" s="156"/>
      <c r="F45" s="156"/>
      <c r="G45" s="156"/>
      <c r="H45" s="156"/>
      <c r="I45" s="157">
        <f>ROUND(+I44+I43,0)</f>
        <v>1461433300</v>
      </c>
      <c r="J45" s="158"/>
    </row>
    <row r="46" spans="2:10" s="118" customFormat="1" x14ac:dyDescent="0.45"/>
    <row r="47" spans="2:10" s="118" customFormat="1" x14ac:dyDescent="0.45"/>
    <row r="48" spans="2:10" s="118" customFormat="1" x14ac:dyDescent="0.45">
      <c r="B48" s="159"/>
      <c r="C48" s="159"/>
    </row>
    <row r="49" spans="2:8" s="118" customFormat="1" x14ac:dyDescent="0.45">
      <c r="B49" s="160"/>
      <c r="C49" s="160"/>
    </row>
    <row r="50" spans="2:8" s="118" customFormat="1" x14ac:dyDescent="0.45"/>
    <row r="51" spans="2:8" s="118" customFormat="1" x14ac:dyDescent="0.45">
      <c r="B51" s="160" t="s">
        <v>115</v>
      </c>
      <c r="C51" s="160"/>
    </row>
    <row r="52" spans="2:8" s="118" customFormat="1" x14ac:dyDescent="0.45">
      <c r="B52" s="160" t="s">
        <v>116</v>
      </c>
      <c r="C52" s="160"/>
    </row>
    <row r="53" spans="2:8" s="118" customFormat="1" x14ac:dyDescent="0.45"/>
    <row r="54" spans="2:8" s="118" customFormat="1" x14ac:dyDescent="0.45"/>
    <row r="55" spans="2:8" s="118" customFormat="1" x14ac:dyDescent="0.45"/>
    <row r="58" spans="2:8" x14ac:dyDescent="0.45">
      <c r="E58" s="161"/>
      <c r="F58" s="168"/>
      <c r="G58" s="169"/>
      <c r="H58" s="169"/>
    </row>
    <row r="59" spans="2:8" x14ac:dyDescent="0.45">
      <c r="E59" s="162"/>
      <c r="F59" s="168"/>
      <c r="G59" s="169"/>
      <c r="H59" s="169"/>
    </row>
  </sheetData>
  <mergeCells count="15">
    <mergeCell ref="G7:G8"/>
    <mergeCell ref="H7:H8"/>
    <mergeCell ref="F58:H58"/>
    <mergeCell ref="F59:H59"/>
    <mergeCell ref="B2:I2"/>
    <mergeCell ref="B3:I3"/>
    <mergeCell ref="B4:I4"/>
    <mergeCell ref="B7:B8"/>
    <mergeCell ref="D7:D8"/>
    <mergeCell ref="E7:E8"/>
    <mergeCell ref="F7:F8"/>
    <mergeCell ref="C7:C8"/>
    <mergeCell ref="B6:D6"/>
    <mergeCell ref="E6:G6"/>
    <mergeCell ref="B5:I5"/>
  </mergeCells>
  <pageMargins left="0.7" right="0.7" top="0.75" bottom="0.75" header="0.3" footer="0.3"/>
  <ignoredErrors>
    <ignoredError sqref="H31:I45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6FC36-A548-448A-9067-EBAE31AE5F3B}">
  <dimension ref="B1:J59"/>
  <sheetViews>
    <sheetView showGridLines="0" tabSelected="1" topLeftCell="A6" workbookViewId="0">
      <selection activeCell="B10" sqref="B10:B20"/>
    </sheetView>
  </sheetViews>
  <sheetFormatPr baseColWidth="10" defaultColWidth="11.46484375" defaultRowHeight="14.25" x14ac:dyDescent="0.45"/>
  <cols>
    <col min="1" max="1" width="1.46484375" style="11" customWidth="1"/>
    <col min="2" max="2" width="36.46484375" style="11" customWidth="1"/>
    <col min="3" max="3" width="8.19921875" style="11" customWidth="1"/>
    <col min="4" max="4" width="9" style="11" customWidth="1"/>
    <col min="5" max="5" width="11.19921875" style="11" customWidth="1"/>
    <col min="6" max="6" width="6.19921875" style="11" customWidth="1"/>
    <col min="7" max="7" width="6.46484375" style="11" customWidth="1"/>
    <col min="8" max="8" width="12.796875" style="11" bestFit="1" customWidth="1"/>
    <col min="9" max="9" width="14.796875" style="11" customWidth="1"/>
    <col min="10" max="10" width="18.1328125" style="11" customWidth="1"/>
    <col min="11" max="16384" width="11.46484375" style="11"/>
  </cols>
  <sheetData>
    <row r="1" spans="2:9" ht="6.75" customHeight="1" thickBot="1" x14ac:dyDescent="0.5"/>
    <row r="2" spans="2:9" x14ac:dyDescent="0.45">
      <c r="B2" s="200" t="s">
        <v>117</v>
      </c>
      <c r="C2" s="201"/>
      <c r="D2" s="201"/>
      <c r="E2" s="201"/>
      <c r="F2" s="201"/>
      <c r="G2" s="201"/>
      <c r="H2" s="201"/>
      <c r="I2" s="202"/>
    </row>
    <row r="3" spans="2:9" x14ac:dyDescent="0.45">
      <c r="B3" s="203" t="s">
        <v>100</v>
      </c>
      <c r="C3" s="204"/>
      <c r="D3" s="204"/>
      <c r="E3" s="204"/>
      <c r="F3" s="204"/>
      <c r="G3" s="204"/>
      <c r="H3" s="204"/>
      <c r="I3" s="205"/>
    </row>
    <row r="4" spans="2:9" ht="68.55" customHeight="1" thickBot="1" x14ac:dyDescent="0.5">
      <c r="B4" s="206" t="s">
        <v>128</v>
      </c>
      <c r="C4" s="207"/>
      <c r="D4" s="207"/>
      <c r="E4" s="207"/>
      <c r="F4" s="207"/>
      <c r="G4" s="207"/>
      <c r="H4" s="207"/>
      <c r="I4" s="208"/>
    </row>
    <row r="5" spans="2:9" customFormat="1" ht="16.149999999999999" customHeight="1" thickBot="1" x14ac:dyDescent="0.5">
      <c r="B5" s="209" t="s">
        <v>129</v>
      </c>
      <c r="C5" s="210"/>
      <c r="D5" s="210"/>
      <c r="E5" s="210"/>
      <c r="F5" s="210"/>
      <c r="G5" s="210"/>
      <c r="H5" s="210"/>
      <c r="I5" s="211"/>
    </row>
    <row r="6" spans="2:9" ht="14.65" thickBot="1" x14ac:dyDescent="0.5">
      <c r="B6" s="212" t="s">
        <v>77</v>
      </c>
      <c r="C6" s="213"/>
      <c r="D6" s="213"/>
      <c r="E6" s="214" t="s">
        <v>109</v>
      </c>
      <c r="F6" s="215"/>
      <c r="G6" s="216"/>
      <c r="H6" s="47">
        <v>21</v>
      </c>
      <c r="I6" s="48"/>
    </row>
    <row r="7" spans="2:9" s="12" customFormat="1" ht="12.75" customHeight="1" x14ac:dyDescent="0.2">
      <c r="B7" s="191" t="s">
        <v>78</v>
      </c>
      <c r="C7" s="191" t="s">
        <v>107</v>
      </c>
      <c r="D7" s="191" t="s">
        <v>101</v>
      </c>
      <c r="E7" s="197" t="s">
        <v>79</v>
      </c>
      <c r="F7" s="198" t="s">
        <v>80</v>
      </c>
      <c r="G7" s="197" t="s">
        <v>81</v>
      </c>
      <c r="H7" s="191" t="s">
        <v>82</v>
      </c>
      <c r="I7" s="13" t="s">
        <v>83</v>
      </c>
    </row>
    <row r="8" spans="2:9" s="12" customFormat="1" ht="12" customHeight="1" thickBot="1" x14ac:dyDescent="0.25">
      <c r="B8" s="195"/>
      <c r="C8" s="195"/>
      <c r="D8" s="196" t="s">
        <v>84</v>
      </c>
      <c r="E8" s="195"/>
      <c r="F8" s="199"/>
      <c r="G8" s="192"/>
      <c r="H8" s="192"/>
      <c r="I8" s="77" t="s">
        <v>85</v>
      </c>
    </row>
    <row r="9" spans="2:9" s="19" customFormat="1" x14ac:dyDescent="0.45">
      <c r="B9" s="78" t="s">
        <v>86</v>
      </c>
      <c r="C9" s="78"/>
      <c r="D9" s="79"/>
      <c r="E9" s="80"/>
      <c r="F9" s="81"/>
      <c r="G9" s="79"/>
      <c r="H9" s="79"/>
      <c r="I9" s="74"/>
    </row>
    <row r="10" spans="2:9" s="19" customFormat="1" x14ac:dyDescent="0.45">
      <c r="B10" s="82" t="s">
        <v>118</v>
      </c>
      <c r="C10" s="83">
        <v>1</v>
      </c>
      <c r="D10" s="84">
        <v>0.3</v>
      </c>
      <c r="E10" s="85"/>
      <c r="F10" s="86">
        <f>'F.P.'!F33</f>
        <v>2.1540350208000003</v>
      </c>
      <c r="G10" s="87">
        <f>$H$6</f>
        <v>21</v>
      </c>
      <c r="H10" s="88">
        <f t="shared" ref="H10:H20" si="0">C10*(D10*E10*F10*G10)</f>
        <v>0</v>
      </c>
      <c r="I10" s="17"/>
    </row>
    <row r="11" spans="2:9" s="19" customFormat="1" x14ac:dyDescent="0.45">
      <c r="B11" s="82" t="s">
        <v>119</v>
      </c>
      <c r="C11" s="83">
        <v>1</v>
      </c>
      <c r="D11" s="84">
        <v>1</v>
      </c>
      <c r="E11" s="85"/>
      <c r="F11" s="86">
        <f t="shared" ref="F11:F20" si="1">$F$10</f>
        <v>2.1540350208000003</v>
      </c>
      <c r="G11" s="87">
        <f t="shared" ref="G11:G20" si="2">$H$6</f>
        <v>21</v>
      </c>
      <c r="H11" s="88">
        <f>C11*(D11*E11*F11*G11)</f>
        <v>0</v>
      </c>
      <c r="I11" s="17"/>
    </row>
    <row r="12" spans="2:9" s="19" customFormat="1" x14ac:dyDescent="0.45">
      <c r="B12" s="82" t="s">
        <v>121</v>
      </c>
      <c r="C12" s="83">
        <v>1</v>
      </c>
      <c r="D12" s="84">
        <v>0.25</v>
      </c>
      <c r="E12" s="85"/>
      <c r="F12" s="86">
        <f t="shared" si="1"/>
        <v>2.1540350208000003</v>
      </c>
      <c r="G12" s="87">
        <f t="shared" si="2"/>
        <v>21</v>
      </c>
      <c r="H12" s="88">
        <f t="shared" si="0"/>
        <v>0</v>
      </c>
      <c r="I12" s="17"/>
    </row>
    <row r="13" spans="2:9" s="19" customFormat="1" x14ac:dyDescent="0.45">
      <c r="B13" s="82" t="s">
        <v>127</v>
      </c>
      <c r="C13" s="83">
        <v>1</v>
      </c>
      <c r="D13" s="84">
        <v>0.25</v>
      </c>
      <c r="E13" s="85"/>
      <c r="F13" s="86">
        <f t="shared" si="1"/>
        <v>2.1540350208000003</v>
      </c>
      <c r="G13" s="87">
        <f t="shared" si="2"/>
        <v>21</v>
      </c>
      <c r="H13" s="88">
        <f t="shared" si="0"/>
        <v>0</v>
      </c>
      <c r="I13" s="17"/>
    </row>
    <row r="14" spans="2:9" s="19" customFormat="1" ht="14.65" thickBot="1" x14ac:dyDescent="0.5">
      <c r="B14" s="89" t="s">
        <v>122</v>
      </c>
      <c r="C14" s="90">
        <v>1</v>
      </c>
      <c r="D14" s="91">
        <v>0.15</v>
      </c>
      <c r="E14" s="92"/>
      <c r="F14" s="93">
        <f t="shared" si="1"/>
        <v>2.1540350208000003</v>
      </c>
      <c r="G14" s="94">
        <f t="shared" si="2"/>
        <v>21</v>
      </c>
      <c r="H14" s="95">
        <f t="shared" si="0"/>
        <v>0</v>
      </c>
      <c r="I14" s="17"/>
    </row>
    <row r="15" spans="2:9" s="19" customFormat="1" x14ac:dyDescent="0.45">
      <c r="B15" s="82" t="s">
        <v>132</v>
      </c>
      <c r="C15" s="83">
        <v>1</v>
      </c>
      <c r="D15" s="84">
        <v>0.15</v>
      </c>
      <c r="E15" s="85"/>
      <c r="F15" s="86">
        <f t="shared" si="1"/>
        <v>2.1540350208000003</v>
      </c>
      <c r="G15" s="87">
        <f t="shared" si="2"/>
        <v>21</v>
      </c>
      <c r="H15" s="88">
        <f t="shared" si="0"/>
        <v>0</v>
      </c>
      <c r="I15" s="17"/>
    </row>
    <row r="16" spans="2:9" s="19" customFormat="1" x14ac:dyDescent="0.45">
      <c r="B16" s="82" t="s">
        <v>123</v>
      </c>
      <c r="C16" s="83">
        <v>1</v>
      </c>
      <c r="D16" s="84">
        <v>0.5</v>
      </c>
      <c r="E16" s="85"/>
      <c r="F16" s="86">
        <f t="shared" si="1"/>
        <v>2.1540350208000003</v>
      </c>
      <c r="G16" s="87">
        <f t="shared" si="2"/>
        <v>21</v>
      </c>
      <c r="H16" s="88">
        <f t="shared" si="0"/>
        <v>0</v>
      </c>
      <c r="I16" s="17"/>
    </row>
    <row r="17" spans="2:9" s="19" customFormat="1" x14ac:dyDescent="0.45">
      <c r="B17" s="82" t="s">
        <v>120</v>
      </c>
      <c r="C17" s="83">
        <v>1</v>
      </c>
      <c r="D17" s="84">
        <v>0.15</v>
      </c>
      <c r="E17" s="85"/>
      <c r="F17" s="86">
        <f>$F$10</f>
        <v>2.1540350208000003</v>
      </c>
      <c r="G17" s="87">
        <f t="shared" si="2"/>
        <v>21</v>
      </c>
      <c r="H17" s="88">
        <f>C17*(D17*E17*F17*G17)</f>
        <v>0</v>
      </c>
      <c r="I17" s="17"/>
    </row>
    <row r="18" spans="2:9" s="19" customFormat="1" x14ac:dyDescent="0.45">
      <c r="B18" s="82" t="s">
        <v>124</v>
      </c>
      <c r="C18" s="83">
        <v>1</v>
      </c>
      <c r="D18" s="84">
        <v>0.3</v>
      </c>
      <c r="E18" s="85"/>
      <c r="F18" s="86">
        <f t="shared" si="1"/>
        <v>2.1540350208000003</v>
      </c>
      <c r="G18" s="87">
        <f t="shared" si="2"/>
        <v>21</v>
      </c>
      <c r="H18" s="88">
        <f t="shared" si="0"/>
        <v>0</v>
      </c>
      <c r="I18" s="17"/>
    </row>
    <row r="19" spans="2:9" s="19" customFormat="1" x14ac:dyDescent="0.45">
      <c r="B19" s="82" t="s">
        <v>133</v>
      </c>
      <c r="C19" s="83">
        <v>1</v>
      </c>
      <c r="D19" s="84">
        <v>0.5</v>
      </c>
      <c r="E19" s="85"/>
      <c r="F19" s="86">
        <f t="shared" si="1"/>
        <v>2.1540350208000003</v>
      </c>
      <c r="G19" s="87">
        <f t="shared" si="2"/>
        <v>21</v>
      </c>
      <c r="H19" s="88">
        <f t="shared" si="0"/>
        <v>0</v>
      </c>
      <c r="I19" s="17"/>
    </row>
    <row r="20" spans="2:9" s="19" customFormat="1" x14ac:dyDescent="0.45">
      <c r="B20" s="82" t="s">
        <v>111</v>
      </c>
      <c r="C20" s="83">
        <v>1</v>
      </c>
      <c r="D20" s="84">
        <v>1</v>
      </c>
      <c r="E20" s="85"/>
      <c r="F20" s="86">
        <f t="shared" si="1"/>
        <v>2.1540350208000003</v>
      </c>
      <c r="G20" s="87">
        <f t="shared" si="2"/>
        <v>21</v>
      </c>
      <c r="H20" s="88">
        <f t="shared" si="0"/>
        <v>0</v>
      </c>
      <c r="I20" s="17"/>
    </row>
    <row r="21" spans="2:9" s="19" customFormat="1" ht="14.25" customHeight="1" x14ac:dyDescent="0.45">
      <c r="B21" s="82"/>
      <c r="C21" s="96"/>
      <c r="D21" s="97"/>
      <c r="E21" s="85"/>
      <c r="F21" s="86"/>
      <c r="G21" s="87"/>
      <c r="H21" s="88"/>
      <c r="I21" s="24">
        <f>SUM(H10:H20)</f>
        <v>0</v>
      </c>
    </row>
    <row r="22" spans="2:9" s="19" customFormat="1" ht="14.25" customHeight="1" x14ac:dyDescent="0.45">
      <c r="B22" s="82"/>
      <c r="C22" s="96"/>
      <c r="D22" s="97"/>
      <c r="E22" s="85"/>
      <c r="F22" s="86"/>
      <c r="G22" s="87"/>
      <c r="H22" s="88"/>
      <c r="I22" s="26"/>
    </row>
    <row r="23" spans="2:9" s="19" customFormat="1" x14ac:dyDescent="0.45">
      <c r="B23" s="98" t="s">
        <v>114</v>
      </c>
      <c r="C23" s="99"/>
      <c r="D23" s="100"/>
      <c r="E23" s="85"/>
      <c r="F23" s="101"/>
      <c r="G23" s="87"/>
      <c r="H23" s="88"/>
      <c r="I23" s="25"/>
    </row>
    <row r="24" spans="2:9" s="19" customFormat="1" x14ac:dyDescent="0.45">
      <c r="B24" s="102" t="s">
        <v>102</v>
      </c>
      <c r="C24" s="103">
        <v>1</v>
      </c>
      <c r="D24" s="84">
        <v>0.5</v>
      </c>
      <c r="E24" s="85"/>
      <c r="F24" s="86">
        <f t="shared" ref="F24:F25" si="3">$F$10</f>
        <v>2.1540350208000003</v>
      </c>
      <c r="G24" s="87">
        <f t="shared" ref="G24:G25" si="4">$H$6</f>
        <v>21</v>
      </c>
      <c r="H24" s="88">
        <f>C24*(D24*E24*F24*G24)</f>
        <v>0</v>
      </c>
      <c r="I24" s="25"/>
    </row>
    <row r="25" spans="2:9" s="19" customFormat="1" x14ac:dyDescent="0.45">
      <c r="B25" s="102" t="s">
        <v>103</v>
      </c>
      <c r="C25" s="103">
        <v>1</v>
      </c>
      <c r="D25" s="84">
        <v>0.5</v>
      </c>
      <c r="E25" s="85"/>
      <c r="F25" s="86">
        <f t="shared" si="3"/>
        <v>2.1540350208000003</v>
      </c>
      <c r="G25" s="87">
        <f t="shared" si="4"/>
        <v>21</v>
      </c>
      <c r="H25" s="88">
        <f>C25*(D25*E25*F25*G25)</f>
        <v>0</v>
      </c>
      <c r="I25" s="26"/>
    </row>
    <row r="26" spans="2:9" s="19" customFormat="1" x14ac:dyDescent="0.45">
      <c r="B26" s="102"/>
      <c r="C26" s="103"/>
      <c r="E26" s="104"/>
      <c r="F26" s="105"/>
      <c r="G26" s="106"/>
      <c r="H26" s="106"/>
      <c r="I26" s="24">
        <f>SUM(H24:H25)</f>
        <v>0</v>
      </c>
    </row>
    <row r="27" spans="2:9" s="19" customFormat="1" x14ac:dyDescent="0.45">
      <c r="B27" s="102"/>
      <c r="C27" s="103"/>
      <c r="D27" s="84"/>
      <c r="E27" s="104"/>
      <c r="F27" s="105"/>
      <c r="G27" s="106"/>
      <c r="H27" s="106"/>
      <c r="I27" s="26"/>
    </row>
    <row r="28" spans="2:9" s="19" customFormat="1" ht="14.65" thickBot="1" x14ac:dyDescent="0.5">
      <c r="B28" s="98" t="s">
        <v>87</v>
      </c>
      <c r="C28" s="99"/>
      <c r="D28" s="107"/>
      <c r="E28" s="108"/>
      <c r="F28" s="109"/>
      <c r="G28" s="110"/>
      <c r="H28" s="110"/>
      <c r="I28" s="75">
        <f>SUM(+I21+I26)</f>
        <v>0</v>
      </c>
    </row>
    <row r="29" spans="2:9" s="27" customFormat="1" ht="21" customHeight="1" thickBot="1" x14ac:dyDescent="0.5">
      <c r="B29" s="14" t="s">
        <v>78</v>
      </c>
      <c r="C29" s="14"/>
      <c r="D29" s="44" t="s">
        <v>88</v>
      </c>
      <c r="E29" s="46" t="s">
        <v>89</v>
      </c>
      <c r="F29" s="15"/>
      <c r="G29" s="15" t="s">
        <v>90</v>
      </c>
      <c r="H29" s="15" t="s">
        <v>82</v>
      </c>
      <c r="I29" s="16"/>
    </row>
    <row r="30" spans="2:9" s="19" customFormat="1" x14ac:dyDescent="0.45">
      <c r="B30" s="49" t="s">
        <v>110</v>
      </c>
      <c r="C30" s="50"/>
      <c r="D30" s="43"/>
      <c r="E30" s="45"/>
      <c r="F30" s="57"/>
      <c r="G30" s="45"/>
      <c r="H30" s="58"/>
      <c r="I30" s="59"/>
    </row>
    <row r="31" spans="2:9" s="19" customFormat="1" x14ac:dyDescent="0.45">
      <c r="B31" s="51" t="s">
        <v>91</v>
      </c>
      <c r="C31" s="52">
        <v>1</v>
      </c>
      <c r="D31" s="42">
        <v>1</v>
      </c>
      <c r="E31" s="59"/>
      <c r="F31" s="57"/>
      <c r="G31" s="18">
        <f t="shared" ref="G31:G32" si="5">$H$6</f>
        <v>21</v>
      </c>
      <c r="H31" s="59">
        <f>C31*(D31*E31*G31)</f>
        <v>0</v>
      </c>
      <c r="I31" s="59"/>
    </row>
    <row r="32" spans="2:9" s="19" customFormat="1" x14ac:dyDescent="0.45">
      <c r="B32" s="51" t="s">
        <v>92</v>
      </c>
      <c r="C32" s="52">
        <v>1</v>
      </c>
      <c r="D32" s="42">
        <v>1</v>
      </c>
      <c r="E32" s="59"/>
      <c r="F32" s="57"/>
      <c r="G32" s="18">
        <f t="shared" si="5"/>
        <v>21</v>
      </c>
      <c r="H32" s="59">
        <f>C32*(D32*E32*G32)</f>
        <v>0</v>
      </c>
      <c r="I32" s="60"/>
    </row>
    <row r="33" spans="2:10" s="19" customFormat="1" x14ac:dyDescent="0.45">
      <c r="B33" s="51"/>
      <c r="C33" s="52"/>
      <c r="D33" s="43"/>
      <c r="E33" s="59"/>
      <c r="F33" s="57"/>
      <c r="G33" s="45"/>
      <c r="H33" s="76"/>
      <c r="I33" s="61">
        <f>SUM(H31:H32)</f>
        <v>0</v>
      </c>
    </row>
    <row r="34" spans="2:10" s="19" customFormat="1" x14ac:dyDescent="0.45">
      <c r="B34" s="49" t="s">
        <v>93</v>
      </c>
      <c r="C34" s="50"/>
      <c r="D34" s="43"/>
      <c r="E34" s="59"/>
      <c r="F34" s="57"/>
      <c r="G34" s="45"/>
      <c r="H34" s="76"/>
      <c r="I34" s="59"/>
    </row>
    <row r="35" spans="2:10" s="19" customFormat="1" x14ac:dyDescent="0.45">
      <c r="B35" s="51" t="s">
        <v>94</v>
      </c>
      <c r="C35" s="52">
        <v>1</v>
      </c>
      <c r="D35" s="42">
        <v>1</v>
      </c>
      <c r="E35" s="59"/>
      <c r="F35" s="57"/>
      <c r="G35" s="18">
        <f t="shared" ref="G35:G41" si="6">$H$6</f>
        <v>21</v>
      </c>
      <c r="H35" s="59">
        <f t="shared" ref="H35:H41" si="7">C35*(D35*E35*G35)</f>
        <v>0</v>
      </c>
      <c r="I35" s="59"/>
    </row>
    <row r="36" spans="2:10" s="19" customFormat="1" x14ac:dyDescent="0.45">
      <c r="B36" s="51" t="s">
        <v>112</v>
      </c>
      <c r="C36" s="52">
        <v>1</v>
      </c>
      <c r="D36" s="42">
        <v>0.3</v>
      </c>
      <c r="E36" s="59"/>
      <c r="F36" s="57"/>
      <c r="G36" s="18">
        <f t="shared" si="6"/>
        <v>21</v>
      </c>
      <c r="H36" s="59">
        <f t="shared" si="7"/>
        <v>0</v>
      </c>
      <c r="I36" s="59"/>
    </row>
    <row r="37" spans="2:10" s="19" customFormat="1" ht="20.25" x14ac:dyDescent="0.45">
      <c r="B37" s="53" t="s">
        <v>104</v>
      </c>
      <c r="C37" s="54">
        <v>1</v>
      </c>
      <c r="D37" s="42">
        <v>0.25</v>
      </c>
      <c r="E37" s="59"/>
      <c r="F37" s="57"/>
      <c r="G37" s="18">
        <f t="shared" si="6"/>
        <v>21</v>
      </c>
      <c r="H37" s="59">
        <f t="shared" si="7"/>
        <v>0</v>
      </c>
      <c r="I37" s="59"/>
    </row>
    <row r="38" spans="2:10" s="19" customFormat="1" x14ac:dyDescent="0.45">
      <c r="B38" s="51" t="s">
        <v>105</v>
      </c>
      <c r="C38" s="52">
        <v>1</v>
      </c>
      <c r="D38" s="42">
        <v>1</v>
      </c>
      <c r="E38" s="59"/>
      <c r="F38" s="57"/>
      <c r="G38" s="18">
        <f t="shared" si="6"/>
        <v>21</v>
      </c>
      <c r="H38" s="59">
        <f t="shared" si="7"/>
        <v>0</v>
      </c>
      <c r="I38" s="59"/>
    </row>
    <row r="39" spans="2:10" s="19" customFormat="1" ht="20.25" x14ac:dyDescent="0.45">
      <c r="B39" s="53" t="s">
        <v>95</v>
      </c>
      <c r="C39" s="54">
        <v>1</v>
      </c>
      <c r="D39" s="42">
        <v>0.5</v>
      </c>
      <c r="E39" s="59"/>
      <c r="F39" s="57"/>
      <c r="G39" s="18">
        <f t="shared" si="6"/>
        <v>21</v>
      </c>
      <c r="H39" s="59">
        <f t="shared" si="7"/>
        <v>0</v>
      </c>
      <c r="I39" s="59"/>
    </row>
    <row r="40" spans="2:10" s="19" customFormat="1" x14ac:dyDescent="0.45">
      <c r="B40" s="53" t="s">
        <v>113</v>
      </c>
      <c r="C40" s="54">
        <v>1</v>
      </c>
      <c r="D40" s="42">
        <v>0.3</v>
      </c>
      <c r="E40" s="59"/>
      <c r="F40" s="57"/>
      <c r="G40" s="18">
        <f t="shared" si="6"/>
        <v>21</v>
      </c>
      <c r="H40" s="59">
        <f t="shared" si="7"/>
        <v>0</v>
      </c>
      <c r="I40" s="59"/>
    </row>
    <row r="41" spans="2:10" s="19" customFormat="1" x14ac:dyDescent="0.45">
      <c r="B41" s="53" t="s">
        <v>96</v>
      </c>
      <c r="C41" s="54">
        <v>1</v>
      </c>
      <c r="D41" s="42">
        <v>1</v>
      </c>
      <c r="E41" s="59"/>
      <c r="F41" s="57"/>
      <c r="G41" s="18">
        <f t="shared" si="6"/>
        <v>21</v>
      </c>
      <c r="H41" s="59">
        <f t="shared" si="7"/>
        <v>0</v>
      </c>
      <c r="I41" s="59"/>
    </row>
    <row r="42" spans="2:10" s="19" customFormat="1" ht="20.25" customHeight="1" thickBot="1" x14ac:dyDescent="0.5">
      <c r="B42" s="55"/>
      <c r="C42" s="54"/>
      <c r="D42" s="42"/>
      <c r="E42" s="59"/>
      <c r="F42" s="57"/>
      <c r="G42" s="62"/>
      <c r="H42" s="58"/>
      <c r="I42" s="63">
        <f>SUM(H35:H41)</f>
        <v>0</v>
      </c>
    </row>
    <row r="43" spans="2:10" s="19" customFormat="1" ht="14.65" thickBot="1" x14ac:dyDescent="0.5">
      <c r="B43" s="64" t="s">
        <v>97</v>
      </c>
      <c r="C43" s="65"/>
      <c r="D43" s="66"/>
      <c r="E43" s="67"/>
      <c r="F43" s="67"/>
      <c r="G43" s="67"/>
      <c r="H43" s="67"/>
      <c r="I43" s="68">
        <f>ROUND((I28+I33+I42),0)</f>
        <v>0</v>
      </c>
    </row>
    <row r="44" spans="2:10" s="19" customFormat="1" ht="14.65" thickBot="1" x14ac:dyDescent="0.5">
      <c r="B44" s="69" t="s">
        <v>98</v>
      </c>
      <c r="C44" s="70"/>
      <c r="D44" s="71">
        <v>0.19</v>
      </c>
      <c r="E44" s="72"/>
      <c r="F44" s="72"/>
      <c r="G44" s="72"/>
      <c r="H44" s="72"/>
      <c r="I44" s="68">
        <f>(I43*D44)</f>
        <v>0</v>
      </c>
    </row>
    <row r="45" spans="2:10" s="19" customFormat="1" ht="14.65" thickBot="1" x14ac:dyDescent="0.5">
      <c r="B45" s="28" t="s">
        <v>99</v>
      </c>
      <c r="C45" s="29"/>
      <c r="D45" s="31"/>
      <c r="E45" s="30"/>
      <c r="F45" s="30"/>
      <c r="G45" s="30"/>
      <c r="H45" s="30"/>
      <c r="I45" s="32">
        <f>ROUND(+I44+I43,0)</f>
        <v>0</v>
      </c>
      <c r="J45" s="73"/>
    </row>
    <row r="46" spans="2:10" s="19" customFormat="1" x14ac:dyDescent="0.45"/>
    <row r="47" spans="2:10" s="19" customFormat="1" x14ac:dyDescent="0.45"/>
    <row r="48" spans="2:10" s="19" customFormat="1" x14ac:dyDescent="0.45">
      <c r="B48" s="33"/>
      <c r="C48" s="33"/>
    </row>
    <row r="49" spans="2:8" s="19" customFormat="1" x14ac:dyDescent="0.45">
      <c r="B49" s="34"/>
      <c r="C49" s="34"/>
    </row>
    <row r="50" spans="2:8" s="19" customFormat="1" x14ac:dyDescent="0.45"/>
    <row r="51" spans="2:8" s="19" customFormat="1" x14ac:dyDescent="0.45">
      <c r="B51" s="111" t="s">
        <v>130</v>
      </c>
      <c r="C51" s="34"/>
    </row>
    <row r="52" spans="2:8" s="19" customFormat="1" x14ac:dyDescent="0.45">
      <c r="B52" s="111" t="s">
        <v>131</v>
      </c>
      <c r="C52" s="34"/>
    </row>
    <row r="53" spans="2:8" s="19" customFormat="1" x14ac:dyDescent="0.45"/>
    <row r="54" spans="2:8" s="19" customFormat="1" x14ac:dyDescent="0.45"/>
    <row r="55" spans="2:8" s="19" customFormat="1" x14ac:dyDescent="0.45"/>
    <row r="58" spans="2:8" x14ac:dyDescent="0.45">
      <c r="E58" s="21"/>
      <c r="F58" s="193"/>
      <c r="G58" s="194"/>
      <c r="H58" s="194"/>
    </row>
    <row r="59" spans="2:8" x14ac:dyDescent="0.45">
      <c r="E59" s="20"/>
      <c r="F59" s="193"/>
      <c r="G59" s="194"/>
      <c r="H59" s="194"/>
    </row>
  </sheetData>
  <mergeCells count="15">
    <mergeCell ref="B2:I2"/>
    <mergeCell ref="B3:I3"/>
    <mergeCell ref="B4:I4"/>
    <mergeCell ref="B5:I5"/>
    <mergeCell ref="B6:D6"/>
    <mergeCell ref="E6:G6"/>
    <mergeCell ref="H7:H8"/>
    <mergeCell ref="F58:H58"/>
    <mergeCell ref="F59:H59"/>
    <mergeCell ref="B7:B8"/>
    <mergeCell ref="C7:C8"/>
    <mergeCell ref="D7:D8"/>
    <mergeCell ref="E7:E8"/>
    <mergeCell ref="F7:F8"/>
    <mergeCell ref="G7:G8"/>
  </mergeCells>
  <pageMargins left="0.7" right="0.7" top="0.75" bottom="0.75" header="0.3" footer="0.3"/>
  <ignoredErrors>
    <ignoredError sqref="H31:I4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F.P.</vt:lpstr>
      <vt:lpstr>ANEXO 1</vt:lpstr>
      <vt:lpstr>ANEXO 2</vt:lpstr>
      <vt:lpstr>PO-INTERVENTORIA</vt:lpstr>
      <vt:lpstr>OE-INTERVENTORIA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Alison Moreno</cp:lastModifiedBy>
  <dcterms:created xsi:type="dcterms:W3CDTF">2012-08-09T02:17:55Z</dcterms:created>
  <dcterms:modified xsi:type="dcterms:W3CDTF">2024-11-12T22:27:38Z</dcterms:modified>
</cp:coreProperties>
</file>