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b690e0dc4b0fc0cc/BACK UP UROSARIO 2024/Documentos/FDLT 2024/VALORACION SAMC 334 - 2024/"/>
    </mc:Choice>
  </mc:AlternateContent>
  <xr:revisionPtr revIDLastSave="827" documentId="13_ncr:1_{7E56793A-EE20-4BA0-BE8B-6BA841035406}" xr6:coauthVersionLast="47" xr6:coauthVersionMax="47" xr10:uidLastSave="{7FD744DD-524C-40DE-9701-A8F4715560D7}"/>
  <bookViews>
    <workbookView xWindow="-110" yWindow="-110" windowWidth="19420" windowHeight="11500" activeTab="1" xr2:uid="{00000000-000D-0000-FFFF-FFFF00000000}"/>
  </bookViews>
  <sheets>
    <sheet name="EM" sheetId="18" r:id="rId1"/>
    <sheet name="PONDERACIÓN " sheetId="3" r:id="rId2"/>
    <sheet name="OFERENTES" sheetId="7" r:id="rId3"/>
    <sheet name="PRECIOS BAJOS" sheetId="4" r:id="rId4"/>
    <sheet name="FORMATO 1" sheetId="1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[0]!ERR</definedName>
    <definedName name="\Z">[0]!ERR</definedName>
    <definedName name="________________EST1">#REF!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SBC1">[7]INV!$A$12:$D$15</definedName>
    <definedName name="___________SBC3">[7]INV!$F$12:$I$15</definedName>
    <definedName name="___________SBC5">[7]INV!$K$12:$N$15</definedName>
    <definedName name="___________tab1">#REF!</definedName>
    <definedName name="___________tab2">#REF!</definedName>
    <definedName name="___________tab3">#REF!</definedName>
    <definedName name="___________TAB4">#REF!</definedName>
    <definedName name="__________AFC1">[7]INV!$A$25:$D$28</definedName>
    <definedName name="__________AFC3">[7]INV!$F$25:$I$28</definedName>
    <definedName name="__________AFC5">[7]INV!$K$25:$N$28</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[8]MEMORIAS!#REF!</definedName>
    <definedName name="__________PMT5805">[8]MEMORIAS!#REF!</definedName>
    <definedName name="__________PMT5806">[8]MEMORIAS!#REF!</definedName>
    <definedName name="__________PMT5815">[8]MEMORIAS!#REF!</definedName>
    <definedName name="__________PMT5820">[8]MEMORIAS!#REF!</definedName>
    <definedName name="__________SBC1">[7]INV!$A$12:$D$15</definedName>
    <definedName name="__________SBC3">[7]INV!$F$12:$I$15</definedName>
    <definedName name="__________SBC5">[7]INV!$K$12:$N$15</definedName>
    <definedName name="__________tab1">#REF!</definedName>
    <definedName name="__________tab2">#REF!</definedName>
    <definedName name="__________tab3">#REF!</definedName>
    <definedName name="__________TAB4">#REF!</definedName>
    <definedName name="_________AFC1">[9]INV!$A$25:$D$28</definedName>
    <definedName name="_________AFC3">[9]INV!$F$25:$I$28</definedName>
    <definedName name="_________AFC5">[9]INV!$K$25:$N$28</definedName>
    <definedName name="_________aiu2">[10]AIU!$J$105</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[11]INST!#REF!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[12]MEMORIAS!#REF!</definedName>
    <definedName name="_________PMT5805">[12]MEMORIAS!#REF!</definedName>
    <definedName name="_________PMT5806">[12]MEMORIAS!#REF!</definedName>
    <definedName name="_________PMT5815">[12]MEMORIAS!#REF!</definedName>
    <definedName name="_________PMT5820">[12]MEMORIAS!#REF!</definedName>
    <definedName name="_________r">#REF!</definedName>
    <definedName name="_________SBC1">[9]INV!$A$12:$D$15</definedName>
    <definedName name="_________SBC3">[9]INV!$F$12:$I$15</definedName>
    <definedName name="_________SBC5">[9]INV!$K$12:$N$15</definedName>
    <definedName name="_________tab1">#REF!</definedName>
    <definedName name="_________tab2">#REF!</definedName>
    <definedName name="_________tab3">#REF!</definedName>
    <definedName name="_________TAB4">#REF!</definedName>
    <definedName name="________AFC1">[9]INV!$A$25:$D$28</definedName>
    <definedName name="________AFC3">[9]INV!$F$25:$I$28</definedName>
    <definedName name="________AFC5">[9]INV!$K$25:$N$28</definedName>
    <definedName name="________aiu2">[10]AIU!$J$105</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[13]INST!#REF!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[8]MEMORIAS!#REF!</definedName>
    <definedName name="________PMT5805">[8]MEMORIAS!#REF!</definedName>
    <definedName name="________PMT5806">[8]MEMORIAS!#REF!</definedName>
    <definedName name="________PMT5815">[8]MEMORIAS!#REF!</definedName>
    <definedName name="________PMT5820">[8]MEMORIAS!#REF!</definedName>
    <definedName name="________r">#REF!</definedName>
    <definedName name="________SBC1">[9]INV!$A$12:$D$15</definedName>
    <definedName name="________SBC3">[9]INV!$F$12:$I$15</definedName>
    <definedName name="________SBC5">[9]INV!$K$12:$N$15</definedName>
    <definedName name="________tab1">#REF!</definedName>
    <definedName name="________tab2">#REF!</definedName>
    <definedName name="________tab3">#REF!</definedName>
    <definedName name="________TAB4">#REF!</definedName>
    <definedName name="_______AFC1">[9]INV!$A$25:$D$28</definedName>
    <definedName name="_______AFC3">[9]INV!$F$25:$I$28</definedName>
    <definedName name="_______AFC5">[9]INV!$K$25:$N$28</definedName>
    <definedName name="_______aiu2">[10]AIU!$J$105</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MT5671">[14]MEMORIAS!#REF!</definedName>
    <definedName name="_______PMT5805">[14]MEMORIAS!#REF!</definedName>
    <definedName name="_______PMT5806">[14]MEMORIAS!#REF!</definedName>
    <definedName name="_______PMT5815">[14]MEMORIAS!#REF!</definedName>
    <definedName name="_______PMT5820">[14]MEMORIAS!#REF!</definedName>
    <definedName name="_______r">#REF!</definedName>
    <definedName name="_______SBC1">[9]INV!$A$12:$D$15</definedName>
    <definedName name="_______SBC3">[9]INV!$F$12:$I$15</definedName>
    <definedName name="_______SBC5">[9]INV!$K$12:$N$15</definedName>
    <definedName name="_______tab1">#REF!</definedName>
    <definedName name="_______tab2">#REF!</definedName>
    <definedName name="_______tab3">#REF!</definedName>
    <definedName name="_______TAB4">#REF!</definedName>
    <definedName name="______AFC1">[9]INV!$A$25:$D$28</definedName>
    <definedName name="______AFC3">[9]INV!$F$25:$I$28</definedName>
    <definedName name="______AFC5">[9]INV!$K$25:$N$28</definedName>
    <definedName name="______aiu2">[10]AIU!$J$105</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[8]MEMORIAS!#REF!</definedName>
    <definedName name="______PMT5805">[8]MEMORIAS!#REF!</definedName>
    <definedName name="______PMT5806">[8]MEMORIAS!#REF!</definedName>
    <definedName name="______PMT5815">[8]MEMORIAS!#REF!</definedName>
    <definedName name="______PMT5820">[8]MEMORIAS!#REF!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[9]INV!$A$12:$D$15</definedName>
    <definedName name="______SBC3">[9]INV!$F$12:$I$15</definedName>
    <definedName name="______SBC5">[9]INV!$K$12:$N$15</definedName>
    <definedName name="______tab1">#REF!</definedName>
    <definedName name="______tab2">#REF!</definedName>
    <definedName name="______tab3">#REF!</definedName>
    <definedName name="______TAB4">#REF!</definedName>
    <definedName name="_____AFC1">[9]INV!$A$25:$D$28</definedName>
    <definedName name="_____AFC3">[9]INV!$F$25:$I$28</definedName>
    <definedName name="_____AFC5">[9]INV!$K$25:$N$28</definedName>
    <definedName name="_____aiu2">[15]AIU!$J$105</definedName>
    <definedName name="_____ane7" localSheetId="4">[16]!_xlbgnm.ane7</definedName>
    <definedName name="_____ane7">[16]!_xlbgnm.ane7</definedName>
    <definedName name="_____ane8" localSheetId="4">[16]!_xlbgnm.ane8</definedName>
    <definedName name="_____ane8">[16]!_xlbgnm.ane8</definedName>
    <definedName name="_____Atp2">[17]EMPRESA!$F$22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[18]Tablas!#REF!</definedName>
    <definedName name="_____DDS1">[18]Tablas!#REF!</definedName>
    <definedName name="_____DGO1">[18]Tablas!#REF!</definedName>
    <definedName name="_____DGP1">[18]Tablas!#REF!</definedName>
    <definedName name="_____DIJ1">[18]Tablas!#REF!</definedName>
    <definedName name="_____DPI1">[18]Tablas!#REF!</definedName>
    <definedName name="_____DPY1">[18]Tablas!#REF!</definedName>
    <definedName name="_____DRI1">[18]Tablas!#REF!</definedName>
    <definedName name="_____DRL1">[18]Tablas!#REF!</definedName>
    <definedName name="_____DSP1">[18]Tablas!#REF!</definedName>
    <definedName name="_____ECP1">[18]Tablas!#REF!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[18]Tablas!#REF!</definedName>
    <definedName name="_____MA2">#REF!</definedName>
    <definedName name="_____OCD1">[18]Tablas!#REF!</definedName>
    <definedName name="_____OCI1">[18]Tablas!#REF!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[12]MEMORIAS!#REF!</definedName>
    <definedName name="_____PMT5805">[12]MEMORIAS!#REF!</definedName>
    <definedName name="_____PMT5806">[12]MEMORIAS!#REF!</definedName>
    <definedName name="_____PMT5815">[12]MEMORIAS!#REF!</definedName>
    <definedName name="_____PMT5820">[12]MEMORIAS!#REF!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AL1">#REF!</definedName>
    <definedName name="_____SBC1">[9]INV!$A$12:$D$15</definedName>
    <definedName name="_____SBC3">[9]INV!$F$12:$I$15</definedName>
    <definedName name="_____SBC5">[9]INV!$K$12:$N$15</definedName>
    <definedName name="_____tab1">#REF!</definedName>
    <definedName name="_____tab2">#REF!</definedName>
    <definedName name="_____tab3">#REF!</definedName>
    <definedName name="_____TAB4">#REF!</definedName>
    <definedName name="_____VEX1">[18]Tablas!#REF!</definedName>
    <definedName name="_____VFA1">[18]Tablas!#REF!</definedName>
    <definedName name="_____VIT1">[18]Tablas!#REF!</definedName>
    <definedName name="_____Vol1">[19]Item!$A:$D</definedName>
    <definedName name="_____VPR1">[18]Tablas!#REF!</definedName>
    <definedName name="_____VPR2">[20]Tablas!#REF!</definedName>
    <definedName name="_____VRP1">[18]Tablas!#REF!</definedName>
    <definedName name="_____VSM1">[18]Tablas!#REF!</definedName>
    <definedName name="____AFC1">[9]INV!$A$25:$D$28</definedName>
    <definedName name="____AFC3">[9]INV!$F$25:$I$28</definedName>
    <definedName name="____AFC5">[9]INV!$K$25:$N$28</definedName>
    <definedName name="____aiu2">[15]AIU!$J$105</definedName>
    <definedName name="____ane7" localSheetId="4">[21]!_xlbgnm.ane7</definedName>
    <definedName name="____ane7">[21]!_xlbgnm.ane7</definedName>
    <definedName name="____ane8" localSheetId="4">[21]!_xlbgnm.ane8</definedName>
    <definedName name="____ane8">[21]!_xlbgnm.ane8</definedName>
    <definedName name="____Atp2">[22]EMPRESA!$F$22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[18]Tablas!#REF!</definedName>
    <definedName name="____DDS1">[18]Tablas!#REF!</definedName>
    <definedName name="____DGO1">[18]Tablas!#REF!</definedName>
    <definedName name="____DGP1">[18]Tablas!#REF!</definedName>
    <definedName name="____DIJ1">[18]Tablas!#REF!</definedName>
    <definedName name="____DPI1">[18]Tablas!#REF!</definedName>
    <definedName name="____DPY1">[18]Tablas!#REF!</definedName>
    <definedName name="____DRI1">[18]Tablas!#REF!</definedName>
    <definedName name="____DRL1">[18]Tablas!#REF!</definedName>
    <definedName name="____DSP1">[18]Tablas!#REF!</definedName>
    <definedName name="____ECP1">[18]Tablas!#REF!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[18]Tablas!#REF!</definedName>
    <definedName name="____LEY80">#REF!</definedName>
    <definedName name="____MA2">#REF!</definedName>
    <definedName name="____OCD1">[18]Tablas!#REF!</definedName>
    <definedName name="____OCI1">[18]Tablas!#REF!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[12]MEMORIAS!#REF!</definedName>
    <definedName name="____PMT5805">[12]MEMORIAS!#REF!</definedName>
    <definedName name="____PMT5806">[12]MEMORIAS!#REF!</definedName>
    <definedName name="____PMT5815">[12]MEMORIAS!#REF!</definedName>
    <definedName name="____PMT5820">[12]MEMORIAS!#REF!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#REF!</definedName>
    <definedName name="____pv3">'[23]V3 (1000m)'!$H$3</definedName>
    <definedName name="____r">#REF!</definedName>
    <definedName name="____SAL1">#REF!</definedName>
    <definedName name="____SBC1">[9]INV!$A$12:$D$15</definedName>
    <definedName name="____SBC3">[9]INV!$F$12:$I$15</definedName>
    <definedName name="____SBC5">[9]INV!$K$12:$N$15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[18]Tablas!#REF!</definedName>
    <definedName name="____VFA1">[18]Tablas!#REF!</definedName>
    <definedName name="____VIT1">[18]Tablas!#REF!</definedName>
    <definedName name="____Vol1">[19]Item!$A:$D</definedName>
    <definedName name="____VPR1">[18]Tablas!#REF!</definedName>
    <definedName name="____VPR2">#REF!</definedName>
    <definedName name="____VRP1">[18]Tablas!#REF!</definedName>
    <definedName name="____VSM1">[18]Tablas!#REF!</definedName>
    <definedName name="___AFC1">[9]INV!$A$25:$D$28</definedName>
    <definedName name="___AFC3">[9]INV!$F$25:$I$28</definedName>
    <definedName name="___AFC5">[9]INV!$K$25:$N$28</definedName>
    <definedName name="___aiu2">[15]AIU!$J$105</definedName>
    <definedName name="___ane7" localSheetId="4">[24]!_xlbgnm.ane7</definedName>
    <definedName name="___ane7">[24]!_xlbgnm.ane7</definedName>
    <definedName name="___ane8" localSheetId="4">[24]!_xlbgnm.ane8</definedName>
    <definedName name="___ane8">[24]!_xlbgnm.ane8</definedName>
    <definedName name="___Atp2">[25]EMPRESA!$F$22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[18]Tablas!#REF!</definedName>
    <definedName name="___DDS1">[18]Tablas!#REF!</definedName>
    <definedName name="___DGO1">[18]Tablas!#REF!</definedName>
    <definedName name="___DGP1">[18]Tablas!#REF!</definedName>
    <definedName name="___DIJ1">[18]Tablas!#REF!</definedName>
    <definedName name="___DPI1">[18]Tablas!#REF!</definedName>
    <definedName name="___DPY1">[18]Tablas!#REF!</definedName>
    <definedName name="___DRI1">[18]Tablas!#REF!</definedName>
    <definedName name="___DRL1">[18]Tablas!#REF!</definedName>
    <definedName name="___DSP1">[18]Tablas!#REF!</definedName>
    <definedName name="___ECP1">[18]Tablas!#REF!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[18]Tablas!#REF!</definedName>
    <definedName name="___key2" hidden="1">[13]INST!#REF!</definedName>
    <definedName name="___key3" hidden="1">#REF!</definedName>
    <definedName name="___key31" hidden="1">#REF!</definedName>
    <definedName name="___LEY80">#REF!</definedName>
    <definedName name="___MA2">#REF!</definedName>
    <definedName name="___OCD1">[18]Tablas!#REF!</definedName>
    <definedName name="___OCI1">[18]Tablas!#REF!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[12]MEMORIAS!#REF!</definedName>
    <definedName name="___PMT5805">[12]MEMORIAS!#REF!</definedName>
    <definedName name="___PMT5806">[12]MEMORIAS!#REF!</definedName>
    <definedName name="___PMT5815">[12]MEMORIAS!#REF!</definedName>
    <definedName name="___PMT5820">[12]MEMORIAS!#REF!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#REF!</definedName>
    <definedName name="___pv3">'[23]V3 (1000m)'!$H$3</definedName>
    <definedName name="___r">#REF!</definedName>
    <definedName name="___SBC1">[9]INV!$A$12:$D$15</definedName>
    <definedName name="___SBC3">[9]INV!$F$12:$I$15</definedName>
    <definedName name="___SBC5">[9]INV!$K$12:$N$15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[18]Tablas!#REF!</definedName>
    <definedName name="___VFA1">[18]Tablas!#REF!</definedName>
    <definedName name="___VIT1">[18]Tablas!#REF!</definedName>
    <definedName name="___Vol1">[19]Item!$A:$D</definedName>
    <definedName name="___VPR1">[18]Tablas!#REF!</definedName>
    <definedName name="___VPR2">#REF!</definedName>
    <definedName name="___VRP1">[18]Tablas!#REF!</definedName>
    <definedName name="___VSM1">[18]Tablas!#REF!</definedName>
    <definedName name="__123" hidden="1">[26]G.G!#REF!</definedName>
    <definedName name="__1234" hidden="1">[26]G.G!#REF!</definedName>
    <definedName name="__123Graph_A" hidden="1">#REF!</definedName>
    <definedName name="__123Graph_Acaja" hidden="1">[27]EVA!$D$39:$AD$39</definedName>
    <definedName name="__123Graph_ACart_AnticAdic" hidden="1">[27]EVA!$F$95:$I$95</definedName>
    <definedName name="__123Graph_AFACTURAC" hidden="1">[27]Program!$B$120:$Y$120</definedName>
    <definedName name="__123Graph_AGraph2" hidden="1">[26]G.G!#REF!</definedName>
    <definedName name="__123Graph_B" hidden="1">#REF!</definedName>
    <definedName name="__123Graph_Bcaja" hidden="1">[27]EVA!$D$56:$AD$56</definedName>
    <definedName name="__123Graph_BCart_AnticAdic" hidden="1">[27]EVA!$F$96:$I$96</definedName>
    <definedName name="__123Graph_C" hidden="1">#REF!</definedName>
    <definedName name="__123Graph_Ccaja" hidden="1">[27]EVA!$D$58:$AD$58</definedName>
    <definedName name="__123Graph_CCart_AnticAdic" hidden="1">[27]EVA!$F$97:$I$97</definedName>
    <definedName name="__123Graph_Dcaja" hidden="1">[27]EVA!$D$61:$AD$61</definedName>
    <definedName name="__123Graph_DCart_AnticAdic" hidden="1">[27]EVA!$F$99:$I$99</definedName>
    <definedName name="__123Graph_E" hidden="1">#REF!</definedName>
    <definedName name="__123Graph_ECart_AnticAdic" hidden="1">[27]EVA!$F$99:$I$99</definedName>
    <definedName name="__123Graph_F" hidden="1">#REF!</definedName>
    <definedName name="__123Graph_LBL_ACart_AnticAdic" hidden="1">[27]EVA!$J$95:$K$95</definedName>
    <definedName name="__123Graph_LBL_Ccaja" hidden="1">[27]EVA!$D$58:$AD$58</definedName>
    <definedName name="__123Graph_LBL_DCart_AnticAdic" hidden="1">[27]EVA!$F$98:$I$98</definedName>
    <definedName name="__123Graph_X" hidden="1">#REF!</definedName>
    <definedName name="__123Graph_Xcaja" hidden="1">[27]EVA!$D$6:$AD$6</definedName>
    <definedName name="__1Excel_BuiltIn_Print_Area_1_1">#REF!</definedName>
    <definedName name="__1Excel_BuiltIn_Print_Area_1_1_1">#REF!</definedName>
    <definedName name="__2Excel_BuiltIn_Print_Titles_1_1_1_1">#REF!</definedName>
    <definedName name="__78UIHJ">#REF!</definedName>
    <definedName name="__AFC1">[9]INV!$A$25:$D$28</definedName>
    <definedName name="__AFC3">[9]INV!$F$25:$I$28</definedName>
    <definedName name="__AFC5">[9]INV!$K$25:$N$28</definedName>
    <definedName name="__aiu2">[15]AIU!$J$105</definedName>
    <definedName name="__ane7" localSheetId="4">[21]!_xlbgnm.ane7</definedName>
    <definedName name="__ane7">[21]!_xlbgnm.ane7</definedName>
    <definedName name="__ane8" localSheetId="4">[21]!_xlbgnm.ane8</definedName>
    <definedName name="__ane8">[21]!_xlbgnm.ane8</definedName>
    <definedName name="__Atp2">[28]EMPRESA!$F$22</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[18]Tablas!#REF!</definedName>
    <definedName name="__DDS1">[18]Tablas!#REF!</definedName>
    <definedName name="__DGO1">[18]Tablas!#REF!</definedName>
    <definedName name="__DGP1">[18]Tablas!#REF!</definedName>
    <definedName name="__DIJ1">[18]Tablas!#REF!</definedName>
    <definedName name="__DPI1">[18]Tablas!#REF!</definedName>
    <definedName name="__DPY1">[18]Tablas!#REF!</definedName>
    <definedName name="__DRI1">[18]Tablas!#REF!</definedName>
    <definedName name="__DRL1">[18]Tablas!#REF!</definedName>
    <definedName name="__DSP1">[18]Tablas!#REF!</definedName>
    <definedName name="__ECP1">[18]Tablas!#REF!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[18]Tablas!#REF!</definedName>
    <definedName name="__key2" hidden="1">[29]INST!#REF!</definedName>
    <definedName name="__key21" hidden="1">[13]INST!#REF!</definedName>
    <definedName name="__key3" hidden="1">#REF!</definedName>
    <definedName name="__key31" hidden="1">#REF!</definedName>
    <definedName name="__LEY80">#REF!</definedName>
    <definedName name="__MA2">#REF!</definedName>
    <definedName name="__mun2">[30]PESOS!#REF!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[18]Tablas!#REF!</definedName>
    <definedName name="__OCI1">[18]Tablas!#REF!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'[31]Paral. 1'!$E$1:$E$65536</definedName>
    <definedName name="__Pa2">'[31]Paral. 2'!$E$1:$E$65536</definedName>
    <definedName name="__Pa3">'[31]Paral. 3'!$E$1:$E$65536</definedName>
    <definedName name="__Pa4">[31]Paral.4!$E$1:$E$65536</definedName>
    <definedName name="__PJ50">#REF!</definedName>
    <definedName name="__pj51">#REF!</definedName>
    <definedName name="__PMT5671">[12]MEMORIAS!#REF!</definedName>
    <definedName name="__PMT5805">[12]MEMORIAS!#REF!</definedName>
    <definedName name="__PMT5806">[12]MEMORIAS!#REF!</definedName>
    <definedName name="__PMT5815">[12]MEMORIAS!#REF!</definedName>
    <definedName name="__PMT5820">[12]MEMORIAS!#REF!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#REF!</definedName>
    <definedName name="__pv3">'[23]V3 (1000m)'!$H$3</definedName>
    <definedName name="__r">#REF!</definedName>
    <definedName name="__ref4">#REF!</definedName>
    <definedName name="__SAL1">#REF!</definedName>
    <definedName name="__SBC1">[9]INV!$A$12:$D$15</definedName>
    <definedName name="__SBC3">[9]INV!$F$12:$I$15</definedName>
    <definedName name="__SBC5">[9]INV!$K$12:$N$15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[18]Tablas!#REF!</definedName>
    <definedName name="__VFA1">[18]Tablas!#REF!</definedName>
    <definedName name="__VIT1">[18]Tablas!#REF!</definedName>
    <definedName name="__Vol1">[19]Item!$A:$D</definedName>
    <definedName name="__VPR1">[18]Tablas!#REF!</definedName>
    <definedName name="__VPR2">[20]Tablas!#REF!</definedName>
    <definedName name="__VRP1">[18]Tablas!#REF!</definedName>
    <definedName name="__VSM1">[18]Tablas!#REF!</definedName>
    <definedName name="_1">#REF!</definedName>
    <definedName name="_1__Excel_BuiltIn_Print_Area_1_1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[26]G.G!#REF!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#REF!</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Excel_BuiltIn_Print_Titles_1_1_1_1">#REF!</definedName>
    <definedName name="_3214">#REF!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Excel_BuiltIn_Print_Area_1_1">#REF!</definedName>
    <definedName name="_7Excel_BuiltIn_Print_Area_1_1_1">#REF!</definedName>
    <definedName name="_911A">#REF!</definedName>
    <definedName name="_912A">#REF!</definedName>
    <definedName name="_921A">#REF!</definedName>
    <definedName name="_922A">#REF!</definedName>
    <definedName name="_9Excel_BuiltIn_Print_Titles_1_1_1_1">#REF!</definedName>
    <definedName name="_a1" hidden="1">{"TAB1",#N/A,TRUE,"GENERAL";"TAB2",#N/A,TRUE,"GENERAL";"TAB3",#N/A,TRUE,"GENERAL";"TAB4",#N/A,TRUE,"GENERAL";"TAB5",#N/A,TRUE,"GENERAL"}</definedName>
    <definedName name="_A1_1" hidden="1">{#N/A,#N/A,TRUE,"1842CWN0"}</definedName>
    <definedName name="_A1_2" hidden="1">{#N/A,#N/A,TRUE,"1842CWN0"}</definedName>
    <definedName name="_A164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[9]INV!$A$25:$D$28</definedName>
    <definedName name="_AFC3">[9]INV!$F$25:$I$28</definedName>
    <definedName name="_AFC5">[9]INV!$K$25:$N$28</definedName>
    <definedName name="_aiu2">[15]AIU!$J$105</definedName>
    <definedName name="_ALM1">#REF!</definedName>
    <definedName name="_AND1">#REF!</definedName>
    <definedName name="_ane7" localSheetId="4">[21]!_xlbgnm.ane7</definedName>
    <definedName name="_ane7">[21]!_xlbgnm.ane7</definedName>
    <definedName name="_ane8" localSheetId="4">[21]!_xlbgnm.ane8</definedName>
    <definedName name="_ane8">[21]!_xlbgnm.ane8</definedName>
    <definedName name="_APU221">#REF!</definedName>
    <definedName name="_APU465" localSheetId="4">[32]!absc</definedName>
    <definedName name="_APU465">[32]!absc</definedName>
    <definedName name="_ARO1">'[33]ACTA 01'!#REF!</definedName>
    <definedName name="_ARO2">'[33]ACTA 01'!#REF!</definedName>
    <definedName name="_ARO3">'[33]ACTA 01'!#REF!</definedName>
    <definedName name="_Atp2">[28]EMPRESA!$F$22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'[34]46W9'!#REF!</definedName>
    <definedName name="_DCI1">[18]Tablas!#REF!</definedName>
    <definedName name="_DDS1">[18]Tablas!#REF!</definedName>
    <definedName name="_DGO1">[18]Tablas!#REF!</definedName>
    <definedName name="_DGP1">[18]Tablas!#REF!</definedName>
    <definedName name="_DIJ1">[18]Tablas!#REF!</definedName>
    <definedName name="_DPI1">[18]Tablas!#REF!</definedName>
    <definedName name="_DPY1">[18]Tablas!#REF!</definedName>
    <definedName name="_DRI1">[18]Tablas!#REF!</definedName>
    <definedName name="_DRL1">[18]Tablas!#REF!</definedName>
    <definedName name="_DSP1">[18]Tablas!#REF!</definedName>
    <definedName name="_ECP1">[18]Tablas!#REF!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[35]MEM!$E$53</definedName>
    <definedName name="_EXC1">#REF!</definedName>
    <definedName name="_EXC10">#REF!</definedName>
    <definedName name="_EXC11">#REF!</definedName>
    <definedName name="_EXC12">#REF!</definedName>
    <definedName name="_EXC2">#REF!</definedName>
    <definedName name="_EXC23">[35]MEM!$E$55</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EXT02">[35]MEM!$E$54</definedName>
    <definedName name="_EXT23">[35]MEM!$E$56</definedName>
    <definedName name="_F">[0]!ERR</definedName>
    <definedName name="_F10">#REF!</definedName>
    <definedName name="_FC">#REF!</definedName>
    <definedName name="_Fill" hidden="1">#REF!</definedName>
    <definedName name="_xlnm._FilterDatabase" localSheetId="4" hidden="1">'FORMATO 1'!$A$3:$AP$32</definedName>
    <definedName name="_xlnm._FilterDatabase" localSheetId="1" hidden="1">'PONDERACIÓN '!$C$26:$M$26</definedName>
    <definedName name="_xlnm._FilterDatabase" hidden="1">'[34]46W9'!#REF!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JGFG">'[36]CIRCUITOS CODENSA'!#REF!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[18]Tablas!#REF!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[37]INST!#REF!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[30]PESOS!#REF!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B">#REF!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[18]Tablas!#REF!</definedName>
    <definedName name="_OCI1">[18]Tablas!#REF!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'[31]Paral. 1'!$E$1:$E$65536</definedName>
    <definedName name="_Pa2">'[31]Paral. 2'!$E$1:$E$65536</definedName>
    <definedName name="_Pa3">'[31]Paral. 3'!$E$1:$E$65536</definedName>
    <definedName name="_Pa4">[31]Paral.4!$E$1:$E$65536</definedName>
    <definedName name="_Parse_Out" hidden="1">'[4]7422CW00'!#REF!</definedName>
    <definedName name="_PJ50">#REF!</definedName>
    <definedName name="_pj51">#REF!</definedName>
    <definedName name="_PL02">'[33]ACTA 01'!#REF!</definedName>
    <definedName name="_PMT5671">[12]MEMORIAS!#REF!</definedName>
    <definedName name="_PMT5805">[12]MEMORIAS!#REF!</definedName>
    <definedName name="_PMT5806">[12]MEMORIAS!#REF!</definedName>
    <definedName name="_PMT5815">[12]MEMORIAS!#REF!</definedName>
    <definedName name="_PMT5820">[12]MEMORIAS!#REF!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v2">#REF!</definedName>
    <definedName name="_pv3">'[23]V3 (1000m)'!$H$3</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1">[38]REGISTRO!$K$1:$K$5</definedName>
    <definedName name="_Regression_Int" hidden="1">1</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[9]INV!$A$12:$D$15</definedName>
    <definedName name="_SBC3">[9]INV!$F$12:$I$15</definedName>
    <definedName name="_SBC5">[9]INV!$K$12:$N$15</definedName>
    <definedName name="_SD02">[35]MEM!$E$59</definedName>
    <definedName name="_SD23">[35]MEM!$E$60</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12">[35]MEM!$M$79</definedName>
    <definedName name="_TC15">[35]MEM!$M$80</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[18]Tablas!#REF!</definedName>
    <definedName name="_VFA1">[18]Tablas!#REF!</definedName>
    <definedName name="_vfv4" hidden="1">{"via1",#N/A,TRUE,"general";"via2",#N/A,TRUE,"general";"via3",#N/A,TRUE,"general"}</definedName>
    <definedName name="_VIT1">[18]Tablas!#REF!</definedName>
    <definedName name="_Vol1">[19]Item!$A:$D</definedName>
    <definedName name="_VPR1">[18]Tablas!#REF!</definedName>
    <definedName name="_VPR2">[20]Tablas!#REF!</definedName>
    <definedName name="_VRP1">[18]Tablas!#REF!</definedName>
    <definedName name="_VSM1">[18]Tablas!#REF!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'[39]DUB-823'!#REF!</definedName>
    <definedName name="A.A..A" hidden="1">{"total",#N/A,FALSE,"TD 0% ";"total",#N/A,FALSE,"TD 12%";"total",#N/A,FALSE,"TD 10%"}</definedName>
    <definedName name="A_1">#REF!</definedName>
    <definedName name="A_impresión_IM">#REF!</definedName>
    <definedName name="A_impresion_IM1">#REF!</definedName>
    <definedName name="A18A200">[40]ESPEC!#REF!</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_2" hidden="1">{#N/A,#N/A,TRUE,"INGENIERIA";#N/A,#N/A,TRUE,"COMPRAS";#N/A,#N/A,TRUE,"DIRECCION";#N/A,#N/A,TRUE,"RESUMEN"}</definedName>
    <definedName name="AAA">[0]!ERR</definedName>
    <definedName name="AAAA">[41]Equipo!$A$7:$A$65536</definedName>
    <definedName name="aaaaaa">[42]otros!$C$5</definedName>
    <definedName name="AAAAAAAAAA">#REF!</definedName>
    <definedName name="AAAAAAAAAAAAAAAAAAAA">#REF!</definedName>
    <definedName name="aaaaas" hidden="1">{"TAB1",#N/A,TRUE,"GENERAL";"TAB2",#N/A,TRUE,"GENERAL";"TAB3",#N/A,TRUE,"GENERAL";"TAB4",#N/A,TRUE,"GENERAL";"TAB5",#N/A,TRUE,"GENERAL"}</definedName>
    <definedName name="AAC">[9]AASHTO!$A$14:$F$17</definedName>
    <definedName name="AADOQUINVEH">#REF!</definedName>
    <definedName name="Aanden">#REF!</definedName>
    <definedName name="AANDENES">#REF!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G">[9]AASHTO!$A$2:$F$5</definedName>
    <definedName name="ABR">#REF!</definedName>
    <definedName name="absc1" localSheetId="4">[43]!absc</definedName>
    <definedName name="absc1">[43]!absc</definedName>
    <definedName name="ac">#REF!</definedName>
    <definedName name="ACALZADA">#REF!</definedName>
    <definedName name="AccessDatabase" hidden="1">"C:\C-314\VOLUMENES\volfin4.mdb"</definedName>
    <definedName name="Acero3oct">#REF!</definedName>
    <definedName name="AceroMedia">#REF!</definedName>
    <definedName name="AceroUnCuarto">#REF!</definedName>
    <definedName name="Acicloruta">#REF!</definedName>
    <definedName name="acpm">5000</definedName>
    <definedName name="ACT">#REF!</definedName>
    <definedName name="ACT_COMP">#REF!</definedName>
    <definedName name="ACT_COMP2">#REF!</definedName>
    <definedName name="ACT_CONT">#REF!</definedName>
    <definedName name="ACT_CONT2">#REF!</definedName>
    <definedName name="ACTA">[44]ID!$C$2</definedName>
    <definedName name="Actividad">#REF!</definedName>
    <definedName name="Actividades">#REF!</definedName>
    <definedName name="activos">[45]Listado!$X$2:$X$17</definedName>
    <definedName name="actores">[46]Listado!$L$2:$L$11</definedName>
    <definedName name="ACTV">#REF!</definedName>
    <definedName name="acumulado">'[47]Reservas de Petróleo'!$A$2,'[47]Reservas de Petróleo'!$A$1,'[47]Reservas de Petróleo'!$D$4,'[47]Reservas de Petróleo'!$E$1:$E$65536</definedName>
    <definedName name="ad">#REF!</definedName>
    <definedName name="Adaptador">#REF!</definedName>
    <definedName name="adasd">#REF!</definedName>
    <definedName name="ADC">[48]ANALISIS!$J$5</definedName>
    <definedName name="ADFGSDB" hidden="1">{"via1",#N/A,TRUE,"general";"via2",#N/A,TRUE,"general";"via3",#N/A,TRUE,"general"}</definedName>
    <definedName name="ADM">[42]otros!$C$2</definedName>
    <definedName name="administrador">[49]Informacion!$B$15</definedName>
    <definedName name="ADMON">#REF!</definedName>
    <definedName name="ADMON1">#REF!</definedName>
    <definedName name="adoc1" localSheetId="4">[43]!absc</definedName>
    <definedName name="adoc1">[43]!absc</definedName>
    <definedName name="ADOC125" localSheetId="4">[50]!absc</definedName>
    <definedName name="ADOC125">[50]!absc</definedName>
    <definedName name="adoq" localSheetId="4">[51]!absc</definedName>
    <definedName name="adoq">[51]!absc</definedName>
    <definedName name="ADSAD" hidden="1">{"TAB1",#N/A,TRUE,"GENERAL";"TAB2",#N/A,TRUE,"GENERAL";"TAB3",#N/A,TRUE,"GENERAL";"TAB4",#N/A,TRUE,"GENERAL";"TAB5",#N/A,TRUE,"GENERAL"}</definedName>
    <definedName name="aefa" hidden="1">{"via1",#N/A,TRUE,"general";"via2",#N/A,TRUE,"general";"via3",#N/A,TRUE,"general"}</definedName>
    <definedName name="Aexcavacion">#REF!</definedName>
    <definedName name="AFac.p">#REF!</definedName>
    <definedName name="afdsw" hidden="1">{"TAB1",#N/A,TRUE,"GENERAL";"TAB2",#N/A,TRUE,"GENERAL";"TAB3",#N/A,TRUE,"GENERAL";"TAB4",#N/A,TRUE,"GENERAL";"TAB5",#N/A,TRUE,"GENERAL"}</definedName>
    <definedName name="AFIRMADO02">#REF!</definedName>
    <definedName name="agdsgg" hidden="1">{"via1",#N/A,TRUE,"general";"via2",#N/A,TRUE,"general";"via3",#N/A,TRUE,"general"}</definedName>
    <definedName name="AGO">#REF!</definedName>
    <definedName name="Agua">#REF!</definedName>
    <definedName name="AI">'[33]ACTA 01'!#REF!</definedName>
    <definedName name="aida">#REF!</definedName>
    <definedName name="aida1">#REF!</definedName>
    <definedName name="AIU">#REF!</definedName>
    <definedName name="AIU_01">#REF!</definedName>
    <definedName name="AIU_1">#REF!</definedName>
    <definedName name="AIU_2">#REF!</definedName>
    <definedName name="AIU_ADMON">[52]DATOS!$D$8</definedName>
    <definedName name="AIU_IMP">[52]DATOS!$D$9</definedName>
    <definedName name="AIU_UTIL">[52]DATOS!$D$10</definedName>
    <definedName name="AjustDelAIU">#REF!</definedName>
    <definedName name="Ajuste">[53]Datos!$B$11</definedName>
    <definedName name="alam">#REF!</definedName>
    <definedName name="AlambreNo.12">#REF!</definedName>
    <definedName name="alc" localSheetId="4">[54]!absc</definedName>
    <definedName name="alc">[54]!absc</definedName>
    <definedName name="AlcanceProyecto">#REF!</definedName>
    <definedName name="ALCANT24">[55]ANALISIS!#REF!</definedName>
    <definedName name="ALM">#REF!</definedName>
    <definedName name="ALTO">[56]Tabla!$A$1:$A$5</definedName>
    <definedName name="Ambien" hidden="1">#REF!</definedName>
    <definedName name="AMBIENTAL">#REF!</definedName>
    <definedName name="Amount">#REF!</definedName>
    <definedName name="ANCLAJE">'[57]MC SF GAVIONES'!#REF!</definedName>
    <definedName name="AND">#REF!</definedName>
    <definedName name="ANDEN">[58]PRECIOS!$D$55:$D$62</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[59]COMPARATIVO!#REF!</definedName>
    <definedName name="anexo8">#REF!</definedName>
    <definedName name="anexo9">#REF!</definedName>
    <definedName name="anexů7">#REF!</definedName>
    <definedName name="Antic">[60]BASES!$B$33</definedName>
    <definedName name="ANTICIPO">[61]BASES!$B$33</definedName>
    <definedName name="AÑO">[42]PRESUPUESTO!$D$13</definedName>
    <definedName name="AÑOWUIE">'[62]Res-Accide-10'!$R$2:$R$7</definedName>
    <definedName name="APac.c2002">#REF!</definedName>
    <definedName name="APac.c2003">#REF!</definedName>
    <definedName name="APac.p">#REF!</definedName>
    <definedName name="apaiy">#REF!</definedName>
    <definedName name="AparatoSanitario">#REF!</definedName>
    <definedName name="APELLIDOS">#REF!</definedName>
    <definedName name="API">#REF!</definedName>
    <definedName name="apoyo">'[63]RESUMEN CIERRE '!$G$136</definedName>
    <definedName name="APU" localSheetId="4">[64]!absc</definedName>
    <definedName name="APU">[64]!absc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EM!$A$1:$Q$64</definedName>
    <definedName name="_xlnm.Print_Area">#REF!</definedName>
    <definedName name="AreaLimpiar">'[65]Info-Portaf'!$N$4,'[65]Info-Portaf'!$C$10:$AE$24,'[65]Info-Portaf'!$C$26:$AE$28,'[65]Info-Portaf'!$C$31:$AE$40,'[65]Info-Portaf'!$C$41:$H$41,'[65]Info-Portaf'!$C$42:$AE$51,'[65]Info-Portaf'!$C$53:$AE$54,'[65]Info-Portaf'!$C$57:$AE$57,'[65]Info-Portaf'!$C$59:$AE$59,'[65]Info-Portaf'!$B$10:$B$61</definedName>
    <definedName name="Areatotal">#REF!</definedName>
    <definedName name="Aref">#REF!</definedName>
    <definedName name="Arena">#REF!</definedName>
    <definedName name="armuve">[0]!ERR</definedName>
    <definedName name="ARP">#REF!</definedName>
    <definedName name="ARS">#REF!</definedName>
    <definedName name="as">[0]!ERR</definedName>
    <definedName name="ASB">[9]AASHTO!$A$8:$F$11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eparador">#REF!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#REF!</definedName>
    <definedName name="Atp">[17]EMPRESA!$F$20</definedName>
    <definedName name="AU">'[66]CIRCUITOS CODENSA'!#REF!</definedName>
    <definedName name="_xlnm.Auto_Open" localSheetId="4">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'[66]CIRCUITOS CODENSA'!#REF!</definedName>
    <definedName name="AuxAlim">'[17]DATOS CONTRATO'!$E$18</definedName>
    <definedName name="auxalimentacion">[67]CONTRATO!$E$18</definedName>
    <definedName name="AuxCom">'[17]DATOS CONTRATO'!$I$16</definedName>
    <definedName name="auxcomisariato">[67]CONTRATO!$I$16</definedName>
    <definedName name="AuxDot">'[17]DATOS CONTRATO'!$I$17</definedName>
    <definedName name="auxdotacion">[67]CONTRATO!$I$17</definedName>
    <definedName name="AuxHab">'[17]DATOS CONTRATO'!$E$17</definedName>
    <definedName name="auxhabi">[68]CONTRATO!$E$17</definedName>
    <definedName name="auxhabitacion">[67]CONTRATO!$E$17</definedName>
    <definedName name="auxtransporte">[67]CONTRATO!$E$16</definedName>
    <definedName name="AVal.c2002">#REF!</definedName>
    <definedName name="AVal.c2003">#REF!</definedName>
    <definedName name="AVal.p">#REF!</definedName>
    <definedName name="Avance_por_item">#REF!,#REF!,#REF!,#REF!,#REF!,#REF!,#REF!,#REF!,#REF!,#REF!,#REF!,#REF!,#REF!,#REF!,#REF!,#REF!,#REF!,#REF!</definedName>
    <definedName name="Avances_Totales">#REF!,#REF!,#REF!,#REF!,#REF!,#REF!,#REF!,#REF!,#REF!,#REF!,#REF!,#REF!,#REF!,#REF!,#REF!,#REF!,#REF!,#REF!</definedName>
    <definedName name="Averde">#REF!</definedName>
    <definedName name="AVsc">#REF!</definedName>
    <definedName name="AW">#REF!</definedName>
    <definedName name="azaz" hidden="1">{"TAB1",#N/A,TRUE,"GENERAL";"TAB2",#N/A,TRUE,"GENERAL";"TAB3",#N/A,TRUE,"GENERAL";"TAB4",#N/A,TRUE,"GENERAL";"TAB5",#N/A,TRUE,"GENERAL"}</definedName>
    <definedName name="Azonaverde">#REF!</definedName>
    <definedName name="B" hidden="1">{"via1",#N/A,TRUE,"general";"via2",#N/A,TRUE,"general";"via3",#N/A,TRUE,"general"}</definedName>
    <definedName name="B_impresión_IM">#REF!</definedName>
    <definedName name="Bajo_L">[56]Tabla!$A$1:$A$5</definedName>
    <definedName name="BANCO">#REF!</definedName>
    <definedName name="Base">#REF!</definedName>
    <definedName name="Base_datos_IM">#REF!</definedName>
    <definedName name="base1">#REF!</definedName>
    <definedName name="base2">#REF!</definedName>
    <definedName name="basedatos">[69]Hoja1!$A$4:$BZ$55</definedName>
    <definedName name="_xlnm.Database">#REF!</definedName>
    <definedName name="BaseDeDatos1">#REF!</definedName>
    <definedName name="basep">[70]PRESUPUESTAL!$A$4:$P$190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BDFDFBH">'[71]COSTOS OFICINA'!#REF!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[45]Listado!$AH$2:$AH$3</definedName>
    <definedName name="BFGDFG">#REF!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mestre">'[72]ESTADO RED'!$E$8</definedName>
    <definedName name="BL">'[66]CIRCUITOS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'[73]Ejecutado%'!#REF!</definedName>
    <definedName name="blEjecutadoPorcen">'[73]Ejecutado$'!$D$1:$CE$45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No.4">#REF!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'[73]Programado$'!$I$1:$CK$45</definedName>
    <definedName name="blReferenciaInforme">#REF!</definedName>
    <definedName name="bn">#REF!</definedName>
    <definedName name="BO">'[66]CIRCUITOS CODENSA'!#REF!</definedName>
    <definedName name="Bombas">#REF!</definedName>
    <definedName name="Bombillos">#REF!</definedName>
    <definedName name="BONO">#REF!</definedName>
    <definedName name="BORDER1">[74]steel!#REF!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#REF!</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[75]medelo!$D$37</definedName>
    <definedName name="bt" hidden="1">{"via1",#N/A,TRUE,"general";"via2",#N/A,TRUE,"general";"via3",#N/A,TRUE,"general"}</definedName>
    <definedName name="BTYJHTR" hidden="1">{"TAB1",#N/A,TRUE,"GENERAL";"TAB2",#N/A,TRUE,"GENERAL";"TAB3",#N/A,TRUE,"GENERAL";"TAB4",#N/A,TRUE,"GENERAL";"TAB5",#N/A,TRUE,"GENERAL"}</definedName>
    <definedName name="BuiltIn_Print_Area">'[76]Form5 _Pág_ 1'!#REF!</definedName>
    <definedName name="BuiltIn_Print_Area___0">'[76]Form5 _Pág_ 2'!#REF!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aMetalic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do">#REF!</definedName>
    <definedName name="CALDAS">#REF!</definedName>
    <definedName name="CAM0A15">[35]MEM!$I$46</definedName>
    <definedName name="CAM15A20">[35]MEM!$I$47</definedName>
    <definedName name="CAM20A25">[35]MEM!$I$48</definedName>
    <definedName name="CAM25A30">[35]MEM!$I$49</definedName>
    <definedName name="CAMPO">#REF!</definedName>
    <definedName name="CanalEternit">#REF!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'[77]TRAMO 03'!$F:$F,'[77]TRAMO 03'!$I:$I,'[77]TRAMO 03'!$K:$K,'[77]TRAMO 03'!#REF!,'[77]TRAMO 03'!#REF!,'[77]TRAMO 03'!#REF!,'[77]TRAMO 03'!#REF!,'[77]TRAMO 03'!#REF!,'[77]TRAMO 03'!#REF!,'[77]TRAMO 03'!#REF!,'[77]TRAMO 03'!#REF!,'[77]TRAMO 03'!#REF!,'[77]TRAMO 03'!#REF!,'[77]TRAMO 03'!#REF!,'[77]TRAMO 03'!#REF!,'[77]TRAMO 03'!#REF!</definedName>
    <definedName name="CAP">#REF!</definedName>
    <definedName name="CAPAC._HSE">#REF!</definedName>
    <definedName name="captacion">[78]criterio!$B$34:$B$37</definedName>
    <definedName name="Captafaros">#REF!</definedName>
    <definedName name="Captafaros2">#REF!</definedName>
    <definedName name="CARGA">#REF!</definedName>
    <definedName name="CARGO">[79]Datos!$C$38:$C$47</definedName>
    <definedName name="CARGO_CONTRATISTA">#REF!</definedName>
    <definedName name="CARGO_INTERVENTORIA">#REF!</definedName>
    <definedName name="CARGOS">#REF!</definedName>
    <definedName name="carlos" localSheetId="4">MODULO10.auto_abrir</definedName>
    <definedName name="carlos">MODULO10.auto_abrir</definedName>
    <definedName name="casa">#REF!</definedName>
    <definedName name="causa">#REF!</definedName>
    <definedName name="CBLES">#REF!</definedName>
    <definedName name="CBLES1">#REF!</definedName>
    <definedName name="CBRDISEÑO">[80]SECTORIZACIÓN!$A$12:$G$20</definedName>
    <definedName name="CBWorkbookPriority" hidden="1">-1602700874</definedName>
    <definedName name="CC">[81]Personalizar!$G$22:$G$25</definedName>
    <definedName name="ccccc" hidden="1">{"TAB1",#N/A,TRUE,"GENERAL";"TAB2",#N/A,TRUE,"GENERAL";"TAB3",#N/A,TRUE,"GENERAL";"TAB4",#N/A,TRUE,"GENERAL";"TAB5",#N/A,TRUE,"GENERAL"}</definedName>
    <definedName name="CCCCCC">'[82]A. P. U.'!#REF!</definedName>
    <definedName name="CCT">#REF!</definedName>
    <definedName name="ccto210">#REF!</definedName>
    <definedName name="cd">[83]Hoja1!$C$81</definedName>
    <definedName name="cdcd" hidden="1">#REF!</definedName>
    <definedName name="cdcdc" hidden="1">{"via1",#N/A,TRUE,"general";"via2",#N/A,TRUE,"general";"via3",#N/A,TRUE,"general"}</definedName>
    <definedName name="CDctrl">[60]CDItem!$G$8</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ENTO">[84]Insum!$A$3:$H$63</definedName>
    <definedName name="CementoBlanco">#REF!</definedName>
    <definedName name="CementoGris">#REF!</definedName>
    <definedName name="centr">[46]Listado!$D$18:$D$23</definedName>
    <definedName name="centro">[45]Listado!$D$18:$D$23</definedName>
    <definedName name="Ceramica">#REF!</definedName>
    <definedName name="CGDI01">[18]Tablas!#REF!</definedName>
    <definedName name="CGDI02">[18]Tablas!#REF!</definedName>
    <definedName name="CGDI03">[18]Tablas!#REF!</definedName>
    <definedName name="CGDI04">[18]Tablas!#REF!</definedName>
    <definedName name="CGDI05">[18]Tablas!#REF!</definedName>
    <definedName name="CGDI06">[18]Tablas!#REF!</definedName>
    <definedName name="CGDI07">[18]Tablas!#REF!</definedName>
    <definedName name="CGDI08">[18]Tablas!#REF!</definedName>
    <definedName name="CGEX01">[18]Tablas!#REF!</definedName>
    <definedName name="CGEX02">[18]Tablas!#REF!</definedName>
    <definedName name="CGEX031">[18]Tablas!#REF!</definedName>
    <definedName name="CGEX04">[18]Tablas!#REF!</definedName>
    <definedName name="CGFI011">[18]Tablas!#REF!</definedName>
    <definedName name="CGFI012">[18]Tablas!#REF!</definedName>
    <definedName name="CGFI021">[18]Tablas!#REF!</definedName>
    <definedName name="CGFI022">[18]Tablas!#REF!</definedName>
    <definedName name="CGFI023">[18]Tablas!#REF!</definedName>
    <definedName name="CGFI024">[18]Tablas!#REF!</definedName>
    <definedName name="CGFI031">[18]Tablas!#REF!</definedName>
    <definedName name="CGFI032">[18]Tablas!#REF!</definedName>
    <definedName name="CGFI0331">[18]Tablas!#REF!</definedName>
    <definedName name="CGFI0332">[18]Tablas!#REF!</definedName>
    <definedName name="CGFI0333">[18]Tablas!#REF!</definedName>
    <definedName name="CGFI0334">[18]Tablas!#REF!</definedName>
    <definedName name="CGFI0335">[18]Tablas!#REF!</definedName>
    <definedName name="CGFI0341">[18]Tablas!#REF!</definedName>
    <definedName name="CGFI0343">[18]Tablas!#REF!</definedName>
    <definedName name="CGFI0344">[18]Tablas!#REF!</definedName>
    <definedName name="CGPR01">[18]Tablas!#REF!</definedName>
    <definedName name="CGPR021">[18]Tablas!#REF!</definedName>
    <definedName name="CGPR022">[18]Tablas!#REF!</definedName>
    <definedName name="CGPR023">[18]Tablas!#REF!</definedName>
    <definedName name="CGPR024">[18]Tablas!#REF!</definedName>
    <definedName name="CGPR031">[18]Tablas!#REF!</definedName>
    <definedName name="CGPR032">[18]Tablas!#REF!</definedName>
    <definedName name="CGPR0331">[18]Tablas!#REF!</definedName>
    <definedName name="CGPR0332">[18]Tablas!#REF!</definedName>
    <definedName name="CGPR0333">[18]Tablas!#REF!</definedName>
    <definedName name="CGPR041">[18]Tablas!#REF!</definedName>
    <definedName name="CGPR042">[18]Tablas!#REF!</definedName>
    <definedName name="CGPR043">[18]Tablas!#REF!</definedName>
    <definedName name="CGPR051">[18]Tablas!#REF!</definedName>
    <definedName name="CGPR052">[18]Tablas!#REF!</definedName>
    <definedName name="CGPR0531">[18]Tablas!#REF!</definedName>
    <definedName name="CGPR0532">[18]Tablas!#REF!</definedName>
    <definedName name="CGPR0533">[18]Tablas!#REF!</definedName>
    <definedName name="CGPR0534">[18]Tablas!#REF!</definedName>
    <definedName name="CGPR0541">[18]Tablas!#REF!</definedName>
    <definedName name="CGPR0542">[18]Tablas!#REF!</definedName>
    <definedName name="CGPR0543">[18]Tablas!#REF!</definedName>
    <definedName name="CGPR061">[18]Tablas!#REF!</definedName>
    <definedName name="CGPR062">[18]Tablas!#REF!</definedName>
    <definedName name="CGPR0621">[18]Tablas!#REF!</definedName>
    <definedName name="CGPR0622">[18]Tablas!#REF!</definedName>
    <definedName name="CGPR0631">[18]Tablas!#REF!</definedName>
    <definedName name="CGPR0632">[18]Tablas!#REF!</definedName>
    <definedName name="CGPR0633">[18]Tablas!#REF!</definedName>
    <definedName name="CGPR0641">[18]Tablas!#REF!</definedName>
    <definedName name="CGPR0642">[18]Tablas!#REF!</definedName>
    <definedName name="CGPR0643">[18]Tablas!#REF!</definedName>
    <definedName name="CGRF01">[18]Tablas!#REF!</definedName>
    <definedName name="CGRF02">[18]Tablas!#REF!</definedName>
    <definedName name="CGRF031">[18]Tablas!#REF!</definedName>
    <definedName name="CGRF032">[18]Tablas!#REF!</definedName>
    <definedName name="CGRF0331">[18]Tablas!#REF!</definedName>
    <definedName name="CGRF0332">[18]Tablas!#REF!</definedName>
    <definedName name="CGRF0333">[18]Tablas!#REF!</definedName>
    <definedName name="CGRF0334">[18]Tablas!#REF!</definedName>
    <definedName name="CGRF0335">[18]Tablas!#REF!</definedName>
    <definedName name="CGRF0336">[18]Tablas!#REF!</definedName>
    <definedName name="CGRF0337">[18]Tablas!#REF!</definedName>
    <definedName name="CGRF0338">[18]Tablas!#REF!</definedName>
    <definedName name="CGRF0341">[18]Tablas!#REF!</definedName>
    <definedName name="CGRF0342">[18]Tablas!#REF!</definedName>
    <definedName name="CGRF0343">[18]Tablas!#REF!</definedName>
    <definedName name="CGRF041">[18]Tablas!#REF!</definedName>
    <definedName name="CGRF042">[18]Tablas!#REF!</definedName>
    <definedName name="CGRF0431">[18]Tablas!#REF!</definedName>
    <definedName name="CGRF0432">[18]Tablas!#REF!</definedName>
    <definedName name="CGRF0433">[18]Tablas!#REF!</definedName>
    <definedName name="CGRF0441">[18]Tablas!#REF!</definedName>
    <definedName name="CGRF0442">[18]Tablas!#REF!</definedName>
    <definedName name="CGRF0443">[18]Tablas!#REF!</definedName>
    <definedName name="CGSM01">[18]Tablas!#REF!</definedName>
    <definedName name="CGSM02">[18]Tablas!#REF!</definedName>
    <definedName name="CGSM03">[18]Tablas!#REF!</definedName>
    <definedName name="CGSM04">[18]Tablas!#REF!</definedName>
    <definedName name="CGSM05">[18]Tablas!#REF!</definedName>
    <definedName name="CGSO011">[18]Tablas!#REF!</definedName>
    <definedName name="CGSO012">[18]Tablas!#REF!</definedName>
    <definedName name="CGSO013">[18]Tablas!#REF!</definedName>
    <definedName name="CGSO014">[18]Tablas!#REF!</definedName>
    <definedName name="CGSO02">[18]Tablas!#REF!</definedName>
    <definedName name="CGSO031">[18]Tablas!#REF!</definedName>
    <definedName name="CGSO032">[18]Tablas!#REF!</definedName>
    <definedName name="CGSO033">[18]Tablas!#REF!</definedName>
    <definedName name="CGSO034">[18]Tablas!#REF!</definedName>
    <definedName name="CGSO041">[18]Tablas!#REF!</definedName>
    <definedName name="CGSO042">[18]Tablas!#REF!</definedName>
    <definedName name="CGSO043">[18]Tablas!#REF!</definedName>
    <definedName name="CGSO044">[18]Tablas!#REF!</definedName>
    <definedName name="CGSO051">[18]Tablas!#REF!</definedName>
    <definedName name="CGSO052">[18]Tablas!#REF!</definedName>
    <definedName name="CGSO053">[18]Tablas!#REF!</definedName>
    <definedName name="CGSO054">[18]Tablas!#REF!</definedName>
    <definedName name="CGSO055">[18]Tablas!#REF!</definedName>
    <definedName name="CGSO061">[18]Tablas!#REF!</definedName>
    <definedName name="CGSO062">[18]Tablas!#REF!</definedName>
    <definedName name="CGSO063">[18]Tablas!#REF!</definedName>
    <definedName name="CGSO064">[18]Tablas!#REF!</definedName>
    <definedName name="CGTR011">[18]Tablas!#REF!</definedName>
    <definedName name="CGTR012">[18]Tablas!#REF!</definedName>
    <definedName name="CGTR021">[18]Tablas!#REF!</definedName>
    <definedName name="CGTR022">[18]Tablas!#REF!</definedName>
    <definedName name="CGTR023">[18]Tablas!#REF!</definedName>
    <definedName name="CGTR031">[18]Tablas!#REF!</definedName>
    <definedName name="CGTR032">[18]Tablas!#REF!</definedName>
    <definedName name="CGTR033">[18]Tablas!#REF!</definedName>
    <definedName name="CGTR034">[18]Tablas!#REF!</definedName>
    <definedName name="CGTR035">[18]Tablas!#REF!</definedName>
    <definedName name="CGTR036">[18]Tablas!#REF!</definedName>
    <definedName name="CGTR037">[18]Tablas!#REF!</definedName>
    <definedName name="CGTR038">[18]Tablas!#REF!</definedName>
    <definedName name="CGTR039">[18]Tablas!#REF!</definedName>
    <definedName name="CGTR041">[18]Tablas!#REF!</definedName>
    <definedName name="CGTR042">[18]Tablas!#REF!</definedName>
    <definedName name="CGTR043">[18]Tablas!#REF!</definedName>
    <definedName name="CGTR044">[18]Tablas!#REF!</definedName>
    <definedName name="CGTR051">[18]Tablas!#REF!</definedName>
    <definedName name="Ch">#REF!</definedName>
    <definedName name="CHK_PU">'[4]7422CW00'!#REF!</definedName>
    <definedName name="CHP">#REF!</definedName>
    <definedName name="ciencia">'[85]Indicadores de Ciencia'!$B$2:$B$27</definedName>
    <definedName name="CintaAislante">#REF!</definedName>
    <definedName name="CIRCUITOS">[86]Circuitos!$C$2:$C$891</definedName>
    <definedName name="CIRCUNVALAR">#REF!</definedName>
    <definedName name="CISNEROS">#REF!</definedName>
    <definedName name="civ" hidden="1">{#N/A,#N/A,TRUE,"1842CWN0"}</definedName>
    <definedName name="civ_1" hidden="1">{#N/A,#N/A,TRUE,"1842CWN0"}</definedName>
    <definedName name="civ_2" hidden="1">{#N/A,#N/A,TRUE,"1842CWN0"}</definedName>
    <definedName name="cjsa" hidden="1">#REF!</definedName>
    <definedName name="CL">#REF!</definedName>
    <definedName name="clara">#REF!</definedName>
    <definedName name="clase">#REF!</definedName>
    <definedName name="CMAacDef">#REF!</definedName>
    <definedName name="CMAalDef">#REF!</definedName>
    <definedName name="cmf">[87]Hoja1!$C$27</definedName>
    <definedName name="CMIacDef">#REF!</definedName>
    <definedName name="CMIalDef">#REF!</definedName>
    <definedName name="CMIBLE">#REF!</definedName>
    <definedName name="CMIBLE1">#REF!</definedName>
    <definedName name="CMOacDef">#REF!</definedName>
    <definedName name="CMOalDef">#REF!</definedName>
    <definedName name="CMTacDef">#REF!</definedName>
    <definedName name="CMTalDef">#REF!</definedName>
    <definedName name="Cod">#REF!</definedName>
    <definedName name="CodActEco">[17]EMPRESA!$F$10</definedName>
    <definedName name="codigo">#REF!,#REF!</definedName>
    <definedName name="CodigoInversion">#REF!</definedName>
    <definedName name="CodigoProyecto">#REF!</definedName>
    <definedName name="Codigos">#REF!</definedName>
    <definedName name="Codo4plg">#REF!</definedName>
    <definedName name="Codo90">#REF!</definedName>
    <definedName name="CODOS">#REF!</definedName>
    <definedName name="cogvsiruj">[59]COMPARATIVO!#REF!</definedName>
    <definedName name="COLON">#REF!</definedName>
    <definedName name="ColTap">'[31]Coloc. e Interc. Tapones'!$E$1:$E$65536</definedName>
    <definedName name="Com">'[67]LIQUIDA-NOMINA'!$AL$4</definedName>
    <definedName name="COMIDA">#REF!</definedName>
    <definedName name="COMPAÑIA_CONTRATISTA">#REF!</definedName>
    <definedName name="COMPAÑIA_INTERVENTORIA">#REF!</definedName>
    <definedName name="componentes">[45]Listado!$U$2:$U$9</definedName>
    <definedName name="Compresores">#REF!</definedName>
    <definedName name="comunidades">[78]criterio!$B$95:$B$97</definedName>
    <definedName name="CON">[41]materiales!$A$7:$A$1317</definedName>
    <definedName name="CONC">[41]otros!$A$6:$A$1235</definedName>
    <definedName name="conceptos">[45]Listado!$AG$2:$AG$4</definedName>
    <definedName name="Concreto123">#REF!</definedName>
    <definedName name="Concreto133">#REF!</definedName>
    <definedName name="CONDI1">#REF!</definedName>
    <definedName name="ConseqCat">0</definedName>
    <definedName name="ConseqForMitRisk">3</definedName>
    <definedName name="Consultor">[88]Datos!$B$3</definedName>
    <definedName name="CONT">'[89]DATOS CONTRATO'!$G$13</definedName>
    <definedName name="Contratante">'[17]DATOS CONTRATO'!$E$6</definedName>
    <definedName name="CONTRATISTA">[79]Datos!$B$3:$B$5</definedName>
    <definedName name="CONTRATO">[67]CONTRATO!$E$8</definedName>
    <definedName name="Coordinador">[88]Datos!$B$6</definedName>
    <definedName name="COPIA">[0]!ERR</definedName>
    <definedName name="COPIA1">#REF!</definedName>
    <definedName name="COPIA2">#REF!</definedName>
    <definedName name="copiao4">[0]!ERR</definedName>
    <definedName name="corri">[0]!ERR</definedName>
    <definedName name="COSTO_FRENTE">[90]BITACORA!$E$1:$E$65536</definedName>
    <definedName name="costo2" hidden="1">#REF!</definedName>
    <definedName name="COSTODIRECTO">#REF!</definedName>
    <definedName name="Costopérdidas">[91]Modelo!#REF!</definedName>
    <definedName name="COSTOS">[92]TARIFAS!$A$1:$F$52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[93]civ_roma!$C$803:$G$804</definedName>
    <definedName name="_xlnm.Criteria">#REF!</definedName>
    <definedName name="Criterios_IM">'[4]7422CW00'!#REF!</definedName>
    <definedName name="Criticidad">[94]Tabla!$A$1:$A$5</definedName>
    <definedName name="cs">#REF!</definedName>
    <definedName name="CS_AVG_SIZE">#REF!</definedName>
    <definedName name="CS_WELDING">#REF!</definedName>
    <definedName name="CT">'[66]CIRCUITOS CODENSA'!#REF!</definedName>
    <definedName name="CTA">#REF!</definedName>
    <definedName name="CTE">#REF!</definedName>
    <definedName name="CTR">'[4]7422CW00'!#REF!</definedName>
    <definedName name="CTRPAG">'[4]7422CW00'!#REF!</definedName>
    <definedName name="CU">'[66]CIRCUITOS CODENSA'!#REF!</definedName>
    <definedName name="cuad1">#REF!</definedName>
    <definedName name="cuad2">#REF!</definedName>
    <definedName name="cuad3">#REF!</definedName>
    <definedName name="cuad4">#REF!</definedName>
    <definedName name="CUAD5">#REF!</definedName>
    <definedName name="cuado">#REF!</definedName>
    <definedName name="cuadrilla">[53]Cuadrillas!$C$13:$F$43</definedName>
    <definedName name="CuadroEconomico">#REF!</definedName>
    <definedName name="CUAL">[0]!ERR</definedName>
    <definedName name="CUBS">#REF!</definedName>
    <definedName name="CUMPL">'[33]ACTA 01'!#REF!</definedName>
    <definedName name="cumplimiento">[95]Viabilidad!$H$2:$H$4</definedName>
    <definedName name="CUNET" hidden="1">{"via1",#N/A,TRUE,"general";"via2",#N/A,TRUE,"general";"via3",#N/A,TRUE,"general"}</definedName>
    <definedName name="CurvaCond">#REF!</definedName>
    <definedName name="Customize" localSheetId="4">[81]!Customize</definedName>
    <definedName name="Customize">[81]!Customize</definedName>
    <definedName name="cv">#REF!</definedName>
    <definedName name="CVa">'[31]Cambio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z">#REF!</definedName>
    <definedName name="CZXDCSDC">#REF!</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'[39]GPI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[93]civ_roma!$C$9:$G$799</definedName>
    <definedName name="DATO1">'[96]46'!$D$3:$CK$429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'[97]Pta a tierra'!#REF!</definedName>
    <definedName name="DCSDCTV" hidden="1">{"via1",#N/A,TRUE,"general";"via2",#N/A,TRUE,"general";"via3",#N/A,TRUE,"general"}</definedName>
    <definedName name="dd">#REF!</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cision">[95]Viabilidad!$I$2:$I$3</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'[98]BASE-LISTAS'!$B$24:$B$29</definedName>
    <definedName name="denuncias">[78]criterio!$B$121:$B$124</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[94]Tabla!$B$1:$B$397</definedName>
    <definedName name="DEPENDENCIA">[94]Tabla!$B$1:$B$397</definedName>
    <definedName name="DEPENDENCIAS">[94]Tabla!$B$1:$B$397</definedName>
    <definedName name="depositos">[78]criterio!$B$4:$B$8</definedName>
    <definedName name="DERFE">#REF!</definedName>
    <definedName name="derrames">[78]criterio!$B$15:$B$16</definedName>
    <definedName name="desarrolladas">'[47]Reservas de Petróleo'!$A$2,'[47]Reservas de Petróleo'!$A$1,'[47]Reservas de Petróleo'!$D$4,'[47]Reservas de Petróleo'!$F$1:$F$65536</definedName>
    <definedName name="desc_rps">[99]des_rps!$A$1:$A$364</definedName>
    <definedName name="DESC1">[100]ITEMS!$B$2</definedName>
    <definedName name="DESC521">[101]ITEMS!$B$522</definedName>
    <definedName name="DESCRP1">[52]DATOS!$D$2</definedName>
    <definedName name="DESCRP2">[52]DATOS!$D$3</definedName>
    <definedName name="DESCUNMI">#REF!</definedName>
    <definedName name="DEST_ART">[74]steel!#REF!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[102]Cronograma!#REF!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'[36]CIRCUITOS CODENSA'!#REF!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[81]Personalizar!$E$22</definedName>
    <definedName name="dflt2">[81]Personalizar!$E$23</definedName>
    <definedName name="dflt3">[81]Personalizar!$D$24</definedName>
    <definedName name="dflt4">[81]Personalizar!$E$26</definedName>
    <definedName name="dflt5">[81]Personalizar!$E$27</definedName>
    <definedName name="dflt6">[81]Personalizar!$D$28</definedName>
    <definedName name="dflt7">[81]Personalizar!$G$27</definedName>
    <definedName name="DFRFRF" hidden="1">{"via1",#N/A,TRUE,"general";"via2",#N/A,TRUE,"general";"via3",#N/A,TRUE,"general"}</definedName>
    <definedName name="DFVGDFGDFGDF">'[36]CIRCUITOS CODENSA'!#REF!</definedName>
    <definedName name="DFVUI" hidden="1">{"via1",#N/A,TRUE,"general";"via2",#N/A,TRUE,"general";"via3",#N/A,TRUE,"general"}</definedName>
    <definedName name="dg" hidden="1">{"via1",#N/A,TRUE,"general";"via2",#N/A,TRUE,"general";"via3",#N/A,TRUE,"general"}</definedName>
    <definedName name="dgd">[103]PAJ825!#REF!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[42]PRESUPUESTO!$B$13</definedName>
    <definedName name="Diámetro">#REF!</definedName>
    <definedName name="diámetroft">#REF!</definedName>
    <definedName name="diametros">#REF!</definedName>
    <definedName name="DIAS_DE_INCAPACIDAD">#REF!</definedName>
    <definedName name="DIC">#REF!</definedName>
    <definedName name="diferencia">'[104]MEDIA GEOMETRICA'!$J$8,'[104]MEDIA GEOMETRICA'!$N$8,'[104]MEDIA GEOMETRICA'!$R$8,'[104]MEDIA GEOMETRICA'!$V$8,'[104]MEDIA GEOMETRICA'!$Z$8,'[104]MEDIA GEOMETRICA'!$AD$8,'[104]MEDIA GEOMETRICA'!$AH$8,'[104]MEDIA GEOMETRICA'!$AL$8,'[104]MEDIA GEOMETRICA'!#REF!,'[104]MEDIA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[67]EMPRESA!$F$14</definedName>
    <definedName name="DIRECTO1">[105]APU!$U$132</definedName>
    <definedName name="DIRECTO10">[105]APU!$U$681</definedName>
    <definedName name="DIRECTO100">[105]APU!$U$6171</definedName>
    <definedName name="DIRECTO101">[105]APU!$U$6232</definedName>
    <definedName name="DIRECTO102">[105]APU!$U$6293</definedName>
    <definedName name="DIRECTO103">[105]APU!$U$6354</definedName>
    <definedName name="DIRECTO104">[105]APU!$U$6415</definedName>
    <definedName name="DIRECTO105">[105]APU!$U$6476</definedName>
    <definedName name="DIRECTO11">[105]APU!$U$742</definedName>
    <definedName name="DIRECTO12">[105]APU!$U$803</definedName>
    <definedName name="DIRECTO124">[105]APU!$U$7635</definedName>
    <definedName name="DIRECTO125">[105]APU!$U$7696</definedName>
    <definedName name="DIRECTO126">[105]APU!$U$7757</definedName>
    <definedName name="DIRECTO127">[105]APU!$U$7818</definedName>
    <definedName name="DIRECTO128">[105]APU!$U$7879</definedName>
    <definedName name="DIRECTO129">[105]APU!$U$7940</definedName>
    <definedName name="DIRECTO13">[105]APU!$U$864</definedName>
    <definedName name="DIRECTO130">[105]APU!$U$8001</definedName>
    <definedName name="DIRECTO131">[105]APU!$U$8062</definedName>
    <definedName name="DIRECTO132">[105]APU!$U$8123</definedName>
    <definedName name="DIRECTO133">[105]APU!$U$8184</definedName>
    <definedName name="DIRECTO134">[105]APU!$U$8245</definedName>
    <definedName name="DIRECTO14">[105]APU!$U$925</definedName>
    <definedName name="DIRECTO15">[105]APU!$U$986</definedName>
    <definedName name="DIRECTO16">[105]APU!$U$1047</definedName>
    <definedName name="DIRECTO17">[105]APU!$U$1108</definedName>
    <definedName name="DIRECTO18">[105]APU!$U$1169</definedName>
    <definedName name="DIRECTO2">[105]APU!$U$193</definedName>
    <definedName name="DIRECTO2.10">[105]APU!$U$14889</definedName>
    <definedName name="DIRECTO2.11">[105]APU!$U$14950</definedName>
    <definedName name="DIRECTO2.12">[105]APU!$U$15011</definedName>
    <definedName name="DIRECTO2.9">[105]APU!$U$11839</definedName>
    <definedName name="DIRECTO21">[105]APU!$U$1352</definedName>
    <definedName name="DIRECTO22">[105]APU!$U$1413</definedName>
    <definedName name="DIRECTO23">[105]APU!$U$1474</definedName>
    <definedName name="DIRECTO24">[105]APU!$U$1535</definedName>
    <definedName name="DIRECTO25">[105]APU!$U$1596</definedName>
    <definedName name="DIRECTO26">[105]APU!$U$1657</definedName>
    <definedName name="DIRECTO27">[105]APU!$U$1718</definedName>
    <definedName name="DIRECTO28">[105]APU!$U$1779</definedName>
    <definedName name="DIRECTO29">[105]APU!$U$1840</definedName>
    <definedName name="DIRECTO3">[105]APU!$U$254</definedName>
    <definedName name="DIRECTO3.15">[105]APU!$U$8667</definedName>
    <definedName name="DIRECTO3.16">[105]APU!$U$8728</definedName>
    <definedName name="DIRECTO3.17">[105]APU!$U$8789</definedName>
    <definedName name="DIRECTO3.18">[105]APU!$U$8850</definedName>
    <definedName name="DIRECTO3.19">[105]APU!$U$8911</definedName>
    <definedName name="DIRECTO3.20">[105]APU!$U$8972</definedName>
    <definedName name="DIRECTO3.21">[105]APU!$U$11961</definedName>
    <definedName name="DIRECTO3.22">[105]APU!$U$14523</definedName>
    <definedName name="DIRECTO3.23">[105]APU!$U$15133</definedName>
    <definedName name="DIRECTO3.24">[105]APU!$U$16292</definedName>
    <definedName name="DIRECTO3.25">[105]APU!$U$16353</definedName>
    <definedName name="DIRECTO3.26">[105]APU!$U$16414</definedName>
    <definedName name="DIRECTO3.27">[105]APU!$U$16475</definedName>
    <definedName name="DIRECTO3.28">[105]APU!$U$16536</definedName>
    <definedName name="DIRECTO30">[105]APU!$U$1901</definedName>
    <definedName name="DIRECTO31">[105]APU!$U$1962</definedName>
    <definedName name="DIRECTO32">[105]APU!$U$2023</definedName>
    <definedName name="DIRECTO33">[105]APU!$U$2084</definedName>
    <definedName name="DIRECTO34">[105]APU!$U$2145</definedName>
    <definedName name="DIRECTO35">[105]APU!$U$2206</definedName>
    <definedName name="DIRECTO36">[105]APU!$U$2267</definedName>
    <definedName name="DIRECTO37">[105]APU!$U$2328</definedName>
    <definedName name="DIRECTO38">[105]APU!$U$2389</definedName>
    <definedName name="DIRECTO39">[105]APU!$U$2450</definedName>
    <definedName name="DIRECTO4">[105]APU!$U$315</definedName>
    <definedName name="DIRECTO4.20">[105]APU!$U$9216</definedName>
    <definedName name="DIRECTO4.21">[105]APU!$U$9277</definedName>
    <definedName name="DIRECTO4.22">[105]APU!$U$9338</definedName>
    <definedName name="DIRECTO4.23">[105]APU!$U$9399</definedName>
    <definedName name="DIRECTO4.24">[105]APU!$U$9460</definedName>
    <definedName name="DIRECTO4.25">[105]APU!$U$9521</definedName>
    <definedName name="DIRECTO4.26">[105]APU!$U$9582</definedName>
    <definedName name="DIRECTO4.27">[105]APU!$U$9643</definedName>
    <definedName name="DIRECTO4.28">[105]APU!$U$9704</definedName>
    <definedName name="DIRECTO4.29">[105]APU!$U$9765</definedName>
    <definedName name="DIRECTO4.30">[105]APU!$U$9826</definedName>
    <definedName name="DIRECTO4.31">[105]APU!$U$9887</definedName>
    <definedName name="DIRECTO4.32">[105]APU!$U$9948</definedName>
    <definedName name="DIRECTO4.33">[105]APU!$U$10009</definedName>
    <definedName name="DIRECTO4.34">[105]APU!$U$10070</definedName>
    <definedName name="DIRECTO4.35">[105]APU!$U$11595</definedName>
    <definedName name="DIRECTO4.36">[105]APU!$U$11656</definedName>
    <definedName name="DIRECTO4.37">[105]APU!$U$15987</definedName>
    <definedName name="DIRECTO4.38">[105]APU!$U$15194</definedName>
    <definedName name="DIRECTO4.39">[105]APU!$U$14279</definedName>
    <definedName name="DIRECTO4.40">[105]APU!$U$14340</definedName>
    <definedName name="DIRECTO4.41">[105]APU!$U$14401</definedName>
    <definedName name="DIRECTO4.42">[105]APU!$U$14462</definedName>
    <definedName name="DIRECTO4.43">[105]APU!$U$14584</definedName>
    <definedName name="DIRECTO4.44">[105]APU!$U$16048</definedName>
    <definedName name="DIRECTO4.45">[105]APU!$U$16109</definedName>
    <definedName name="DIRECTO4.46">[105]APU!$U$14706</definedName>
    <definedName name="DIRECTO4.47">[105]APU!$U$15926</definedName>
    <definedName name="DIRECTO4.48">[105]APU!$U$16170</definedName>
    <definedName name="DIRECTO4.49">[105]APU!$U$16231</definedName>
    <definedName name="DIRECTO4.50">[105]APU!$U$16902</definedName>
    <definedName name="DIRECTO4.51">[105]APU!$U$17634</definedName>
    <definedName name="DIRECTO4.52">[105]APU!$U$17695</definedName>
    <definedName name="DIRECTO40">[105]APU!$U$2511</definedName>
    <definedName name="DIRECTO41">[105]APU!$U$2572</definedName>
    <definedName name="DIRECTO42">[105]APU!$U$2633</definedName>
    <definedName name="DIRECTO43">[105]APU!$U$2694</definedName>
    <definedName name="DIRECTO44">[105]APU!$U$2755</definedName>
    <definedName name="DIRECTO45">[105]APU!$U$2816</definedName>
    <definedName name="DIRECTO46">[105]APU!$U$2877</definedName>
    <definedName name="DIRECTO47">[105]APU!$U$2938</definedName>
    <definedName name="DIRECTO48">[105]APU!$U$2999</definedName>
    <definedName name="DIRECTO49">[105]APU!$U$3060</definedName>
    <definedName name="DIRECTO5">[105]APU!$U$376</definedName>
    <definedName name="DIRECTO5.100">[105]APU!$U$12449</definedName>
    <definedName name="DIRECTO5.101">[105]APU!$U$12510</definedName>
    <definedName name="DIRECTO5.104">[105]APU!$U$12571</definedName>
    <definedName name="DIRECTO5.105">[105]APU!$U$12632</definedName>
    <definedName name="DIRECTO5.106">[105]APU!$U$12693</definedName>
    <definedName name="DIRECTO5.107">[105]APU!$U$12754</definedName>
    <definedName name="DIRECTO5.108">[105]APU!$U$12815</definedName>
    <definedName name="DIRECTO5.109">[105]APU!$U$12876</definedName>
    <definedName name="DIRECTO5.111">[105]APU!$U$12937</definedName>
    <definedName name="DIRECTO5.112">[105]APU!$U$12998</definedName>
    <definedName name="DIRECTO5.113">[105]APU!$U$14767</definedName>
    <definedName name="DIRECTO5.114">[105]APU!$U$14828</definedName>
    <definedName name="DIRECTO5.115">[105]APU!$U$15072</definedName>
    <definedName name="DIRECTO5.53">[105]APU!$U$10131</definedName>
    <definedName name="DIRECTO5.54">[105]APU!$U$10192</definedName>
    <definedName name="DIRECTO5.55">[105]APU!$U$10253</definedName>
    <definedName name="DIRECTO5.56">[105]APU!$U$10314</definedName>
    <definedName name="DIRECTO5.57">[105]APU!$U$10375</definedName>
    <definedName name="DIRECTO5.58">[105]APU!$U$10436</definedName>
    <definedName name="DIRECTO5.59">[105]APU!$U$10497</definedName>
    <definedName name="DIRECTO5.60">[105]APU!$U$10558</definedName>
    <definedName name="DIRECTO5.61">[105]APU!$U$10619</definedName>
    <definedName name="DIRECTO5.62">[105]APU!$U$10680</definedName>
    <definedName name="DIRECTO5.63">[105]APU!$U$10741</definedName>
    <definedName name="DIRECTO5.64">[105]APU!$U$10802</definedName>
    <definedName name="DIRECTO5.65">[105]APU!$U$10863</definedName>
    <definedName name="DIRECTO5.66">[105]APU!$U$10924</definedName>
    <definedName name="DIRECTO5.67">[105]APU!$U$10985</definedName>
    <definedName name="DIRECTO5.68">[105]APU!$U$11046</definedName>
    <definedName name="DIRECTO5.69">[105]APU!$U$11107</definedName>
    <definedName name="DIRECTO5.70">[105]APU!$U$11168</definedName>
    <definedName name="DIRECTO5.71">[105]APU!$U$11229</definedName>
    <definedName name="DIRECTO5.72">[105]APU!$U$12022</definedName>
    <definedName name="DIRECTO5.73">[105]APU!$U$12083</definedName>
    <definedName name="DIRECTO5.74">[105]APU!$U$12144</definedName>
    <definedName name="DIRECTO5.77">[105]APU!$U$12205</definedName>
    <definedName name="DIRECTO5.78">[105]APU!$U$12327</definedName>
    <definedName name="DIRECTO5.79">[105]APU!$U$12388</definedName>
    <definedName name="DIRECTO5.80">[105]APU!$U$12266</definedName>
    <definedName name="DIRECTO5.82">[105]APU!$U$14035</definedName>
    <definedName name="DIRECTO5.83">[105]APU!$U$14096</definedName>
    <definedName name="DIRECTO5.84">[105]APU!$U$13364</definedName>
    <definedName name="DIRECTO5.85">[105]APU!$U$13425</definedName>
    <definedName name="DIRECTO5.86">[105]APU!$U$13486</definedName>
    <definedName name="DIRECTO5.87">[105]APU!$U$13547</definedName>
    <definedName name="DIRECTO5.88">[105]APU!$U$13608</definedName>
    <definedName name="DIRECTO5.89">[105]APU!$U$13669</definedName>
    <definedName name="DIRECTO5.90">[105]APU!$U$13730</definedName>
    <definedName name="DIRECTO5.91">[105]APU!$U$13791</definedName>
    <definedName name="DIRECTO5.92">[105]APU!$U$13852</definedName>
    <definedName name="DIRECTO5.93">[105]APU!$U$13913</definedName>
    <definedName name="DIRECTO5.94">[105]APU!$U$13974</definedName>
    <definedName name="DIRECTO5.95">[105]APU!$U$13059</definedName>
    <definedName name="DIRECTO5.96">[105]APU!$U$13120</definedName>
    <definedName name="DIRECTO5.97">[105]APU!$U$13181</definedName>
    <definedName name="DIRECTO5.98">[105]APU!$U$13242</definedName>
    <definedName name="DIRECTO5.99">[105]APU!$U$13303</definedName>
    <definedName name="DIRECTO50">[105]APU!$U$3121</definedName>
    <definedName name="DIRECTO51">[105]APU!$U$3182</definedName>
    <definedName name="DIRECTO52">[105]APU!$U$3243</definedName>
    <definedName name="DIRECTO53">[105]APU!$U$3304</definedName>
    <definedName name="DIRECTO54">[105]APU!$U$3365</definedName>
    <definedName name="DIRECTO55">[105]APU!$U$3426</definedName>
    <definedName name="DIRECTO56">[105]APU!$U$3487</definedName>
    <definedName name="DIRECTO57">[105]APU!$U$3548</definedName>
    <definedName name="DIRECTO58">[105]APU!$U$3609</definedName>
    <definedName name="DIRECTO59">[105]APU!$U$3670</definedName>
    <definedName name="DIRECTO6">[105]APU!$U$437</definedName>
    <definedName name="DIRECTO60">[105]APU!$U$3731</definedName>
    <definedName name="DIRECTO61">[105]APU!$U$3792</definedName>
    <definedName name="DIRECTO62">[105]APU!$U$3853</definedName>
    <definedName name="DIRECTO63">[105]APU!$U$3914</definedName>
    <definedName name="DIRECTO64">[105]APU!$U$3975</definedName>
    <definedName name="DIRECTO65">[105]APU!$U$4036</definedName>
    <definedName name="DIRECTO66">[105]APU!$U$4097</definedName>
    <definedName name="DIRECTO67">[105]APU!$U$4158</definedName>
    <definedName name="DIRECTO68">[105]APU!$U$4219</definedName>
    <definedName name="DIRECTO69">[105]APU!$U$4280</definedName>
    <definedName name="DIRECTO7">[105]APU!$U$498</definedName>
    <definedName name="DIRECTO7.12">[105]APU!$U$8305</definedName>
    <definedName name="DIRECTO7.13">[105]APU!$U$8366</definedName>
    <definedName name="DIRECTO7.14">[105]APU!$U$8427</definedName>
    <definedName name="DIRECTO7.15">[105]APU!$U$8488</definedName>
    <definedName name="DIRECTO7.16">[105]APU!$U$8606</definedName>
    <definedName name="DIRECTO7.17">[105]APU!$U$11290</definedName>
    <definedName name="DIRECTO7.18">[105]APU!$U$11351</definedName>
    <definedName name="DIRECTO7.19">[105]APU!$U$11412</definedName>
    <definedName name="DIRECTO7.20">[105]APU!$U$11473</definedName>
    <definedName name="DIRECTO7.21">[105]APU!$U$11534</definedName>
    <definedName name="DIRECTO7.22">[105]APU!$U$11717</definedName>
    <definedName name="DIRECTO7.23">[105]APU!$U$11778</definedName>
    <definedName name="DIRECTO7.24">[105]APU!$U$14645</definedName>
    <definedName name="DIRECTO7.25">[105]APU!$U$15255</definedName>
    <definedName name="DIRECTO7.26">[105]APU!$U$15316</definedName>
    <definedName name="DIRECTO7.27">[105]APU!$U$15377</definedName>
    <definedName name="DIRECTO7.28">[105]APU!$U$15438</definedName>
    <definedName name="DIRECTO7.29">[105]APU!$U$15499</definedName>
    <definedName name="DIRECTO7.30">[105]APU!$U$15560</definedName>
    <definedName name="DIRECTO7.31">[105]APU!$U$15621</definedName>
    <definedName name="DIRECTO7.32">[105]APU!$U$15682</definedName>
    <definedName name="DIRECTO7.33">[105]APU!$U$15743</definedName>
    <definedName name="DIRECTO7.34">[105]APU!$U$15804</definedName>
    <definedName name="DIRECTO7.35">[105]APU!$U$15865</definedName>
    <definedName name="DIRECTO7.36">[105]APU!$U$17085</definedName>
    <definedName name="DIRECTO7.37">[105]APU!$U$17268</definedName>
    <definedName name="DIRECTO7.38">[105]APU!$U$17207</definedName>
    <definedName name="DIRECTO7.39">[105]APU!$U$17390</definedName>
    <definedName name="DIRECTO7.40">[105]APU!$U$17451</definedName>
    <definedName name="DIRECTO7.41">[105]APU!$U$17512</definedName>
    <definedName name="DIRECTO7.42">[105]APU!$U$17146</definedName>
    <definedName name="DIRECTO7.43">[105]APU!$U$17573</definedName>
    <definedName name="DIRECTO7.44">[105]APU!$U$17329</definedName>
    <definedName name="DIRECTO70">[105]APU!$U$4341</definedName>
    <definedName name="DIRECTO71">[105]APU!$U$4402</definedName>
    <definedName name="DIRECTO72">[105]APU!$U$4463</definedName>
    <definedName name="DIRECTO73">[105]APU!$U$4524</definedName>
    <definedName name="DIRECTO74">[105]APU!$U$4585</definedName>
    <definedName name="DIRECTO75">[105]APU!$U$4646</definedName>
    <definedName name="DIRECTO76">[105]APU!$U$4707</definedName>
    <definedName name="DIRECTO77">[105]APU!$U$4768</definedName>
    <definedName name="DIRECTO78">[105]APU!$U$4829</definedName>
    <definedName name="DIRECTO79">[105]APU!$U$4890</definedName>
    <definedName name="DIRECTO8">[105]APU!$U$559</definedName>
    <definedName name="DIRECTO80">[105]APU!$U$4951</definedName>
    <definedName name="DIRECTO81">[105]APU!$U$5012</definedName>
    <definedName name="DIRECTO82">[105]APU!$U$5073</definedName>
    <definedName name="DIRECTO83">[105]APU!$U$5134</definedName>
    <definedName name="DIRECTO84">[105]APU!$U$5195</definedName>
    <definedName name="DIRECTO85">[105]APU!$U$5256</definedName>
    <definedName name="DIRECTO86">[105]APU!$U$5317</definedName>
    <definedName name="DIRECTO87">[105]APU!$U$5378</definedName>
    <definedName name="DIRECTO88">[105]APU!$U$5439</definedName>
    <definedName name="DIRECTO89">[105]APU!$U$5500</definedName>
    <definedName name="DIRECTO9">[105]APU!$U$620</definedName>
    <definedName name="DIRECTO9.1">[105]APU!$U$16597</definedName>
    <definedName name="DIRECTO9.2">[105]APU!$U$16658</definedName>
    <definedName name="DIRECTO9.3">[105]APU!$U$16719</definedName>
    <definedName name="DIRECTO9.4">[105]APU!$U$16780</definedName>
    <definedName name="DIRECTO9.5">[105]APU!$U$16841</definedName>
    <definedName name="DIRECTO90">[105]APU!$U$5561</definedName>
    <definedName name="DIRECTO91">[105]APU!$U$5622</definedName>
    <definedName name="DIRECTO92">[105]APU!$U$5683</definedName>
    <definedName name="DIRECTO93">[105]APU!$U$5744</definedName>
    <definedName name="DIRECTO94">[105]APU!$U$5805</definedName>
    <definedName name="DIRECTO95">[105]APU!$U$5866</definedName>
    <definedName name="DIRECTO96">[105]APU!$U$5927</definedName>
    <definedName name="DIRECTO97">[105]APU!$U$5988</definedName>
    <definedName name="DIRECTO98">[105]APU!$U$6049</definedName>
    <definedName name="DIRECTO99">[105]APU!$U$6110</definedName>
    <definedName name="display_area_2">#REF!</definedName>
    <definedName name="DISTANCIA">[35]MEM!$E$39</definedName>
    <definedName name="djdytj" hidden="1">{"TAB1",#N/A,TRUE,"GENERAL";"TAB2",#N/A,TRUE,"GENERAL";"TAB3",#N/A,TRUE,"GENERAL";"TAB4",#N/A,TRUE,"GENERAL";"TAB5",#N/A,TRUE,"GENERAL"}</definedName>
    <definedName name="DMxUS">#REF!</definedName>
    <definedName name="do">#REF!</definedName>
    <definedName name="dolar">#REF!</definedName>
    <definedName name="DOLLAR">[106]CÁLCULOS!$H$34</definedName>
    <definedName name="DOMAC">[35]MEM!$N$45</definedName>
    <definedName name="DOMALC">[35]MEM!$N$46</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hidden="1">{"via1",#N/A,TRUE,"general";"via2",#N/A,TRUE,"general";"via3",#N/A,TRUE,"general"}</definedName>
    <definedName name="DS">[102]Cronograma!#REF!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[107]EMPRESA!$I$25</definedName>
    <definedName name="DsctoPension">[107]EMPRESA!$I$23</definedName>
    <definedName name="DsctoSalud">[107]EMPRESA!$I$24</definedName>
    <definedName name="DSD" hidden="1">{"via1",#N/A,TRUE,"general";"via2",#N/A,TRUE,"general";"via3",#N/A,TRUE,"general"}</definedName>
    <definedName name="dsdads4" hidden="1">{"TAB1",#N/A,TRUE,"GENERAL";"TAB2",#N/A,TRUE,"GENERAL";"TAB3",#N/A,TRUE,"GENERAL";"TAB4",#N/A,TRUE,"GENERAL";"TAB5",#N/A,TRUE,"GENERAL"}</definedName>
    <definedName name="dse">#REF!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hidden="1">{"via1",#N/A,TRUE,"general";"via2",#N/A,TRUE,"general";"via3",#N/A,TRUE,"general"}</definedName>
    <definedName name="DURACION">'[63]DATOS BASICOS'!$G$37*30</definedName>
    <definedName name="DWPRICE" hidden="1">#REF!</definedName>
    <definedName name="dxfgg" hidden="1">{"via1",#N/A,TRUE,"general";"via2",#N/A,TRUE,"general";"via3",#N/A,TRUE,"general"}</definedName>
    <definedName name="E">#REF!</definedName>
    <definedName name="E.P.">#REF!</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iciencia">'[108]Indicadores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[42]PRESUPUESTO!$E$7</definedName>
    <definedName name="Ejecutivo">'[109]Info Ejec'!$A$1:$AV$153</definedName>
    <definedName name="ELIMINACIONPROYC">#REF!</definedName>
    <definedName name="emanto">#REF!</definedName>
    <definedName name="eme">[0]!ERR</definedName>
    <definedName name="emergencia">[78]criterio!$B$99:$B$102</definedName>
    <definedName name="EMPLEADO">#REF!</definedName>
    <definedName name="empleo">'[85]Indicadores de Empleo'!$B$2:$B$15</definedName>
    <definedName name="Empresa">[67]EMPRESA!$F$6</definedName>
    <definedName name="EMTUB">[35]MEM!$M$66</definedName>
    <definedName name="EMULSION">#REF!</definedName>
    <definedName name="enaturales">[78]criterio!$B$86:$B$89</definedName>
    <definedName name="End_Bal">#REF!</definedName>
    <definedName name="ene">#REF!</definedName>
    <definedName name="Ensayos">#REF!</definedName>
    <definedName name="ent_financiadoras">'[45]Entidades Financiadoras'!$A$1:$A$1414</definedName>
    <definedName name="entorno">[78]criterio!$B$57:$B$70</definedName>
    <definedName name="ENTRADASP">#REF!</definedName>
    <definedName name="EPECIALIDAD_SIDOE">[20]Tablas!#REF!</definedName>
    <definedName name="EQUI">[110]EQUIPO!$B$2:$B$36</definedName>
    <definedName name="equipo">[111]Equipo!$A$7:$A$65536</definedName>
    <definedName name="EQUIPO_1">[110]EQUIPO!$B$2:$D$36</definedName>
    <definedName name="EQUIPO1">#REF!</definedName>
    <definedName name="Equipos">#REF!</definedName>
    <definedName name="EQUIPOS1">#REF!</definedName>
    <definedName name="eqw" hidden="1">{"via1",#N/A,TRUE,"general";"via2",#N/A,TRUE,"general";"via3",#N/A,TRUE,"general"}</definedName>
    <definedName name="ERE_ART">[74]steel!$B$8:$B$47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[95]Inicio!$V$3:$V$4</definedName>
    <definedName name="Estado1">'[112]EV-28'!$I$1:$I$2</definedName>
    <definedName name="Estados">#REF!</definedName>
    <definedName name="Estimate_Factor">1</definedName>
    <definedName name="ESTRAE">'[4]7422CW00'!#REF!</definedName>
    <definedName name="ESTRU">[113]Estructura!$C$7:$E$2570</definedName>
    <definedName name="ESTRUC">[41]otros!$A$6:$A$1235</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[114]Hoja3!$B$7:$B$15</definedName>
    <definedName name="ETAP">#REF!</definedName>
    <definedName name="ETAPA_PACC">#REF!</definedName>
    <definedName name="etapas_proyecto">'[112]EV-28'!$J$1:$J$3</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ento">[78]criterio!$B$209:$B$212</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'[115]Presup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'[116]COSTOS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'[117]Análisis de precios'!$H$52</definedName>
    <definedName name="ExtensionCoordinador">#REF!</definedName>
    <definedName name="EXTERNO">#REF!</definedName>
    <definedName name="Extra_Pay">#REF!</definedName>
    <definedName name="Extracción_IM">#REF!</definedName>
    <definedName name="Extract">#REF!</definedName>
    <definedName name="Extras">'[67]LIQUIDA-NOMINA'!$AH$4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ilidades">#REF!</definedName>
    <definedName name="factor">#REF!</definedName>
    <definedName name="FactorCostoPotencia">[91]Modelo!#REF!</definedName>
    <definedName name="FACTURADO">'[118]Itemes Renovación'!#REF!</definedName>
    <definedName name="FareWellStmnt" localSheetId="4">[81]!FareWellStmnt</definedName>
    <definedName name="FareWellStmnt">[81]!FareWellStmnt</definedName>
    <definedName name="FaseProyecto">#REF!</definedName>
    <definedName name="fbc">#REF!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[119]MEMORIAS!$H$5</definedName>
    <definedName name="fdsa">#REF!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#REF!</definedName>
    <definedName name="FECH">[52]DATOS!$D$6</definedName>
    <definedName name="Fecha">[120]Tablas!$B$1:$B$65536</definedName>
    <definedName name="FECHA_ELABORACION">'[121]DATOS DE ENTRADA'!$C$13</definedName>
    <definedName name="FechaInicio">[67]CONTRATO!$E$10</definedName>
    <definedName name="FechaTermina">[67]CONTRATO!$E$11</definedName>
    <definedName name="FechaTerminacion">#REF!</definedName>
    <definedName name="fer">'[62]Res-Accide-10'!#REF!</definedName>
    <definedName name="ferfer" hidden="1">{"via1",#N/A,TRUE,"general";"via2",#N/A,TRUE,"general";"via3",#N/A,TRUE,"general"}</definedName>
    <definedName name="Festivos">'[122]días habiles 2015'!$D$2:$D$21</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'[123]7422CW00'!#REF!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'[122]días habiles 2015'!$M$1:$M$2</definedName>
    <definedName name="FINAL">[124]PRECIOS!$C$50:$C$75</definedName>
    <definedName name="FINANCIACION">[0]!ERR</definedName>
    <definedName name="FinePrint" localSheetId="4">[81]!FinePrint</definedName>
    <definedName name="FinePrint">[81]!FinePrint</definedName>
    <definedName name="FM">1.18</definedName>
    <definedName name="fnic">[87]Hoja1!$C$13</definedName>
    <definedName name="FO">1.32</definedName>
    <definedName name="FORDESCR">'[4]7422CW00'!#REF!</definedName>
    <definedName name="FORM_C3">[125]Hoja1!$A$33:$N$51</definedName>
    <definedName name="FORMOLT">'[4]7422CW00'!#REF!</definedName>
    <definedName name="formularioCantidades">#REF!</definedName>
    <definedName name="FORSHE">'[4]7422CW00'!#REF!</definedName>
    <definedName name="FORUNMIS">'[4]7422CW00'!#REF!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ENTE">#REF!</definedName>
    <definedName name="fuenteruido">[78]criterio!$B$77:$B$80</definedName>
    <definedName name="fuentesem">[78]criterio!$B$82:$B$84</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dministrativos">#REF!</definedName>
    <definedName name="GAdministrativosAl">#REF!</definedName>
    <definedName name="GAJ">#REF!</definedName>
    <definedName name="Gancho">#REF!</definedName>
    <definedName name="GAS">[20]Tablas!#REF!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[18]Tablas!#REF!</definedName>
    <definedName name="GCI">[20]Tablas!#REF!</definedName>
    <definedName name="GCN">[20]Tablas!#REF!</definedName>
    <definedName name="GCP">[20]Tablas!#REF!</definedName>
    <definedName name="GDFGDFDF">'[36]CIRCUITOS CODENSA'!#REF!</definedName>
    <definedName name="GDFGDFGDF">'[36]CIRCUITOS CODENSA'!#REF!</definedName>
    <definedName name="GDN">[20]Tablas!#REF!</definedName>
    <definedName name="GDR">[20]Tablas!#REF!</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'[85]Indicadores Gestión'!$B$2:$B$403</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[20]Tablas!#REF!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'[123]7422CW00'!#REF!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pmasInversionAc">#REF!</definedName>
    <definedName name="GOpmasInversionAl">#REF!</definedName>
    <definedName name="GOR">#REF!</definedName>
    <definedName name="GOT">[20]Tablas!#REF!</definedName>
    <definedName name="GPO">[20]Tablas!#REF!</definedName>
    <definedName name="GPR">[20]Tablas!#REF!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[20]Tablas!#REF!</definedName>
    <definedName name="GRC_ON_ASO">[20]Tablas!#REF!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[87]Hoja1!$F$6</definedName>
    <definedName name="grupo4">[87]Hoja1!$F$7</definedName>
    <definedName name="grupo5">[87]Hoja1!$F$10</definedName>
    <definedName name="grupo6">[87]Hoja1!$F$11</definedName>
    <definedName name="grupo7">[87]Hoja1!$F$12</definedName>
    <definedName name="grupo8">[87]Hoja1!$F$13</definedName>
    <definedName name="grupo9">[87]Hoja1!$F$14</definedName>
    <definedName name="GSDG" hidden="1">{"TAB1",#N/A,TRUE,"GENERAL";"TAB2",#N/A,TRUE,"GENERAL";"TAB3",#N/A,TRUE,"GENERAL";"TAB4",#N/A,TRUE,"GENERAL";"TAB5",#N/A,TRUE,"GENERAL"}</definedName>
    <definedName name="gsfsf" hidden="1">{"via1",#N/A,TRUE,"general";"via2",#N/A,TRUE,"general";"via3",#N/A,TRUE,"general"}</definedName>
    <definedName name="GT">[126]BASE!$C$4:$H$255</definedName>
    <definedName name="GTC">[20]Tablas!#REF!</definedName>
    <definedName name="GTE">[20]Tablas!#REF!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#REF!</definedName>
    <definedName name="guias">[112]Guias_Sectoriales!$A$1:$A$12</definedName>
    <definedName name="h">#REF!</definedName>
    <definedName name="H_pump">#REF!</definedName>
    <definedName name="H427.">#REF!</definedName>
    <definedName name="h9h" hidden="1">{"via1",#N/A,TRUE,"general";"via2",#N/A,TRUE,"general";"via3",#N/A,TRUE,"general"}</definedName>
    <definedName name="hayud">#REF!</definedName>
    <definedName name="Hazards">#REF!</definedName>
    <definedName name="hbfdhrw" hidden="1">{"TAB1",#N/A,TRUE,"GENERAL";"TAB2",#N/A,TRUE,"GENERAL";"TAB3",#N/A,TRUE,"GENERAL";"TAB4",#N/A,TRUE,"GENERAL";"TAB5",#N/A,TRUE,"GENERAL"}</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[87]Datos!$D$8</definedName>
    <definedName name="hen">[87]Datos!$D$9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'[31]Interc de Hidr.'!$E$1:$E$65536</definedName>
    <definedName name="HIDE1">[74]steel!$F$7:$J$7</definedName>
    <definedName name="hing">#REF!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mont">#REF!</definedName>
    <definedName name="hn" hidden="1">{"TAB1",#N/A,TRUE,"GENERAL";"TAB2",#N/A,TRUE,"GENERAL";"TAB3",#N/A,TRUE,"GENERAL";"TAB4",#N/A,TRUE,"GENERAL";"TAB5",#N/A,TRUE,"GENERAL"}</definedName>
    <definedName name="HOJA1">#REF!</definedName>
    <definedName name="HOJA2">#REF!</definedName>
    <definedName name="horat">'[31]Itemes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[87]Datos!$D$7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up">#REF!</definedName>
    <definedName name="HTAS">#REF!</definedName>
    <definedName name="HTAS1">#REF!</definedName>
    <definedName name="htecn">#REF!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vehiculo">#REF!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ANC">#REF!</definedName>
    <definedName name="ic">[87]Hoja1!$C$17</definedName>
    <definedName name="icbf">[87]Hoja1!$C$15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[0]!ERR</definedName>
    <definedName name="IF">'[82]A.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'[127]1'!$N$41</definedName>
    <definedName name="IMP">[42]otros!$C$3</definedName>
    <definedName name="impacto">'[85]Indicadores de Impacto'!$B$2:$B$1479</definedName>
    <definedName name="IMPRESSION">#REF!</definedName>
    <definedName name="Imprimante">#REF!</definedName>
    <definedName name="imprimir">#REF!</definedName>
    <definedName name="IMPTOS">#REF!</definedName>
    <definedName name="IMPTOS1">#REF!</definedName>
    <definedName name="INC">#REF!</definedName>
    <definedName name="incendio">[78]criterio!$B$18:$B$21</definedName>
    <definedName name="INCR._PRODC.">#REF!</definedName>
    <definedName name="indicador">'[85]PR-04'!$T$1:$T$2</definedName>
    <definedName name="INDICE">#REF!</definedName>
    <definedName name="inf">#REF!</definedName>
    <definedName name="INFORME">[128]TABLAS!$A$1:$A$65536</definedName>
    <definedName name="Informe_semanal">#REF!</definedName>
    <definedName name="INGENIERIA1" hidden="1">#REF!</definedName>
    <definedName name="INGENIERIA11" hidden="1">#REF!</definedName>
    <definedName name="iniciales">'[47]Reservas de Petróleo'!$A$2,'[47]Reservas de Petróleo'!$A$1,'[47]Reservas de Petróleo'!$D$4,'[47]Reservas de Petróleo'!$D$1:$D$65536</definedName>
    <definedName name="Inicio">[60]BASES!$E$26</definedName>
    <definedName name="INPU">#REF!</definedName>
    <definedName name="INPUT">'[4]7422CW00'!#REF!</definedName>
    <definedName name="INSU">[129]INSUMOS!$A$1:$E$65536</definedName>
    <definedName name="INSUMO">[130]INSUMOS!$B$7:$B$65536</definedName>
    <definedName name="INSUMOS">[131]Insumos!$A$1:$A$65536</definedName>
    <definedName name="Insumos_auxiliares">[132]Insumos!#REF!</definedName>
    <definedName name="Insumos_basicos">#REF!</definedName>
    <definedName name="Int">#REF!</definedName>
    <definedName name="InTap">[31]Interc.tapones!$E$1:$E$65536</definedName>
    <definedName name="INTEGRAL">'[63]DATOS BASICOS'!$D$48</definedName>
    <definedName name="intensidad">[45]Listado!$AE$2:$AE$4</definedName>
    <definedName name="INTER">[114]Hoja3!$F$7:$F$9</definedName>
    <definedName name="Intercambiadores">#REF!</definedName>
    <definedName name="Interest_Rate">#REF!</definedName>
    <definedName name="INTERMEDIA_I">#REF!</definedName>
    <definedName name="Interruptor">#REF!</definedName>
    <definedName name="Interventor">[67]CONTRATO!$E$12</definedName>
    <definedName name="INTERVENTORIA" hidden="1">[26]G.G!#REF!</definedName>
    <definedName name="INTFIN">#REF!</definedName>
    <definedName name="IntVal">'[31]Interc.válv.'!$E$1:$E$65536</definedName>
    <definedName name="INV_11">'[133]PR 1'!$A$2:$N$655</definedName>
    <definedName name="INV_Payments" localSheetId="4">[81]!INV_Payments</definedName>
    <definedName name="INV_Payments">[81]!INV_Payments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'[67]LIQUIDA-NOMINA'!$AT$4</definedName>
    <definedName name="issafp">[87]Hoja1!$C$19</definedName>
    <definedName name="isscs">[87]Hoja1!$C$21</definedName>
    <definedName name="isseps">[87]Hoja1!$C$20</definedName>
    <definedName name="ITEM">[126]BASE!$C$4:$H$255</definedName>
    <definedName name="ITEM1">#REF!</definedName>
    <definedName name="ITEM15">#REF!</definedName>
    <definedName name="ITEM2">#REF!</definedName>
    <definedName name="ITEM2.10">[105]APU!$E$14843</definedName>
    <definedName name="ITEM2.11">[105]APU!$E$14904</definedName>
    <definedName name="ITEM2.12">[105]APU!$E$14965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'[134]1'!#REF!</definedName>
    <definedName name="ITEM230">#REF!</definedName>
    <definedName name="item230.1">#REF!</definedName>
    <definedName name="ITEM3">#REF!</definedName>
    <definedName name="ITEM3.15">[105]APU!$E$8621</definedName>
    <definedName name="ITEM3.16">[105]APU!$E$8682</definedName>
    <definedName name="ITEM3.17">[105]APU!$E$8743</definedName>
    <definedName name="ITEM3.18">[105]APU!$E$8804</definedName>
    <definedName name="ITEM3.19">[105]APU!$E$8865</definedName>
    <definedName name="ITEM3.20">[105]APU!$E$8926</definedName>
    <definedName name="ITEM3.21">[105]APU!$E$11915</definedName>
    <definedName name="ITEM3.22">[105]APU!$E$14477</definedName>
    <definedName name="ITEM3.23">[105]APU!$E$15087</definedName>
    <definedName name="item310">#REF!</definedName>
    <definedName name="item320">#REF!</definedName>
    <definedName name="item320.2">#REF!</definedName>
    <definedName name="ITEM330">#REF!</definedName>
    <definedName name="item330.1">#REF!</definedName>
    <definedName name="ITEM4.20">[105]APU!$E$9170</definedName>
    <definedName name="ITEM4.21">[105]APU!$E$9231</definedName>
    <definedName name="ITEM4.22">[105]APU!$E$9292</definedName>
    <definedName name="ITEM4.23">[105]APU!$E$9353</definedName>
    <definedName name="ITEM4.24">[105]APU!$E$9414</definedName>
    <definedName name="ITEM4.25">[105]APU!$E$9475</definedName>
    <definedName name="ITEM4.26">[105]APU!$E$9536</definedName>
    <definedName name="ITEM4.27">[105]APU!$E$9597</definedName>
    <definedName name="ITEM4.28">[105]APU!$E$9658</definedName>
    <definedName name="ITEM4.29">[105]APU!$E$9719</definedName>
    <definedName name="ITEM4.30">[105]APU!$E$9780</definedName>
    <definedName name="ITEM4.31">[105]APU!$E$9841</definedName>
    <definedName name="ITEM4.32">[105]APU!$E$9902</definedName>
    <definedName name="ITEM4.33">[105]APU!$E$9963</definedName>
    <definedName name="ITEM4.34">[105]APU!$E$10024</definedName>
    <definedName name="ITEM4.35">[105]APU!$E$11549</definedName>
    <definedName name="ITEM4.36">[105]APU!$E$11610</definedName>
    <definedName name="ITEM4.37">[105]APU!$E$15941</definedName>
    <definedName name="ITEM4.38">[105]APU!$E$15148</definedName>
    <definedName name="ITEM4.39">[105]APU!$E$14233</definedName>
    <definedName name="ITEM4.40">[105]APU!$E$14294</definedName>
    <definedName name="ITEM4.41">[105]APU!$E$14355</definedName>
    <definedName name="ITEM4.42">[105]APU!$E$14416</definedName>
    <definedName name="ITEM4.43">[105]APU!$E$14538</definedName>
    <definedName name="ITEM4.44">[105]APU!$E$16002</definedName>
    <definedName name="ITEM4.45">[105]APU!$E$16063</definedName>
    <definedName name="ITEM4.46">[105]APU!$E$14660</definedName>
    <definedName name="ITEM410">#REF!</definedName>
    <definedName name="item420">#REF!</definedName>
    <definedName name="ITEM450">#REF!</definedName>
    <definedName name="item450.2P">#REF!</definedName>
    <definedName name="ITEM5.100">[105]APU!$E$12403</definedName>
    <definedName name="ITEM5.101">[105]APU!$E$12464</definedName>
    <definedName name="ITEM5.104">[105]APU!$E$12525</definedName>
    <definedName name="ITEM5.105">[105]APU!$E$12586</definedName>
    <definedName name="ITEM5.106">[105]APU!$E$12647</definedName>
    <definedName name="ITEM5.107">[105]APU!$E$12708</definedName>
    <definedName name="ITEM5.108">[105]APU!$E$12769</definedName>
    <definedName name="ITEM5.109">[105]APU!$E$12830</definedName>
    <definedName name="ITEM5.111">[105]APU!$E$12891</definedName>
    <definedName name="ITEM5.112">[105]APU!$E$12952</definedName>
    <definedName name="ITEM5.113">[105]APU!$E$14721</definedName>
    <definedName name="ITEM5.114">[105]APU!$E$14782</definedName>
    <definedName name="ITEM5.115">[105]APU!$E$15026</definedName>
    <definedName name="ITEM5.53">[105]APU!$E$10085</definedName>
    <definedName name="ITEM5.54">[105]APU!$E$10146</definedName>
    <definedName name="ITEM5.55">[105]APU!$E$10207</definedName>
    <definedName name="ITEM5.56">[105]APU!$E$10268</definedName>
    <definedName name="ITEM5.57">[105]APU!$E$10329</definedName>
    <definedName name="ITEM5.58">[105]APU!$E$10390</definedName>
    <definedName name="ITEM5.59">[105]APU!$E$10451</definedName>
    <definedName name="ITEM5.60">[105]APU!$E$10512</definedName>
    <definedName name="ITEM5.61">[105]APU!$E$10573</definedName>
    <definedName name="ITEM5.62">[105]APU!$E$10634</definedName>
    <definedName name="ITEM5.63">[105]APU!$E$10695</definedName>
    <definedName name="ITEM5.64">[105]APU!$E$10756</definedName>
    <definedName name="ITEM5.65">[105]APU!$E$10817</definedName>
    <definedName name="ITEM5.66">[105]APU!$E$10878</definedName>
    <definedName name="ITEM5.67">[105]APU!$E$10939</definedName>
    <definedName name="ITEM5.68">[105]APU!$E$11000</definedName>
    <definedName name="ITEM5.69">[105]APU!$E$11061</definedName>
    <definedName name="ITEM5.70">[105]APU!$E$11122</definedName>
    <definedName name="ITEM5.71">[105]APU!$E$11183</definedName>
    <definedName name="ITEM5.72">[105]APU!$E$11976</definedName>
    <definedName name="ITEM5.73">[105]APU!$E$12037</definedName>
    <definedName name="ITEM5.74">[105]APU!$E$12098</definedName>
    <definedName name="ITEM5.77">[105]APU!$E$12159</definedName>
    <definedName name="ITEM5.78">[105]APU!$E$12281</definedName>
    <definedName name="ITEM5.79">[105]APU!$E$12342</definedName>
    <definedName name="ITEM5.80">[105]APU!$E$12220</definedName>
    <definedName name="ITEM5.82">[105]APU!$E$13989</definedName>
    <definedName name="ITEM5.83">[105]APU!$E$14050</definedName>
    <definedName name="ITEM5.84">[105]APU!$E$13318</definedName>
    <definedName name="ITEM5.85">[105]APU!$E$13379</definedName>
    <definedName name="ITEM5.86">[105]APU!$E$13440</definedName>
    <definedName name="ITEM5.87">[105]APU!$E$13501</definedName>
    <definedName name="ITEM5.88">[105]APU!$E$13562</definedName>
    <definedName name="ITEM5.89">[105]APU!$E$13623</definedName>
    <definedName name="ITEM5.90">[105]APU!$E$13684</definedName>
    <definedName name="ITEM5.91">[105]APU!$E$13745</definedName>
    <definedName name="ITEM5.92">[105]APU!$E$13806</definedName>
    <definedName name="ITEM5.93">[105]APU!$E$13867</definedName>
    <definedName name="ITEM5.94">[105]APU!$E$13928</definedName>
    <definedName name="ITEM5.95">[105]APU!$E$13013</definedName>
    <definedName name="ITEM5.96">[105]APU!$E$13074</definedName>
    <definedName name="ITEM5.97">[105]APU!$E$13135</definedName>
    <definedName name="ITEM5.98">[105]APU!$E$13196</definedName>
    <definedName name="ITEM5.99">[105]APU!$E$13257</definedName>
    <definedName name="ITEM521">[101]ITEMS!$A$522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[105]APU!$E$7589</definedName>
    <definedName name="ITEM7.10">[105]APU!$E$8138</definedName>
    <definedName name="ITEM7.11">[105]APU!$E$8199</definedName>
    <definedName name="ITEM7.12">[105]APU!$E$8259</definedName>
    <definedName name="ITEM7.13">[105]APU!$E$8320</definedName>
    <definedName name="ITEM7.14">[105]APU!$E$8381</definedName>
    <definedName name="ITEM7.15">[105]APU!$E$8442</definedName>
    <definedName name="ITEM7.16">[105]APU!$E$8560</definedName>
    <definedName name="ITEM7.17">[105]APU!$E$11244</definedName>
    <definedName name="ITEM7.18">[105]APU!$E$11305</definedName>
    <definedName name="ITEM7.19">[105]APU!$E$11366</definedName>
    <definedName name="ITEM7.2">[105]APU!$E$7650</definedName>
    <definedName name="ITEM7.20">[105]APU!$E$11427</definedName>
    <definedName name="ITEM7.21">[105]APU!$E$11488</definedName>
    <definedName name="ITEM7.22">[105]APU!$E$11671</definedName>
    <definedName name="ITEM7.23">[105]APU!$E$11732</definedName>
    <definedName name="ITEM7.24">[105]APU!$E$14599</definedName>
    <definedName name="ITEM7.25">[105]APU!$E$15209</definedName>
    <definedName name="ITEM7.26">[105]APU!$E$15270</definedName>
    <definedName name="ITEM7.27">[105]APU!$E$15331</definedName>
    <definedName name="ITEM7.28">[105]APU!$E$15392</definedName>
    <definedName name="ITEM7.29">[105]APU!$E$15453</definedName>
    <definedName name="ITEM7.3">[105]APU!$E$7711</definedName>
    <definedName name="ITEM7.30">[105]APU!$E$15514</definedName>
    <definedName name="ITEM7.31">[105]APU!$E$15575</definedName>
    <definedName name="ITEM7.32">[105]APU!$E$15636</definedName>
    <definedName name="ITEM7.33">[105]APU!$E$15697</definedName>
    <definedName name="ITEM7.34">[105]APU!$E$15758</definedName>
    <definedName name="ITEM7.35">[105]APU!$E$15819</definedName>
    <definedName name="ITEM7.4">[105]APU!$E$7772</definedName>
    <definedName name="ITEM7.5">[105]APU!$E$7833</definedName>
    <definedName name="ITEM7.6">[105]APU!$E$7894</definedName>
    <definedName name="ITEM7.7">[105]APU!$E$7955</definedName>
    <definedName name="ITEM7.8">[105]APU!$E$8016</definedName>
    <definedName name="ITEM7.9">[105]APU!$E$8077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[52]DATOS!$D$11</definedName>
    <definedName name="IvaSUtl">[135]PRESUPUESTO!#REF!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orge">#REF!</definedName>
    <definedName name="Jornal">[53]Jornal!$A$12:$I$31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[41]otros!$A$6:$A$1235</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avamanos">#REF!</definedName>
    <definedName name="lb">#REF!</definedName>
    <definedName name="ld">#REF!</definedName>
    <definedName name="LECHO">[35]MEM!$M$60</definedName>
    <definedName name="legal">[78]criterio!$B$116:$B$119</definedName>
    <definedName name="Libro1_Hoja1_Lista">[136]LISTADO!#REF!</definedName>
    <definedName name="LICITACION">#REF!</definedName>
    <definedName name="line">#REF!</definedName>
    <definedName name="LINEA">[137]CONT_ADI!#REF!</definedName>
    <definedName name="LISTA1">[138]Lista1!$C$10:$F$448</definedName>
    <definedName name="ListaCantidad">#REF!</definedName>
    <definedName name="listadeprueba">#REF!</definedName>
    <definedName name="Listado">#REF!</definedName>
    <definedName name="Listado1">#REF!</definedName>
    <definedName name="ListaItem">#REF!</definedName>
    <definedName name="ListaUni">[139]TOTALES!$D$7:$D$654</definedName>
    <definedName name="listequi">[140]SUMINISTROS!$A$480:$A$647</definedName>
    <definedName name="listmat">[140]SUMINISTROS!$A$106:$A$466</definedName>
    <definedName name="liuoo" hidden="1">{"TAB1",#N/A,TRUE,"GENERAL";"TAB2",#N/A,TRUE,"GENERAL";"TAB3",#N/A,TRUE,"GENERAL";"TAB4",#N/A,TRUE,"GENERAL";"TAB5",#N/A,TRUE,"GENERAL"}</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[141]tub!$C$1:$J$39</definedName>
    <definedName name="lllllh" hidden="1">{"via1",#N/A,TRUE,"general";"via2",#N/A,TRUE,"general";"via3",#N/A,TRUE,"general"}</definedName>
    <definedName name="lllllllo" hidden="1">{"via1",#N/A,TRUE,"general";"via2",#N/A,TRUE,"general";"via3",#N/A,TRUE,"general"}</definedName>
    <definedName name="lnkReplyDocumentDownloadP2Gen_0" localSheetId="2">OFERENTES!#REF!</definedName>
    <definedName name="lnkReplyDocumentDownloadP2Gen_1" localSheetId="2">OFERENTES!#REF!</definedName>
    <definedName name="lnkReplyDocumentDownloadP2Gen_2" localSheetId="2">OFERENTES!#REF!</definedName>
    <definedName name="lnkReplyDocumentDownloadP2Gen_5" localSheetId="2">OFERENTES!#REF!</definedName>
    <definedName name="lnkReplyDocumentDownloadP2Gen_6" localSheetId="2">OFERENTES!#REF!</definedName>
    <definedName name="lnkReplyDocumentDownloadP2Gen_7" localSheetId="2">OFERENTES!#REF!</definedName>
    <definedName name="lnkReplyDocumentDownloadP2Gen_8" localSheetId="2">OFERENTES!#REF!</definedName>
    <definedName name="lnkReplyDocumentDownloadP2Gen_9" localSheetId="2">OFERENTES!#REF!</definedName>
    <definedName name="Loan_Amount">#REF!</definedName>
    <definedName name="Loan_Start">#REF!</definedName>
    <definedName name="Loan_Years">#REF!</definedName>
    <definedName name="LOCA" localSheetId="4">[43]!absc</definedName>
    <definedName name="LOCA">[43]!absc</definedName>
    <definedName name="LOCA1" localSheetId="4">[64]!absc</definedName>
    <definedName name="LOCA1">[64]!absc</definedName>
    <definedName name="LOCALIDAD">[79]Datos!$B$8:$B$27</definedName>
    <definedName name="LOCALIZACION_Y_REPLANTEO">#REF!</definedName>
    <definedName name="LOGO">[0]!ERR</definedName>
    <definedName name="lolol" hidden="1">{"TAB1",#N/A,TRUE,"GENERAL";"TAB2",#N/A,TRUE,"GENERAL";"TAB3",#N/A,TRUE,"GENERAL";"TAB4",#N/A,TRUE,"GENERAL";"TAB5",#N/A,TRUE,"GENERAL"}</definedName>
    <definedName name="LongEP">'[142]Ppto Alt 1'!#REF!</definedName>
    <definedName name="Longitud">#REF!</definedName>
    <definedName name="Longitud1">#REF!</definedName>
    <definedName name="Longitud2">#REF!</definedName>
    <definedName name="lp">#REF!</definedName>
    <definedName name="lplpl" hidden="1">{"via1",#N/A,TRUE,"general";"via2",#N/A,TRUE,"general";"via3",#N/A,TRUE,"general"}</definedName>
    <definedName name="lt">#REF!</definedName>
    <definedName name="LUGAR">'[143]MI-FA-16 GESTION DE HALLAZGOS'!#REF!</definedName>
    <definedName name="luis">[144]materiales!$A$7:$A$1317</definedName>
    <definedName name="lun">'[62]Res-Accide-10'!#REF!</definedName>
    <definedName name="lv">#REF!</definedName>
    <definedName name="m">#REF!</definedName>
    <definedName name="MA">'[62]Res-Accide-10'!#REF!</definedName>
    <definedName name="mac">#REF!</definedName>
    <definedName name="MACR">#REF!</definedName>
    <definedName name="MACRDEL">'[4]7422CW00'!#REF!</definedName>
    <definedName name="Macroactividad">#REF!</definedName>
    <definedName name="mafdsf" hidden="1">{"via1",#N/A,TRUE,"general";"via2",#N/A,TRUE,"general";"via3",#N/A,TRUE,"general"}</definedName>
    <definedName name="MANO">'[145]MANO '!$A$1:$IV$65536</definedName>
    <definedName name="MANOAA">'[146]factor prestacional '!$E$79</definedName>
    <definedName name="mantenimiento">'[147]COSTOS OFICINA'!#REF!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'[148]PU (2)'!#REF!</definedName>
    <definedName name="MAQUINAR">[84]Insum!$A$68:$H$98</definedName>
    <definedName name="mar">'[62]Res-Accide-10'!#REF!</definedName>
    <definedName name="MARCO_H">#REF!</definedName>
    <definedName name="marcolegal">[45]Listado!$T$2:$T$12</definedName>
    <definedName name="MARHR">[35]MEM!$M$68</definedName>
    <definedName name="marina">'[149]Informe Semanal 1'!#REF!</definedName>
    <definedName name="MART">[41]Equipo!$A$7:$A$65536</definedName>
    <definedName name="masor" hidden="1">{"via1",#N/A,TRUE,"general";"via2",#N/A,TRUE,"general";"via3",#N/A,TRUE,"general"}</definedName>
    <definedName name="MAT">#REF!</definedName>
    <definedName name="MATER">[110]MATERIAL!$B$3:$B$580</definedName>
    <definedName name="MATERIAL">'[150]TABLA MATERIALES'!$A$3:$D$654</definedName>
    <definedName name="materiales">[111]materiales!$A$7:$A$1317</definedName>
    <definedName name="materiales1">#REF!</definedName>
    <definedName name="MaterialesNombre">[151]materiales!$A$3:$A$348</definedName>
    <definedName name="MaterialSeleccionado">#REF!</definedName>
    <definedName name="MaterialTub">#REF!</definedName>
    <definedName name="MATRIZ">#REF!</definedName>
    <definedName name="MATRIZ_DE_DATOS">#REF!</definedName>
    <definedName name="MAY">#REF!</definedName>
    <definedName name="MCCs">#REF!</definedName>
    <definedName name="mdd" hidden="1">{"via1",#N/A,TRUE,"general";"via2",#N/A,TRUE,"general";"via3",#N/A,TRUE,"general"}</definedName>
    <definedName name="mediah_reposo_comida">'[152]CCP,LEYES, Y DEC.'!#REF!</definedName>
    <definedName name="MEDIDAS">[153]PRECIOS!$B$56:$B$66</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[42]PRESUPUESTO!$C$13</definedName>
    <definedName name="MesCotiz">'[17]LIQ-NOM'!$H$3</definedName>
    <definedName name="MesCotizacion">'[67]LIQUIDA-NOMINA'!$H$3</definedName>
    <definedName name="MESES">#REF!</definedName>
    <definedName name="MesesMora">'[17]LIQ-NOM'!$I$3</definedName>
    <definedName name="met" hidden="1">{#N/A,#N/A,TRUE,"1842CWN0"}</definedName>
    <definedName name="met_1" hidden="1">{#N/A,#N/A,TRUE,"1842CWN0"}</definedName>
    <definedName name="met_2" hidden="1">{#N/A,#N/A,TRUE,"1842CWN0"}</definedName>
    <definedName name="met_dep">[45]Listado!$AA$2:$AA$4</definedName>
    <definedName name="Meta1">#REF!</definedName>
    <definedName name="Meta2">#REF!</definedName>
    <definedName name="Meta3">#REF!</definedName>
    <definedName name="metal" hidden="1">{#N/A,#N/A,TRUE,"1842CWN0"}</definedName>
    <definedName name="metal_1" hidden="1">{#N/A,#N/A,TRUE,"1842CWN0"}</definedName>
    <definedName name="metal_2" hidden="1">{#N/A,#N/A,TRUE,"1842CWN0"}</definedName>
    <definedName name="METRO2">[79]Datos!$F$78:$F$82</definedName>
    <definedName name="METROL">[79]Datos!$F$67:$F$71</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inisterios">[46]Listado!$M$2:$M$15</definedName>
    <definedName name="mjk">#REF!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'[66]CIRCUITOS CODENSA'!#REF!</definedName>
    <definedName name="MOA" hidden="1">{#N/A,#N/A,FALSE,"Hoja1";#N/A,#N/A,FALSE,"Hoja2"}</definedName>
    <definedName name="MOD">#REF!</definedName>
    <definedName name="MOdificad" hidden="1">#REF!</definedName>
    <definedName name="MODIVejec" hidden="1">{#N/A,#N/A,FALSE,"Hoja1";#N/A,#N/A,FALSE,"Hoja2"}</definedName>
    <definedName name="Módulo3.anexo1" localSheetId="4">[16]!Módulo3.anexo1</definedName>
    <definedName name="Módulo3.anexo1">[16]!Módulo3.anexo1</definedName>
    <definedName name="Módulo3.anexo10" localSheetId="4">[16]!Módulo3.anexo10</definedName>
    <definedName name="Módulo3.anexo10">[16]!Módulo3.anexo10</definedName>
    <definedName name="Módulo3.anexo11" localSheetId="4">[16]!Módulo3.anexo11</definedName>
    <definedName name="Módulo3.anexo11">[16]!Módulo3.anexo11</definedName>
    <definedName name="Módulo3.anexo12" localSheetId="4">[16]!Módulo3.anexo12</definedName>
    <definedName name="Módulo3.anexo12">[16]!Módulo3.anexo12</definedName>
    <definedName name="Módulo3.anexo3" localSheetId="4">[16]!Módulo3.anexo3</definedName>
    <definedName name="Módulo3.anexo3">[16]!Módulo3.anexo3</definedName>
    <definedName name="Módulo3.anexo4" localSheetId="4">[16]!Módulo3.anexo4</definedName>
    <definedName name="Módulo3.anexo4">[16]!Módulo3.anexo4</definedName>
    <definedName name="Módulo3.anexo5" localSheetId="4">[16]!Módulo3.anexo5</definedName>
    <definedName name="Módulo3.anexo5">[16]!Módulo3.anexo5</definedName>
    <definedName name="Módulo3.anexo6" localSheetId="4">[16]!Módulo3.anexo6</definedName>
    <definedName name="Módulo3.anexo6">[16]!Módulo3.anexo6</definedName>
    <definedName name="Módulo8.anexo16" localSheetId="4">[16]!Módulo8.anexo16</definedName>
    <definedName name="Módulo8.anexo16">[16]!Módulo8.anexo16</definedName>
    <definedName name="MOE" hidden="1">{#N/A,#N/A,FALSE,"Hoja1";#N/A,#N/A,FALSE,"Hoja2"}</definedName>
    <definedName name="MONEDA">[154]Tablas!$AO$6:$AO$7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[17]EMPRESA!$I$29</definedName>
    <definedName name="MORON">#REF!</definedName>
    <definedName name="mp">#REF!</definedName>
    <definedName name="MPsc">#REF!</definedName>
    <definedName name="MRLART">[2]STRSUMM0!#REF!</definedName>
    <definedName name="MRSUPDET">[74]steel!#REF!</definedName>
    <definedName name="Mtz_Avance">#REF!</definedName>
    <definedName name="MU">'[66]CIRCUITOS CODENSA'!#REF!</definedName>
    <definedName name="MunicipioPrestacion">#REF!</definedName>
    <definedName name="Mv">#REF!</definedName>
    <definedName name="MY">#REF!</definedName>
    <definedName name="MZ">'[66]CIRCUITOS CODENSA'!#REF!</definedName>
    <definedName name="n" hidden="1">{"via1",#N/A,TRUE,"general";"via2",#N/A,TRUE,"general";"via3",#N/A,TRUE,"general"}</definedName>
    <definedName name="N.CicloRutas">#REF!</definedName>
    <definedName name="Nada" localSheetId="4">[81]!Nada</definedName>
    <definedName name="Nada">[81]!Nada</definedName>
    <definedName name="Nafta_2">'[155] ASR+Nafta'!$K$19:$AS$19</definedName>
    <definedName name="Nafta2">'[155] ASR+Nafta'!$K$19:$AS$19</definedName>
    <definedName name="Nafta3">'[155]Todos+Nafta'!$K$19:$AS$19</definedName>
    <definedName name="Nanden">#REF!</definedName>
    <definedName name="nbvnv" hidden="1">{"via1",#N/A,TRUE,"general";"via2",#N/A,TRUE,"general";"via3",#N/A,TRUE,"general"}</definedName>
    <definedName name="NCalzadas">#REF!</definedName>
    <definedName name="NDHS" hidden="1">{"TAB1",#N/A,TRUE,"GENERAL";"TAB2",#N/A,TRUE,"GENERAL";"TAB3",#N/A,TRUE,"GENERAL";"TAB4",#N/A,TRUE,"GENERAL";"TAB5",#N/A,TRUE,"GENERAL"}</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f">#REF!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[67]EMPRESA!$F$8</definedName>
    <definedName name="nj">#REF!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#REF!</definedName>
    <definedName name="No_desarrolladas">'[47]Reservas de Petróleo'!$A$2,'[47]Reservas de Petróleo'!$A$1,'[47]Reservas de Petróleo'!$D$4,'[47]Reservas de Petróleo'!$G$1:$G$65536</definedName>
    <definedName name="NºCONTRATO">[79]Datos!$C$3:$C$5</definedName>
    <definedName name="NOMBRE">#REF!</definedName>
    <definedName name="NombreCoordinador">#REF!</definedName>
    <definedName name="NombreDependencia">#REF!</definedName>
    <definedName name="NombrePrestador">#REF!</definedName>
    <definedName name="NombreProyecto">#REF!</definedName>
    <definedName name="NombreVicepresidencia">#REF!</definedName>
    <definedName name="Norte">#REF!</definedName>
    <definedName name="NORTE_DE_SANTANDER">#REF!</definedName>
    <definedName name="NoSuscriptores">#REF!</definedName>
    <definedName name="NOV">#REF!</definedName>
    <definedName name="NP">#REF!</definedName>
    <definedName name="NPAGE">[2]STRSUMM0!#REF!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ñ">#REF!</definedName>
    <definedName name="ñpñpñ" hidden="1">{"via1",#N/A,TRUE,"general";"via2",#N/A,TRUE,"general";"via3",#N/A,TRUE,"general"}</definedName>
    <definedName name="º1">#REF!</definedName>
    <definedName name="o9o9" hidden="1">{"via1",#N/A,TRUE,"general";"via2",#N/A,TRUE,"general";"via3",#N/A,TRUE,"general"}</definedName>
    <definedName name="OBJ">[42]PRESUPUESTO!$C$10</definedName>
    <definedName name="ObjetivoProyecto">#REF!</definedName>
    <definedName name="objetivospolítica">'[46]Objetivos de Política'!$B$2:$B$214</definedName>
    <definedName name="OBJETO">#REF!</definedName>
    <definedName name="Obra">#REF!</definedName>
    <definedName name="obras" hidden="1">#REF!</definedName>
    <definedName name="obras1" localSheetId="4">DATE(YEAR([156]!Loan_Start),MONTH([156]!Loan_Start)+Payment_Number,DAY([156]!Loan_Start))</definedName>
    <definedName name="obras1">DATE(YEAR([156]!Loan_Start),MONTH([156]!Loan_Start)+Payment_Number,DAY([156]!Loan_Start))</definedName>
    <definedName name="obras11" hidden="1">#REF!</definedName>
    <definedName name="obras111" localSheetId="4">DATE(YEAR([157]!Loan_Start),MONTH([157]!Loan_Start)+Payment_Number,DAY([157]!Loan_Start))</definedName>
    <definedName name="obras111">DATE(YEAR([157]!Loan_Start),MONTH([157]!Loan_Start)+Payment_Number,DAY([157]!Loan_Start))</definedName>
    <definedName name="obser">[158]BD_SITP_08!$AP:$AV</definedName>
    <definedName name="OBSERVACIONES">#REF!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#REF!</definedName>
    <definedName name="OROZCO" hidden="1">[11]INST!#REF!</definedName>
    <definedName name="otros">[111]otros!$A$6:$A$1235</definedName>
    <definedName name="OTROS1">#REF!</definedName>
    <definedName name="OUT">#REF!</definedName>
    <definedName name="OxidoZn">#REF!</definedName>
    <definedName name="P">#REF!</definedName>
    <definedName name="P_Yacimiento">#REF!</definedName>
    <definedName name="p0p0" hidden="1">{"via1",#N/A,TRUE,"general";"via2",#N/A,TRUE,"general";"via3",#N/A,TRUE,"general"}</definedName>
    <definedName name="PA">'[55]PPTO 076-2007 A'!#REF!</definedName>
    <definedName name="Page____1____of____2">#REF!</definedName>
    <definedName name="Parametro_Peso">[90]Tablas!$A$1:$A$65536</definedName>
    <definedName name="Pay_Date">#REF!</definedName>
    <definedName name="Pay_Num">#REF!</definedName>
    <definedName name="Payment_Date" localSheetId="4">DATE(YEAR([0]!Loan_Start),MONTH([0]!Loan_Start)+Payment_Number,DAY([0]!Loan_Start))</definedName>
    <definedName name="Payment_Date">DATE(YEAR(Loan_Start),MONTH(Loan_Start)+Payment_Number,DAY(Loan_Start))</definedName>
    <definedName name="Payment_Date1" localSheetId="4">DATE(YEAR([157]!Loan_Start),MONTH([157]!Loan_Start)+Payment_Number,DAY([157]!Loan_Start))</definedName>
    <definedName name="Payment_Date1">DATE(YEAR([157]!Loan_Start),MONTH([157]!Loan_Start)+Payment_Number,DAY([157]!Loan_Start))</definedName>
    <definedName name="Payment_Needed">"Pago necesario"</definedName>
    <definedName name="Pb">#REF!</definedName>
    <definedName name="PBEA">'[159]PPTO REP'!$G$44</definedName>
    <definedName name="Pd">#REF!</definedName>
    <definedName name="PDR">'[159]PPTO REP'!$G$13</definedName>
    <definedName name="PEC">'[159]PPTO REP'!$G$27</definedName>
    <definedName name="PEDR">[41]materiales!$A$7:$A$1317</definedName>
    <definedName name="PEDRO">[41]otros!$A$6:$A$1235</definedName>
    <definedName name="Pegacor">#REF!</definedName>
    <definedName name="PegantePVC">#REF!</definedName>
    <definedName name="PegantePVCgr">#REF!</definedName>
    <definedName name="PEPE">[0]!ERR</definedName>
    <definedName name="Periodo">[69]Hoja1!$C$1</definedName>
    <definedName name="PeriodoPago">'[67]LIQUIDA-NOMINA'!$C$4</definedName>
    <definedName name="PeriodoRepago">#REF!</definedName>
    <definedName name="PeriodoRepagoCCP">#REF!</definedName>
    <definedName name="PERMANENTE">#REF!</definedName>
    <definedName name="personal">[78]criterio!$B$108:$B$110</definedName>
    <definedName name="PESO14.2">#REF!</definedName>
    <definedName name="PESO14.3">#REF!</definedName>
    <definedName name="PESO14.4">#REF!</definedName>
    <definedName name="phed">[87]Hoja1!$C$4</definedName>
    <definedName name="phen">[87]Hoja1!$C$5</definedName>
    <definedName name="Pindis">#REF!</definedName>
    <definedName name="pint">'[123]7422CW00'!#REF!</definedName>
    <definedName name="pintura">'[123]7422CW00'!#REF!</definedName>
    <definedName name="PinturaVinilo">#REF!</definedName>
    <definedName name="pintyura">[160]STRSUMM0!#REF!</definedName>
    <definedName name="PIP">#REF!</definedName>
    <definedName name="Piscinas">#REF!</definedName>
    <definedName name="PISOS">[153]PRECIOS!$D$56:$D$64</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TA">[161]Listas!$F$3:$F$33</definedName>
    <definedName name="PlatinaAcero">#REF!</definedName>
    <definedName name="Platinas">#REF!</definedName>
    <definedName name="Plazo">[60]BASES!$E$27</definedName>
    <definedName name="PlazoAIU">#REF!</definedName>
    <definedName name="PLPLUNN" hidden="1">{"TAB1",#N/A,TRUE,"GENERAL";"TAB2",#N/A,TRUE,"GENERAL";"TAB3",#N/A,TRUE,"GENERAL";"TAB4",#N/A,TRUE,"GENERAL";"TAB5",#N/A,TRUE,"GENERAL"}</definedName>
    <definedName name="PMA">'[159]PPTO REP'!$G$30</definedName>
    <definedName name="PMP">#REF!</definedName>
    <definedName name="PMT">#REF!</definedName>
    <definedName name="poblado">[45]Listado!$G$2:$G$8</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[61]BASES!$E$26</definedName>
    <definedName name="Porcentaje">#REF!</definedName>
    <definedName name="PORCENTAJE1">#REF!</definedName>
    <definedName name="PORTADA2">'[162]Hoja 1 '!#REF!</definedName>
    <definedName name="POSICION_PRESUP">[18]Tablas!#REF!</definedName>
    <definedName name="POSICIONES">#REF!</definedName>
    <definedName name="pou">#REF!</definedName>
    <definedName name="pouig" hidden="1">{"via1",#N/A,TRUE,"general";"via2",#N/A,TRUE,"general";"via3",#N/A,TRUE,"general"}</definedName>
    <definedName name="POZO">[90]Tablas!$C$1:$C$65536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[75]medelo!$D$46</definedName>
    <definedName name="PRE">#REF!</definedName>
    <definedName name="Precio">#REF!</definedName>
    <definedName name="precio2">#REF!</definedName>
    <definedName name="PrecioS">#REF!</definedName>
    <definedName name="PREST">#REF!</definedName>
    <definedName name="Prest.">1.75</definedName>
    <definedName name="Prestaciones">[163]Datos!$B$14</definedName>
    <definedName name="PRESUPUESTADO">#REF!</definedName>
    <definedName name="Presupuesto" hidden="1">[164]OCTUBRE!#REF!</definedName>
    <definedName name="PRIMER" hidden="1">{"via1",#N/A,TRUE,"general";"via2",#N/A,TRUE,"general";"via3",#N/A,TRUE,"general"}</definedName>
    <definedName name="PRIMERO">'[149]Informe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[87]Hoja1!$C$3</definedName>
    <definedName name="prnf">[87]Hoja1!$C$6</definedName>
    <definedName name="PROA">#REF!</definedName>
    <definedName name="PROB">#REF!</definedName>
    <definedName name="ProbRange">0</definedName>
    <definedName name="ProbRangeMit">0</definedName>
    <definedName name="PROC">#REF!</definedName>
    <definedName name="PROCEDIM_SELECC">#REF!</definedName>
    <definedName name="procedimientos">[78]criterio!$B$104:$B$106</definedName>
    <definedName name="PROCESO">#REF!</definedName>
    <definedName name="PROD">#REF!</definedName>
    <definedName name="PRODUCTO">#REF!</definedName>
    <definedName name="PROE">#REF!</definedName>
    <definedName name="PROF">#REF!</definedName>
    <definedName name="PrOfic">[60]BASES!$B$31</definedName>
    <definedName name="PROGDES">#REF!</definedName>
    <definedName name="Programa">#REF!</definedName>
    <definedName name="programainv">[0]!ERR</definedName>
    <definedName name="PROP">[52]DATOS!$D$7</definedName>
    <definedName name="Proponente">#REF!</definedName>
    <definedName name="PROVISIONALES" hidden="1">#REF!</definedName>
    <definedName name="proyecto">[45]Listado!$B$11:$B$17</definedName>
    <definedName name="PRUEBA" localSheetId="4">[165]!absc</definedName>
    <definedName name="PRUEBA">[165]!absc</definedName>
    <definedName name="prueba1" localSheetId="4">[165]!absc</definedName>
    <definedName name="prueba1">[165]!absc</definedName>
    <definedName name="PRUEBA2">#REF!</definedName>
    <definedName name="ps">#REF!</definedName>
    <definedName name="PSTRESS_RELIEVI">#REF!</definedName>
    <definedName name="PTA">#REF!</definedName>
    <definedName name="PTAJE">#REF!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U">'[159]PPTO REP'!$G$41</definedName>
    <definedName name="puntovertido">[78]criterio!$B$49:$B$55</definedName>
    <definedName name="PVH">'[159]PPTO REP'!$G$34</definedName>
    <definedName name="PW">#REF!</definedName>
    <definedName name="Pwf">'[166]ORITO 02 '!$A$12</definedName>
    <definedName name="Pwf_actual">'[166]ORITO 02 '!$E$6</definedName>
    <definedName name="Pwf_i">[75]medelo!$A$66:$A$83</definedName>
    <definedName name="Pwf_min">'[166]ORITO 02 '!$E$8</definedName>
    <definedName name="Pwfd">#REF!</definedName>
    <definedName name="Q">#REF!</definedName>
    <definedName name="Q_actual">'[166]ORITO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FDEDFEW3E">'[36]CIRCUITOS CODENSA'!#REF!</definedName>
    <definedName name="qeqewe" hidden="1">{"TAB1",#N/A,TRUE,"GENERAL";"TAB2",#N/A,TRUE,"GENERAL";"TAB3",#N/A,TRUE,"GENERAL";"TAB4",#N/A,TRUE,"GENERAL";"TAB5",#N/A,TRUE,"GENERAL"}</definedName>
    <definedName name="qewj" hidden="1">{"via1",#N/A,TRUE,"general";"via2",#N/A,TRUE,"general";"via3",#N/A,TRUE,"general"}</definedName>
    <definedName name="Qmax">[75]medelo!$B$63</definedName>
    <definedName name="qq">#REF!</definedName>
    <definedName name="qqq">#REF!</definedName>
    <definedName name="qqqqqw" hidden="1">{"via1",#N/A,TRUE,"general";"via2",#N/A,TRUE,"general";"via3",#N/A,TRUE,"general"}</definedName>
    <definedName name="QS">#REF!</definedName>
    <definedName name="Qt">'[166]ORITO 02 '!$E$9</definedName>
    <definedName name="QTIES">#REF!</definedName>
    <definedName name="QTY">#REF!</definedName>
    <definedName name="QUINDIO">#REF!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#REF!</definedName>
    <definedName name="QWERTY">[0]!ERR</definedName>
    <definedName name="qwewertet" hidden="1">{#N/A,#N/A,TRUE,"1842CWN0"}</definedName>
    <definedName name="qwqwqwj" hidden="1">{"TAB1",#N/A,TRUE,"GENERAL";"TAB2",#N/A,TRUE,"GENERAL";"TAB3",#N/A,TRUE,"GENERAL";"TAB4",#N/A,TRUE,"GENERAL";"TAB5",#N/A,TRUE,"GENERAL"}</definedName>
    <definedName name="QWQWW">#REF!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'[155] ASR+Nafta'!$E$9:$E$21</definedName>
    <definedName name="Recall_3">'[155]Todos+Nafta'!$E$9:$E$21</definedName>
    <definedName name="receptores">[78]criterio!$B$72:$B$75</definedName>
    <definedName name="Recorder">#REF!</definedName>
    <definedName name="recursos">[167]RECURSOS!$A$8:$A$204</definedName>
    <definedName name="red">#REF!</definedName>
    <definedName name="Reductor4a2">#REF!</definedName>
    <definedName name="rege" hidden="1">{"TAB1",#N/A,TRUE,"GENERAL";"TAB2",#N/A,TRUE,"GENERAL";"TAB3",#N/A,TRUE,"GENERAL";"TAB4",#N/A,TRUE,"GENERAL";"TAB5",#N/A,TRUE,"GENERAL"}</definedName>
    <definedName name="REGIMEN_CONTRAT">[154]Tablas!$M$6:$M$8</definedName>
    <definedName name="REGIONAL">[154]Tablas!$I$6:$I$10</definedName>
    <definedName name="regiones">[46]Listado!$B$2:$B$9</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jilla2plg">#REF!</definedName>
    <definedName name="relaciones">[78]criterio!$B$214:$B$218</definedName>
    <definedName name="rell">#REF!</definedName>
    <definedName name="RELLENO">[41]Equipo!$A$7:$A$65536</definedName>
    <definedName name="remanentes">'[47]Reservas de Petróleo'!$A$2,'[47]Reservas de Petróleo'!$A$1,'[47]Reservas de Petróleo'!$D$4,'[47]Reservas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'[72]GENERALIDADES '!$E$9</definedName>
    <definedName name="residuos">[78]criterio!$B$29:$B$32</definedName>
    <definedName name="Resistenciaconductor">[91]Modelo!#REF!</definedName>
    <definedName name="Resistividad">#REF!</definedName>
    <definedName name="RESPONSABLE_CONTRATISTA">#REF!</definedName>
    <definedName name="RESPONSABLE_INTERVENTORIA">#REF!</definedName>
    <definedName name="RESU">#REF!</definedName>
    <definedName name="resu8" localSheetId="4">[16]!resu8</definedName>
    <definedName name="resu8">[16]!resu8</definedName>
    <definedName name="resufi">#REF!</definedName>
    <definedName name="resufi1">#REF!</definedName>
    <definedName name="RESUM">'[134]1'!#REF!</definedName>
    <definedName name="resum2">'[168]PU (2)'!#REF!</definedName>
    <definedName name="resumen">#REF!</definedName>
    <definedName name="resumen_final">#REF!</definedName>
    <definedName name="resumen_final1">#REF!</definedName>
    <definedName name="Retenc">[60]BASES!$E$31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[35]MEM!$M$73</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definedName>
    <definedName name="RID">[169]Ingenieria!#REF!</definedName>
    <definedName name="RISARALD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SE">[35]MEM!$M$64</definedName>
    <definedName name="RMSI">[35]MEM!$M$63</definedName>
    <definedName name="rnf">[87]Datos!$D$12</definedName>
    <definedName name="Ro">#REF!,#REF!,#REF!</definedName>
    <definedName name="rr">[0]!ERR</definedName>
    <definedName name="rrr" hidden="1">{"via1",#N/A,TRUE,"general";"via2",#N/A,TRUE,"general";"via3",#N/A,TRUE,"general"}</definedName>
    <definedName name="rrrr">'[170]Form5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ME">[35]MEM!$M$62</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idocem">[78]criterio!$B$204:$B$207</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12EQ3R4R324R">[3]RESUM96!#REF!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#REF!</definedName>
    <definedName name="salarios">[0]!ERR</definedName>
    <definedName name="SalConv">'[17]DATOS CONTRATO'!$G$14</definedName>
    <definedName name="SALID1">#REF!</definedName>
    <definedName name="SalMinimo">[60]BASES!$E$41</definedName>
    <definedName name="sanitario">[78]criterio!$B$23:$B$27</definedName>
    <definedName name="SASSS">#REF!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#REF!</definedName>
    <definedName name="seccion1">#REF!</definedName>
    <definedName name="seccion2">#REF!</definedName>
    <definedName name="SECTOR">#REF!</definedName>
    <definedName name="selalternativas">[45]Listado!$S$2:$S$3</definedName>
    <definedName name="SEMANA_C3">#REF!</definedName>
    <definedName name="SEN">#REF!</definedName>
    <definedName name="sena">[87]Hoja1!$C$14</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[87]Hoja1!$C$12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[74]steel!#REF!</definedName>
    <definedName name="SHEET">'[4]7422CW00'!#REF!</definedName>
    <definedName name="SHEET_KP">[74]steel!$C$7:$L$47</definedName>
    <definedName name="SHEET_MR">[74]steel!$C$7:$J$47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fon2plg">#REF!</definedName>
    <definedName name="SiglaPrestador">#REF!</definedName>
    <definedName name="SINGOLO">'[4]7422CW00'!#REF!</definedName>
    <definedName name="SISISIS">[0]!ERR</definedName>
    <definedName name="SJ">'[66]CIRCUITOS CODENSA'!#REF!</definedName>
    <definedName name="SM">'[66]CIRCUITOS CODENSA'!#REF!</definedName>
    <definedName name="SMLMV">'[171]F.M.'!$C$3</definedName>
    <definedName name="Smlv">'[17]DATOS CONTRATO'!$I$9</definedName>
    <definedName name="smlv01">[67]CONTRATO!$I$9</definedName>
    <definedName name="smlv2001">[67]CONTRATO!$H$9</definedName>
    <definedName name="SMML">'[104]ASPECTOS TECNICOS'!$O$12:$P$32</definedName>
    <definedName name="SMMV">'[63]DATOS BASICOS'!$D$44</definedName>
    <definedName name="SN">[17]EMPRESA!$G$29</definedName>
    <definedName name="SOCIAL">#REF!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[87]Hoja1!$C$25</definedName>
    <definedName name="ssh">[87]Hoja1!$C$24</definedName>
    <definedName name="sss" localSheetId="4">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'[172]PxQ Cantidades'!#REF!</definedName>
    <definedName name="STONU">'[4]7422CW00'!#REF!</definedName>
    <definedName name="STRESS_RELIEVIN">#REF!</definedName>
    <definedName name="STSUMM">'[4]7422CW00'!#REF!</definedName>
    <definedName name="stt" hidden="1">{"via1",#N/A,TRUE,"general";"via2",#N/A,TRUE,"general";"via3",#N/A,TRUE,"general"}</definedName>
    <definedName name="SU">'[66]CIRCUITOS CODENSA'!#REF!</definedName>
    <definedName name="SUBESTACIONES">'[173]OBRAS SES'!#REF!</definedName>
    <definedName name="subprograma">[46]Subprograma!$B$2:$B$87</definedName>
    <definedName name="Subrasante">#REF!</definedName>
    <definedName name="SUBSUELO">#REF!</definedName>
    <definedName name="Subtotal">#REF!</definedName>
    <definedName name="SUBTRANS">'[63]DATOS BASICOS'!$D$46</definedName>
    <definedName name="SUELDO">#REF!</definedName>
    <definedName name="suma">[83]Hoja1!$F$60</definedName>
    <definedName name="Summary">#REF!</definedName>
    <definedName name="SUMTB">[35]MEM!$N$47</definedName>
    <definedName name="SUP_ART">[74]steel!#REF!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[90]Tablas!$H$1:$H$65536</definedName>
    <definedName name="SUPERBOAR">#REF!</definedName>
    <definedName name="SUPERFICIE">#REF!</definedName>
    <definedName name="SUPERVISOR_IDU">#REF!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[32]!absc</definedName>
    <definedName name="t">[32]!absc</definedName>
    <definedName name="t_1" localSheetId="4">Scheduled_Payment+Extra_Payment</definedName>
    <definedName name="t_1">Scheduled_Payment+Extra_Payment</definedName>
    <definedName name="t5t5" hidden="1">{"TAB1",#N/A,TRUE,"GENERAL";"TAB2",#N/A,TRUE,"GENERAL";"TAB3",#N/A,TRUE,"GENERAL";"TAB4",#N/A,TRUE,"GENERAL";"TAB5",#N/A,TRUE,"GENERAL"}</definedName>
    <definedName name="TA">'[55]PPTO 076-2007 A'!#REF!</definedName>
    <definedName name="TAB_FECHA">[90]Tablas!$B$1:$B$65536</definedName>
    <definedName name="TABLA">#REF!</definedName>
    <definedName name="tabla1">[174]Hoja3!$B$4:$F$28</definedName>
    <definedName name="tabla2">#REF!</definedName>
    <definedName name="TABLEKP">'[4]7422CW00'!#REF!</definedName>
    <definedName name="TABLEPRI">#REF!</definedName>
    <definedName name="tachas">#REF!</definedName>
    <definedName name="Tambores">#REF!</definedName>
    <definedName name="Tanques">#REF!</definedName>
    <definedName name="TAREAS_INICIALES">#REF!</definedName>
    <definedName name="TARIFA">#REF!</definedName>
    <definedName name="TarifaPension">[67]EMPRESA!$F$24</definedName>
    <definedName name="TARIFAS">[175]TARIFAS!$A$1:$F$52</definedName>
    <definedName name="TarifaSalud">[67]EMPRESA!$F$26</definedName>
    <definedName name="Tasa">#REF!</definedName>
    <definedName name="TASA_DE_CAMBIO">#REF!</definedName>
    <definedName name="Tasa1">'[176]Bases 2A'!$C$20</definedName>
    <definedName name="TasaCCP">#REF!</definedName>
    <definedName name="Tax">#REF!</definedName>
    <definedName name="TB">'[66]CIRCUITOS CODENSA'!#REF!</definedName>
    <definedName name="TB_EVENTOS_OTS_ANUAL">#REF!</definedName>
    <definedName name="tc">#REF!</definedName>
    <definedName name="tdy" hidden="1">{"TAB1",#N/A,TRUE,"GENERAL";"TAB2",#N/A,TRUE,"GENERAL";"TAB3",#N/A,TRUE,"GENERAL";"TAB4",#N/A,TRUE,"GENERAL";"TAB5",#N/A,TRUE,"GENERAL"}</definedName>
    <definedName name="TE">'[66]CIRCUITOS CODENSA'!#REF!</definedName>
    <definedName name="Tee">#REF!</definedName>
    <definedName name="Teja6">#REF!</definedName>
    <definedName name="TelaAsfaltica">#REF!</definedName>
    <definedName name="telefono">[67]EMPRESA!$F$16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[42]PRESUPUESTO!$I$7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[61]BASES!$E$27</definedName>
    <definedName name="TIPO">#REF!</definedName>
    <definedName name="TIPO_GRUPO">#REF!</definedName>
    <definedName name="TIPODEVÍA">[79]Datos!$B$30:$B$35</definedName>
    <definedName name="TipoGC">[154]Tablas!$U$6:$U$15</definedName>
    <definedName name="TipoNeces">[154]Tablas!$Q$6:$Q$8</definedName>
    <definedName name="Tipopav">#REF!</definedName>
    <definedName name="TipoPro">#REF!</definedName>
    <definedName name="Tipoproceso">#REF!</definedName>
    <definedName name="tipov">#REF!</definedName>
    <definedName name="tipov2">#REF!</definedName>
    <definedName name="TIR">#REF!</definedName>
    <definedName name="TITLE">#REF!</definedName>
    <definedName name="titu">#REF!</definedName>
    <definedName name="titu2">#REF!</definedName>
    <definedName name="TITULO">#REF!</definedName>
    <definedName name="titulo1">#REF!</definedName>
    <definedName name="_xlnm.Print_Titles">#N/A</definedName>
    <definedName name="Títulos_a_imprimir_IM">#REF!</definedName>
    <definedName name="tk">'[17]DATOS CONTRATO'!$E$18</definedName>
    <definedName name="TK_1" hidden="1">[37]INST!#REF!</definedName>
    <definedName name="TKSLCI07">[17]EMPRESA!$F$22</definedName>
    <definedName name="tld">[87]Datos!$D$14</definedName>
    <definedName name="To">#REF!</definedName>
    <definedName name="TOLIMA">#REF!</definedName>
    <definedName name="Tomacorriente">#REF!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'[177]c2.5y2.6'!#REF!</definedName>
    <definedName name="Total_Kilometro_típico_aereo_34.5_kV">'[177]c2.5y2.6'!#REF!</definedName>
    <definedName name="Total_Kilometro_típico_aereo_rural_11.4kV">'[177]c2.5y2.6'!#REF!</definedName>
    <definedName name="Total_Kilometro_típico_aereo_rural_34.5kV">'[177]c2.5y2.6'!#REF!</definedName>
    <definedName name="Total_Kilometro_típico_subterraneo_11.4_kV">'[177]c2.5y2.6'!#REF!</definedName>
    <definedName name="Total_Kilometro_típico_subterraneo_34.5_kV">'[177]c2.5y2.6'!#REF!</definedName>
    <definedName name="Total_Pay">#REF!</definedName>
    <definedName name="Total_Payment" localSheetId="4">Scheduled_Payment+Extra_Payment</definedName>
    <definedName name="Total_Payment">Scheduled_Payment+Extra_Payment</definedName>
    <definedName name="Total_Payment1" localSheetId="4">Scheduled_Payment+Extra_Payment</definedName>
    <definedName name="Total_Payment1">Scheduled_Payment+Extra_Payment</definedName>
    <definedName name="total1">#REF!</definedName>
    <definedName name="TotalCesantias">'[67]NOMINA 1'!$N$38</definedName>
    <definedName name="TOTALHH">#REF!</definedName>
    <definedName name="TOTALHH1">#REF!</definedName>
    <definedName name="TotalVacaciones">'[67]NOMINA 1'!$N$37</definedName>
    <definedName name="TotAuxAlim">'[17]NOMINA-1'!$E$37</definedName>
    <definedName name="TotAuxAlimentacion">'[67]NOMINA 1'!$E$38</definedName>
    <definedName name="TotAuxCom">'[17]NOMINA-1'!$E$39</definedName>
    <definedName name="TotAuxComi">'[67]NOMINA 1'!$E$40</definedName>
    <definedName name="TotAuxDotacion">'[67]NOMINA 1'!$E$41</definedName>
    <definedName name="TotAuxHab">'[67]NOMINA 1'!$E$37</definedName>
    <definedName name="TotAuxTransporte">'[67]NOMINA 1'!$E$39</definedName>
    <definedName name="TotBasico">'[67]NOMINA 1'!$E$35</definedName>
    <definedName name="TotCom">'[17]NOMINA-1'!$E$41</definedName>
    <definedName name="TotComision">'[67]NOMINA 1'!$E$42</definedName>
    <definedName name="TotExtras">'[67]NOMINA 1'!$E$36</definedName>
    <definedName name="TotIntercesantias">'[67]NOMINA 1'!$N$39</definedName>
    <definedName name="TotPrimaServicios">'[67]NOMINA 1'!$N$36</definedName>
    <definedName name="TotPrimaServicos">'[67]NOMINA 1'!$N$36</definedName>
    <definedName name="TotPrimaVacaciones">'[67]NOMINA 1'!$N$41</definedName>
    <definedName name="TotPrimConv">'[17]NOMINA-1'!$N$39</definedName>
    <definedName name="TotPrimConvencional">'[67]NOMINA 1'!$N$40</definedName>
    <definedName name="TotPrimVac">'[17]NOMINA-1'!$N$40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'[17]NOMINA-1'!$N$36</definedName>
    <definedName name="tr" hidden="1">{"TAB1",#N/A,TRUE,"GENERAL";"TAB2",#N/A,TRUE,"GENERAL";"TAB3",#N/A,TRUE,"GENERAL";"TAB4",#N/A,TRUE,"GENERAL";"TAB5",#N/A,TRUE,"GENERAL"}</definedName>
    <definedName name="TrainSpec">#REF!</definedName>
    <definedName name="TRAMO">#REF!</definedName>
    <definedName name="Transmisores">#REF!</definedName>
    <definedName name="Transporte">'[17]DATOS CONTRATO'!$E$16</definedName>
    <definedName name="TRAT">[178]desmonte!$E$48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hidden="1">{"via1",#N/A,TRUE,"general";"via2",#N/A,TRUE,"general";"via3",#N/A,TRUE,"general"}</definedName>
    <definedName name="TRM">[179]Tablas!$B$2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lCD">[135]PRESUPUESTO!$G$541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[180]glvc!#REF!</definedName>
    <definedName name="tu" hidden="1">{"via1",#N/A,TRUE,"general";"via2",#N/A,TRUE,"general";"via3",#N/A,TRUE,"general"}</definedName>
    <definedName name="TUB6DOM">[35]MEM!$N$51</definedName>
    <definedName name="TUB8SUM">[35]MEM!$N$49</definedName>
    <definedName name="TUBERIA" hidden="1">#REF!</definedName>
    <definedName name="Tubería">#REF!</definedName>
    <definedName name="TUBERIA1" hidden="1">#REF!</definedName>
    <definedName name="Tuberia2plg">#REF!</definedName>
    <definedName name="tuberia36">[144]otros!$A$6:$A$1235</definedName>
    <definedName name="Tuberia4plg">#REF!</definedName>
    <definedName name="TuberiaCondMedia">#REF!</definedName>
    <definedName name="TuberiaMedia">#REF!</definedName>
    <definedName name="TuberiaSanNo.4">#REF!</definedName>
    <definedName name="TuberiaVent2">#REF!</definedName>
    <definedName name="TuberiaVentNo.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'[152]CCP,LEYES,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[20]Tablas!#REF!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'[66]CIRCUITOS CODENSA'!#REF!</definedName>
    <definedName name="UN_PRI">#REF!</definedName>
    <definedName name="UND">[79]Datos!$F$87:$F$99</definedName>
    <definedName name="Unidad">[85]Unidades!$A$1:$A$58</definedName>
    <definedName name="UNIDAD1">[100]ITEMS!$C$2</definedName>
    <definedName name="UNIDAD521">[101]ITEMS!$C$522</definedName>
    <definedName name="Unidades">[181]Presup_Cancha!$J$13:$J$17</definedName>
    <definedName name="UNIT">'[182]Lista APU'!$A$3:$D$479</definedName>
    <definedName name="UNITARIO">[183]Unitarios!$A$3:$D$13</definedName>
    <definedName name="Unitarios">#REF!</definedName>
    <definedName name="unj" hidden="1">[29]INST!#REF!</definedName>
    <definedName name="uno">[0]!ERR</definedName>
    <definedName name="UOUIV" hidden="1">{"TAB1",#N/A,TRUE,"GENERAL";"TAB2",#N/A,TRUE,"GENERAL";"TAB3",#N/A,TRUE,"GENERAL";"TAB4",#N/A,TRUE,"GENERAL";"TAB5",#N/A,TRUE,"GENERAL"}</definedName>
    <definedName name="UPZ">[79]Datos!$B$68:$B$179</definedName>
    <definedName name="uriel">[0]!ERR</definedName>
    <definedName name="uryur" hidden="1">{"TAB1",#N/A,TRUE,"GENERAL";"TAB2",#N/A,TRUE,"GENERAL";"TAB3",#N/A,TRUE,"GENERAL";"TAB4",#N/A,TRUE,"GENERAL";"TAB5",#N/A,TRUE,"GENERAL"}</definedName>
    <definedName name="US">'[66]CIRCUITOS CODENSA'!#REF!</definedName>
    <definedName name="USxCOL">#REF!</definedName>
    <definedName name="ut">'[127]1'!$N$42</definedName>
    <definedName name="UTIL">[48]ANALISIS!$J$8</definedName>
    <definedName name="UTL">[42]otros!$C$4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acion">#REF!</definedName>
    <definedName name="VALORACIÓN">#REF!</definedName>
    <definedName name="ValorCto">[184]CONTRATO!$E$9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[31]Varios.!$E$1:$E$65536</definedName>
    <definedName name="variacion">[53]Datos!$B$8</definedName>
    <definedName name="VARIACION1">#REF!</definedName>
    <definedName name="Varios">#REF!</definedName>
    <definedName name="vbvbvbvb" hidden="1">{"TAB1",#N/A,TRUE,"GENERAL";"TAB2",#N/A,TRUE,"GENERAL";"TAB3",#N/A,TRUE,"GENERAL";"TAB4",#N/A,TRUE,"GENERAL";"TAB5",#N/A,TRUE,"GENERAL"}</definedName>
    <definedName name="vc">#REF!</definedName>
    <definedName name="VCAB">[55]CANTIDADES!#REF!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'[66]CIRCUITOS CODENSA'!#REF!</definedName>
    <definedName name="VentaAiu">#REF!</definedName>
    <definedName name="vertidos">[78]criterio!$B$43:$B$47</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hidden="1">{"via1",#N/A,TRUE,"general";"via2",#N/A,TRUE,"general";"via3",#N/A,TRUE,"general"}</definedName>
    <definedName name="vfh">'[123]7422CW00'!#REF!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'[66]CIRCUITOS CODENSA'!#REF!</definedName>
    <definedName name="VIA">#REF!</definedName>
    <definedName name="VICEP_DIRECC">[154]Tablas!$A$6:$A$26</definedName>
    <definedName name="VigenciaDolares">#REF!</definedName>
    <definedName name="VigenciaPesos">#REF!</definedName>
    <definedName name="VIGFUTURA">[154]Tablas!$J$6:$J$8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[81]Personalizar!$E$15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OC">[55]CANTIDADES!#REF!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'[185]Tramo 1'!$H$70</definedName>
    <definedName name="VTEstructuras">#REF!</definedName>
    <definedName name="VTMobUrbano">#REF!</definedName>
    <definedName name="VTPavimentos">'[185]Tramo 1'!$H$36</definedName>
    <definedName name="VTPavimentos1">#REF!</definedName>
    <definedName name="VTPreliminares">#REF!</definedName>
    <definedName name="VTPreliminares1">#REF!</definedName>
    <definedName name="VTRedesSecas">'[185]Tramo 1'!$H$229</definedName>
    <definedName name="VTRElectrica">#REF!</definedName>
    <definedName name="VTRHumedas">'[185]Tramo 1'!$H$276</definedName>
    <definedName name="VTRTelfColTel">#REF!</definedName>
    <definedName name="VTRTelfETB">#REF!</definedName>
    <definedName name="VTSeñDemSem">'[185]Tramo 1'!$H$185</definedName>
    <definedName name="VTUB">[55]CANTIDADES!#REF!</definedName>
    <definedName name="VTVegetacion">#REF!</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bordador">#REF!</definedName>
    <definedName name="WAGE_RATE">#REF!</definedName>
    <definedName name="Wage0100">#REF!</definedName>
    <definedName name="Wage0200">#REF!</definedName>
    <definedName name="WBS">'[186]2004'!#REF!</definedName>
    <definedName name="Wcalzada">#REF!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'[62]Res-Accide-10'!#REF!</definedName>
    <definedName name="WDWEFDEWF">#REF!</definedName>
    <definedName name="wedw">#REF!</definedName>
    <definedName name="WEFWE">'[62]Res-Accide-10'!#REF!</definedName>
    <definedName name="WER">'[62]Res-Accide-10'!$S$2:$S$7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'[62]Res-Accide-10'!#REF!</definedName>
    <definedName name="Wipe">#REF!</definedName>
    <definedName name="Wpeatonal">#REF!</definedName>
    <definedName name="WQ">#REF!</definedName>
    <definedName name="WQEEWQ" hidden="1">{"TAB1",#N/A,TRUE,"GENERAL";"TAB2",#N/A,TRUE,"GENERAL";"TAB3",#N/A,TRUE,"GENERAL";"TAB4",#N/A,TRUE,"GENERAL";"TAB5",#N/A,TRUE,"GENERAL"}</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parador">#REF!</definedName>
    <definedName name="WSERWEER">'[187]COSTOS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gdfg">#REF!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 localSheetId="4">[188]!absc</definedName>
    <definedName name="xxxxx">[188]!absc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4">[43]!absc</definedName>
    <definedName name="Y">[43]!absc</definedName>
    <definedName name="y6y6" hidden="1">{"via1",#N/A,TRUE,"general";"via2",#N/A,TRUE,"general";"via3",#N/A,TRUE,"general"}</definedName>
    <definedName name="YA">#REF!</definedName>
    <definedName name="Yee4plg">#REF!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[41]Equipo!$A$7:$A$65536</definedName>
    <definedName name="YOYO">'[189]AISLAMIENTO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86A872D_15DF_436A_8459_CE22F6819FF4_.wvu.Rows" hidden="1">[34]Presentacion!#REF!</definedName>
    <definedName name="Z_D55C8B2E_861A_459E_9D09_3AF38A1DE99E_.wvu.Rows" hidden="1">[34]Presentacion!#REF!</definedName>
    <definedName name="Z_F540D718_D9AA_403F_AE49_60D937FD77E5_.wvu.Rows" hidden="1">[34]Presentacion!#REF!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v">#REF!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'[82]A.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3" l="1"/>
  <c r="D7" i="4"/>
  <c r="D6" i="4"/>
  <c r="D5" i="4"/>
  <c r="D4" i="4"/>
  <c r="H18" i="3"/>
  <c r="F28" i="3"/>
  <c r="F31" i="3"/>
  <c r="F27" i="3"/>
  <c r="F29" i="3"/>
  <c r="F30" i="3"/>
  <c r="AP36" i="16"/>
  <c r="AP35" i="16"/>
  <c r="AP34" i="16"/>
  <c r="AP33" i="16"/>
  <c r="AP32" i="16"/>
  <c r="AL36" i="16" l="1"/>
  <c r="AL35" i="16"/>
  <c r="AL34" i="16"/>
  <c r="AL33" i="16"/>
  <c r="AL32" i="16"/>
  <c r="AH36" i="16"/>
  <c r="AH35" i="16"/>
  <c r="AH34" i="16"/>
  <c r="AH33" i="16"/>
  <c r="AH32" i="16"/>
  <c r="AD36" i="16"/>
  <c r="AD35" i="16"/>
  <c r="AD34" i="16"/>
  <c r="AD33" i="16"/>
  <c r="AD32" i="16"/>
  <c r="Z36" i="16"/>
  <c r="Z35" i="16"/>
  <c r="Z34" i="16"/>
  <c r="Z33" i="16"/>
  <c r="Z32" i="16"/>
  <c r="V32" i="16"/>
  <c r="V36" i="16"/>
  <c r="V35" i="16"/>
  <c r="V34" i="16"/>
  <c r="V33" i="16"/>
  <c r="AG37" i="16" l="1"/>
  <c r="AC37" i="16"/>
  <c r="Y37" i="16"/>
  <c r="U37" i="16"/>
  <c r="AN36" i="16" l="1"/>
  <c r="AO36" i="16" s="1"/>
  <c r="AN35" i="16"/>
  <c r="AO35" i="16" s="1"/>
  <c r="AN34" i="16"/>
  <c r="AN33" i="16"/>
  <c r="AO33" i="16" s="1"/>
  <c r="AN32" i="16"/>
  <c r="AN31" i="16"/>
  <c r="AN30" i="16"/>
  <c r="AO30" i="16" s="1"/>
  <c r="AP30" i="16" s="1"/>
  <c r="AN29" i="16"/>
  <c r="AN28" i="16"/>
  <c r="AO28" i="16" s="1"/>
  <c r="AN27" i="16"/>
  <c r="AO27" i="16" s="1"/>
  <c r="AN26" i="16"/>
  <c r="AN25" i="16"/>
  <c r="AO25" i="16" s="1"/>
  <c r="AP25" i="16" s="1"/>
  <c r="AN24" i="16"/>
  <c r="AN23" i="16"/>
  <c r="AN22" i="16"/>
  <c r="AO22" i="16" s="1"/>
  <c r="AP22" i="16" s="1"/>
  <c r="AN21" i="16"/>
  <c r="AO21" i="16" s="1"/>
  <c r="AN20" i="16"/>
  <c r="AO20" i="16" s="1"/>
  <c r="AN19" i="16"/>
  <c r="AO19" i="16" s="1"/>
  <c r="AN18" i="16"/>
  <c r="AN17" i="16"/>
  <c r="AO17" i="16" s="1"/>
  <c r="AN16" i="16"/>
  <c r="AN15" i="16"/>
  <c r="AN14" i="16"/>
  <c r="AO14" i="16" s="1"/>
  <c r="AP14" i="16" s="1"/>
  <c r="AN13" i="16"/>
  <c r="AN12" i="16"/>
  <c r="AO12" i="16" s="1"/>
  <c r="AN11" i="16"/>
  <c r="AO11" i="16" s="1"/>
  <c r="AP11" i="16" s="1"/>
  <c r="AN10" i="16"/>
  <c r="AN9" i="16"/>
  <c r="AO9" i="16" s="1"/>
  <c r="AN8" i="16"/>
  <c r="AN7" i="16"/>
  <c r="AN6" i="16"/>
  <c r="AO6" i="16" s="1"/>
  <c r="AN5" i="16"/>
  <c r="AO5" i="16" s="1"/>
  <c r="AF36" i="16"/>
  <c r="AF35" i="16"/>
  <c r="AF34" i="16"/>
  <c r="AG34" i="16" s="1"/>
  <c r="AF33" i="16"/>
  <c r="AG33" i="16" s="1"/>
  <c r="AF32" i="16"/>
  <c r="AF31" i="16"/>
  <c r="AF30" i="16"/>
  <c r="AF29" i="16"/>
  <c r="AG29" i="16" s="1"/>
  <c r="AF28" i="16"/>
  <c r="AF27" i="16"/>
  <c r="AG27" i="16" s="1"/>
  <c r="AF26" i="16"/>
  <c r="AF25" i="16"/>
  <c r="AG25" i="16" s="1"/>
  <c r="AF24" i="16"/>
  <c r="AG24" i="16" s="1"/>
  <c r="AF23" i="16"/>
  <c r="AF22" i="16"/>
  <c r="AG22" i="16" s="1"/>
  <c r="AH22" i="16" s="1"/>
  <c r="AF21" i="16"/>
  <c r="AG21" i="16" s="1"/>
  <c r="AF20" i="16"/>
  <c r="AF19" i="16"/>
  <c r="AF18" i="16"/>
  <c r="AG18" i="16" s="1"/>
  <c r="AF17" i="16"/>
  <c r="AG17" i="16" s="1"/>
  <c r="AF16" i="16"/>
  <c r="AF15" i="16"/>
  <c r="AF14" i="16"/>
  <c r="AF13" i="16"/>
  <c r="AF12" i="16"/>
  <c r="AF11" i="16"/>
  <c r="AG11" i="16" s="1"/>
  <c r="AF10" i="16"/>
  <c r="AF9" i="16"/>
  <c r="AF8" i="16"/>
  <c r="AG8" i="16" s="1"/>
  <c r="AF7" i="16"/>
  <c r="AF6" i="16"/>
  <c r="AG6" i="16" s="1"/>
  <c r="AF5" i="16"/>
  <c r="AG5" i="16" s="1"/>
  <c r="AJ36" i="16"/>
  <c r="AK36" i="16" s="1"/>
  <c r="AJ35" i="16"/>
  <c r="AJ34" i="16"/>
  <c r="AJ33" i="16"/>
  <c r="AK33" i="16" s="1"/>
  <c r="AJ32" i="16"/>
  <c r="AJ31" i="16"/>
  <c r="AJ30" i="16"/>
  <c r="AJ29" i="16"/>
  <c r="AJ28" i="16"/>
  <c r="AK28" i="16" s="1"/>
  <c r="AJ27" i="16"/>
  <c r="AK27" i="16" s="1"/>
  <c r="AJ26" i="16"/>
  <c r="AJ25" i="16"/>
  <c r="AJ24" i="16"/>
  <c r="AK24" i="16" s="1"/>
  <c r="AJ23" i="16"/>
  <c r="AJ22" i="16"/>
  <c r="AK22" i="16" s="1"/>
  <c r="AL22" i="16" s="1"/>
  <c r="AJ21" i="16"/>
  <c r="AJ20" i="16"/>
  <c r="AK20" i="16" s="1"/>
  <c r="AJ19" i="16"/>
  <c r="AJ18" i="16"/>
  <c r="AJ17" i="16"/>
  <c r="AJ16" i="16"/>
  <c r="AJ15" i="16"/>
  <c r="AJ14" i="16"/>
  <c r="AJ13" i="16"/>
  <c r="AJ12" i="16"/>
  <c r="AJ11" i="16"/>
  <c r="AK11" i="16" s="1"/>
  <c r="AJ10" i="16"/>
  <c r="AK10" i="16" s="1"/>
  <c r="AJ9" i="16"/>
  <c r="AJ8" i="16"/>
  <c r="AJ7" i="16"/>
  <c r="AK7" i="16" s="1"/>
  <c r="AJ6" i="16"/>
  <c r="AK6" i="16" s="1"/>
  <c r="AJ5" i="16"/>
  <c r="AB36" i="16"/>
  <c r="AB35" i="16"/>
  <c r="AB34" i="16"/>
  <c r="AB33" i="16"/>
  <c r="AB32" i="16"/>
  <c r="AB31" i="16"/>
  <c r="AC31" i="16" s="1"/>
  <c r="AB30" i="16"/>
  <c r="AB29" i="16"/>
  <c r="AC29" i="16" s="1"/>
  <c r="AB28" i="16"/>
  <c r="AB27" i="16"/>
  <c r="AC27" i="16" s="1"/>
  <c r="AB26" i="16"/>
  <c r="AC26" i="16" s="1"/>
  <c r="AB25" i="16"/>
  <c r="AB24" i="16"/>
  <c r="AB23" i="16"/>
  <c r="AC23" i="16" s="1"/>
  <c r="AB22" i="16"/>
  <c r="AC22" i="16" s="1"/>
  <c r="AD22" i="16" s="1"/>
  <c r="AB21" i="16"/>
  <c r="AB20" i="16"/>
  <c r="AB19" i="16"/>
  <c r="AB18" i="16"/>
  <c r="AB17" i="16"/>
  <c r="AB16" i="16"/>
  <c r="AB15" i="16"/>
  <c r="AC15" i="16" s="1"/>
  <c r="AB14" i="16"/>
  <c r="AC14" i="16" s="1"/>
  <c r="AD14" i="16" s="1"/>
  <c r="AB13" i="16"/>
  <c r="AC13" i="16" s="1"/>
  <c r="AB12" i="16"/>
  <c r="AC12" i="16" s="1"/>
  <c r="AB11" i="16"/>
  <c r="AC11" i="16" s="1"/>
  <c r="AB10" i="16"/>
  <c r="AC10" i="16" s="1"/>
  <c r="AD10" i="16" s="1"/>
  <c r="AB9" i="16"/>
  <c r="AB8" i="16"/>
  <c r="AB7" i="16"/>
  <c r="AC7" i="16" s="1"/>
  <c r="AC6" i="16"/>
  <c r="AB6" i="16"/>
  <c r="AB5" i="16"/>
  <c r="AC5" i="16" s="1"/>
  <c r="X36" i="16"/>
  <c r="Y36" i="16" s="1"/>
  <c r="X35" i="16"/>
  <c r="X34" i="16"/>
  <c r="X33" i="16"/>
  <c r="X32" i="16"/>
  <c r="X31" i="16"/>
  <c r="X30" i="16"/>
  <c r="X29" i="16"/>
  <c r="X28" i="16"/>
  <c r="X27" i="16"/>
  <c r="Y27" i="16" s="1"/>
  <c r="X26" i="16"/>
  <c r="Y26" i="16" s="1"/>
  <c r="X25" i="16"/>
  <c r="Y25" i="16" s="1"/>
  <c r="Z25" i="16" s="1"/>
  <c r="X24" i="16"/>
  <c r="X23" i="16"/>
  <c r="X22" i="16"/>
  <c r="Y22" i="16" s="1"/>
  <c r="Z22" i="16" s="1"/>
  <c r="X21" i="16"/>
  <c r="X20" i="16"/>
  <c r="Y20" i="16" s="1"/>
  <c r="X19" i="16"/>
  <c r="X18" i="16"/>
  <c r="X17" i="16"/>
  <c r="X16" i="16"/>
  <c r="X15" i="16"/>
  <c r="X14" i="16"/>
  <c r="X13" i="16"/>
  <c r="X12" i="16"/>
  <c r="X11" i="16"/>
  <c r="Y11" i="16" s="1"/>
  <c r="Z11" i="16" s="1"/>
  <c r="X10" i="16"/>
  <c r="Y10" i="16" s="1"/>
  <c r="X9" i="16"/>
  <c r="Y9" i="16" s="1"/>
  <c r="X8" i="16"/>
  <c r="X7" i="16"/>
  <c r="X6" i="16"/>
  <c r="Y6" i="16" s="1"/>
  <c r="X5" i="16"/>
  <c r="T36" i="16"/>
  <c r="U36" i="16" s="1"/>
  <c r="T35" i="16"/>
  <c r="U35" i="16" s="1"/>
  <c r="T34" i="16"/>
  <c r="U34" i="16" s="1"/>
  <c r="T33" i="16"/>
  <c r="U33" i="16" s="1"/>
  <c r="T32" i="16"/>
  <c r="T31" i="16"/>
  <c r="U31" i="16" s="1"/>
  <c r="T30" i="16"/>
  <c r="T29" i="16"/>
  <c r="U29" i="16" s="1"/>
  <c r="T28" i="16"/>
  <c r="U28" i="16" s="1"/>
  <c r="T27" i="16"/>
  <c r="T26" i="16"/>
  <c r="T25" i="16"/>
  <c r="T24" i="16"/>
  <c r="U24" i="16" s="1"/>
  <c r="T23" i="16"/>
  <c r="U23" i="16" s="1"/>
  <c r="T22" i="16"/>
  <c r="T21" i="16"/>
  <c r="T20" i="16"/>
  <c r="U20" i="16" s="1"/>
  <c r="T19" i="16"/>
  <c r="U19" i="16" s="1"/>
  <c r="T18" i="16"/>
  <c r="T17" i="16"/>
  <c r="T16" i="16"/>
  <c r="T15" i="16"/>
  <c r="U15" i="16" s="1"/>
  <c r="V15" i="16" s="1"/>
  <c r="T14" i="16"/>
  <c r="T13" i="16"/>
  <c r="T12" i="16"/>
  <c r="T11" i="16"/>
  <c r="T10" i="16"/>
  <c r="U10" i="16" s="1"/>
  <c r="T9" i="16"/>
  <c r="T8" i="16"/>
  <c r="T7" i="16"/>
  <c r="T6" i="16"/>
  <c r="U6" i="16" s="1"/>
  <c r="T5" i="16"/>
  <c r="N36" i="16"/>
  <c r="O36" i="16" s="1"/>
  <c r="Q36" i="16" s="1"/>
  <c r="N35" i="16"/>
  <c r="O35" i="16" s="1"/>
  <c r="Q35" i="16" s="1"/>
  <c r="K35" i="16"/>
  <c r="N34" i="16"/>
  <c r="O34" i="16" s="1"/>
  <c r="Q34" i="16" s="1"/>
  <c r="K34" i="16"/>
  <c r="N33" i="16"/>
  <c r="O33" i="16" s="1"/>
  <c r="Q33" i="16" s="1"/>
  <c r="K33" i="16"/>
  <c r="N32" i="16"/>
  <c r="O32" i="16" s="1"/>
  <c r="Q32" i="16" s="1"/>
  <c r="K32" i="16"/>
  <c r="N31" i="16"/>
  <c r="O31" i="16" s="1"/>
  <c r="Q31" i="16" s="1"/>
  <c r="M31" i="16"/>
  <c r="L31" i="16"/>
  <c r="K31" i="16"/>
  <c r="N30" i="16"/>
  <c r="O30" i="16" s="1"/>
  <c r="Q30" i="16" s="1"/>
  <c r="M30" i="16"/>
  <c r="L30" i="16"/>
  <c r="K30" i="16"/>
  <c r="N29" i="16"/>
  <c r="O29" i="16" s="1"/>
  <c r="Q29" i="16" s="1"/>
  <c r="M29" i="16"/>
  <c r="L29" i="16"/>
  <c r="K29" i="16"/>
  <c r="N28" i="16"/>
  <c r="O28" i="16" s="1"/>
  <c r="Q28" i="16" s="1"/>
  <c r="M28" i="16"/>
  <c r="L28" i="16"/>
  <c r="K28" i="16"/>
  <c r="N27" i="16"/>
  <c r="O27" i="16" s="1"/>
  <c r="Q27" i="16" s="1"/>
  <c r="M27" i="16"/>
  <c r="L27" i="16"/>
  <c r="K27" i="16"/>
  <c r="G26" i="16"/>
  <c r="E26" i="16"/>
  <c r="N25" i="16"/>
  <c r="O25" i="16" s="1"/>
  <c r="Q25" i="16" s="1"/>
  <c r="M25" i="16"/>
  <c r="L25" i="16"/>
  <c r="K25" i="16"/>
  <c r="N24" i="16"/>
  <c r="O24" i="16" s="1"/>
  <c r="Q24" i="16" s="1"/>
  <c r="M24" i="16"/>
  <c r="L24" i="16"/>
  <c r="K24" i="16"/>
  <c r="N23" i="16"/>
  <c r="O23" i="16" s="1"/>
  <c r="Q23" i="16" s="1"/>
  <c r="M23" i="16"/>
  <c r="L23" i="16"/>
  <c r="K23" i="16"/>
  <c r="N22" i="16"/>
  <c r="O22" i="16" s="1"/>
  <c r="Q22" i="16" s="1"/>
  <c r="M22" i="16"/>
  <c r="L22" i="16"/>
  <c r="K22" i="16"/>
  <c r="N21" i="16"/>
  <c r="O21" i="16" s="1"/>
  <c r="Q21" i="16" s="1"/>
  <c r="M21" i="16"/>
  <c r="L21" i="16"/>
  <c r="K21" i="16"/>
  <c r="G20" i="16"/>
  <c r="E20" i="16"/>
  <c r="I19" i="16"/>
  <c r="G19" i="16"/>
  <c r="E19" i="16"/>
  <c r="N18" i="16"/>
  <c r="O18" i="16" s="1"/>
  <c r="Q18" i="16" s="1"/>
  <c r="M18" i="16"/>
  <c r="L18" i="16"/>
  <c r="K18" i="16"/>
  <c r="N17" i="16"/>
  <c r="O17" i="16" s="1"/>
  <c r="Q17" i="16" s="1"/>
  <c r="M17" i="16"/>
  <c r="L17" i="16"/>
  <c r="K17" i="16"/>
  <c r="N16" i="16"/>
  <c r="O16" i="16" s="1"/>
  <c r="Q16" i="16" s="1"/>
  <c r="M16" i="16"/>
  <c r="L16" i="16"/>
  <c r="K16" i="16"/>
  <c r="N15" i="16"/>
  <c r="O15" i="16" s="1"/>
  <c r="Q15" i="16" s="1"/>
  <c r="M15" i="16"/>
  <c r="L15" i="16"/>
  <c r="K15" i="16"/>
  <c r="N14" i="16"/>
  <c r="O14" i="16" s="1"/>
  <c r="Q14" i="16" s="1"/>
  <c r="M14" i="16"/>
  <c r="L14" i="16"/>
  <c r="K14" i="16"/>
  <c r="N13" i="16"/>
  <c r="O13" i="16" s="1"/>
  <c r="Q13" i="16" s="1"/>
  <c r="M13" i="16"/>
  <c r="L13" i="16"/>
  <c r="K13" i="16"/>
  <c r="N12" i="16"/>
  <c r="O12" i="16" s="1"/>
  <c r="Q12" i="16" s="1"/>
  <c r="M12" i="16"/>
  <c r="L12" i="16"/>
  <c r="K12" i="16"/>
  <c r="N11" i="16"/>
  <c r="O11" i="16" s="1"/>
  <c r="Q11" i="16" s="1"/>
  <c r="M11" i="16"/>
  <c r="L11" i="16"/>
  <c r="K11" i="16"/>
  <c r="N10" i="16"/>
  <c r="O10" i="16" s="1"/>
  <c r="Q10" i="16" s="1"/>
  <c r="M10" i="16"/>
  <c r="L10" i="16"/>
  <c r="K10" i="16"/>
  <c r="N9" i="16"/>
  <c r="O9" i="16" s="1"/>
  <c r="Q9" i="16" s="1"/>
  <c r="M9" i="16"/>
  <c r="L9" i="16"/>
  <c r="K9" i="16"/>
  <c r="E8" i="16"/>
  <c r="N8" i="16" s="1"/>
  <c r="O8" i="16" s="1"/>
  <c r="Q8" i="16" s="1"/>
  <c r="N7" i="16"/>
  <c r="O7" i="16" s="1"/>
  <c r="Q7" i="16" s="1"/>
  <c r="M7" i="16"/>
  <c r="L7" i="16"/>
  <c r="K7" i="16"/>
  <c r="I6" i="16"/>
  <c r="G6" i="16"/>
  <c r="E6" i="16"/>
  <c r="N5" i="16"/>
  <c r="O5" i="16" s="1"/>
  <c r="Q5" i="16" s="1"/>
  <c r="M5" i="16"/>
  <c r="L5" i="16"/>
  <c r="K5" i="16"/>
  <c r="N60" i="18"/>
  <c r="O60" i="18" s="1"/>
  <c r="Q60" i="18" s="1"/>
  <c r="N59" i="18"/>
  <c r="O59" i="18" s="1"/>
  <c r="Q59" i="18" s="1"/>
  <c r="K59" i="18"/>
  <c r="N58" i="18"/>
  <c r="O58" i="18" s="1"/>
  <c r="Q58" i="18" s="1"/>
  <c r="K58" i="18"/>
  <c r="N57" i="18"/>
  <c r="O57" i="18" s="1"/>
  <c r="Q57" i="18" s="1"/>
  <c r="K57" i="18"/>
  <c r="N56" i="18"/>
  <c r="O56" i="18" s="1"/>
  <c r="Q56" i="18" s="1"/>
  <c r="Q61" i="18" s="1"/>
  <c r="K56" i="18"/>
  <c r="N42" i="18"/>
  <c r="O42" i="18" s="1"/>
  <c r="Q42" i="18" s="1"/>
  <c r="K42" i="18"/>
  <c r="N41" i="18"/>
  <c r="O41" i="18" s="1"/>
  <c r="Q41" i="18" s="1"/>
  <c r="K41" i="18"/>
  <c r="N40" i="18"/>
  <c r="O40" i="18" s="1"/>
  <c r="Q40" i="18" s="1"/>
  <c r="K40" i="18"/>
  <c r="N39" i="18"/>
  <c r="O39" i="18" s="1"/>
  <c r="Q39" i="18" s="1"/>
  <c r="K39" i="18"/>
  <c r="N38" i="18"/>
  <c r="O38" i="18" s="1"/>
  <c r="Q38" i="18" s="1"/>
  <c r="K38" i="18"/>
  <c r="N37" i="18"/>
  <c r="O37" i="18" s="1"/>
  <c r="Q37" i="18" s="1"/>
  <c r="K37" i="18"/>
  <c r="N34" i="18"/>
  <c r="O34" i="18" s="1"/>
  <c r="Q34" i="18" s="1"/>
  <c r="K34" i="18"/>
  <c r="N33" i="18"/>
  <c r="O33" i="18" s="1"/>
  <c r="Q33" i="18" s="1"/>
  <c r="M33" i="18"/>
  <c r="L33" i="18"/>
  <c r="K33" i="18"/>
  <c r="N32" i="18"/>
  <c r="O32" i="18" s="1"/>
  <c r="Q32" i="18" s="1"/>
  <c r="M32" i="18"/>
  <c r="L32" i="18"/>
  <c r="K32" i="18"/>
  <c r="N31" i="18"/>
  <c r="O31" i="18" s="1"/>
  <c r="Q31" i="18" s="1"/>
  <c r="M31" i="18"/>
  <c r="L31" i="18"/>
  <c r="K31" i="18"/>
  <c r="N30" i="18"/>
  <c r="O30" i="18" s="1"/>
  <c r="Q30" i="18" s="1"/>
  <c r="M30" i="18"/>
  <c r="L30" i="18"/>
  <c r="K30" i="18"/>
  <c r="N29" i="18"/>
  <c r="O29" i="18" s="1"/>
  <c r="Q29" i="18" s="1"/>
  <c r="M29" i="18"/>
  <c r="L29" i="18"/>
  <c r="K29" i="18"/>
  <c r="G28" i="18"/>
  <c r="E28" i="18"/>
  <c r="M28" i="18" s="1"/>
  <c r="N27" i="18"/>
  <c r="O27" i="18" s="1"/>
  <c r="Q27" i="18" s="1"/>
  <c r="M27" i="18"/>
  <c r="L27" i="18"/>
  <c r="K27" i="18"/>
  <c r="N26" i="18"/>
  <c r="O26" i="18" s="1"/>
  <c r="Q26" i="18" s="1"/>
  <c r="M26" i="18"/>
  <c r="L26" i="18"/>
  <c r="K26" i="18"/>
  <c r="N25" i="18"/>
  <c r="O25" i="18" s="1"/>
  <c r="Q25" i="18" s="1"/>
  <c r="M25" i="18"/>
  <c r="L25" i="18"/>
  <c r="K25" i="18"/>
  <c r="N24" i="18"/>
  <c r="O24" i="18" s="1"/>
  <c r="Q24" i="18" s="1"/>
  <c r="M24" i="18"/>
  <c r="L24" i="18"/>
  <c r="K24" i="18"/>
  <c r="N23" i="18"/>
  <c r="O23" i="18" s="1"/>
  <c r="Q23" i="18" s="1"/>
  <c r="M23" i="18"/>
  <c r="L23" i="18"/>
  <c r="K23" i="18"/>
  <c r="G22" i="18"/>
  <c r="N22" i="18" s="1"/>
  <c r="O22" i="18" s="1"/>
  <c r="Q22" i="18" s="1"/>
  <c r="E22" i="18"/>
  <c r="I21" i="18"/>
  <c r="G21" i="18"/>
  <c r="E21" i="18"/>
  <c r="M21" i="18" s="1"/>
  <c r="N20" i="18"/>
  <c r="O20" i="18" s="1"/>
  <c r="Q20" i="18" s="1"/>
  <c r="M20" i="18"/>
  <c r="L20" i="18"/>
  <c r="K20" i="18"/>
  <c r="Q19" i="18"/>
  <c r="O19" i="18"/>
  <c r="N19" i="18"/>
  <c r="M19" i="18"/>
  <c r="L19" i="18"/>
  <c r="K19" i="18"/>
  <c r="N18" i="18"/>
  <c r="O18" i="18" s="1"/>
  <c r="Q18" i="18" s="1"/>
  <c r="M18" i="18"/>
  <c r="L18" i="18"/>
  <c r="K18" i="18"/>
  <c r="N17" i="18"/>
  <c r="O17" i="18" s="1"/>
  <c r="Q17" i="18" s="1"/>
  <c r="M17" i="18"/>
  <c r="L17" i="18"/>
  <c r="K17" i="18"/>
  <c r="N16" i="18"/>
  <c r="O16" i="18" s="1"/>
  <c r="Q16" i="18" s="1"/>
  <c r="M16" i="18"/>
  <c r="L16" i="18"/>
  <c r="K16" i="18"/>
  <c r="N15" i="18"/>
  <c r="O15" i="18" s="1"/>
  <c r="Q15" i="18" s="1"/>
  <c r="M15" i="18"/>
  <c r="L15" i="18"/>
  <c r="K15" i="18"/>
  <c r="O14" i="18"/>
  <c r="Q14" i="18" s="1"/>
  <c r="N14" i="18"/>
  <c r="M14" i="18"/>
  <c r="L14" i="18"/>
  <c r="K14" i="18"/>
  <c r="N13" i="18"/>
  <c r="O13" i="18" s="1"/>
  <c r="Q13" i="18" s="1"/>
  <c r="M13" i="18"/>
  <c r="L13" i="18"/>
  <c r="K13" i="18"/>
  <c r="N12" i="18"/>
  <c r="O12" i="18" s="1"/>
  <c r="Q12" i="18" s="1"/>
  <c r="M12" i="18"/>
  <c r="L12" i="18"/>
  <c r="K12" i="18"/>
  <c r="Q11" i="18"/>
  <c r="O11" i="18"/>
  <c r="N11" i="18"/>
  <c r="M11" i="18"/>
  <c r="L11" i="18"/>
  <c r="K11" i="18"/>
  <c r="E10" i="18"/>
  <c r="K10" i="18" s="1"/>
  <c r="N9" i="18"/>
  <c r="O9" i="18" s="1"/>
  <c r="Q9" i="18" s="1"/>
  <c r="M9" i="18"/>
  <c r="L9" i="18"/>
  <c r="K9" i="18"/>
  <c r="I8" i="18"/>
  <c r="G8" i="18"/>
  <c r="E8" i="18"/>
  <c r="K8" i="18" s="1"/>
  <c r="N7" i="18"/>
  <c r="O7" i="18" s="1"/>
  <c r="Q7" i="18" s="1"/>
  <c r="M7" i="18"/>
  <c r="L7" i="18"/>
  <c r="K7" i="18"/>
  <c r="Z27" i="16" l="1"/>
  <c r="AD13" i="16"/>
  <c r="AC8" i="16"/>
  <c r="AD8" i="16" s="1"/>
  <c r="AP27" i="16"/>
  <c r="AD11" i="16"/>
  <c r="AP19" i="16"/>
  <c r="AD27" i="16"/>
  <c r="AD29" i="16"/>
  <c r="AL11" i="16"/>
  <c r="AH27" i="16"/>
  <c r="AD15" i="16"/>
  <c r="AL27" i="16"/>
  <c r="AC24" i="16"/>
  <c r="AD24" i="16" s="1"/>
  <c r="AL10" i="16"/>
  <c r="Z9" i="16"/>
  <c r="AD31" i="16"/>
  <c r="AH11" i="16"/>
  <c r="AP9" i="16"/>
  <c r="AP29" i="16"/>
  <c r="AP16" i="16"/>
  <c r="AP17" i="16"/>
  <c r="AO7" i="16"/>
  <c r="AP7" i="16" s="1"/>
  <c r="AP12" i="16"/>
  <c r="AO23" i="16"/>
  <c r="AP23" i="16" s="1"/>
  <c r="AP28" i="16"/>
  <c r="AO18" i="16"/>
  <c r="AP18" i="16" s="1"/>
  <c r="AO34" i="16"/>
  <c r="AO13" i="16"/>
  <c r="AP13" i="16" s="1"/>
  <c r="AO29" i="16"/>
  <c r="AO8" i="16"/>
  <c r="AP8" i="16" s="1"/>
  <c r="AO24" i="16"/>
  <c r="AP24" i="16" s="1"/>
  <c r="AO31" i="16"/>
  <c r="AP31" i="16" s="1"/>
  <c r="AP5" i="16"/>
  <c r="AO16" i="16"/>
  <c r="AP21" i="16"/>
  <c r="AO32" i="16"/>
  <c r="AO15" i="16"/>
  <c r="AP15" i="16" s="1"/>
  <c r="AO10" i="16"/>
  <c r="AP10" i="16" s="1"/>
  <c r="AO26" i="16"/>
  <c r="AH16" i="16"/>
  <c r="AH31" i="16"/>
  <c r="AG12" i="16"/>
  <c r="AH12" i="16" s="1"/>
  <c r="AH17" i="16"/>
  <c r="AG7" i="16"/>
  <c r="AH7" i="16" s="1"/>
  <c r="AG13" i="16"/>
  <c r="AH13" i="16" s="1"/>
  <c r="AH29" i="16"/>
  <c r="AH24" i="16"/>
  <c r="AG35" i="16"/>
  <c r="AG30" i="16"/>
  <c r="AH30" i="16" s="1"/>
  <c r="AG9" i="16"/>
  <c r="AH9" i="16" s="1"/>
  <c r="AG20" i="16"/>
  <c r="AH25" i="16"/>
  <c r="AG36" i="16"/>
  <c r="AG23" i="16"/>
  <c r="AH23" i="16" s="1"/>
  <c r="AH18" i="16"/>
  <c r="AH8" i="16"/>
  <c r="AG14" i="16"/>
  <c r="AH14" i="16" s="1"/>
  <c r="AG15" i="16"/>
  <c r="AH15" i="16" s="1"/>
  <c r="AG31" i="16"/>
  <c r="AG10" i="16"/>
  <c r="AH10" i="16" s="1"/>
  <c r="AG26" i="16"/>
  <c r="AH5" i="16"/>
  <c r="AG16" i="16"/>
  <c r="AH21" i="16"/>
  <c r="AG32" i="16"/>
  <c r="AG28" i="16"/>
  <c r="AH28" i="16" s="1"/>
  <c r="AG19" i="16"/>
  <c r="AL18" i="16"/>
  <c r="AL5" i="16"/>
  <c r="AK12" i="16"/>
  <c r="AL12" i="16" s="1"/>
  <c r="AK23" i="16"/>
  <c r="AL23" i="16" s="1"/>
  <c r="AL7" i="16"/>
  <c r="AK18" i="16"/>
  <c r="AK34" i="16"/>
  <c r="AK13" i="16"/>
  <c r="AL13" i="16" s="1"/>
  <c r="AK29" i="16"/>
  <c r="AL29" i="16" s="1"/>
  <c r="AK19" i="16"/>
  <c r="AK35" i="16"/>
  <c r="AK14" i="16"/>
  <c r="AL14" i="16" s="1"/>
  <c r="AK30" i="16"/>
  <c r="AL30" i="16" s="1"/>
  <c r="AK15" i="16"/>
  <c r="AL15" i="16" s="1"/>
  <c r="AK31" i="16"/>
  <c r="AL31" i="16" s="1"/>
  <c r="AK17" i="16"/>
  <c r="AL17" i="16" s="1"/>
  <c r="AK26" i="16"/>
  <c r="AL28" i="16"/>
  <c r="AK8" i="16"/>
  <c r="AL8" i="16" s="1"/>
  <c r="AK9" i="16"/>
  <c r="AL9" i="16" s="1"/>
  <c r="AK5" i="16"/>
  <c r="AK21" i="16"/>
  <c r="AL21" i="16" s="1"/>
  <c r="AL24" i="16"/>
  <c r="AK16" i="16"/>
  <c r="AL16" i="16" s="1"/>
  <c r="AK32" i="16"/>
  <c r="AK25" i="16"/>
  <c r="AL25" i="16" s="1"/>
  <c r="AD18" i="16"/>
  <c r="AD17" i="16"/>
  <c r="AC33" i="16"/>
  <c r="AC28" i="16"/>
  <c r="AD28" i="16" s="1"/>
  <c r="AC17" i="16"/>
  <c r="AD7" i="16"/>
  <c r="AC18" i="16"/>
  <c r="AD23" i="16"/>
  <c r="AC34" i="16"/>
  <c r="AD12" i="16"/>
  <c r="AC19" i="16"/>
  <c r="AC35" i="16"/>
  <c r="AC30" i="16"/>
  <c r="AD30" i="16" s="1"/>
  <c r="AC9" i="16"/>
  <c r="AD9" i="16" s="1"/>
  <c r="AC25" i="16"/>
  <c r="AD25" i="16" s="1"/>
  <c r="AC20" i="16"/>
  <c r="AC36" i="16"/>
  <c r="AC21" i="16"/>
  <c r="AD21" i="16" s="1"/>
  <c r="AD5" i="16"/>
  <c r="AC16" i="16"/>
  <c r="AD16" i="16" s="1"/>
  <c r="AC32" i="16"/>
  <c r="Y15" i="16"/>
  <c r="Z15" i="16" s="1"/>
  <c r="Y5" i="16"/>
  <c r="Z5" i="16" s="1"/>
  <c r="Z10" i="16"/>
  <c r="Y21" i="16"/>
  <c r="Z21" i="16" s="1"/>
  <c r="Y17" i="16"/>
  <c r="Z17" i="16" s="1"/>
  <c r="Y33" i="16"/>
  <c r="Y12" i="16"/>
  <c r="Z12" i="16" s="1"/>
  <c r="Y28" i="16"/>
  <c r="Z28" i="16" s="1"/>
  <c r="Y7" i="16"/>
  <c r="Z7" i="16" s="1"/>
  <c r="Y23" i="16"/>
  <c r="Z23" i="16" s="1"/>
  <c r="Y18" i="16"/>
  <c r="Z18" i="16" s="1"/>
  <c r="Y34" i="16"/>
  <c r="Y13" i="16"/>
  <c r="Z13" i="16" s="1"/>
  <c r="Y29" i="16"/>
  <c r="Z29" i="16" s="1"/>
  <c r="Y8" i="16"/>
  <c r="Z8" i="16" s="1"/>
  <c r="Y24" i="16"/>
  <c r="Z24" i="16" s="1"/>
  <c r="Y19" i="16"/>
  <c r="Z19" i="16" s="1"/>
  <c r="Y35" i="16"/>
  <c r="Y14" i="16"/>
  <c r="Z14" i="16" s="1"/>
  <c r="Y30" i="16"/>
  <c r="Z30" i="16" s="1"/>
  <c r="Y31" i="16"/>
  <c r="Z31" i="16" s="1"/>
  <c r="Y16" i="16"/>
  <c r="Z16" i="16" s="1"/>
  <c r="Y32" i="16"/>
  <c r="V31" i="16"/>
  <c r="V11" i="16"/>
  <c r="V18" i="16"/>
  <c r="V10" i="16"/>
  <c r="U16" i="16"/>
  <c r="V16" i="16" s="1"/>
  <c r="U13" i="16"/>
  <c r="V13" i="16" s="1"/>
  <c r="U21" i="16"/>
  <c r="V21" i="16" s="1"/>
  <c r="U27" i="16"/>
  <c r="V27" i="16" s="1"/>
  <c r="U17" i="16"/>
  <c r="V17" i="16" s="1"/>
  <c r="U18" i="16"/>
  <c r="V23" i="16"/>
  <c r="U14" i="16"/>
  <c r="V14" i="16" s="1"/>
  <c r="U30" i="16"/>
  <c r="V30" i="16" s="1"/>
  <c r="U26" i="16"/>
  <c r="U22" i="16"/>
  <c r="V22" i="16" s="1"/>
  <c r="U12" i="16"/>
  <c r="V12" i="16" s="1"/>
  <c r="U7" i="16"/>
  <c r="V7" i="16" s="1"/>
  <c r="V28" i="16"/>
  <c r="V29" i="16"/>
  <c r="V24" i="16"/>
  <c r="U9" i="16"/>
  <c r="V9" i="16" s="1"/>
  <c r="U25" i="16"/>
  <c r="V25" i="16" s="1"/>
  <c r="U32" i="16"/>
  <c r="U11" i="16"/>
  <c r="U8" i="16"/>
  <c r="V8" i="16" s="1"/>
  <c r="U5" i="16"/>
  <c r="V5" i="16" s="1"/>
  <c r="N6" i="16"/>
  <c r="O6" i="16" s="1"/>
  <c r="Q6" i="16" s="1"/>
  <c r="L19" i="16"/>
  <c r="N26" i="16"/>
  <c r="O26" i="16" s="1"/>
  <c r="Q26" i="16" s="1"/>
  <c r="N20" i="16"/>
  <c r="O20" i="16" s="1"/>
  <c r="Q20" i="16" s="1"/>
  <c r="L20" i="16"/>
  <c r="L8" i="16"/>
  <c r="K6" i="16"/>
  <c r="L26" i="16"/>
  <c r="K19" i="16"/>
  <c r="M26" i="16"/>
  <c r="M20" i="16"/>
  <c r="K8" i="16"/>
  <c r="M8" i="16"/>
  <c r="L6" i="16"/>
  <c r="M6" i="16"/>
  <c r="M19" i="16"/>
  <c r="N19" i="16"/>
  <c r="O19" i="16" s="1"/>
  <c r="Q19" i="16" s="1"/>
  <c r="K20" i="16"/>
  <c r="K26" i="16"/>
  <c r="Q43" i="18"/>
  <c r="K22" i="18"/>
  <c r="L22" i="18"/>
  <c r="L10" i="18"/>
  <c r="N10" i="18"/>
  <c r="O10" i="18" s="1"/>
  <c r="Q10" i="18" s="1"/>
  <c r="M22" i="18"/>
  <c r="M10" i="18"/>
  <c r="K28" i="18"/>
  <c r="L8" i="18"/>
  <c r="L28" i="18"/>
  <c r="N8" i="18"/>
  <c r="O8" i="18" s="1"/>
  <c r="Q8" i="18" s="1"/>
  <c r="Q35" i="18" s="1"/>
  <c r="Q44" i="18" s="1"/>
  <c r="L21" i="18"/>
  <c r="N28" i="18"/>
  <c r="O28" i="18" s="1"/>
  <c r="Q28" i="18" s="1"/>
  <c r="N21" i="18"/>
  <c r="O21" i="18" s="1"/>
  <c r="Q21" i="18" s="1"/>
  <c r="M8" i="18"/>
  <c r="K21" i="18"/>
  <c r="AO37" i="16" l="1"/>
  <c r="AK37" i="16"/>
  <c r="AH6" i="16"/>
  <c r="AP26" i="16"/>
  <c r="AP20" i="16"/>
  <c r="AL26" i="16"/>
  <c r="Z20" i="16"/>
  <c r="AL20" i="16"/>
  <c r="AL19" i="16"/>
  <c r="Z26" i="16"/>
  <c r="AH19" i="16"/>
  <c r="AH40" i="16" s="1"/>
  <c r="AH20" i="16"/>
  <c r="AH39" i="16" s="1"/>
  <c r="V6" i="16"/>
  <c r="AH26" i="16"/>
  <c r="AL6" i="16"/>
  <c r="AL40" i="16" s="1"/>
  <c r="AD26" i="16"/>
  <c r="Z6" i="16"/>
  <c r="Z40" i="16" s="1"/>
  <c r="AD19" i="16"/>
  <c r="AD39" i="16" s="1"/>
  <c r="AD6" i="16"/>
  <c r="AD20" i="16"/>
  <c r="AP6" i="16"/>
  <c r="AP39" i="16"/>
  <c r="AP40" i="16"/>
  <c r="V26" i="16"/>
  <c r="V19" i="16"/>
  <c r="V20" i="16"/>
  <c r="Q37" i="16"/>
  <c r="Q54" i="18"/>
  <c r="Q62" i="18" s="1"/>
  <c r="Z39" i="16" l="1"/>
  <c r="Z43" i="16" s="1"/>
  <c r="AD40" i="16"/>
  <c r="AD43" i="16" s="1"/>
  <c r="AL39" i="16"/>
  <c r="AL43" i="16" s="1"/>
  <c r="AP43" i="16"/>
  <c r="AP41" i="16"/>
  <c r="AH43" i="16"/>
  <c r="AH41" i="16"/>
  <c r="AD41" i="16" l="1"/>
  <c r="Z41" i="16"/>
  <c r="AL41" i="16"/>
  <c r="F33" i="3"/>
  <c r="H33" i="3" s="1"/>
  <c r="F34" i="3"/>
  <c r="H34" i="3" s="1"/>
  <c r="W2" i="16" l="1"/>
  <c r="U2" i="16"/>
  <c r="T2" i="16"/>
  <c r="AA2" i="16" l="1"/>
  <c r="Y2" i="16"/>
  <c r="X2" i="16"/>
  <c r="AC2" i="16" l="1"/>
  <c r="AB2" i="16"/>
  <c r="AE2" i="16"/>
  <c r="C30" i="3"/>
  <c r="D30" i="3"/>
  <c r="E30" i="3"/>
  <c r="C29" i="3"/>
  <c r="A6" i="4" s="1"/>
  <c r="D29" i="3"/>
  <c r="E29" i="3"/>
  <c r="C27" i="3"/>
  <c r="D27" i="3"/>
  <c r="E27" i="3"/>
  <c r="C31" i="3"/>
  <c r="A8" i="4" s="1"/>
  <c r="D31" i="3"/>
  <c r="E31" i="3"/>
  <c r="C28" i="3"/>
  <c r="A9" i="4" s="1"/>
  <c r="D28" i="3"/>
  <c r="E28" i="3"/>
  <c r="E32" i="3"/>
  <c r="D32" i="3"/>
  <c r="C32" i="3"/>
  <c r="B9" i="4" l="1"/>
  <c r="B7" i="4"/>
  <c r="A7" i="4"/>
  <c r="C7" i="4"/>
  <c r="B8" i="4"/>
  <c r="B5" i="4"/>
  <c r="A4" i="4"/>
  <c r="A5" i="4"/>
  <c r="B4" i="4"/>
  <c r="B6" i="4"/>
  <c r="C6" i="4"/>
  <c r="AI2" i="16"/>
  <c r="AG2" i="16"/>
  <c r="AF2" i="16"/>
  <c r="V39" i="16" l="1"/>
  <c r="V40" i="16"/>
  <c r="C5" i="4"/>
  <c r="C4" i="4"/>
  <c r="AK2" i="16"/>
  <c r="AJ2" i="16"/>
  <c r="AM2" i="16"/>
  <c r="V43" i="16" l="1"/>
  <c r="V41" i="16"/>
  <c r="AN2" i="16"/>
  <c r="AO2" i="16"/>
  <c r="H29" i="3"/>
  <c r="H30" i="3" l="1"/>
  <c r="H27" i="3"/>
  <c r="H32" i="3"/>
  <c r="H28" i="3"/>
  <c r="H31" i="3" l="1"/>
  <c r="J28" i="3" s="1"/>
  <c r="J31" i="3" l="1"/>
  <c r="J30" i="3"/>
  <c r="J32" i="3"/>
  <c r="J27" i="3"/>
  <c r="J29" i="3"/>
  <c r="G7" i="4" l="1"/>
  <c r="G10" i="4" l="1"/>
  <c r="G6" i="4" l="1"/>
  <c r="G5" i="4"/>
  <c r="G4" i="4"/>
  <c r="G3" i="4"/>
  <c r="C39" i="3"/>
  <c r="H10" i="3" l="1"/>
  <c r="I11" i="3" l="1"/>
  <c r="H11" i="3"/>
  <c r="G11" i="3"/>
  <c r="E11" i="3"/>
  <c r="D11" i="3"/>
  <c r="C11" i="3"/>
  <c r="B11" i="3"/>
  <c r="G9" i="4" l="1"/>
  <c r="G31" i="3" l="1"/>
  <c r="G30" i="3"/>
  <c r="G29" i="3"/>
  <c r="G27" i="3"/>
  <c r="G2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Andres Sanchez Bogota</author>
  </authors>
  <commentList>
    <comment ref="C1" authorId="0" shapeId="0" xr:uid="{00000000-0006-0000-0300-000001000000}">
      <text>
        <r>
          <rPr>
            <b/>
            <sz val="9"/>
            <color indexed="81"/>
            <rFont val="Tahoma"/>
            <family val="2"/>
          </rPr>
          <t>David Andres Sanchez Bogota:</t>
        </r>
        <r>
          <rPr>
            <sz val="9"/>
            <color indexed="81"/>
            <rFont val="Tahoma"/>
            <family val="2"/>
          </rPr>
          <t xml:space="preserve">
DIGITAR VALOR PROPUESTA SI ESTA HABILITADA DE LO CONTRARIO DEJAR EN BLANCO
</t>
        </r>
      </text>
    </comment>
  </commentList>
</comments>
</file>

<file path=xl/sharedStrings.xml><?xml version="1.0" encoding="utf-8"?>
<sst xmlns="http://schemas.openxmlformats.org/spreadsheetml/2006/main" count="512" uniqueCount="217">
  <si>
    <t>Position</t>
  </si>
  <si>
    <t xml:space="preserve">FECHA DE REFERENCIA </t>
  </si>
  <si>
    <t>TRM</t>
  </si>
  <si>
    <t>DIGITOS TRM</t>
  </si>
  <si>
    <t>FONDO DE DESARROLLO LOCAL DE TUNJUELITO</t>
  </si>
  <si>
    <t xml:space="preserve">FECHA DE EVALUACION </t>
  </si>
  <si>
    <t xml:space="preserve">METODO DE EVALUACIÓN </t>
  </si>
  <si>
    <t xml:space="preserve">PRESUPUESTO </t>
  </si>
  <si>
    <t xml:space="preserve">PROPUESTA </t>
  </si>
  <si>
    <t>NIT</t>
  </si>
  <si>
    <t>EMPRESA</t>
  </si>
  <si>
    <t>ESTADO</t>
  </si>
  <si>
    <t>PUNTAJE</t>
  </si>
  <si>
    <t xml:space="preserve">DAVID ANDRÉS SÁNCHEZ BOGOTÁ </t>
  </si>
  <si>
    <t xml:space="preserve">CONTRATISTA </t>
  </si>
  <si>
    <t>Valor unitario incluido IVA (Si aplica)</t>
  </si>
  <si>
    <t>Valor total incluido IVA (Si aplica)</t>
  </si>
  <si>
    <t>Valor unitario incluido IVA (Si aplica) (REDONDEADO</t>
  </si>
  <si>
    <t xml:space="preserve">VALIDACIÓN </t>
  </si>
  <si>
    <t>proveedor</t>
  </si>
  <si>
    <t>VALOR PROPUESTA LOTE 1</t>
  </si>
  <si>
    <t>REQUERIR</t>
  </si>
  <si>
    <t>CANTIDAD DE PROPUESTAS</t>
  </si>
  <si>
    <t>PROMEDIO</t>
  </si>
  <si>
    <t>DESVIACION ESTANDAR</t>
  </si>
  <si>
    <t>MEDIANA</t>
  </si>
  <si>
    <t>PRESUPUESTO OFICIAL</t>
  </si>
  <si>
    <t>PORCENTAJE</t>
  </si>
  <si>
    <t>MINIMO ACEPTABLE</t>
  </si>
  <si>
    <t xml:space="preserve">ACEPTADA </t>
  </si>
  <si>
    <t>NO HABILITADA</t>
  </si>
  <si>
    <t>VALOR PROPUESTA A</t>
  </si>
  <si>
    <t>TOTAL PROPUESTA</t>
  </si>
  <si>
    <t>RECHAZADA</t>
  </si>
  <si>
    <t xml:space="preserve">JUSTIFICACION </t>
  </si>
  <si>
    <t>MINIMO ACEPTABLE &lt; 5 proponentes</t>
  </si>
  <si>
    <t>PUNTAJE MÁXIMO</t>
  </si>
  <si>
    <t>HACIENDA EL REFUGIO</t>
  </si>
  <si>
    <t>Mes</t>
  </si>
  <si>
    <t>ACEPTADAS</t>
  </si>
  <si>
    <t>NO OFERTABLES</t>
  </si>
  <si>
    <t>ITEM</t>
  </si>
  <si>
    <t>DETALLE CONCEPTO</t>
  </si>
  <si>
    <t>Unidad de
Medida</t>
  </si>
  <si>
    <t>CANTIDAD</t>
  </si>
  <si>
    <t>Hidratación</t>
  </si>
  <si>
    <t>MEDIA GEOMETRICA CON PPTO</t>
  </si>
  <si>
    <t>JUMBO</t>
  </si>
  <si>
    <t>OLIMPICA</t>
  </si>
  <si>
    <t>PANAFARGO</t>
  </si>
  <si>
    <t>Kit</t>
  </si>
  <si>
    <t>HOMECENTER</t>
  </si>
  <si>
    <t>MAQUIEVENTOS</t>
  </si>
  <si>
    <t>Jornada</t>
  </si>
  <si>
    <t>xixa</t>
  </si>
  <si>
    <t>vintage sas</t>
  </si>
  <si>
    <t>TOTAL</t>
  </si>
  <si>
    <t>PPTO 1</t>
  </si>
  <si>
    <t>PPTO 2</t>
  </si>
  <si>
    <t>OBJETO: DESARROLLAR LAS ACTIVIDADES RECREO DEPORTIVAS Y LOGÍSTICAS QUE SE REQUIERAN PARA LA REALIZACIÓN DE LA INICIATIVA FESTIVAL RECREODEPORTIVO - TUNJO FESTIVAL EN EL MARCO DEL PROYECTO 2037 DENOMINADO POR EL BIENESTAR RECREO DEPORTIVO DE TUNJUELITO</t>
  </si>
  <si>
    <t>ASOCIACIÓN DE HOGARES SI A LA VIDA</t>
  </si>
  <si>
    <t>ASOCOA</t>
  </si>
  <si>
    <t>CONSULTORES Y ASESORES TIC</t>
  </si>
  <si>
    <t>FUNCITEG</t>
  </si>
  <si>
    <t>FUNDACIÓN  G3</t>
  </si>
  <si>
    <t>FUNDACIÓN OTRO ROLLO SOCIAL</t>
  </si>
  <si>
    <t>FDLT-SAMC 334 - 2024</t>
  </si>
  <si>
    <t xml:space="preserve">ESTUDIO DE MERCADO
OBJETO: </t>
  </si>
  <si>
    <t>Objeto: “DESARROLLAR LAS ACTIVIDADES RECREO DEPORTIVAS Y LOGÍSTICAS QUE SE REQUIERAN PARA LA REALIZACIÓN DEL PROGRAMA TUNJUELITO CROSS HIT GAMES 2024 EN EL MARCO DEL PROYECTO 2037 DENOMINADO POR EL BIENESTAR RECREO DEPORTIVO DE TUNJUELITO”.</t>
  </si>
  <si>
    <t>NOMBRE DEL PROYECTO: 2037 - Por el bienestar recreo-deportivo de Tunjuelito.</t>
  </si>
  <si>
    <t>Cot. 01
IVA Incluido</t>
  </si>
  <si>
    <t>Empresa Cotizante 01</t>
  </si>
  <si>
    <t>Cot. 02
IVA Incluido</t>
  </si>
  <si>
    <t>Cot. 03
IVA Incluido</t>
  </si>
  <si>
    <t>No. de
Cotizaciones</t>
  </si>
  <si>
    <t xml:space="preserve">MEDIANA </t>
  </si>
  <si>
    <t xml:space="preserve">DESVIACIÓN ESTANDAR </t>
  </si>
  <si>
    <t>VALOR PROMEDIO UNITARIO 
IVA INCLUIDO 
(VIGENCIA 2022)</t>
  </si>
  <si>
    <t>VALOR UNITARIO 
IVA INCLUIDO 
(VIGENCIA 2023)
(REDONDEADO AL MÚLTIPLO DE 50 MÁS CERCANO SUPERIOR)</t>
  </si>
  <si>
    <t>VALOR TOTAL CON IVA</t>
  </si>
  <si>
    <t xml:space="preserve">Empresa Cotizante 02
</t>
  </si>
  <si>
    <t xml:space="preserve">Empresa Cotizante 03
</t>
  </si>
  <si>
    <t>ACTIVIDADES</t>
  </si>
  <si>
    <t xml:space="preserve">Kit de despinche: 
Llave Allen de 2/2,5/3 / 4 / 5 / 6mm 
Llave de caja de 8 / 9 / 10mm 
8 / 10 / 15mm Llave sólida 
Destornillador de estrella
Destornillador recto 
Tecla de radio 14G 
Bomba A 
Una llave inglesa 
Palanca x2 
Parche - bicicleta autoadhesivo, lija de agua y pegante para parches 
Material: acero superior. Top duro. Peso: 750g Tamaño: Juego de Herramientas Portátil de 21,5X9X5,5 cm </t>
  </si>
  <si>
    <t>Unid</t>
  </si>
  <si>
    <t>PROPARTES</t>
  </si>
  <si>
    <t>T&amp;V CICLISMO</t>
  </si>
  <si>
    <t>Termo Térmico</t>
  </si>
  <si>
    <t>Termo térmico personalizado con 2 logos tipos (colores variados) Que puede mantener la tempera caliente o fría Sellado hermético mediante ajuste firme de la tapa Tamaño aproximado de 22.5 cm de alto y 6.5 cm de diámetro con un peso aproximado de 270g Capacidad total de 500 ml.</t>
  </si>
  <si>
    <t xml:space="preserve">ZOOM </t>
  </si>
  <si>
    <t>M PUBLICIDAD</t>
  </si>
  <si>
    <t>MULTI COPIAS SHARP</t>
  </si>
  <si>
    <t>Gorra tipo safari Safari</t>
  </si>
  <si>
    <t xml:space="preserve">Gorra tipo Safari con protección de cuello desmontable 
Ala ancha con cuello desmontable 
Diseño unisex 
Plegable y fácil de transportar 
Colores surtidos 
tallas surtidas 
Material: Ripstop Camuflado 
Cordón ajustable al cuello o barbilla </t>
  </si>
  <si>
    <t>VB VELBROS</t>
  </si>
  <si>
    <t>FALABELLA</t>
  </si>
  <si>
    <t>ÉXITO</t>
  </si>
  <si>
    <t>Camisetas</t>
  </si>
  <si>
    <t xml:space="preserve">Camiseta colores surtidos cuello redondo 100% algodón con un estampado tamaño carta en la espalda y 3 logos institucionales (2 al frente tamaño bolsillo y 1 en la espalda parte inferior rectangular) a un solo color (rojo, azul, negro, verde, naranja) </t>
  </si>
  <si>
    <t>SENI</t>
  </si>
  <si>
    <t>Canguro</t>
  </si>
  <si>
    <t>Canguro con 2 compartimientos 
Bolsillo interior 1
Colore surtidos
con correa ajustable en Nailon
en tela resistente</t>
  </si>
  <si>
    <t>DECATHLON</t>
  </si>
  <si>
    <t>TOTTO</t>
  </si>
  <si>
    <t>PATICUEROS</t>
  </si>
  <si>
    <t>Caja de sobres de Bloqueadores</t>
  </si>
  <si>
    <t>cajas de 12 Sobre de protector solar de 100
resistente al agua y al sudor 
sobres de 10 ML</t>
  </si>
  <si>
    <t>LOPIDO</t>
  </si>
  <si>
    <t>MIS VITAMINAS</t>
  </si>
  <si>
    <t>TU DROGUERIA</t>
  </si>
  <si>
    <t>Botellones de agua de 20 litros</t>
  </si>
  <si>
    <t>MERCA CENTRO</t>
  </si>
  <si>
    <t>refrigerios</t>
  </si>
  <si>
    <t>Un sólido: Un pastel de pollo o sándwich, jugo o avena en la caja, fruta (manzana, pera, durazno, banano, mandarina) y dulce de chocolate. Que cumpla con las normas de Bioseguridad - Empacado en bolsa de papel</t>
  </si>
  <si>
    <t xml:space="preserve">ICOMER </t>
  </si>
  <si>
    <t>Sonido</t>
  </si>
  <si>
    <t xml:space="preserve">parlante 8” pulgadas, activa inalámbrica, de batería recargable, con cable de carga, entrada de audio, radio FM, entrada de micrófono, conexión TWS, Bluetooth, control remoto, Entrada de USB y Micro SD, pantalla digital, reproductor de MP3, 8.000 W (PMPO), dimensiones (Largo*Ancho*Alto) = 24*21*39cm aproximadamente con diadema </t>
  </si>
  <si>
    <t>MUY VACANO</t>
  </si>
  <si>
    <t>PROSOUND</t>
  </si>
  <si>
    <t>Diadema</t>
  </si>
  <si>
    <t>Micrófono Diadema Alámbrico Para Amplificador De Voz /clase.</t>
  </si>
  <si>
    <t>MUSIC BOX</t>
  </si>
  <si>
    <t>SONO MARCAS</t>
  </si>
  <si>
    <t>Numeración</t>
  </si>
  <si>
    <t>Numeración de carrera en tela cómoda color blanco, números estampados
Tamaño: 18 x 15 cms.
Perforados en 4 esquinas.
Con 1 logo tipo</t>
  </si>
  <si>
    <t>AGENCIA DE DISEÑO</t>
  </si>
  <si>
    <t>MULTI COPIAS</t>
  </si>
  <si>
    <t>Bolsas de basura</t>
  </si>
  <si>
    <t>Rollo de bolsas de basura de 90*120 por 10 unidades re alta resistencia</t>
  </si>
  <si>
    <t>MEGATIENDAS</t>
  </si>
  <si>
    <t>ILKO</t>
  </si>
  <si>
    <t>ESTRA</t>
  </si>
  <si>
    <t>Guantes</t>
  </si>
  <si>
    <t>Par guantes Industriales De Trabajo Material: tela, goma Antideslizante.</t>
  </si>
  <si>
    <t>FERRESOL</t>
  </si>
  <si>
    <t>FULL MINERIA</t>
  </si>
  <si>
    <t>EPP CARTAGENA</t>
  </si>
  <si>
    <t>Pinzas de recolección</t>
  </si>
  <si>
    <t>Clip Largo De Recolección De Basura Plegable Multifuncional
material en platico o aluminio</t>
  </si>
  <si>
    <t>GRUPO COMERCIAL</t>
  </si>
  <si>
    <t>SHOPEE</t>
  </si>
  <si>
    <t>Canchas mini tejo</t>
  </si>
  <si>
    <t>Alquiler Canchas de mini tejo en plastilina con sus respectivos tejos y mechas</t>
  </si>
  <si>
    <t>AKIRENTO</t>
  </si>
  <si>
    <t>TEJO &amp; RANA</t>
  </si>
  <si>
    <t>FARAON EVENTOS</t>
  </si>
  <si>
    <t>Boliranas</t>
  </si>
  <si>
    <t>Alquiler Juegos de Boliranas con sus respectivas esferas y tableros electrónicos</t>
  </si>
  <si>
    <t>ALTO IMPACTO</t>
  </si>
  <si>
    <t>mechas</t>
  </si>
  <si>
    <t>Paquete de mechas en forma triangular</t>
  </si>
  <si>
    <t>JUEGOS TACHO</t>
  </si>
  <si>
    <t>MUNDO COLOMBIA</t>
  </si>
  <si>
    <t xml:space="preserve">Plastilina </t>
  </si>
  <si>
    <t>Plastilina industrial para canchas de tejo color azul</t>
  </si>
  <si>
    <t>Unid 1 KL</t>
  </si>
  <si>
    <t>AL CARRITO</t>
  </si>
  <si>
    <t>MARIN PAPELERIA</t>
  </si>
  <si>
    <t>Almuerzos</t>
  </si>
  <si>
    <t xml:space="preserve">Una proteína (Carne de res, pollo o carne de cerdo), un principio (Lenteja, Frijol o pasta), ensalada, porción de arroz y papa. Jugo (Mora, limonada maracuyá) Postre (Gelatina, natilla o torta)  </t>
  </si>
  <si>
    <t>RESTAURANTE LA DANZA DEL CHIVO</t>
  </si>
  <si>
    <t>RESTAURANTE Y PESCADERIA MAR Y TIERRA</t>
  </si>
  <si>
    <t>melin sas</t>
  </si>
  <si>
    <t>Piscina</t>
  </si>
  <si>
    <t>Centro felicidad CEFE –Piscina recreativa para actividad (Esta se paga de acuerdo al PAE del IDRD)</t>
  </si>
  <si>
    <t>Jornada carril</t>
  </si>
  <si>
    <t>PAE - IDRD</t>
  </si>
  <si>
    <t>Gorros de baño</t>
  </si>
  <si>
    <t>Gorros para piscina elaborado 100% en silicona
-Talla Universal
-Tamaño Aprox.: Empaque: 20 x 12 x 1 cm.
-Peso Aprox.: Empaque: 64 g.
-Gorro con textura suave.
-Excelente estiramiento, flexibilidad y durabilidad.
Gorro de baño de alta calidad diseñado para cubrir el cabello y las orejas de agua.
-Material durable y resistente al cloro ut</t>
  </si>
  <si>
    <t>SPEEDO</t>
  </si>
  <si>
    <t>Colchonetas</t>
  </si>
  <si>
    <t>Alquiler de colchonetas medidas 2 m. x 1 m. x 8 cm. material de espuma forradas en tela.</t>
  </si>
  <si>
    <t>SAN FRANCISCO DE ASIS</t>
  </si>
  <si>
    <t>FUNDACION PALMA VERDE</t>
  </si>
  <si>
    <t>Rompecabezas</t>
  </si>
  <si>
    <t>Rompecabezas de 16 piezas en cartón con el diseño entregado por el área de prensa de la alcaldía local</t>
  </si>
  <si>
    <t>MORA PERSONALIZADOS</t>
  </si>
  <si>
    <t>IMPRESS.COM</t>
  </si>
  <si>
    <t>REGALOS CREATIVOS</t>
  </si>
  <si>
    <t>Rompecabezas de 500 fichas en cartón con alusión a paisajes, ciudades, naturaleza y cultura</t>
  </si>
  <si>
    <t>TOYNG</t>
  </si>
  <si>
    <t>LOS 3 ELEFANTES</t>
  </si>
  <si>
    <t>Fichas</t>
  </si>
  <si>
    <t>Fichas plastificadas de 10 cm x 13.7 cm con ilustración y párrafo indicado (párrafo entre 8 y 10 reglones)</t>
  </si>
  <si>
    <t>TINTIN TOYS PELUCHE Y JUGUETES</t>
  </si>
  <si>
    <t>CENTRO DE COPIADO VIVIANA</t>
  </si>
  <si>
    <t>Patineta Eléctrica</t>
  </si>
  <si>
    <t>Scooter eléctrica de 350W, velocidad máxima de 35 KM/h, autonomía de 35 km, batería de Litio Ion 13.5Ah, con cargador</t>
  </si>
  <si>
    <t>MOVILIDAD JAGER</t>
  </si>
  <si>
    <t>VILPI BIKE</t>
  </si>
  <si>
    <t>GO GREEN</t>
  </si>
  <si>
    <t>Bicicleta todo terreno</t>
  </si>
  <si>
    <t>Bicicleta todo terreno. tamaño de marco M, Marco: fabricada con un marco de acero inoxidable, con pintura YS Code, Tenedor: Acero  28.6 * 25.4* con Bloqueo de Suspensión, rin 29", Llantas: en caucho 29" x 2.125, Pedales: Plásticos con Reflectivos Medida 9/16", Frenos: Frenos de Disco en Aluminio Llanta delantera y trasera, Pacha: de 6 velocidades, Velocidades 14-28T Index.</t>
  </si>
  <si>
    <t>HOME SALE</t>
  </si>
  <si>
    <t>Cariil</t>
  </si>
  <si>
    <t>TALENTO HUMANO</t>
  </si>
  <si>
    <t>Coordinador general</t>
  </si>
  <si>
    <t>Licenciado en educación física y/o profesional en cultura física y/o Administración Deportiva y/o ciencias del deporte y/o áreas afines a la pedagogía del deporte y/o la Educación Física. El postulado debe acreditar Experiencia profesional mínima (23) meses debidamente certificados de los cuales debe acreditar experiencia específica en la coordinación de mínimo dos (2) proyectos en eventos deportivos y/o recreativos. (1 persona por 3 meses) (Ítem No Ofertable)</t>
  </si>
  <si>
    <t>Monitores</t>
  </si>
  <si>
    <t>Tecnólogo, técnico y/o estudiante con aprobación mínima del cincuenta por ciento (50%) del pensum universitario áreas afines a la pedagogía del deporte y/o la Educación Física. El postulado debe acreditar experiencia laboral mínima de doce (12) meses debidamente certificados De los cuales seis (6) meses deben ser en experiencia laboral específica en acompañamiento de proyectos recreativos y/o deportivos. (2 personas, cada una de ella por 3 meses) (Ítem No Ofertable)</t>
  </si>
  <si>
    <t>Logístico</t>
  </si>
  <si>
    <t>Estudios de educación básica primaria o título bachiller. El postulado debe acreditar experiencia mínima de seis (6) meses debidamente certificados. (Treinta personas, solo por los días de las jornadas (2 días)) (Ítem No Ofertable)</t>
  </si>
  <si>
    <t>Guia Turistico</t>
  </si>
  <si>
    <t>Título de formación técnica o tecnológica o acreditación u aprobación del 50% o más de un plan de estudios de una carrera profesional que sea a fin del objetivo a contratar 36 meses de experiencia aboral de los cuales 6 meses de experiencia en temas de guía turístico (Ítem No Ofertable)</t>
  </si>
  <si>
    <t>Tallerista uso de la bici</t>
  </si>
  <si>
    <t>Título de formación técnica o tecnológica o acreditación u aprobación del 50% o más de un plan de estudios de una carrera profesional que sea a fin del objetivo a contratar 36 meses de experiencia aboral de los cuales 6 meses de experiencia en temas de charlas (Ítem No Ofertable)</t>
  </si>
  <si>
    <t xml:space="preserve">Profe </t>
  </si>
  <si>
    <t>Estudios de educación básica primaria o título bachiller. El postulado debe acreditar experiencia mínima de seis (6) meses debidamente certificados de los cuales 2 meses deben ser como entrenado del deporte solicitado.  (Ítem No Ofertable)</t>
  </si>
  <si>
    <t>TOTAL DE RECURSO HUMANO</t>
  </si>
  <si>
    <t>Deacuerdo al estudio de mercado obtenido se encuentra que es viable para el presente proceso un presupuesto estimado de ....</t>
  </si>
  <si>
    <t>SUBTOTAL</t>
  </si>
  <si>
    <t>RECURSO HUMANO</t>
  </si>
  <si>
    <t>Decreto # 001 del 4/01/2024 de la Secretaria Distrital de gobierno</t>
  </si>
  <si>
    <t>Estudio de educación básica primaria o título Bachiller, El postulado debe acreditar experiencia laboral mínima de seis (6) meses debidamente certificados. (3 personas durante 3 meses cada una)) (Ítem No Ofertable)</t>
  </si>
  <si>
    <t>Estudios de educación básica primaria o título bachiller. El postulado debe acreditar experiencia mínima de tres (3) meses debidamente certificados. (20 personas, solo por los días de las jornadas (2 días)) (Ítem No Ofertable)</t>
  </si>
  <si>
    <t>REQUERIR PAB</t>
  </si>
  <si>
    <t xml:space="preserve">
OBSERVACIONES:
1. Se rechaza proponente Asociación Hogares si a la Vida no presentó formato de propuesta por lo que "4.8.11. Cuando las propuestas presenten situaciones, circunstancias, características o elementos que impidan su comparación objetiva con las demás propuestas"
2. Se rechaza proponente Fundación G3, por modificar items no ofertables 28-32, incurriendo en causal " Cuando los oferentes incluyan condicionamientos diferentes o las actividades ofrecidas no se ajusten a todas y cada una de las actividades, condiciones y especificaciones técnicas descritas en el presente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</si>
</sst>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 ;\-#,##0.00\ "/>
    <numFmt numFmtId="166" formatCode="_-[$$-409]* #,##0_ ;_-[$$-409]* \-#,##0\ ;_-[$$-409]* &quot;-&quot;??_ ;_-@_ "/>
    <numFmt numFmtId="167" formatCode="_ &quot;$&quot;\ * #,##0_ ;_ &quot;$&quot;\ * \-#,##0_ ;_ &quot;$&quot;\ * &quot;-&quot;_ ;_ @_ "/>
    <numFmt numFmtId="168" formatCode="&quot;$&quot;\ #,##0.00;[Red]&quot;$&quot;\ \-#,##0.00"/>
    <numFmt numFmtId="169" formatCode="_-* #,##0.00\ &quot;Pts&quot;_-;\-* #,##0.00\ &quot;Pts&quot;_-;_-* &quot;-&quot;??\ &quot;Pts&quot;_-;_-@_-"/>
    <numFmt numFmtId="170" formatCode="_(&quot;$&quot;\ * #,##0_);_(&quot;$&quot;\ * \(#,##0\);_(&quot;$&quot;\ * &quot;-&quot;??_);_(@_)"/>
    <numFmt numFmtId="171" formatCode="_-* #,##0.00\ &quot;€&quot;_-;\-* #,##0.00\ &quot;€&quot;_-;_-* &quot;-&quot;??\ &quot;€&quot;_-;_-@_-"/>
    <numFmt numFmtId="172" formatCode="_-&quot;$&quot;* #,##0.00_-;\-&quot;$&quot;* #,##0.00_-;_-&quot;$&quot;* &quot;-&quot;??_-;_-@_-"/>
    <numFmt numFmtId="173" formatCode="_-[$$-240A]\ * #,##0_-;\-[$$-240A]\ * #,##0_-;_-[$$-240A]\ * &quot;-&quot;_-;_-@_-"/>
    <numFmt numFmtId="174" formatCode="_-* #,##0\ &quot;€&quot;_-;\-* #,##0\ &quot;€&quot;_-;_-* &quot;-&quot;\ &quot;€&quot;_-;_-@_-"/>
    <numFmt numFmtId="175" formatCode="_-[$$-409]* #,##0.00_ ;_-[$$-409]* \-#,##0.00\ ;_-[$$-409]* &quot;-&quot;??_ ;_-@_ "/>
    <numFmt numFmtId="176" formatCode="[$$-240A]\ #,##0"/>
    <numFmt numFmtId="184" formatCode="_-[$$-240A]\ * #,##0_-;\-[$$-240A]\ * #,##0_-;_-[$$-240A]\ * &quot;-&quot;??_-;_-@_-"/>
  </numFmts>
  <fonts count="60">
    <font>
      <sz val="11"/>
      <color theme="1"/>
      <name val="Calibri"/>
      <family val="2"/>
      <scheme val="minor"/>
    </font>
    <font>
      <sz val="11"/>
      <color theme="1"/>
      <name val="Calibri"/>
      <family val="2"/>
    </font>
    <font>
      <b/>
      <sz val="26"/>
      <color theme="1"/>
      <name val="Arial Narrow"/>
      <family val="2"/>
    </font>
    <font>
      <sz val="11"/>
      <color theme="1"/>
      <name val="Arial Narrow"/>
      <family val="2"/>
    </font>
    <font>
      <sz val="11"/>
      <color theme="0"/>
      <name val="Arial Narrow"/>
      <family val="2"/>
    </font>
    <font>
      <b/>
      <sz val="20"/>
      <color theme="1"/>
      <name val="Arial Narrow"/>
      <family val="2"/>
    </font>
    <font>
      <b/>
      <sz val="14"/>
      <color theme="0"/>
      <name val="Arial Narrow"/>
      <family val="2"/>
    </font>
    <font>
      <sz val="14"/>
      <color theme="1"/>
      <name val="Arial Narrow"/>
      <family val="2"/>
    </font>
    <font>
      <b/>
      <sz val="14"/>
      <color theme="1"/>
      <name val="Arial Narrow"/>
      <family val="2"/>
    </font>
    <font>
      <b/>
      <sz val="11"/>
      <color theme="1"/>
      <name val="Arial Narrow"/>
      <family val="2"/>
    </font>
    <font>
      <sz val="11"/>
      <color theme="1"/>
      <name val="Calibri"/>
      <family val="2"/>
      <scheme val="minor"/>
    </font>
    <font>
      <b/>
      <sz val="10"/>
      <color theme="0"/>
      <name val="Arial"/>
      <family val="2"/>
    </font>
    <font>
      <sz val="10"/>
      <name val="Arial"/>
      <family val="2"/>
    </font>
    <font>
      <b/>
      <u/>
      <sz val="10"/>
      <name val="Arial"/>
      <family val="2"/>
    </font>
    <font>
      <b/>
      <sz val="9"/>
      <color indexed="81"/>
      <name val="Tahoma"/>
      <family val="2"/>
    </font>
    <font>
      <sz val="9"/>
      <color indexed="81"/>
      <name val="Tahoma"/>
      <family val="2"/>
    </font>
    <font>
      <b/>
      <sz val="12"/>
      <color theme="1"/>
      <name val="Arial Narrow"/>
      <family val="2"/>
    </font>
    <font>
      <sz val="11"/>
      <color rgb="FFFF0000"/>
      <name val="Calibri"/>
      <family val="2"/>
      <scheme val="minor"/>
    </font>
    <font>
      <sz val="10"/>
      <color theme="1"/>
      <name val="Arial1"/>
      <family val="2"/>
    </font>
    <font>
      <sz val="11"/>
      <color rgb="FFFF0000"/>
      <name val="Arial Narrow"/>
      <family val="2"/>
    </font>
    <font>
      <u/>
      <sz val="11"/>
      <color theme="10"/>
      <name val="Calibri"/>
      <family val="2"/>
      <scheme val="minor"/>
    </font>
    <font>
      <sz val="11"/>
      <name val="Calibri"/>
      <family val="2"/>
      <scheme val="minor"/>
    </font>
    <font>
      <b/>
      <sz val="14"/>
      <color rgb="FFF2F2F2"/>
      <name val="Calibri"/>
      <family val="2"/>
      <scheme val="minor"/>
    </font>
    <font>
      <b/>
      <sz val="10"/>
      <color rgb="FFF2F2F2"/>
      <name val="Calibri"/>
      <family val="2"/>
      <scheme val="minor"/>
    </font>
    <font>
      <sz val="12"/>
      <name val="Calibri"/>
      <family val="2"/>
      <scheme val="minor"/>
    </font>
    <font>
      <b/>
      <sz val="12"/>
      <name val="Calibri"/>
      <family val="2"/>
      <scheme val="minor"/>
    </font>
    <font>
      <sz val="11"/>
      <color theme="0"/>
      <name val="Calibri"/>
      <family val="2"/>
      <scheme val="minor"/>
    </font>
    <font>
      <sz val="10"/>
      <color rgb="FF000000"/>
      <name val="Times New Roman"/>
      <family val="1"/>
    </font>
    <font>
      <sz val="12"/>
      <color theme="1"/>
      <name val="Arial Narrow"/>
      <family val="2"/>
    </font>
    <font>
      <sz val="12"/>
      <color theme="0"/>
      <name val="Arial Narrow"/>
      <family val="2"/>
    </font>
    <font>
      <sz val="12"/>
      <name val="Arial Narrow"/>
      <family val="2"/>
    </font>
    <font>
      <sz val="10"/>
      <color rgb="FF000000"/>
      <name val="Calibri"/>
      <scheme val="minor"/>
    </font>
    <font>
      <sz val="10"/>
      <color rgb="FF000000"/>
      <name val="Calibri"/>
      <family val="2"/>
      <scheme val="minor"/>
    </font>
    <font>
      <sz val="11"/>
      <color rgb="FF000000"/>
      <name val="Arial"/>
      <family val="2"/>
    </font>
    <font>
      <b/>
      <sz val="18"/>
      <color rgb="FFFF0000"/>
      <name val="Calibri"/>
      <family val="2"/>
      <scheme val="minor"/>
    </font>
    <font>
      <sz val="11"/>
      <color theme="1"/>
      <name val="Arial"/>
      <family val="2"/>
    </font>
    <font>
      <b/>
      <sz val="10"/>
      <color rgb="FFF2F2F2"/>
      <name val="Arial"/>
      <family val="2"/>
    </font>
    <font>
      <sz val="12"/>
      <color rgb="FF000000"/>
      <name val="Arial"/>
      <family val="2"/>
    </font>
    <font>
      <sz val="12"/>
      <name val="Arial"/>
      <family val="2"/>
    </font>
    <font>
      <b/>
      <sz val="12"/>
      <color rgb="FF000000"/>
      <name val="Arial"/>
      <family val="2"/>
    </font>
    <font>
      <sz val="11"/>
      <color rgb="FF000000"/>
      <name val="Garamond"/>
      <family val="1"/>
    </font>
    <font>
      <b/>
      <sz val="18"/>
      <color theme="1"/>
      <name val="Calibri"/>
      <family val="2"/>
      <scheme val="minor"/>
    </font>
    <font>
      <b/>
      <sz val="14"/>
      <color rgb="FF000000"/>
      <name val="Arial"/>
      <family val="2"/>
    </font>
    <font>
      <b/>
      <sz val="11"/>
      <color theme="1"/>
      <name val="Calibri"/>
      <family val="2"/>
      <scheme val="minor"/>
    </font>
    <font>
      <sz val="12"/>
      <color theme="1"/>
      <name val="Arial"/>
      <family val="2"/>
    </font>
    <font>
      <sz val="11"/>
      <name val="Arial"/>
      <family val="2"/>
    </font>
    <font>
      <b/>
      <sz val="16"/>
      <color rgb="FFF2F2F2"/>
      <name val="Calibri"/>
      <family val="2"/>
    </font>
    <font>
      <b/>
      <sz val="11"/>
      <color rgb="FFF2F2F2"/>
      <name val="Calibri"/>
      <family val="2"/>
    </font>
    <font>
      <b/>
      <sz val="10"/>
      <color rgb="FF222222"/>
      <name val="Arial"/>
      <family val="2"/>
    </font>
    <font>
      <sz val="11"/>
      <name val="Calibri"/>
      <family val="2"/>
    </font>
    <font>
      <b/>
      <sz val="28"/>
      <color rgb="FF000000"/>
      <name val="Arial"/>
      <family val="2"/>
    </font>
    <font>
      <sz val="12"/>
      <color rgb="FF222222"/>
      <name val="Arial"/>
      <family val="2"/>
    </font>
    <font>
      <sz val="11"/>
      <color rgb="FF222222"/>
      <name val="Arial"/>
      <family val="2"/>
    </font>
    <font>
      <sz val="11"/>
      <color rgb="FF000000"/>
      <name val="Calibri"/>
      <family val="2"/>
      <scheme val="minor"/>
    </font>
    <font>
      <sz val="12"/>
      <color theme="1"/>
      <name val="Calibri"/>
      <family val="2"/>
    </font>
    <font>
      <sz val="18"/>
      <name val="Arial"/>
      <family val="2"/>
    </font>
    <font>
      <b/>
      <sz val="18"/>
      <color rgb="FF000000"/>
      <name val="Arial"/>
      <family val="2"/>
    </font>
    <font>
      <sz val="11"/>
      <color theme="1"/>
      <name val="Garamond"/>
      <family val="1"/>
    </font>
    <font>
      <b/>
      <sz val="12"/>
      <color theme="1"/>
      <name val="Calibri"/>
      <family val="2"/>
      <scheme val="minor"/>
    </font>
    <font>
      <b/>
      <sz val="28"/>
      <color theme="1"/>
      <name val="Calibri"/>
      <family val="2"/>
      <scheme val="minor"/>
    </font>
  </fonts>
  <fills count="25">
    <fill>
      <patternFill patternType="none"/>
    </fill>
    <fill>
      <patternFill patternType="gray125"/>
    </fill>
    <fill>
      <patternFill patternType="solid">
        <fgColor theme="0"/>
        <bgColor indexed="64"/>
      </patternFill>
    </fill>
    <fill>
      <patternFill patternType="solid">
        <fgColor theme="5" tint="-0.499984740745262"/>
        <bgColor indexed="64"/>
      </patternFill>
    </fill>
    <fill>
      <patternFill patternType="solid">
        <fgColor rgb="FF00B050"/>
        <bgColor indexed="64"/>
      </patternFill>
    </fill>
    <fill>
      <patternFill patternType="solid">
        <fgColor theme="5" tint="0.59999389629810485"/>
        <bgColor indexed="64"/>
      </patternFill>
    </fill>
    <fill>
      <patternFill patternType="solid">
        <fgColor rgb="FFC00000"/>
        <bgColor indexed="64"/>
      </patternFill>
    </fill>
    <fill>
      <patternFill patternType="solid">
        <fgColor theme="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92D050"/>
        <bgColor indexed="64"/>
      </patternFill>
    </fill>
    <fill>
      <patternFill patternType="solid">
        <fgColor rgb="FFFFFFFF"/>
        <bgColor rgb="FF000000"/>
      </patternFill>
    </fill>
    <fill>
      <patternFill patternType="solid">
        <fgColor rgb="FFFFFFFF"/>
        <bgColor indexed="64"/>
      </patternFill>
    </fill>
    <fill>
      <patternFill patternType="solid">
        <fgColor theme="8" tint="-0.499984740745262"/>
        <bgColor indexed="64"/>
      </patternFill>
    </fill>
    <fill>
      <patternFill patternType="solid">
        <fgColor theme="0"/>
        <bgColor rgb="FF2F5496"/>
      </patternFill>
    </fill>
    <fill>
      <patternFill patternType="solid">
        <fgColor theme="0" tint="-0.14999847407452621"/>
        <bgColor indexed="64"/>
      </patternFill>
    </fill>
    <fill>
      <patternFill patternType="solid">
        <fgColor rgb="FF2F5496"/>
        <bgColor rgb="FF2F5496"/>
      </patternFill>
    </fill>
    <fill>
      <patternFill patternType="solid">
        <fgColor rgb="FFFF0000"/>
        <bgColor indexed="64"/>
      </patternFill>
    </fill>
    <fill>
      <patternFill patternType="solid">
        <fgColor rgb="FF305496"/>
        <bgColor indexed="64"/>
      </patternFill>
    </fill>
    <fill>
      <patternFill patternType="solid">
        <fgColor rgb="FFB4C6E7"/>
        <bgColor rgb="FFB4C6E7"/>
      </patternFill>
    </fill>
    <fill>
      <patternFill patternType="solid">
        <fgColor rgb="FFF2F2F2"/>
        <bgColor rgb="FF000000"/>
      </patternFill>
    </fill>
    <fill>
      <patternFill patternType="solid">
        <fgColor rgb="FFFFC000"/>
        <bgColor indexed="64"/>
      </patternFill>
    </fill>
    <fill>
      <patternFill patternType="solid">
        <fgColor theme="4" tint="0.39997558519241921"/>
        <bgColor indexed="64"/>
      </patternFill>
    </fill>
    <fill>
      <patternFill patternType="solid">
        <fgColor rgb="FFFFFF00"/>
        <bgColor rgb="FF000000"/>
      </patternFill>
    </fill>
  </fills>
  <borders count="4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auto="1"/>
      </left>
      <right style="thin">
        <color auto="1"/>
      </right>
      <top style="thin">
        <color auto="1"/>
      </top>
      <bottom/>
      <diagonal/>
    </border>
    <border>
      <left/>
      <right style="thin">
        <color rgb="FF000000"/>
      </right>
      <top/>
      <bottom/>
      <diagonal/>
    </border>
    <border>
      <left style="thin">
        <color auto="1"/>
      </left>
      <right/>
      <top style="thin">
        <color auto="1"/>
      </top>
      <bottom/>
      <diagonal/>
    </border>
    <border>
      <left/>
      <right/>
      <top style="thin">
        <color rgb="FF000000"/>
      </top>
      <bottom style="thin">
        <color rgb="FF000000"/>
      </bottom>
      <diagonal/>
    </border>
    <border>
      <left/>
      <right/>
      <top style="thin">
        <color rgb="FF000000"/>
      </top>
      <bottom/>
      <diagonal/>
    </border>
    <border>
      <left/>
      <right style="thin">
        <color auto="1"/>
      </right>
      <top style="thin">
        <color auto="1"/>
      </top>
      <bottom/>
      <diagonal/>
    </border>
    <border>
      <left/>
      <right/>
      <top style="thin">
        <color auto="1"/>
      </top>
      <bottom/>
      <diagonal/>
    </border>
  </borders>
  <cellStyleXfs count="55">
    <xf numFmtId="0" fontId="0" fillId="0" borderId="0"/>
    <xf numFmtId="0" fontId="1" fillId="0" borderId="0"/>
    <xf numFmtId="44" fontId="1" fillId="0" borderId="0" applyFont="0" applyFill="0" applyBorder="0" applyAlignment="0" applyProtection="0"/>
    <xf numFmtId="44" fontId="10" fillId="0" borderId="0" applyFont="0" applyFill="0" applyBorder="0" applyAlignment="0" applyProtection="0"/>
    <xf numFmtId="0" fontId="1" fillId="0" borderId="0"/>
    <xf numFmtId="9" fontId="10" fillId="0" borderId="0" applyFont="0" applyFill="0" applyBorder="0" applyAlignment="0" applyProtection="0"/>
    <xf numFmtId="43" fontId="10" fillId="0" borderId="0" applyFont="0" applyFill="0" applyBorder="0" applyAlignment="0" applyProtection="0"/>
    <xf numFmtId="9" fontId="18" fillId="0" borderId="0"/>
    <xf numFmtId="0" fontId="20" fillId="0" borderId="0" applyNumberFormat="0" applyFill="0" applyBorder="0" applyAlignment="0" applyProtection="0"/>
    <xf numFmtId="0" fontId="10" fillId="0" borderId="0"/>
    <xf numFmtId="0" fontId="12" fillId="0" borderId="0"/>
    <xf numFmtId="0" fontId="10" fillId="0" borderId="0"/>
    <xf numFmtId="0" fontId="12" fillId="0" borderId="0"/>
    <xf numFmtId="0" fontId="12" fillId="0" borderId="0"/>
    <xf numFmtId="0" fontId="12" fillId="0" borderId="0"/>
    <xf numFmtId="167" fontId="12" fillId="0" borderId="0" applyFont="0" applyFill="0" applyBorder="0" applyAlignment="0" applyProtection="0"/>
    <xf numFmtId="44" fontId="12" fillId="0" borderId="0" applyFont="0" applyFill="0" applyBorder="0" applyAlignment="0" applyProtection="0"/>
    <xf numFmtId="168" fontId="12" fillId="0" borderId="0" applyFont="0" applyFill="0" applyBorder="0" applyAlignment="0" applyProtection="0"/>
    <xf numFmtId="0" fontId="12" fillId="0" borderId="0"/>
    <xf numFmtId="169" fontId="12" fillId="0" borderId="0" applyFont="0" applyFill="0" applyBorder="0" applyAlignment="0" applyProtection="0"/>
    <xf numFmtId="0" fontId="10" fillId="0" borderId="0"/>
    <xf numFmtId="9" fontId="12" fillId="0" borderId="0" applyFont="0" applyFill="0" applyBorder="0" applyAlignment="0" applyProtection="0"/>
    <xf numFmtId="171" fontId="10" fillId="0" borderId="0" applyFon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42" fontId="12" fillId="0" borderId="0" applyFill="0" applyBorder="0" applyAlignment="0" applyProtection="0"/>
    <xf numFmtId="0" fontId="10" fillId="0" borderId="0"/>
    <xf numFmtId="42" fontId="12" fillId="0" borderId="0" applyFill="0" applyBorder="0" applyAlignment="0" applyProtection="0"/>
    <xf numFmtId="42" fontId="12" fillId="0" borderId="0" applyFill="0" applyBorder="0" applyAlignment="0" applyProtection="0"/>
    <xf numFmtId="42" fontId="12" fillId="0" borderId="0" applyFill="0" applyBorder="0" applyAlignment="0" applyProtection="0"/>
    <xf numFmtId="4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0" fontId="27" fillId="0" borderId="0"/>
    <xf numFmtId="0" fontId="31" fillId="0" borderId="0"/>
    <xf numFmtId="171" fontId="32" fillId="0" borderId="0" applyFont="0" applyFill="0" applyBorder="0" applyAlignment="0" applyProtection="0"/>
    <xf numFmtId="43" fontId="32" fillId="0" borderId="0" applyFont="0" applyFill="0" applyBorder="0" applyAlignment="0" applyProtection="0"/>
    <xf numFmtId="174" fontId="10" fillId="0" borderId="0" applyFont="0" applyFill="0" applyBorder="0" applyAlignment="0" applyProtection="0"/>
    <xf numFmtId="44" fontId="10" fillId="0" borderId="0" applyFont="0" applyFill="0" applyBorder="0" applyAlignment="0" applyProtection="0"/>
  </cellStyleXfs>
  <cellXfs count="344">
    <xf numFmtId="0" fontId="0" fillId="0" borderId="0" xfId="0"/>
    <xf numFmtId="0" fontId="3" fillId="0" borderId="0" xfId="1" applyFont="1"/>
    <xf numFmtId="0" fontId="3" fillId="2" borderId="3" xfId="1" applyFont="1" applyFill="1" applyBorder="1"/>
    <xf numFmtId="0" fontId="3" fillId="2" borderId="4" xfId="1" applyFont="1" applyFill="1" applyBorder="1"/>
    <xf numFmtId="0" fontId="4" fillId="2" borderId="5" xfId="1" applyFont="1" applyFill="1" applyBorder="1"/>
    <xf numFmtId="0" fontId="3" fillId="2" borderId="0" xfId="1" applyFont="1" applyFill="1"/>
    <xf numFmtId="0" fontId="3" fillId="2" borderId="6" xfId="1" applyFont="1" applyFill="1" applyBorder="1"/>
    <xf numFmtId="0" fontId="6" fillId="3" borderId="9" xfId="1" applyFont="1" applyFill="1" applyBorder="1"/>
    <xf numFmtId="14" fontId="7" fillId="0" borderId="10" xfId="1" applyNumberFormat="1" applyFont="1" applyBorder="1"/>
    <xf numFmtId="2" fontId="7" fillId="2" borderId="12" xfId="1" applyNumberFormat="1" applyFont="1" applyFill="1" applyBorder="1"/>
    <xf numFmtId="0" fontId="7" fillId="0" borderId="0" xfId="1" applyFont="1"/>
    <xf numFmtId="0" fontId="6" fillId="3" borderId="0" xfId="1" applyFont="1" applyFill="1"/>
    <xf numFmtId="0" fontId="4" fillId="0" borderId="5" xfId="1" applyFont="1" applyBorder="1"/>
    <xf numFmtId="0" fontId="4" fillId="2" borderId="13" xfId="1" applyFont="1" applyFill="1" applyBorder="1"/>
    <xf numFmtId="0" fontId="4" fillId="0" borderId="0" xfId="1" applyFont="1"/>
    <xf numFmtId="0" fontId="6" fillId="3" borderId="7" xfId="1" applyFont="1" applyFill="1" applyBorder="1"/>
    <xf numFmtId="0" fontId="7" fillId="2" borderId="0" xfId="1" applyFont="1" applyFill="1"/>
    <xf numFmtId="0" fontId="3" fillId="2" borderId="2" xfId="1" applyFont="1" applyFill="1" applyBorder="1"/>
    <xf numFmtId="0" fontId="7" fillId="2" borderId="3" xfId="1" applyFont="1" applyFill="1" applyBorder="1"/>
    <xf numFmtId="0" fontId="3" fillId="2" borderId="5" xfId="1" applyFont="1" applyFill="1" applyBorder="1"/>
    <xf numFmtId="0" fontId="6" fillId="3" borderId="5" xfId="1" applyFont="1" applyFill="1" applyBorder="1"/>
    <xf numFmtId="44" fontId="7" fillId="2" borderId="5" xfId="1" applyNumberFormat="1" applyFont="1" applyFill="1" applyBorder="1"/>
    <xf numFmtId="0" fontId="7" fillId="2" borderId="6" xfId="1" applyFont="1" applyFill="1" applyBorder="1"/>
    <xf numFmtId="44" fontId="7" fillId="2" borderId="7" xfId="1" applyNumberFormat="1" applyFont="1" applyFill="1" applyBorder="1"/>
    <xf numFmtId="0" fontId="7" fillId="2" borderId="1" xfId="1" applyFont="1" applyFill="1" applyBorder="1"/>
    <xf numFmtId="0" fontId="7" fillId="2" borderId="8" xfId="1" applyFont="1" applyFill="1" applyBorder="1"/>
    <xf numFmtId="44" fontId="7" fillId="2" borderId="0" xfId="1" applyNumberFormat="1" applyFont="1" applyFill="1"/>
    <xf numFmtId="0" fontId="3" fillId="2" borderId="0" xfId="1" applyFont="1" applyFill="1" applyAlignment="1">
      <alignment horizontal="center"/>
    </xf>
    <xf numFmtId="0" fontId="3" fillId="0" borderId="0" xfId="1" applyFont="1" applyAlignment="1">
      <alignment horizontal="center"/>
    </xf>
    <xf numFmtId="0" fontId="3" fillId="0" borderId="6" xfId="1" applyFont="1" applyBorder="1"/>
    <xf numFmtId="0" fontId="9" fillId="0" borderId="11" xfId="1" applyFont="1" applyBorder="1" applyAlignment="1">
      <alignment wrapText="1"/>
    </xf>
    <xf numFmtId="0" fontId="7" fillId="3" borderId="0" xfId="1" applyFont="1" applyFill="1"/>
    <xf numFmtId="6" fontId="7" fillId="3" borderId="0" xfId="1" applyNumberFormat="1" applyFont="1" applyFill="1"/>
    <xf numFmtId="44" fontId="7" fillId="3" borderId="0" xfId="1" applyNumberFormat="1" applyFont="1" applyFill="1"/>
    <xf numFmtId="0" fontId="3" fillId="3" borderId="6" xfId="1" applyFont="1" applyFill="1" applyBorder="1"/>
    <xf numFmtId="0" fontId="3" fillId="2" borderId="7" xfId="1" applyFont="1" applyFill="1" applyBorder="1"/>
    <xf numFmtId="0" fontId="3" fillId="2" borderId="1" xfId="1" applyFont="1" applyFill="1" applyBorder="1"/>
    <xf numFmtId="0" fontId="3" fillId="2" borderId="8" xfId="1" applyFont="1" applyFill="1" applyBorder="1"/>
    <xf numFmtId="43" fontId="0" fillId="0" borderId="15" xfId="0" applyNumberFormat="1" applyBorder="1"/>
    <xf numFmtId="43" fontId="0" fillId="0" borderId="17" xfId="0" applyNumberFormat="1" applyBorder="1"/>
    <xf numFmtId="43" fontId="0" fillId="5" borderId="16" xfId="0" applyNumberFormat="1" applyFill="1" applyBorder="1"/>
    <xf numFmtId="0" fontId="11" fillId="6" borderId="14" xfId="0" applyFont="1" applyFill="1" applyBorder="1"/>
    <xf numFmtId="0" fontId="11" fillId="6" borderId="0" xfId="0" applyFont="1" applyFill="1"/>
    <xf numFmtId="0" fontId="0" fillId="2" borderId="14" xfId="0" applyFill="1" applyBorder="1"/>
    <xf numFmtId="44" fontId="0" fillId="2" borderId="14" xfId="0" applyNumberFormat="1" applyFill="1" applyBorder="1"/>
    <xf numFmtId="0" fontId="8" fillId="2" borderId="3" xfId="1" applyFont="1" applyFill="1" applyBorder="1"/>
    <xf numFmtId="0" fontId="8" fillId="2" borderId="23" xfId="1" applyFont="1" applyFill="1" applyBorder="1"/>
    <xf numFmtId="0" fontId="8" fillId="2" borderId="4" xfId="1" applyFont="1" applyFill="1" applyBorder="1"/>
    <xf numFmtId="0" fontId="8" fillId="0" borderId="4" xfId="1" applyFont="1" applyBorder="1"/>
    <xf numFmtId="0" fontId="7" fillId="2" borderId="14" xfId="1" applyFont="1" applyFill="1" applyBorder="1"/>
    <xf numFmtId="0" fontId="3" fillId="0" borderId="14" xfId="1" applyFont="1" applyBorder="1"/>
    <xf numFmtId="164" fontId="7" fillId="2" borderId="14" xfId="1" applyNumberFormat="1" applyFont="1" applyFill="1" applyBorder="1"/>
    <xf numFmtId="44" fontId="7" fillId="2" borderId="14" xfId="1" applyNumberFormat="1" applyFont="1" applyFill="1" applyBorder="1"/>
    <xf numFmtId="0" fontId="8" fillId="4" borderId="14" xfId="1" applyFont="1" applyFill="1" applyBorder="1"/>
    <xf numFmtId="164" fontId="7" fillId="2" borderId="14" xfId="2" applyNumberFormat="1" applyFont="1" applyFill="1" applyBorder="1"/>
    <xf numFmtId="44" fontId="7" fillId="2" borderId="14" xfId="2" applyFont="1" applyFill="1" applyBorder="1"/>
    <xf numFmtId="0" fontId="7" fillId="4" borderId="14" xfId="1" applyFont="1" applyFill="1" applyBorder="1"/>
    <xf numFmtId="0" fontId="19" fillId="0" borderId="0" xfId="1" applyFont="1"/>
    <xf numFmtId="44" fontId="7" fillId="2" borderId="14" xfId="3" applyFont="1" applyFill="1" applyBorder="1"/>
    <xf numFmtId="0" fontId="12" fillId="7" borderId="21" xfId="0" applyFont="1" applyFill="1" applyBorder="1"/>
    <xf numFmtId="43" fontId="0" fillId="2" borderId="14" xfId="0" applyNumberFormat="1" applyFill="1" applyBorder="1"/>
    <xf numFmtId="0" fontId="0" fillId="2" borderId="0" xfId="0" applyFill="1"/>
    <xf numFmtId="0" fontId="13" fillId="2" borderId="22" xfId="0" applyFont="1" applyFill="1" applyBorder="1" applyAlignment="1">
      <alignment wrapText="1"/>
    </xf>
    <xf numFmtId="0" fontId="13" fillId="2" borderId="21" xfId="0" applyFont="1" applyFill="1" applyBorder="1" applyAlignment="1">
      <alignment wrapText="1"/>
    </xf>
    <xf numFmtId="9" fontId="0" fillId="2" borderId="14" xfId="5" applyFont="1" applyFill="1" applyBorder="1"/>
    <xf numFmtId="9" fontId="0" fillId="2" borderId="0" xfId="5" applyFont="1" applyFill="1"/>
    <xf numFmtId="0" fontId="16" fillId="9" borderId="14" xfId="1" applyFont="1" applyFill="1" applyBorder="1"/>
    <xf numFmtId="44" fontId="0" fillId="0" borderId="0" xfId="3" applyFont="1"/>
    <xf numFmtId="0" fontId="0" fillId="0" borderId="0" xfId="0" applyAlignment="1">
      <alignment vertical="center" wrapText="1"/>
    </xf>
    <xf numFmtId="44" fontId="0" fillId="2" borderId="14" xfId="3" applyFont="1" applyFill="1" applyBorder="1"/>
    <xf numFmtId="44" fontId="17" fillId="2" borderId="14" xfId="3" applyFont="1" applyFill="1" applyBorder="1"/>
    <xf numFmtId="165" fontId="8" fillId="2" borderId="5" xfId="6" applyNumberFormat="1" applyFont="1" applyFill="1" applyBorder="1" applyAlignment="1">
      <alignment wrapText="1"/>
    </xf>
    <xf numFmtId="165" fontId="8" fillId="2" borderId="0" xfId="6" applyNumberFormat="1" applyFont="1" applyFill="1" applyBorder="1" applyAlignment="1">
      <alignment wrapText="1"/>
    </xf>
    <xf numFmtId="165" fontId="8" fillId="2" borderId="6" xfId="6" applyNumberFormat="1" applyFont="1" applyFill="1" applyBorder="1" applyAlignment="1">
      <alignment wrapText="1"/>
    </xf>
    <xf numFmtId="14" fontId="7" fillId="0" borderId="3" xfId="1" applyNumberFormat="1" applyFont="1" applyBorder="1"/>
    <xf numFmtId="44" fontId="7" fillId="2" borderId="0" xfId="2" applyFont="1" applyFill="1" applyBorder="1"/>
    <xf numFmtId="2" fontId="7" fillId="2" borderId="6" xfId="1" applyNumberFormat="1" applyFont="1" applyFill="1" applyBorder="1"/>
    <xf numFmtId="0" fontId="7" fillId="0" borderId="24" xfId="1" applyFont="1" applyBorder="1"/>
    <xf numFmtId="0" fontId="7" fillId="0" borderId="22" xfId="1" applyFont="1" applyBorder="1"/>
    <xf numFmtId="0" fontId="7" fillId="2" borderId="22" xfId="1" applyFont="1" applyFill="1" applyBorder="1"/>
    <xf numFmtId="0" fontId="7" fillId="2" borderId="21" xfId="1" applyFont="1" applyFill="1" applyBorder="1"/>
    <xf numFmtId="164" fontId="7" fillId="2" borderId="6" xfId="1" applyNumberFormat="1" applyFont="1" applyFill="1" applyBorder="1"/>
    <xf numFmtId="44" fontId="16" fillId="9" borderId="14" xfId="1" applyNumberFormat="1" applyFont="1" applyFill="1" applyBorder="1"/>
    <xf numFmtId="43" fontId="16" fillId="9" borderId="14" xfId="6" applyFont="1" applyFill="1" applyBorder="1"/>
    <xf numFmtId="44" fontId="7" fillId="2" borderId="5" xfId="3" applyFont="1" applyFill="1" applyBorder="1" applyAlignment="1"/>
    <xf numFmtId="44" fontId="7" fillId="2" borderId="0" xfId="3" applyFont="1" applyFill="1" applyBorder="1" applyAlignment="1"/>
    <xf numFmtId="0" fontId="0" fillId="10" borderId="0" xfId="0" applyFill="1"/>
    <xf numFmtId="0" fontId="0" fillId="10" borderId="0" xfId="0" applyFill="1" applyAlignment="1">
      <alignment vertical="center" wrapText="1"/>
    </xf>
    <xf numFmtId="44" fontId="21" fillId="2" borderId="14" xfId="3" applyFont="1" applyFill="1" applyBorder="1"/>
    <xf numFmtId="165" fontId="7" fillId="2" borderId="5" xfId="2" applyNumberFormat="1" applyFont="1" applyFill="1" applyBorder="1" applyAlignment="1">
      <alignment vertical="center" wrapText="1"/>
    </xf>
    <xf numFmtId="165" fontId="7" fillId="2" borderId="0" xfId="2" applyNumberFormat="1" applyFont="1" applyFill="1" applyBorder="1" applyAlignment="1">
      <alignment vertical="center" wrapText="1"/>
    </xf>
    <xf numFmtId="165" fontId="7" fillId="2" borderId="6" xfId="2" applyNumberFormat="1" applyFont="1" applyFill="1" applyBorder="1" applyAlignment="1">
      <alignment vertical="center" wrapText="1"/>
    </xf>
    <xf numFmtId="44" fontId="7" fillId="8" borderId="5" xfId="2" applyFont="1" applyFill="1" applyBorder="1" applyAlignment="1"/>
    <xf numFmtId="44" fontId="7" fillId="8" borderId="0" xfId="2" applyFont="1" applyFill="1" applyBorder="1" applyAlignment="1"/>
    <xf numFmtId="44" fontId="7" fillId="8" borderId="6" xfId="2" applyFont="1" applyFill="1" applyBorder="1" applyAlignment="1"/>
    <xf numFmtId="0" fontId="0" fillId="11" borderId="0" xfId="0" applyFill="1"/>
    <xf numFmtId="0" fontId="7" fillId="4" borderId="14" xfId="1" applyFont="1" applyFill="1" applyBorder="1" applyAlignment="1">
      <alignment wrapText="1"/>
    </xf>
    <xf numFmtId="0" fontId="26" fillId="14" borderId="9" xfId="0" applyFont="1" applyFill="1" applyBorder="1" applyAlignment="1">
      <alignment vertical="center" wrapText="1"/>
    </xf>
    <xf numFmtId="0" fontId="26" fillId="14" borderId="10" xfId="0" applyFont="1" applyFill="1" applyBorder="1" applyAlignment="1">
      <alignment vertical="center" wrapText="1"/>
    </xf>
    <xf numFmtId="0" fontId="26" fillId="14" borderId="11" xfId="0" applyFont="1" applyFill="1" applyBorder="1" applyAlignment="1">
      <alignment vertical="center" wrapText="1"/>
    </xf>
    <xf numFmtId="44" fontId="26" fillId="14" borderId="18" xfId="3" applyFont="1" applyFill="1" applyBorder="1" applyAlignment="1">
      <alignment vertical="center" wrapText="1"/>
    </xf>
    <xf numFmtId="0" fontId="26" fillId="14" borderId="19" xfId="0" applyFont="1" applyFill="1" applyBorder="1" applyAlignment="1">
      <alignment vertical="center" wrapText="1"/>
    </xf>
    <xf numFmtId="0" fontId="26" fillId="14" borderId="20" xfId="0" applyFont="1" applyFill="1" applyBorder="1" applyAlignment="1">
      <alignment vertical="center" wrapText="1"/>
    </xf>
    <xf numFmtId="0" fontId="22" fillId="15" borderId="0" xfId="0" applyFont="1" applyFill="1" applyAlignment="1">
      <alignment horizontal="center" vertical="center" wrapText="1"/>
    </xf>
    <xf numFmtId="0" fontId="22" fillId="15" borderId="0" xfId="0" applyFont="1" applyFill="1" applyAlignment="1">
      <alignment horizontal="center" wrapText="1"/>
    </xf>
    <xf numFmtId="0" fontId="23" fillId="15" borderId="0" xfId="0" applyFont="1" applyFill="1" applyAlignment="1">
      <alignment horizontal="center" vertical="center" wrapText="1"/>
    </xf>
    <xf numFmtId="0" fontId="21" fillId="2" borderId="0" xfId="0" applyFont="1" applyFill="1"/>
    <xf numFmtId="164" fontId="21" fillId="2" borderId="0" xfId="0" applyNumberFormat="1" applyFont="1" applyFill="1" applyAlignment="1">
      <alignment vertical="center"/>
    </xf>
    <xf numFmtId="164" fontId="25" fillId="2" borderId="0" xfId="0" applyNumberFormat="1" applyFont="1" applyFill="1" applyAlignment="1">
      <alignment vertical="center"/>
    </xf>
    <xf numFmtId="0" fontId="25" fillId="2" borderId="0" xfId="0" applyFont="1" applyFill="1" applyAlignment="1">
      <alignment horizontal="center" vertical="center" wrapText="1"/>
    </xf>
    <xf numFmtId="164" fontId="21" fillId="10" borderId="0" xfId="0" applyNumberFormat="1" applyFont="1" applyFill="1" applyAlignment="1">
      <alignment vertical="center"/>
    </xf>
    <xf numFmtId="164" fontId="25" fillId="10" borderId="0" xfId="0" applyNumberFormat="1" applyFont="1" applyFill="1" applyAlignment="1">
      <alignment vertical="center"/>
    </xf>
    <xf numFmtId="0" fontId="28" fillId="2" borderId="0" xfId="1" applyFont="1" applyFill="1"/>
    <xf numFmtId="0" fontId="28" fillId="2" borderId="5" xfId="1" applyFont="1" applyFill="1" applyBorder="1"/>
    <xf numFmtId="0" fontId="28" fillId="2" borderId="14" xfId="1" applyFont="1" applyFill="1" applyBorder="1"/>
    <xf numFmtId="0" fontId="28" fillId="0" borderId="14" xfId="1" applyFont="1" applyBorder="1"/>
    <xf numFmtId="0" fontId="29" fillId="4" borderId="14" xfId="1" applyFont="1" applyFill="1" applyBorder="1"/>
    <xf numFmtId="164" fontId="28" fillId="2" borderId="14" xfId="2" applyNumberFormat="1" applyFont="1" applyFill="1" applyBorder="1"/>
    <xf numFmtId="164" fontId="30" fillId="2" borderId="14" xfId="1" applyNumberFormat="1" applyFont="1" applyFill="1" applyBorder="1"/>
    <xf numFmtId="44" fontId="28" fillId="2" borderId="14" xfId="3" applyFont="1" applyFill="1" applyBorder="1"/>
    <xf numFmtId="0" fontId="16" fillId="4" borderId="14" xfId="1" applyFont="1" applyFill="1" applyBorder="1"/>
    <xf numFmtId="0" fontId="28" fillId="2" borderId="6" xfId="1" applyFont="1" applyFill="1" applyBorder="1"/>
    <xf numFmtId="0" fontId="28" fillId="0" borderId="0" xfId="1" applyFont="1"/>
    <xf numFmtId="0" fontId="29" fillId="0" borderId="0" xfId="1" applyFont="1"/>
    <xf numFmtId="164" fontId="7" fillId="2" borderId="6" xfId="3" applyNumberFormat="1" applyFont="1" applyFill="1" applyBorder="1" applyAlignment="1"/>
    <xf numFmtId="43" fontId="34" fillId="16" borderId="0" xfId="6" applyFont="1" applyFill="1"/>
    <xf numFmtId="164" fontId="21" fillId="8" borderId="0" xfId="0" applyNumberFormat="1" applyFont="1" applyFill="1" applyAlignment="1">
      <alignment vertical="center"/>
    </xf>
    <xf numFmtId="0" fontId="36" fillId="17" borderId="24" xfId="0" applyFont="1" applyFill="1" applyBorder="1" applyAlignment="1">
      <alignment horizontal="center" vertical="center" wrapText="1"/>
    </xf>
    <xf numFmtId="0" fontId="0" fillId="8" borderId="0" xfId="0" applyFill="1"/>
    <xf numFmtId="44" fontId="42" fillId="0" borderId="12" xfId="3" applyFont="1" applyBorder="1"/>
    <xf numFmtId="0" fontId="16" fillId="18" borderId="14" xfId="1" applyFont="1" applyFill="1" applyBorder="1"/>
    <xf numFmtId="0" fontId="44" fillId="0" borderId="0" xfId="0" applyFont="1" applyAlignment="1">
      <alignment vertical="center"/>
    </xf>
    <xf numFmtId="0" fontId="44" fillId="0" borderId="0" xfId="0" applyFont="1" applyAlignment="1">
      <alignment vertical="center" wrapText="1"/>
    </xf>
    <xf numFmtId="0" fontId="44" fillId="0" borderId="0" xfId="0" applyFont="1" applyAlignment="1">
      <alignment horizontal="center" vertical="center" wrapText="1"/>
    </xf>
    <xf numFmtId="176" fontId="44" fillId="0" borderId="0" xfId="0" applyNumberFormat="1" applyFont="1" applyAlignment="1">
      <alignment horizontal="center" vertical="center" wrapText="1"/>
    </xf>
    <xf numFmtId="173" fontId="44" fillId="0" borderId="0" xfId="0" applyNumberFormat="1" applyFont="1" applyAlignment="1">
      <alignment horizontal="center" vertical="center" wrapText="1"/>
    </xf>
    <xf numFmtId="176" fontId="44" fillId="0" borderId="0" xfId="0" applyNumberFormat="1" applyFont="1" applyAlignment="1">
      <alignment horizontal="center"/>
    </xf>
    <xf numFmtId="43" fontId="0" fillId="2" borderId="0" xfId="0" applyNumberFormat="1" applyFill="1"/>
    <xf numFmtId="170" fontId="41" fillId="2" borderId="0" xfId="0" applyNumberFormat="1" applyFont="1" applyFill="1" applyAlignment="1">
      <alignment vertical="center"/>
    </xf>
    <xf numFmtId="0" fontId="40" fillId="0" borderId="25" xfId="0" applyFont="1" applyBorder="1" applyAlignment="1">
      <alignment horizontal="center" vertical="center" wrapText="1"/>
    </xf>
    <xf numFmtId="0" fontId="40" fillId="0" borderId="27" xfId="0" applyFont="1" applyBorder="1" applyAlignment="1">
      <alignment horizontal="center" vertical="center" wrapText="1"/>
    </xf>
    <xf numFmtId="0" fontId="8" fillId="2" borderId="2"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6"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3" fillId="2" borderId="0" xfId="1" applyFont="1" applyFill="1" applyAlignment="1">
      <alignment horizontal="center"/>
    </xf>
    <xf numFmtId="0" fontId="2" fillId="0" borderId="1" xfId="1" applyFont="1" applyBorder="1" applyAlignment="1">
      <alignment horizont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8" xfId="1" applyFont="1" applyFill="1" applyBorder="1" applyAlignment="1">
      <alignment horizontal="center" vertical="center" wrapText="1"/>
    </xf>
    <xf numFmtId="165" fontId="8" fillId="2" borderId="5" xfId="6" applyNumberFormat="1" applyFont="1" applyFill="1" applyBorder="1" applyAlignment="1">
      <alignment horizontal="center" wrapText="1"/>
    </xf>
    <xf numFmtId="165" fontId="8" fillId="2" borderId="0" xfId="6" applyNumberFormat="1" applyFont="1" applyFill="1" applyBorder="1" applyAlignment="1">
      <alignment horizontal="center" wrapText="1"/>
    </xf>
    <xf numFmtId="165" fontId="8" fillId="2" borderId="6" xfId="6" applyNumberFormat="1" applyFont="1" applyFill="1" applyBorder="1" applyAlignment="1">
      <alignment horizontal="center" wrapText="1"/>
    </xf>
    <xf numFmtId="0" fontId="46" fillId="17" borderId="0" xfId="0" applyFont="1" applyFill="1" applyAlignment="1">
      <alignment horizontal="center" wrapText="1"/>
    </xf>
    <xf numFmtId="0" fontId="47" fillId="17" borderId="26" xfId="0" applyFont="1" applyFill="1" applyBorder="1" applyAlignment="1">
      <alignment horizontal="center" vertical="center"/>
    </xf>
    <xf numFmtId="0" fontId="47" fillId="19" borderId="26" xfId="0" applyFont="1" applyFill="1" applyBorder="1" applyAlignment="1">
      <alignment horizontal="center" vertical="center"/>
    </xf>
    <xf numFmtId="0" fontId="47" fillId="17" borderId="28" xfId="0" applyFont="1" applyFill="1" applyBorder="1" applyAlignment="1">
      <alignment horizontal="center" vertical="center" wrapText="1"/>
    </xf>
    <xf numFmtId="0" fontId="48" fillId="20" borderId="26" xfId="0" applyFont="1" applyFill="1" applyBorder="1" applyAlignment="1">
      <alignment horizontal="center" vertical="center" wrapText="1"/>
    </xf>
    <xf numFmtId="0" fontId="48" fillId="20" borderId="26" xfId="0" applyFont="1" applyFill="1" applyBorder="1" applyAlignment="1">
      <alignment horizontal="center" vertical="center" wrapText="1"/>
    </xf>
    <xf numFmtId="0" fontId="48" fillId="20" borderId="34" xfId="0" applyFont="1" applyFill="1" applyBorder="1" applyAlignment="1">
      <alignment horizontal="center" vertical="center" wrapText="1"/>
    </xf>
    <xf numFmtId="0" fontId="36" fillId="17" borderId="34" xfId="0" applyFont="1" applyFill="1" applyBorder="1" applyAlignment="1">
      <alignment horizontal="center" vertical="center" wrapText="1"/>
    </xf>
    <xf numFmtId="0" fontId="36" fillId="17" borderId="26" xfId="0" applyFont="1" applyFill="1" applyBorder="1" applyAlignment="1">
      <alignment horizontal="center" vertical="center" wrapText="1"/>
    </xf>
    <xf numFmtId="0" fontId="36" fillId="17" borderId="28" xfId="0" applyFont="1" applyFill="1" applyBorder="1" applyAlignment="1">
      <alignment horizontal="center" vertical="center" wrapText="1"/>
    </xf>
    <xf numFmtId="0" fontId="36" fillId="17" borderId="14" xfId="0" applyFont="1" applyFill="1" applyBorder="1" applyAlignment="1">
      <alignment horizontal="center" vertical="center" wrapText="1"/>
    </xf>
    <xf numFmtId="0" fontId="36" fillId="17" borderId="24" xfId="0" applyFont="1" applyFill="1" applyBorder="1" applyAlignment="1">
      <alignment horizontal="center" vertical="center" wrapText="1"/>
    </xf>
    <xf numFmtId="0" fontId="49" fillId="0" borderId="35" xfId="0" applyFont="1" applyBorder="1"/>
    <xf numFmtId="0" fontId="47" fillId="19" borderId="35" xfId="0" applyFont="1" applyFill="1" applyBorder="1" applyAlignment="1">
      <alignment horizontal="center" vertical="center"/>
    </xf>
    <xf numFmtId="0" fontId="49" fillId="0" borderId="29" xfId="0" applyFont="1" applyBorder="1"/>
    <xf numFmtId="0" fontId="48" fillId="20" borderId="35" xfId="0" applyFont="1" applyFill="1" applyBorder="1" applyAlignment="1">
      <alignment horizontal="center" vertical="center" wrapText="1"/>
    </xf>
    <xf numFmtId="0" fontId="48" fillId="20" borderId="35" xfId="0" applyFont="1" applyFill="1" applyBorder="1" applyAlignment="1">
      <alignment horizontal="center" vertical="center" wrapText="1"/>
    </xf>
    <xf numFmtId="0" fontId="48" fillId="20" borderId="29" xfId="0" applyFont="1" applyFill="1" applyBorder="1" applyAlignment="1">
      <alignment horizontal="center" vertical="center" wrapText="1"/>
    </xf>
    <xf numFmtId="0" fontId="48" fillId="20" borderId="36" xfId="0" applyFont="1" applyFill="1" applyBorder="1" applyAlignment="1">
      <alignment horizontal="center" vertical="center" wrapText="1"/>
    </xf>
    <xf numFmtId="0" fontId="49" fillId="0" borderId="37" xfId="0" applyFont="1" applyBorder="1"/>
    <xf numFmtId="0" fontId="36" fillId="17" borderId="35" xfId="0" applyFont="1" applyFill="1" applyBorder="1" applyAlignment="1">
      <alignment horizontal="center" vertical="center" wrapText="1"/>
    </xf>
    <xf numFmtId="0" fontId="49" fillId="0" borderId="36" xfId="0" applyFont="1" applyBorder="1"/>
    <xf numFmtId="0" fontId="49" fillId="0" borderId="38" xfId="0" applyFont="1" applyBorder="1"/>
    <xf numFmtId="0" fontId="37" fillId="21" borderId="15" xfId="0" applyFont="1" applyFill="1" applyBorder="1" applyAlignment="1">
      <alignment horizontal="center" vertical="center" wrapText="1"/>
    </xf>
    <xf numFmtId="0" fontId="50" fillId="11" borderId="14" xfId="0" applyFont="1" applyFill="1" applyBorder="1" applyAlignment="1">
      <alignment horizontal="center" vertical="center" wrapText="1"/>
    </xf>
    <xf numFmtId="0" fontId="37" fillId="0" borderId="14" xfId="0" applyFont="1" applyBorder="1" applyAlignment="1">
      <alignment horizontal="center" vertical="center" wrapText="1"/>
    </xf>
    <xf numFmtId="0" fontId="45" fillId="0" borderId="15" xfId="0" applyFont="1" applyBorder="1" applyAlignment="1">
      <alignment horizontal="center" vertical="center" wrapText="1"/>
    </xf>
    <xf numFmtId="0" fontId="33" fillId="0" borderId="15" xfId="0" applyFont="1" applyBorder="1" applyAlignment="1">
      <alignment horizontal="left" vertical="center" wrapText="1"/>
    </xf>
    <xf numFmtId="0" fontId="37" fillId="0" borderId="15" xfId="0" applyFont="1" applyBorder="1" applyAlignment="1">
      <alignment horizontal="center" vertical="center" wrapText="1"/>
    </xf>
    <xf numFmtId="6" fontId="51" fillId="12" borderId="15" xfId="0" applyNumberFormat="1" applyFont="1" applyFill="1" applyBorder="1" applyAlignment="1">
      <alignment horizontal="center" vertical="center" wrapText="1"/>
    </xf>
    <xf numFmtId="0" fontId="52" fillId="12" borderId="15" xfId="0" applyFont="1" applyFill="1" applyBorder="1" applyAlignment="1">
      <alignment horizontal="center" vertical="center" wrapText="1"/>
    </xf>
    <xf numFmtId="0" fontId="53" fillId="0" borderId="15" xfId="0" applyFont="1" applyBorder="1" applyAlignment="1">
      <alignment horizontal="center" vertical="center" wrapText="1"/>
    </xf>
    <xf numFmtId="6" fontId="51" fillId="12" borderId="15" xfId="0" applyNumberFormat="1" applyFont="1" applyFill="1" applyBorder="1" applyAlignment="1">
      <alignment horizontal="right" vertical="center" wrapText="1" indent="2"/>
    </xf>
    <xf numFmtId="1" fontId="35" fillId="0" borderId="27" xfId="0" applyNumberFormat="1" applyFont="1" applyBorder="1" applyAlignment="1">
      <alignment horizontal="center" vertical="center"/>
    </xf>
    <xf numFmtId="166" fontId="35" fillId="0" borderId="27" xfId="0" applyNumberFormat="1" applyFont="1" applyBorder="1" applyAlignment="1">
      <alignment horizontal="center" vertical="center"/>
    </xf>
    <xf numFmtId="175" fontId="35" fillId="0" borderId="27" xfId="0" applyNumberFormat="1" applyFont="1" applyBorder="1" applyAlignment="1">
      <alignment horizontal="center" vertical="center"/>
    </xf>
    <xf numFmtId="173" fontId="10" fillId="2" borderId="14" xfId="53" applyNumberFormat="1" applyFill="1" applyBorder="1" applyAlignment="1">
      <alignment horizontal="center" vertical="center"/>
    </xf>
    <xf numFmtId="170" fontId="35" fillId="0" borderId="30" xfId="0" applyNumberFormat="1" applyFont="1" applyBorder="1" applyAlignment="1">
      <alignment vertical="center"/>
    </xf>
    <xf numFmtId="1" fontId="0" fillId="0" borderId="27" xfId="0" applyNumberFormat="1" applyBorder="1" applyAlignment="1">
      <alignment horizontal="center" vertical="center"/>
    </xf>
    <xf numFmtId="170" fontId="0" fillId="0" borderId="27" xfId="0" applyNumberFormat="1" applyBorder="1" applyAlignment="1">
      <alignment vertical="center"/>
    </xf>
    <xf numFmtId="0" fontId="45" fillId="0" borderId="14" xfId="0" applyFont="1" applyBorder="1" applyAlignment="1">
      <alignment horizontal="center" vertical="center" wrapText="1"/>
    </xf>
    <xf numFmtId="0" fontId="33" fillId="0" borderId="31" xfId="0" applyFont="1" applyBorder="1" applyAlignment="1">
      <alignment horizontal="left" vertical="center" wrapText="1"/>
    </xf>
    <xf numFmtId="6" fontId="51" fillId="12" borderId="14" xfId="0" applyNumberFormat="1" applyFont="1" applyFill="1" applyBorder="1" applyAlignment="1">
      <alignment vertical="center" wrapText="1"/>
    </xf>
    <xf numFmtId="0" fontId="51" fillId="12" borderId="14" xfId="0" applyFont="1" applyFill="1" applyBorder="1" applyAlignment="1">
      <alignment vertical="center" wrapText="1"/>
    </xf>
    <xf numFmtId="0" fontId="53" fillId="0" borderId="14" xfId="0" applyFont="1" applyBorder="1" applyAlignment="1">
      <alignment horizontal="center" vertical="center" wrapText="1"/>
    </xf>
    <xf numFmtId="0" fontId="53" fillId="0" borderId="14" xfId="0" applyFont="1" applyBorder="1" applyAlignment="1">
      <alignment vertical="center" wrapText="1"/>
    </xf>
    <xf numFmtId="0" fontId="33" fillId="0" borderId="0" xfId="0" applyFont="1" applyAlignment="1">
      <alignment horizontal="left" vertical="center" wrapText="1"/>
    </xf>
    <xf numFmtId="184" fontId="38" fillId="0" borderId="14" xfId="3" applyNumberFormat="1" applyFont="1" applyFill="1" applyBorder="1" applyAlignment="1">
      <alignment horizontal="center" vertical="center" wrapText="1"/>
    </xf>
    <xf numFmtId="166" fontId="38" fillId="0" borderId="14" xfId="0" applyNumberFormat="1" applyFont="1" applyBorder="1" applyAlignment="1">
      <alignment horizontal="center" vertical="center" wrapText="1"/>
    </xf>
    <xf numFmtId="184" fontId="38" fillId="0" borderId="14" xfId="6" applyNumberFormat="1" applyFont="1" applyFill="1" applyBorder="1" applyAlignment="1">
      <alignment horizontal="center" vertical="center" wrapText="1"/>
    </xf>
    <xf numFmtId="0" fontId="33" fillId="0" borderId="14" xfId="0" applyFont="1" applyBorder="1" applyAlignment="1">
      <alignment horizontal="left" vertical="center" wrapText="1"/>
    </xf>
    <xf numFmtId="6" fontId="40" fillId="0" borderId="25" xfId="0" applyNumberFormat="1" applyFont="1" applyBorder="1" applyAlignment="1">
      <alignment horizontal="center" vertical="center"/>
    </xf>
    <xf numFmtId="184" fontId="24" fillId="0" borderId="14" xfId="3" applyNumberFormat="1" applyFont="1" applyFill="1" applyBorder="1" applyAlignment="1">
      <alignment horizontal="center" vertical="center"/>
    </xf>
    <xf numFmtId="0" fontId="54" fillId="0" borderId="25" xfId="0" applyFont="1" applyBorder="1" applyAlignment="1">
      <alignment horizontal="center" vertical="center" wrapText="1"/>
    </xf>
    <xf numFmtId="184" fontId="21" fillId="0" borderId="14" xfId="3" applyNumberFormat="1" applyFont="1" applyFill="1" applyBorder="1" applyAlignment="1">
      <alignment horizontal="center" vertical="center" wrapText="1"/>
    </xf>
    <xf numFmtId="6" fontId="51" fillId="12" borderId="39" xfId="0" applyNumberFormat="1" applyFont="1" applyFill="1" applyBorder="1" applyAlignment="1">
      <alignment horizontal="center" vertical="center" wrapText="1"/>
    </xf>
    <xf numFmtId="6" fontId="51" fillId="12" borderId="40" xfId="0" applyNumberFormat="1" applyFont="1" applyFill="1" applyBorder="1" applyAlignment="1">
      <alignment horizontal="center" vertical="center" wrapText="1"/>
    </xf>
    <xf numFmtId="6" fontId="51" fillId="12" borderId="40" xfId="0" applyNumberFormat="1" applyFont="1" applyFill="1" applyBorder="1" applyAlignment="1">
      <alignment horizontal="right" vertical="center" wrapText="1" indent="2"/>
    </xf>
    <xf numFmtId="0" fontId="53" fillId="0" borderId="36" xfId="0" applyFont="1" applyBorder="1" applyAlignment="1">
      <alignment horizontal="center" vertical="center" wrapText="1"/>
    </xf>
    <xf numFmtId="6" fontId="51" fillId="12" borderId="14" xfId="0" applyNumberFormat="1" applyFont="1" applyFill="1" applyBorder="1" applyAlignment="1">
      <alignment horizontal="center" vertical="center" wrapText="1"/>
    </xf>
    <xf numFmtId="6" fontId="51" fillId="12" borderId="14" xfId="0" applyNumberFormat="1" applyFont="1" applyFill="1" applyBorder="1" applyAlignment="1">
      <alignment horizontal="right" vertical="center" wrapText="1"/>
    </xf>
    <xf numFmtId="0" fontId="53" fillId="0" borderId="14" xfId="0" applyFont="1" applyBorder="1" applyAlignment="1">
      <alignment horizontal="center" wrapText="1"/>
    </xf>
    <xf numFmtId="6" fontId="51" fillId="12" borderId="14" xfId="0" applyNumberFormat="1" applyFont="1" applyFill="1" applyBorder="1" applyAlignment="1">
      <alignment horizontal="right" vertical="center" wrapText="1" indent="2"/>
    </xf>
    <xf numFmtId="0" fontId="53" fillId="0" borderId="14" xfId="0" applyFont="1" applyBorder="1" applyAlignment="1">
      <alignment wrapText="1"/>
    </xf>
    <xf numFmtId="6" fontId="40" fillId="0" borderId="27" xfId="0" applyNumberFormat="1" applyFont="1" applyBorder="1" applyAlignment="1">
      <alignment horizontal="center" vertical="center"/>
    </xf>
    <xf numFmtId="6" fontId="53" fillId="0" borderId="14" xfId="0" applyNumberFormat="1" applyFont="1" applyBorder="1" applyAlignment="1">
      <alignment horizontal="center" vertical="center"/>
    </xf>
    <xf numFmtId="0" fontId="53" fillId="0" borderId="14" xfId="0" applyFont="1" applyBorder="1" applyAlignment="1">
      <alignment horizontal="center" vertical="center"/>
    </xf>
    <xf numFmtId="6" fontId="53" fillId="0" borderId="0" xfId="0" applyNumberFormat="1" applyFont="1" applyAlignment="1">
      <alignment horizontal="center" vertical="center"/>
    </xf>
    <xf numFmtId="6" fontId="53" fillId="0" borderId="21" xfId="0" applyNumberFormat="1" applyFont="1" applyBorder="1" applyAlignment="1">
      <alignment horizontal="center" vertical="center"/>
    </xf>
    <xf numFmtId="0" fontId="53" fillId="0" borderId="36" xfId="0" applyFont="1" applyBorder="1" applyAlignment="1">
      <alignment horizontal="center" vertical="center"/>
    </xf>
    <xf numFmtId="0" fontId="45" fillId="13" borderId="14" xfId="0" applyFont="1" applyFill="1" applyBorder="1" applyAlignment="1">
      <alignment horizontal="center" vertical="center" wrapText="1"/>
    </xf>
    <xf numFmtId="0" fontId="33" fillId="12" borderId="14" xfId="0" applyFont="1" applyFill="1" applyBorder="1" applyAlignment="1">
      <alignment horizontal="left" vertical="center" wrapText="1"/>
    </xf>
    <xf numFmtId="6" fontId="51" fillId="12" borderId="21" xfId="0" applyNumberFormat="1" applyFont="1" applyFill="1" applyBorder="1" applyAlignment="1">
      <alignment horizontal="center" vertical="center" wrapText="1"/>
    </xf>
    <xf numFmtId="0" fontId="35" fillId="0" borderId="0" xfId="0" applyFont="1" applyAlignment="1">
      <alignment horizontal="left" vertical="center"/>
    </xf>
    <xf numFmtId="6" fontId="51" fillId="12" borderId="41" xfId="0" applyNumberFormat="1" applyFont="1" applyFill="1" applyBorder="1" applyAlignment="1">
      <alignment horizontal="center" vertical="center" wrapText="1"/>
    </xf>
    <xf numFmtId="6" fontId="51" fillId="12" borderId="36" xfId="0" applyNumberFormat="1" applyFont="1" applyFill="1" applyBorder="1" applyAlignment="1">
      <alignment horizontal="right" vertical="center" wrapText="1" indent="2"/>
    </xf>
    <xf numFmtId="0" fontId="45" fillId="13" borderId="36" xfId="0" applyFont="1" applyFill="1" applyBorder="1" applyAlignment="1">
      <alignment horizontal="center" vertical="center" wrapText="1"/>
    </xf>
    <xf numFmtId="0" fontId="33" fillId="12" borderId="29" xfId="0" applyFont="1" applyFill="1" applyBorder="1" applyAlignment="1">
      <alignment horizontal="left" vertical="center" wrapText="1"/>
    </xf>
    <xf numFmtId="0" fontId="33" fillId="12" borderId="31" xfId="0" applyFont="1" applyFill="1" applyBorder="1" applyAlignment="1">
      <alignment horizontal="left" vertical="center" wrapText="1"/>
    </xf>
    <xf numFmtId="1" fontId="0" fillId="0" borderId="35" xfId="0" applyNumberFormat="1" applyBorder="1" applyAlignment="1">
      <alignment horizontal="center" vertical="center"/>
    </xf>
    <xf numFmtId="1" fontId="0" fillId="0" borderId="14" xfId="0" applyNumberFormat="1" applyBorder="1" applyAlignment="1">
      <alignment horizontal="center" vertical="center"/>
    </xf>
    <xf numFmtId="170" fontId="0" fillId="0" borderId="32" xfId="0" applyNumberFormat="1" applyBorder="1" applyAlignment="1">
      <alignment vertical="center"/>
    </xf>
    <xf numFmtId="0" fontId="37" fillId="12" borderId="14" xfId="0" applyFont="1" applyFill="1" applyBorder="1" applyAlignment="1">
      <alignment horizontal="center" vertical="center"/>
    </xf>
    <xf numFmtId="175" fontId="35" fillId="0" borderId="14" xfId="0" applyNumberFormat="1" applyFont="1" applyBorder="1" applyAlignment="1">
      <alignment horizontal="center" vertical="center"/>
    </xf>
    <xf numFmtId="0" fontId="55" fillId="13" borderId="36" xfId="0" applyFont="1" applyFill="1" applyBorder="1" applyAlignment="1">
      <alignment horizontal="center" vertical="center" wrapText="1"/>
    </xf>
    <xf numFmtId="0" fontId="56" fillId="0" borderId="36" xfId="0" applyFont="1" applyBorder="1" applyAlignment="1">
      <alignment horizontal="left" vertical="center" wrapText="1"/>
    </xf>
    <xf numFmtId="0" fontId="56" fillId="12" borderId="38" xfId="0" applyFont="1" applyFill="1" applyBorder="1" applyAlignment="1">
      <alignment horizontal="center" vertical="center"/>
    </xf>
    <xf numFmtId="0" fontId="56" fillId="12" borderId="42" xfId="0" applyFont="1" applyFill="1" applyBorder="1" applyAlignment="1">
      <alignment horizontal="center" vertical="center"/>
    </xf>
    <xf numFmtId="0" fontId="56" fillId="12" borderId="41" xfId="0" applyFont="1" applyFill="1" applyBorder="1" applyAlignment="1">
      <alignment horizontal="center" vertical="center"/>
    </xf>
    <xf numFmtId="170" fontId="41" fillId="0" borderId="36" xfId="0" applyNumberFormat="1" applyFont="1" applyBorder="1" applyAlignment="1">
      <alignment vertical="center"/>
    </xf>
    <xf numFmtId="0" fontId="39" fillId="22" borderId="25" xfId="0" applyFont="1" applyFill="1" applyBorder="1" applyAlignment="1">
      <alignment horizontal="center" vertical="center" wrapText="1"/>
    </xf>
    <xf numFmtId="0" fontId="37" fillId="21" borderId="27" xfId="0" applyFont="1" applyFill="1" applyBorder="1" applyAlignment="1">
      <alignment horizontal="center" vertical="center" wrapText="1"/>
    </xf>
    <xf numFmtId="0" fontId="33" fillId="13" borderId="30" xfId="0" applyFont="1" applyFill="1" applyBorder="1" applyAlignment="1">
      <alignment horizontal="center" vertical="center" wrapText="1"/>
    </xf>
    <xf numFmtId="0" fontId="33" fillId="12" borderId="35" xfId="0" applyFont="1" applyFill="1" applyBorder="1" applyAlignment="1">
      <alignment horizontal="left" vertical="center" wrapText="1"/>
    </xf>
    <xf numFmtId="0" fontId="33" fillId="12" borderId="27" xfId="0" applyFont="1" applyFill="1" applyBorder="1" applyAlignment="1">
      <alignment horizontal="center" vertical="center"/>
    </xf>
    <xf numFmtId="166" fontId="51" fillId="13" borderId="27" xfId="0" applyNumberFormat="1" applyFont="1" applyFill="1" applyBorder="1" applyAlignment="1">
      <alignment horizontal="center" vertical="center" wrapText="1"/>
    </xf>
    <xf numFmtId="166" fontId="51" fillId="13" borderId="27" xfId="0" applyNumberFormat="1" applyFont="1" applyFill="1" applyBorder="1" applyAlignment="1">
      <alignment horizontal="right" vertical="center" wrapText="1" indent="2"/>
    </xf>
    <xf numFmtId="0" fontId="37" fillId="21" borderId="26" xfId="0" applyFont="1" applyFill="1" applyBorder="1" applyAlignment="1">
      <alignment horizontal="center" vertical="center" wrapText="1"/>
    </xf>
    <xf numFmtId="0" fontId="33" fillId="13" borderId="28" xfId="0" applyFont="1" applyFill="1" applyBorder="1" applyAlignment="1">
      <alignment horizontal="center" vertical="center" wrapText="1"/>
    </xf>
    <xf numFmtId="0" fontId="57" fillId="0" borderId="14" xfId="0" applyFont="1" applyBorder="1" applyAlignment="1">
      <alignment horizontal="left" vertical="center" wrapText="1"/>
    </xf>
    <xf numFmtId="166" fontId="51" fillId="13" borderId="26" xfId="0" applyNumberFormat="1" applyFont="1" applyFill="1" applyBorder="1" applyAlignment="1">
      <alignment horizontal="center" vertical="center" wrapText="1"/>
    </xf>
    <xf numFmtId="166" fontId="51" fillId="13" borderId="26" xfId="0" applyNumberFormat="1" applyFont="1" applyFill="1" applyBorder="1" applyAlignment="1">
      <alignment horizontal="right" vertical="center" wrapText="1" indent="2"/>
    </xf>
    <xf numFmtId="1" fontId="35" fillId="0" borderId="26" xfId="0" applyNumberFormat="1" applyFont="1" applyBorder="1" applyAlignment="1">
      <alignment horizontal="center" vertical="center"/>
    </xf>
    <xf numFmtId="175" fontId="35" fillId="0" borderId="26" xfId="0" applyNumberFormat="1" applyFont="1" applyBorder="1" applyAlignment="1">
      <alignment horizontal="center" vertical="center"/>
    </xf>
    <xf numFmtId="173" fontId="10" fillId="2" borderId="36" xfId="53" applyNumberFormat="1" applyFill="1" applyBorder="1" applyAlignment="1">
      <alignment horizontal="center" vertical="center"/>
    </xf>
    <xf numFmtId="170" fontId="35" fillId="0" borderId="28" xfId="0" applyNumberFormat="1" applyFont="1" applyBorder="1" applyAlignment="1">
      <alignment vertical="center"/>
    </xf>
    <xf numFmtId="1" fontId="0" fillId="0" borderId="26" xfId="0" applyNumberFormat="1" applyBorder="1" applyAlignment="1">
      <alignment horizontal="center" vertical="center"/>
    </xf>
    <xf numFmtId="170" fontId="0" fillId="0" borderId="26" xfId="0" applyNumberFormat="1" applyBorder="1" applyAlignment="1">
      <alignment vertical="center"/>
    </xf>
    <xf numFmtId="0" fontId="37" fillId="21" borderId="14" xfId="0" applyFont="1" applyFill="1" applyBorder="1" applyAlignment="1">
      <alignment horizontal="center" vertical="center" wrapText="1"/>
    </xf>
    <xf numFmtId="0" fontId="33" fillId="13" borderId="14" xfId="0" applyFont="1" applyFill="1" applyBorder="1" applyAlignment="1">
      <alignment horizontal="center" vertical="center" wrapText="1"/>
    </xf>
    <xf numFmtId="0" fontId="33" fillId="12" borderId="14" xfId="0" applyFont="1" applyFill="1" applyBorder="1" applyAlignment="1">
      <alignment horizontal="center" vertical="center" wrapText="1"/>
    </xf>
    <xf numFmtId="166" fontId="51" fillId="13" borderId="14" xfId="0" applyNumberFormat="1" applyFont="1" applyFill="1" applyBorder="1" applyAlignment="1">
      <alignment horizontal="center" vertical="center" wrapText="1"/>
    </xf>
    <xf numFmtId="166" fontId="51" fillId="13" borderId="14" xfId="0" applyNumberFormat="1" applyFont="1" applyFill="1" applyBorder="1" applyAlignment="1">
      <alignment horizontal="right" vertical="center" wrapText="1" indent="2"/>
    </xf>
    <xf numFmtId="1" fontId="35" fillId="0" borderId="14" xfId="0" applyNumberFormat="1" applyFont="1" applyBorder="1" applyAlignment="1">
      <alignment horizontal="center" vertical="center"/>
    </xf>
    <xf numFmtId="170" fontId="35" fillId="0" borderId="14" xfId="0" applyNumberFormat="1" applyFont="1" applyBorder="1" applyAlignment="1">
      <alignment vertical="center"/>
    </xf>
    <xf numFmtId="170" fontId="0" fillId="0" borderId="14" xfId="0" applyNumberFormat="1" applyBorder="1" applyAlignment="1">
      <alignment vertical="center"/>
    </xf>
    <xf numFmtId="0" fontId="33" fillId="0" borderId="14" xfId="0" applyFont="1" applyBorder="1" applyAlignment="1">
      <alignment horizontal="center" vertical="center" wrapText="1"/>
    </xf>
    <xf numFmtId="0" fontId="37" fillId="13" borderId="14" xfId="0" applyFont="1" applyFill="1" applyBorder="1" applyAlignment="1">
      <alignment horizontal="center" vertical="center" wrapText="1"/>
    </xf>
    <xf numFmtId="0" fontId="37" fillId="12" borderId="14" xfId="0" applyFont="1" applyFill="1" applyBorder="1" applyAlignment="1">
      <alignment horizontal="left" vertical="center" wrapText="1"/>
    </xf>
    <xf numFmtId="0" fontId="56" fillId="12" borderId="24" xfId="0" applyFont="1" applyFill="1" applyBorder="1" applyAlignment="1">
      <alignment horizontal="center" vertical="center" wrapText="1"/>
    </xf>
    <xf numFmtId="0" fontId="56" fillId="12" borderId="22" xfId="0" applyFont="1" applyFill="1" applyBorder="1" applyAlignment="1">
      <alignment horizontal="center" vertical="center" wrapText="1"/>
    </xf>
    <xf numFmtId="0" fontId="56" fillId="12" borderId="21" xfId="0" applyFont="1" applyFill="1" applyBorder="1" applyAlignment="1">
      <alignment horizontal="center" vertical="center" wrapText="1"/>
    </xf>
    <xf numFmtId="170" fontId="41" fillId="0" borderId="14" xfId="0" applyNumberFormat="1" applyFont="1" applyBorder="1" applyAlignment="1">
      <alignment vertical="center"/>
    </xf>
    <xf numFmtId="0" fontId="56" fillId="13" borderId="14" xfId="0" applyFont="1" applyFill="1" applyBorder="1" applyAlignment="1">
      <alignment horizontal="center" vertical="center" wrapText="1"/>
    </xf>
    <xf numFmtId="0" fontId="12" fillId="0" borderId="0" xfId="0" applyFont="1" applyAlignment="1">
      <alignment horizontal="left"/>
    </xf>
    <xf numFmtId="0" fontId="0" fillId="23" borderId="9" xfId="0" applyFill="1" applyBorder="1" applyAlignment="1">
      <alignment horizontal="center"/>
    </xf>
    <xf numFmtId="0" fontId="0" fillId="23" borderId="10" xfId="0" applyFill="1" applyBorder="1" applyAlignment="1">
      <alignment horizontal="center"/>
    </xf>
    <xf numFmtId="0" fontId="43" fillId="23" borderId="14" xfId="0" applyFont="1" applyFill="1" applyBorder="1" applyAlignment="1">
      <alignment horizontal="center" vertical="center"/>
    </xf>
    <xf numFmtId="170" fontId="58" fillId="0" borderId="11" xfId="0" applyNumberFormat="1" applyFont="1" applyBorder="1"/>
    <xf numFmtId="0" fontId="50" fillId="11" borderId="15" xfId="0" applyFont="1" applyFill="1" applyBorder="1" applyAlignment="1">
      <alignment horizontal="center" vertical="center" wrapText="1"/>
    </xf>
    <xf numFmtId="0" fontId="50" fillId="11" borderId="14" xfId="0" applyFont="1" applyFill="1" applyBorder="1" applyAlignment="1">
      <alignment horizontal="center" vertical="center" wrapText="1"/>
    </xf>
    <xf numFmtId="0" fontId="33" fillId="13" borderId="33" xfId="0" applyFont="1" applyFill="1" applyBorder="1" applyAlignment="1">
      <alignment horizontal="center" vertical="center" wrapText="1"/>
    </xf>
    <xf numFmtId="0" fontId="33" fillId="13" borderId="40" xfId="0" applyFont="1" applyFill="1" applyBorder="1" applyAlignment="1">
      <alignment horizontal="center" vertical="center" wrapText="1"/>
    </xf>
    <xf numFmtId="0" fontId="33" fillId="12" borderId="32" xfId="0" applyFont="1" applyFill="1" applyBorder="1" applyAlignment="1">
      <alignment horizontal="center" vertical="center"/>
    </xf>
    <xf numFmtId="0" fontId="33" fillId="13" borderId="21" xfId="0" applyFont="1" applyFill="1" applyBorder="1" applyAlignment="1">
      <alignment horizontal="center" vertical="center" wrapText="1"/>
    </xf>
    <xf numFmtId="0" fontId="33" fillId="0" borderId="21" xfId="0" applyFont="1" applyBorder="1" applyAlignment="1">
      <alignment horizontal="center" vertical="center" wrapText="1"/>
    </xf>
    <xf numFmtId="1" fontId="0" fillId="0" borderId="36" xfId="0" applyNumberFormat="1" applyBorder="1" applyAlignment="1">
      <alignment horizontal="center" vertical="center"/>
    </xf>
    <xf numFmtId="0" fontId="59" fillId="23" borderId="9" xfId="0" applyFont="1" applyFill="1" applyBorder="1" applyAlignment="1">
      <alignment horizontal="center"/>
    </xf>
    <xf numFmtId="0" fontId="59" fillId="23" borderId="10" xfId="0" applyFont="1" applyFill="1" applyBorder="1" applyAlignment="1">
      <alignment horizontal="center"/>
    </xf>
    <xf numFmtId="170" fontId="58" fillId="0" borderId="14" xfId="0" applyNumberFormat="1" applyFont="1" applyBorder="1" applyAlignment="1">
      <alignment vertical="center"/>
    </xf>
    <xf numFmtId="1" fontId="0" fillId="0" borderId="15" xfId="0" applyNumberFormat="1" applyBorder="1" applyAlignment="1">
      <alignment horizontal="center" vertical="center"/>
    </xf>
    <xf numFmtId="170" fontId="0" fillId="0" borderId="0" xfId="0" applyNumberFormat="1"/>
    <xf numFmtId="0" fontId="37" fillId="8" borderId="14" xfId="0" applyFont="1" applyFill="1" applyBorder="1" applyAlignment="1">
      <alignment horizontal="center" vertical="center" wrapText="1"/>
    </xf>
    <xf numFmtId="0" fontId="33" fillId="8" borderId="33" xfId="0" applyFont="1" applyFill="1" applyBorder="1" applyAlignment="1">
      <alignment horizontal="center" vertical="center" wrapText="1"/>
    </xf>
    <xf numFmtId="0" fontId="33" fillId="24" borderId="35" xfId="0" applyFont="1" applyFill="1" applyBorder="1" applyAlignment="1">
      <alignment horizontal="left" vertical="center" wrapText="1"/>
    </xf>
    <xf numFmtId="0" fontId="33" fillId="24" borderId="27" xfId="0" applyFont="1" applyFill="1" applyBorder="1" applyAlignment="1">
      <alignment horizontal="center" vertical="center"/>
    </xf>
    <xf numFmtId="166" fontId="51" fillId="8" borderId="27" xfId="0" applyNumberFormat="1" applyFont="1" applyFill="1" applyBorder="1" applyAlignment="1">
      <alignment horizontal="center" vertical="center" wrapText="1"/>
    </xf>
    <xf numFmtId="166" fontId="51" fillId="8" borderId="27" xfId="0" applyNumberFormat="1" applyFont="1" applyFill="1" applyBorder="1" applyAlignment="1">
      <alignment horizontal="right" vertical="center" wrapText="1" indent="2"/>
    </xf>
    <xf numFmtId="1" fontId="35" fillId="8" borderId="27" xfId="0" applyNumberFormat="1" applyFont="1" applyFill="1" applyBorder="1" applyAlignment="1">
      <alignment horizontal="center" vertical="center"/>
    </xf>
    <xf numFmtId="175" fontId="35" fillId="8" borderId="27" xfId="0" applyNumberFormat="1" applyFont="1" applyFill="1" applyBorder="1" applyAlignment="1">
      <alignment horizontal="center" vertical="center"/>
    </xf>
    <xf numFmtId="173" fontId="10" fillId="8" borderId="14" xfId="53" applyNumberFormat="1" applyFill="1" applyBorder="1" applyAlignment="1">
      <alignment horizontal="center" vertical="center"/>
    </xf>
    <xf numFmtId="170" fontId="35" fillId="8" borderId="30" xfId="0" applyNumberFormat="1" applyFont="1" applyFill="1" applyBorder="1" applyAlignment="1">
      <alignment vertical="center"/>
    </xf>
    <xf numFmtId="1" fontId="0" fillId="8" borderId="27" xfId="0" applyNumberFormat="1" applyFill="1" applyBorder="1" applyAlignment="1">
      <alignment horizontal="center" vertical="center"/>
    </xf>
    <xf numFmtId="170" fontId="0" fillId="8" borderId="27" xfId="0" applyNumberFormat="1" applyFill="1" applyBorder="1" applyAlignment="1">
      <alignment vertical="center"/>
    </xf>
    <xf numFmtId="43" fontId="0" fillId="8" borderId="16" xfId="0" applyNumberFormat="1" applyFill="1" applyBorder="1"/>
    <xf numFmtId="43" fontId="0" fillId="8" borderId="15" xfId="0" applyNumberFormat="1" applyFill="1" applyBorder="1"/>
    <xf numFmtId="43" fontId="0" fillId="8" borderId="17" xfId="0" applyNumberFormat="1" applyFill="1" applyBorder="1"/>
    <xf numFmtId="0" fontId="33" fillId="8" borderId="40" xfId="0" applyFont="1" applyFill="1" applyBorder="1" applyAlignment="1">
      <alignment horizontal="center" vertical="center" wrapText="1"/>
    </xf>
    <xf numFmtId="0" fontId="33" fillId="24" borderId="14" xfId="0" applyFont="1" applyFill="1" applyBorder="1" applyAlignment="1">
      <alignment horizontal="left" vertical="center" wrapText="1"/>
    </xf>
    <xf numFmtId="0" fontId="33" fillId="24" borderId="32" xfId="0" applyFont="1" applyFill="1" applyBorder="1" applyAlignment="1">
      <alignment horizontal="center" vertical="center"/>
    </xf>
    <xf numFmtId="166" fontId="51" fillId="8" borderId="26" xfId="0" applyNumberFormat="1" applyFont="1" applyFill="1" applyBorder="1" applyAlignment="1">
      <alignment horizontal="center" vertical="center" wrapText="1"/>
    </xf>
    <xf numFmtId="166" fontId="51" fillId="8" borderId="26" xfId="0" applyNumberFormat="1" applyFont="1" applyFill="1" applyBorder="1" applyAlignment="1">
      <alignment horizontal="right" vertical="center" wrapText="1" indent="2"/>
    </xf>
    <xf numFmtId="1" fontId="35" fillId="8" borderId="26" xfId="0" applyNumberFormat="1" applyFont="1" applyFill="1" applyBorder="1" applyAlignment="1">
      <alignment horizontal="center" vertical="center"/>
    </xf>
    <xf numFmtId="175" fontId="35" fillId="8" borderId="26" xfId="0" applyNumberFormat="1" applyFont="1" applyFill="1" applyBorder="1" applyAlignment="1">
      <alignment horizontal="center" vertical="center"/>
    </xf>
    <xf numFmtId="173" fontId="10" fillId="8" borderId="36" xfId="53" applyNumberFormat="1" applyFill="1" applyBorder="1" applyAlignment="1">
      <alignment horizontal="center" vertical="center"/>
    </xf>
    <xf numFmtId="170" fontId="35" fillId="8" borderId="28" xfId="0" applyNumberFormat="1" applyFont="1" applyFill="1" applyBorder="1" applyAlignment="1">
      <alignment vertical="center"/>
    </xf>
    <xf numFmtId="1" fontId="0" fillId="8" borderId="26" xfId="0" applyNumberFormat="1" applyFill="1" applyBorder="1" applyAlignment="1">
      <alignment horizontal="center" vertical="center"/>
    </xf>
    <xf numFmtId="170" fontId="0" fillId="8" borderId="26" xfId="0" applyNumberFormat="1" applyFill="1" applyBorder="1" applyAlignment="1">
      <alignment vertical="center"/>
    </xf>
    <xf numFmtId="0" fontId="33" fillId="8" borderId="21" xfId="0" applyFont="1" applyFill="1" applyBorder="1" applyAlignment="1">
      <alignment horizontal="center" vertical="center" wrapText="1"/>
    </xf>
    <xf numFmtId="0" fontId="33" fillId="24" borderId="14" xfId="0" applyFont="1" applyFill="1" applyBorder="1" applyAlignment="1">
      <alignment horizontal="center" vertical="center" wrapText="1"/>
    </xf>
    <xf numFmtId="166" fontId="51" fillId="8" borderId="14" xfId="0" applyNumberFormat="1" applyFont="1" applyFill="1" applyBorder="1" applyAlignment="1">
      <alignment horizontal="center" vertical="center" wrapText="1"/>
    </xf>
    <xf numFmtId="166" fontId="51" fillId="8" borderId="14" xfId="0" applyNumberFormat="1" applyFont="1" applyFill="1" applyBorder="1" applyAlignment="1">
      <alignment horizontal="right" vertical="center" wrapText="1" indent="2"/>
    </xf>
    <xf numFmtId="1" fontId="35" fillId="8" borderId="14" xfId="0" applyNumberFormat="1" applyFont="1" applyFill="1" applyBorder="1" applyAlignment="1">
      <alignment horizontal="center" vertical="center"/>
    </xf>
    <xf numFmtId="175" fontId="35" fillId="8" borderId="14" xfId="0" applyNumberFormat="1" applyFont="1" applyFill="1" applyBorder="1" applyAlignment="1">
      <alignment horizontal="center" vertical="center"/>
    </xf>
    <xf numFmtId="170" fontId="35" fillId="8" borderId="14" xfId="0" applyNumberFormat="1" applyFont="1" applyFill="1" applyBorder="1" applyAlignment="1">
      <alignment vertical="center"/>
    </xf>
    <xf numFmtId="1" fontId="0" fillId="8" borderId="14" xfId="0" applyNumberFormat="1" applyFill="1" applyBorder="1" applyAlignment="1">
      <alignment horizontal="center" vertical="center"/>
    </xf>
    <xf numFmtId="170" fontId="0" fillId="8" borderId="14" xfId="0" applyNumberFormat="1" applyFill="1" applyBorder="1" applyAlignment="1">
      <alignment vertical="center"/>
    </xf>
    <xf numFmtId="0" fontId="33" fillId="8" borderId="14" xfId="0" applyFont="1" applyFill="1" applyBorder="1" applyAlignment="1">
      <alignment horizontal="left" vertical="center" wrapText="1"/>
    </xf>
    <xf numFmtId="0" fontId="33" fillId="8" borderId="14" xfId="0" applyFont="1" applyFill="1" applyBorder="1" applyAlignment="1">
      <alignment horizontal="center" vertical="center" wrapText="1"/>
    </xf>
    <xf numFmtId="1" fontId="0" fillId="8" borderId="36" xfId="0" applyNumberFormat="1" applyFill="1" applyBorder="1" applyAlignment="1">
      <alignment horizontal="center" vertical="center"/>
    </xf>
  </cellXfs>
  <cellStyles count="55">
    <cellStyle name="Excel Built-in Percent" xfId="7" xr:uid="{00000000-0005-0000-0000-000001000000}"/>
    <cellStyle name="Hipervínculo 2" xfId="23" xr:uid="{5CB5EC96-7C2D-4AF0-A465-15377F20DC1E}"/>
    <cellStyle name="Hyperlink" xfId="8" xr:uid="{00000000-0005-0000-0000-000003000000}"/>
    <cellStyle name="Hyperlink 2" xfId="24" xr:uid="{6AA355D2-50E1-40A2-9DEF-E0C0B10C0BD4}"/>
    <cellStyle name="Millares" xfId="6" builtinId="3"/>
    <cellStyle name="Millares 2" xfId="15" xr:uid="{197C0261-FB65-4871-92FE-6C6BCFB66350}"/>
    <cellStyle name="Millares 2 2" xfId="38" xr:uid="{7C51F525-9C37-4A41-8455-812A9C205347}"/>
    <cellStyle name="Millares 3" xfId="33" xr:uid="{F19996DF-A8F4-40F0-9F4D-6D74A7F9A9A0}"/>
    <cellStyle name="Millares 4" xfId="52" xr:uid="{A22B5653-CD67-4258-B5B4-71614A334C9A}"/>
    <cellStyle name="Moneda" xfId="3" builtinId="4"/>
    <cellStyle name="Moneda [0] 10 2" xfId="27" xr:uid="{7EFCD6CF-BD98-4C22-B316-A5797415C38F}"/>
    <cellStyle name="Moneda [0] 2" xfId="25" xr:uid="{A92D6CFF-9D74-4928-9E50-463C04D0E59E}"/>
    <cellStyle name="Moneda [0] 2 4" xfId="30" xr:uid="{8BEC4A2E-02D9-4B12-87B0-83A5603F4ED9}"/>
    <cellStyle name="Moneda [0] 3" xfId="28" xr:uid="{11E1E2AC-75B4-4C0B-9605-9FAA11D2625F}"/>
    <cellStyle name="Moneda [0] 3 4" xfId="29" xr:uid="{316D891C-B4A9-41E6-B281-07C0A28665C3}"/>
    <cellStyle name="Moneda [0] 4" xfId="53" xr:uid="{FBCD992C-119E-4CC4-BCDC-28731C8E2A62}"/>
    <cellStyle name="Moneda 10" xfId="37" xr:uid="{929F4B95-0FD2-4E24-8417-2A7F65EF5D68}"/>
    <cellStyle name="Moneda 11" xfId="39" xr:uid="{031B9AB6-B367-48D8-A9B7-3EC11124B74E}"/>
    <cellStyle name="Moneda 12" xfId="40" xr:uid="{715E63D1-B25C-4AD5-AFF7-8EA8F0FE40F0}"/>
    <cellStyle name="Moneda 13" xfId="41" xr:uid="{5309874C-4295-44F3-BDBD-848726182213}"/>
    <cellStyle name="Moneda 14" xfId="42" xr:uid="{A49649F4-F10D-4B86-A3D1-42E12C3B0190}"/>
    <cellStyle name="Moneda 15" xfId="43" xr:uid="{6EAFDE81-ADCA-41A4-A215-8D52A71B21E5}"/>
    <cellStyle name="Moneda 16" xfId="44" xr:uid="{9AC7D08F-66B8-4856-9082-4423031C7EF5}"/>
    <cellStyle name="Moneda 17" xfId="45" xr:uid="{33BE8CA5-A1BD-411B-A037-47C991C23330}"/>
    <cellStyle name="Moneda 18" xfId="46" xr:uid="{AB359789-68DF-40A9-8FF9-CC40FB44CACA}"/>
    <cellStyle name="Moneda 19" xfId="47" xr:uid="{C38288FA-9652-44B8-A738-884B9D98954B}"/>
    <cellStyle name="Moneda 2" xfId="2" xr:uid="{00000000-0005-0000-0000-000007000000}"/>
    <cellStyle name="Moneda 2 2" xfId="17" xr:uid="{749B2B0E-0798-432D-8483-B29CE352220F}"/>
    <cellStyle name="Moneda 2 2 2 2 2" xfId="19" xr:uid="{E2C32DA0-DE67-4C0C-A5B2-C95976ED390C}"/>
    <cellStyle name="Moneda 2 3" xfId="54" xr:uid="{09E72DBC-F0B8-4976-A9EE-7B0FA6A65CF6}"/>
    <cellStyle name="Moneda 20" xfId="48" xr:uid="{FA2DC181-D995-4A28-9468-757AA5CB4CBD}"/>
    <cellStyle name="Moneda 21" xfId="51" xr:uid="{D064ABE9-AE81-4398-94F4-CDB31551E3BE}"/>
    <cellStyle name="Moneda 3" xfId="16" xr:uid="{BD01F6A7-5692-42B4-9F2B-3444270E8159}"/>
    <cellStyle name="Moneda 4" xfId="22" xr:uid="{7D367ED5-D39A-454B-AA3A-7A18E1E341CE}"/>
    <cellStyle name="Moneda 5" xfId="31" xr:uid="{F1C76698-F2E0-498B-AC18-10B58CE6BC1F}"/>
    <cellStyle name="Moneda 6" xfId="32" xr:uid="{6E197C81-9AB4-4ABF-89A6-FAC2241286D6}"/>
    <cellStyle name="Moneda 7" xfId="34" xr:uid="{646CAC2A-F690-4207-A2E4-068AA76CFC45}"/>
    <cellStyle name="Moneda 8" xfId="35" xr:uid="{B4B99271-3A86-4F6E-87E8-60EE5EB0C30F}"/>
    <cellStyle name="Moneda 9" xfId="36" xr:uid="{2C9B6959-56F3-4DA3-85A2-89A9749E46AE}"/>
    <cellStyle name="Normal" xfId="0" builtinId="0"/>
    <cellStyle name="Normal 2" xfId="1" xr:uid="{00000000-0005-0000-0000-000009000000}"/>
    <cellStyle name="Normal 2 10" xfId="13" xr:uid="{5144DBA1-09C5-4C94-ABD5-2382E01788E6}"/>
    <cellStyle name="Normal 2 10 2 2" xfId="14" xr:uid="{E58994ED-5C60-4574-B308-C0AF4AE537A5}"/>
    <cellStyle name="Normal 2 2" xfId="12" xr:uid="{0B64BFA6-DF81-4071-8752-FFC9628D7CE8}"/>
    <cellStyle name="Normal 3" xfId="4" xr:uid="{00000000-0005-0000-0000-00000A000000}"/>
    <cellStyle name="Normal 3 11" xfId="11" xr:uid="{A9C546CC-4A6C-4DDE-8B07-7E4D018884A1}"/>
    <cellStyle name="Normal 3 11 4" xfId="20" xr:uid="{949058C5-073C-4743-9FCF-F104833F2826}"/>
    <cellStyle name="Normal 3 2" xfId="9" xr:uid="{0AE0E1D7-7F5C-4F3C-9E63-2532530D5117}"/>
    <cellStyle name="Normal 3 2 2" xfId="18" xr:uid="{B1B529E5-929D-468C-B007-73F59CD7DFB8}"/>
    <cellStyle name="Normal 4" xfId="10" xr:uid="{25A37B2F-DBF2-4260-B987-BCC8930A7058}"/>
    <cellStyle name="Normal 5" xfId="49" xr:uid="{78238BD8-DC27-491F-A2ED-678A12A80641}"/>
    <cellStyle name="Normal 6" xfId="26" xr:uid="{946EE1A3-D9FE-4C2B-B717-DFE56BEFAF29}"/>
    <cellStyle name="Normal 7" xfId="50" xr:uid="{2DD84FEE-8D7A-468C-95BE-5211E7CF1D74}"/>
    <cellStyle name="Porcentaje" xfId="5" builtinId="5"/>
    <cellStyle name="Porcentaje 2" xfId="21" xr:uid="{FCAFAFE0-DF18-4329-85B7-BE8450B87694}"/>
  </cellStyles>
  <dxfs count="5">
    <dxf>
      <font>
        <color theme="0"/>
      </font>
      <fill>
        <patternFill patternType="solid">
          <bgColor rgb="FF7030A0"/>
        </patternFill>
      </fill>
    </dxf>
    <dxf>
      <font>
        <color theme="0"/>
      </font>
      <fill>
        <patternFill patternType="solid">
          <bgColor rgb="FF7030A0"/>
        </patternFill>
      </fill>
    </dxf>
    <dxf>
      <font>
        <color theme="0"/>
      </font>
      <fill>
        <patternFill patternType="solid">
          <bgColor rgb="FF7030A0"/>
        </patternFill>
      </fill>
    </dxf>
    <dxf>
      <font>
        <color theme="0"/>
      </font>
      <fill>
        <patternFill patternType="solid">
          <bgColor rgb="FF7030A0"/>
        </patternFill>
      </fill>
    </dxf>
    <dxf>
      <font>
        <color theme="0"/>
      </font>
      <fill>
        <patternFill patternType="solid">
          <bgColor rgb="FF703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191" Type="http://schemas.openxmlformats.org/officeDocument/2006/relationships/externalLink" Target="externalLinks/externalLink186.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181" Type="http://schemas.openxmlformats.org/officeDocument/2006/relationships/externalLink" Target="externalLinks/externalLink176.xml"/><Relationship Id="rId22" Type="http://schemas.openxmlformats.org/officeDocument/2006/relationships/externalLink" Target="externalLinks/externalLink17.xml"/><Relationship Id="rId43" Type="http://schemas.openxmlformats.org/officeDocument/2006/relationships/externalLink" Target="externalLinks/externalLink38.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39" Type="http://schemas.openxmlformats.org/officeDocument/2006/relationships/externalLink" Target="externalLinks/externalLink134.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71" Type="http://schemas.openxmlformats.org/officeDocument/2006/relationships/externalLink" Target="externalLinks/externalLink166.xml"/><Relationship Id="rId192" Type="http://schemas.openxmlformats.org/officeDocument/2006/relationships/externalLink" Target="externalLinks/externalLink187.xml"/><Relationship Id="rId12" Type="http://schemas.openxmlformats.org/officeDocument/2006/relationships/externalLink" Target="externalLinks/externalLink7.xml"/><Relationship Id="rId33" Type="http://schemas.openxmlformats.org/officeDocument/2006/relationships/externalLink" Target="externalLinks/externalLink28.xml"/><Relationship Id="rId108" Type="http://schemas.openxmlformats.org/officeDocument/2006/relationships/externalLink" Target="externalLinks/externalLink103.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5" Type="http://schemas.openxmlformats.org/officeDocument/2006/relationships/externalLink" Target="externalLinks/externalLink70.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61" Type="http://schemas.openxmlformats.org/officeDocument/2006/relationships/externalLink" Target="externalLinks/externalLink156.xml"/><Relationship Id="rId182" Type="http://schemas.openxmlformats.org/officeDocument/2006/relationships/externalLink" Target="externalLinks/externalLink177.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5" Type="http://schemas.openxmlformats.org/officeDocument/2006/relationships/externalLink" Target="externalLinks/externalLink60.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51" Type="http://schemas.openxmlformats.org/officeDocument/2006/relationships/externalLink" Target="externalLinks/externalLink146.xml"/><Relationship Id="rId172" Type="http://schemas.openxmlformats.org/officeDocument/2006/relationships/externalLink" Target="externalLinks/externalLink167.xml"/><Relationship Id="rId193" Type="http://schemas.openxmlformats.org/officeDocument/2006/relationships/externalLink" Target="externalLinks/externalLink188.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20" Type="http://schemas.openxmlformats.org/officeDocument/2006/relationships/externalLink" Target="externalLinks/externalLink115.xml"/><Relationship Id="rId141" Type="http://schemas.openxmlformats.org/officeDocument/2006/relationships/externalLink" Target="externalLinks/externalLink136.xml"/><Relationship Id="rId7" Type="http://schemas.openxmlformats.org/officeDocument/2006/relationships/externalLink" Target="externalLinks/externalLink2.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externalLink" Target="externalLinks/externalLink189.xml"/><Relationship Id="rId199" Type="http://schemas.openxmlformats.org/officeDocument/2006/relationships/calcChain" Target="calcChain.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189" Type="http://schemas.openxmlformats.org/officeDocument/2006/relationships/externalLink" Target="externalLinks/externalLink184.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79" Type="http://schemas.openxmlformats.org/officeDocument/2006/relationships/externalLink" Target="externalLinks/externalLink174.xml"/><Relationship Id="rId195" Type="http://schemas.openxmlformats.org/officeDocument/2006/relationships/externalLink" Target="externalLinks/externalLink190.xml"/><Relationship Id="rId190" Type="http://schemas.openxmlformats.org/officeDocument/2006/relationships/externalLink" Target="externalLinks/externalLink185.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164" Type="http://schemas.openxmlformats.org/officeDocument/2006/relationships/externalLink" Target="externalLinks/externalLink159.xml"/><Relationship Id="rId169" Type="http://schemas.openxmlformats.org/officeDocument/2006/relationships/externalLink" Target="externalLinks/externalLink164.xml"/><Relationship Id="rId185" Type="http://schemas.openxmlformats.org/officeDocument/2006/relationships/externalLink" Target="externalLinks/externalLink180.xml"/><Relationship Id="rId4" Type="http://schemas.openxmlformats.org/officeDocument/2006/relationships/worksheet" Target="worksheets/sheet4.xml"/><Relationship Id="rId9" Type="http://schemas.openxmlformats.org/officeDocument/2006/relationships/externalLink" Target="externalLinks/externalLink4.xml"/><Relationship Id="rId180" Type="http://schemas.openxmlformats.org/officeDocument/2006/relationships/externalLink" Target="externalLinks/externalLink175.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96" Type="http://schemas.openxmlformats.org/officeDocument/2006/relationships/theme" Target="theme/theme1.xml"/><Relationship Id="rId200" Type="http://schemas.openxmlformats.org/officeDocument/2006/relationships/customXml" Target="../customXml/item1.xml"/><Relationship Id="rId16" Type="http://schemas.openxmlformats.org/officeDocument/2006/relationships/externalLink" Target="externalLinks/externalLink1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97" Type="http://schemas.openxmlformats.org/officeDocument/2006/relationships/styles" Target="styles.xml"/><Relationship Id="rId201" Type="http://schemas.openxmlformats.org/officeDocument/2006/relationships/customXml" Target="../customXml/item2.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98" Type="http://schemas.openxmlformats.org/officeDocument/2006/relationships/sharedStrings" Target="sharedStrings.xml"/><Relationship Id="rId202" Type="http://schemas.openxmlformats.org/officeDocument/2006/relationships/customXml" Target="../customXml/item3.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50" Type="http://schemas.openxmlformats.org/officeDocument/2006/relationships/externalLink" Target="externalLinks/externalLink45.xml"/><Relationship Id="rId104" Type="http://schemas.openxmlformats.org/officeDocument/2006/relationships/externalLink" Target="externalLinks/externalLink99.xml"/><Relationship Id="rId125" Type="http://schemas.openxmlformats.org/officeDocument/2006/relationships/externalLink" Target="externalLinks/externalLink120.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externalLink" Target="externalLinks/externalLink183.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56122</xdr:colOff>
      <xdr:row>13</xdr:row>
      <xdr:rowOff>101600</xdr:rowOff>
    </xdr:from>
    <xdr:to>
      <xdr:col>12</xdr:col>
      <xdr:colOff>592666</xdr:colOff>
      <xdr:row>19</xdr:row>
      <xdr:rowOff>188637</xdr:rowOff>
    </xdr:to>
    <xdr:pic>
      <xdr:nvPicPr>
        <xdr:cNvPr id="3" name="Imagen 2">
          <a:extLst>
            <a:ext uri="{FF2B5EF4-FFF2-40B4-BE49-F238E27FC236}">
              <a16:creationId xmlns:a16="http://schemas.microsoft.com/office/drawing/2014/main" id="{F37E6A7A-3A86-AFC6-06FA-4F617073206F}"/>
            </a:ext>
          </a:extLst>
        </xdr:cNvPr>
        <xdr:cNvPicPr>
          <a:picLocks noChangeAspect="1"/>
        </xdr:cNvPicPr>
      </xdr:nvPicPr>
      <xdr:blipFill>
        <a:blip xmlns:r="http://schemas.openxmlformats.org/officeDocument/2006/relationships" r:embed="rId1"/>
        <a:stretch>
          <a:fillRect/>
        </a:stretch>
      </xdr:blipFill>
      <xdr:spPr>
        <a:xfrm>
          <a:off x="16238039" y="2874433"/>
          <a:ext cx="6378544" cy="1484037"/>
        </a:xfrm>
        <a:prstGeom prst="rect">
          <a:avLst/>
        </a:prstGeom>
      </xdr:spPr>
    </xdr:pic>
    <xdr:clientData/>
  </xdr:twoCellAnchor>
  <xdr:twoCellAnchor editAs="oneCell">
    <xdr:from>
      <xdr:col>3</xdr:col>
      <xdr:colOff>84667</xdr:colOff>
      <xdr:row>18</xdr:row>
      <xdr:rowOff>21166</xdr:rowOff>
    </xdr:from>
    <xdr:to>
      <xdr:col>7</xdr:col>
      <xdr:colOff>592161</xdr:colOff>
      <xdr:row>20</xdr:row>
      <xdr:rowOff>203289</xdr:rowOff>
    </xdr:to>
    <xdr:pic>
      <xdr:nvPicPr>
        <xdr:cNvPr id="2" name="Imagen 1">
          <a:extLst>
            <a:ext uri="{FF2B5EF4-FFF2-40B4-BE49-F238E27FC236}">
              <a16:creationId xmlns:a16="http://schemas.microsoft.com/office/drawing/2014/main" id="{98FED3A6-7CD7-367D-F413-31AB86C03694}"/>
            </a:ext>
          </a:extLst>
        </xdr:cNvPr>
        <xdr:cNvPicPr>
          <a:picLocks noChangeAspect="1"/>
        </xdr:cNvPicPr>
      </xdr:nvPicPr>
      <xdr:blipFill>
        <a:blip xmlns:r="http://schemas.openxmlformats.org/officeDocument/2006/relationships" r:embed="rId2"/>
        <a:stretch>
          <a:fillRect/>
        </a:stretch>
      </xdr:blipFill>
      <xdr:spPr>
        <a:xfrm>
          <a:off x="2889250" y="3958166"/>
          <a:ext cx="11545911" cy="6477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426357</xdr:colOff>
      <xdr:row>31</xdr:row>
      <xdr:rowOff>0</xdr:rowOff>
    </xdr:from>
    <xdr:to>
      <xdr:col>2</xdr:col>
      <xdr:colOff>1045482</xdr:colOff>
      <xdr:row>31</xdr:row>
      <xdr:rowOff>296862</xdr:rowOff>
    </xdr:to>
    <xdr:pic>
      <xdr:nvPicPr>
        <xdr:cNvPr id="2" name="Imagen 1">
          <a:extLst>
            <a:ext uri="{FF2B5EF4-FFF2-40B4-BE49-F238E27FC236}">
              <a16:creationId xmlns:a16="http://schemas.microsoft.com/office/drawing/2014/main" id="{7259F642-DA5E-40AA-82FD-3C2DB940DBFC}"/>
            </a:ext>
            <a:ext uri="{147F2762-F138-4A5C-976F-8EAC2B608ADB}">
              <a16:predDERef xmlns:a16="http://schemas.microsoft.com/office/drawing/2014/main" pred="{C9C916BE-BC61-41F2-AFDD-06DDA213F302}"/>
            </a:ext>
          </a:extLst>
        </xdr:cNvPr>
        <xdr:cNvPicPr>
          <a:picLocks noChangeAspect="1"/>
        </xdr:cNvPicPr>
      </xdr:nvPicPr>
      <xdr:blipFill>
        <a:blip xmlns:r="http://schemas.openxmlformats.org/officeDocument/2006/relationships" r:embed="rId1"/>
        <a:stretch>
          <a:fillRect/>
        </a:stretch>
      </xdr:blipFill>
      <xdr:spPr>
        <a:xfrm>
          <a:off x="2001157" y="36588700"/>
          <a:ext cx="619125" cy="2968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TOSHIBA/AppData/Local/Microsoft/Windows/INetCache/Content.Outlook/54I6Z5NW/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1510\BASES%20PRESUPUESTO\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520redes%2520HYS%2520V2-V3%2520TM%2520Av.%252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JTORRES\Mis%2520documentos\Documents%2520and%2520Settings\LUZ%2520MARY\Configuraci&#243;n%2520local\Temp\hgg\0bra%2520552\PPTO%2520ADMINISTRATIVO%252013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H\DISE&#209;O%20ARQUITEC\Mis%20documentos\A&#209;O%202008\PRESUPUESTOS%202008\LIMPIEZA%20DE%20ACEQUIAS\PPTO%20103-2008%20LIMPIEZA%20Y%20MANTENIMIENTO%20ACQ%20LA%20PACHITA%20DESDE%20LA%20CRA%2016%20HASTA%20LA%20DOBLE%20CALZAD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aparra\Documents%2520and%2520Settings\crendon.HMV\Local%2520Settings\Temporary%2520Internet%2520Files\OLK3\859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DISE&#209;O%20ARQUITEC/JADELCAM/PRESUPUESTOS/ALCANTARILLADOS/EXPANSION/ALC%20CL%2031C%20CRA%2011%20A%201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entauro\datos\1\CIRCUITOS%2520CODENS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ocuments%20and%20Settings/Adolfo.obando/Mis%20documentos/Sandrar/ARP%20Colpatria/Documentos%20ARP%20Colpatria/Documentos%20Base%20ARP%20Colpatria/PROG.%20IN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203\usr%20andres\USR%20FELIZZOLA\ARGOS\FORMULARIO%20PRECIOS%20CIVIL%20ARGOS%20REVLTM%20rev2\Formulario%20de%20Precios%20V2\Sub-Juan%20de%20Acosta\QUARK%20UP\101-OFR\Cospique\formularios\ECOPETROL%20FORMULARIO%20DE%20OBRAS%20CIVI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3B33EFB1\PE_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3B33EFB1\IDE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DISE&#209;O%20ARQUITEC/Documents%20and%20Settings/JAIR%20DEL%20CAMPO/Escritorio/J%20DEL%20CAMPO%20(H)/carpeta%20formatos%202008/Presupuesto%20CON%20CRONOGRAMA%20CUBIERT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DISE&#209;O%20ARQUITEC/Mis%20documentos/A&#209;O%202007/PRESUPUESTOS%202007/VIAS%20RURALES/VIA%20LA%20MAGDALENA%20EL%20JANEIRO/PRESUPUESTO%20076-2007%20MANTENIMIENTO%20VIAL%20VEREDAS%20LA%20MAGDALENA-EL%20JANEIRO.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520Internet%2520Files\Low\Content.IE5\HMHA3DMH\FORMATO_FINAL_VERTICAL.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520V1%2520EN%2520PROCES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leoca\temp\Mis%2520documentos\Con%25200605%252002\actas\acta%2520noviembre02\388\Actas\HACE\Mis%2520documentos\INF.BIMENSUAL\INFORME%2520BIMENSUAL%25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mb8\DOCUMENTOS%2520ZS\SEGUIMIENTO%2520PMT\Users\RAGARCIA\Desktop\SM\PROYECTS\Matriz_AspectosSubestaciones%2520DEF.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PROG.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BI.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_0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TOSHIBA/AppData/Local/Microsoft/Windows/INetCache/Content.Outlook/54I6Z5NW/Pc1/d/LIQ.TRANSPORTE%20DE%20MATERIALES%20OCTUBRE%20DE%202006%20HASMER%20FI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ncqe-14\725%20gestion%20electrificacion%20rural\Jose%20L\ENERTOLIMA\2012\ELECTRIFICACION%20RURAL\PROYECTOS%20DE%20ELECTRIFICACION1\FAER\RADICADOS%20EN%20UPME\MURILLO%202012\REV2\METODOLO\USUARIO\ejemplo\EVAL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520BOYACA%2520YOMA-CL%2520170\PPTOS%2520PATIO%2520LA%2520REFORMA\HS\PPTO%2520TM%2520Av.%2520BOYACA%2520-%2520REDES%2520HS%2520-%2520Enviado%2520OBR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arqdi/OneDrive/Documentos/VALORA-2020/Presupuesto_Grupo%206-2020-05MAYO-15-v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C/Users/jmperez/Documents/TECNICA/DEPORTE%20Y%20RECREACION/02%20ESTANDARIZADO%20POLIDEPORTIVO/05%20HOJA%20CALCULO%20ESTANDARIZADO/PRESUPUESTO%20DEL%20POLIDEPORTIVO%20COMPLETO.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mb8\Trabajo\ID\Formatos\FORMATO%2520final.xlsx"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APU%20GAITANA/APU%20PRESUPUESTO%2020-01-07%20(NO%20ABRIR).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Alianza/Downloads/APUS%20CRA%2011%20V5%2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admon%20Vial%20henry/Mis%20documentos/ALEX/TERMINAL/PROPUESTATERMINAL/PRECIOS%20TRANSI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DISE&#209;O/Downloads/PPTO%20CENTRO%20DE%20VID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Users\ALBERTO\Downloads\APU%20GRUPO%201%20TBOYACA_ABRIL%202014.xlsx"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520BOYACA%2520YOMA-CL%2520170\PPTOS%2520PATIO%2520LA%2520REFORMA\OBRA%2520AV.%2520BOYACA%2520PATIO%2520LA%2520REFORMA-%2520CL%2520170%2520-11%2520SEPT%2520201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mb8\DOCUMENTOS%2520ZS\SEGUIMIENTO%2520PMT\Users\RAGARCIA\Documents\%2520RAGN\PROYECTOS%2520RAGN\SM%2520Bogot&#225;\SM\Formatos%2520SM%2520Definitivo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lENOVO/AppData/Local/Temp/Rar$DI31.444/2012_12_18_PRESUPUESTO_REDES_DEFINITIVO_v2.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B-H%20Ing%20y%20Desarrollo%20Territorial%20dic%201/providencia%202018885640002/Enero%202019/2.%20Ptresup%20Puente%20Enamorados%20Providencia%20ene%2026%20.xlsb.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Mis%20documentos/Usuario%201/GRUPO%2004/INFORME%20ENERO%20A%20MARZO%202010%20GRUPO%204/OBRAS/BANADIA/INFORMES/BANADIACD/1erINFORM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reddy/RAPH/Proyecto%20Remolino/Presupuesto%20y%20APU%20Remolinos%20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mb8\Users\Fabio\Desktop\Mantenimiento%2520IDIPRON\VERTICAL\SEPTIEMBRE\del%25201%2520al%25204%2520SEPTIEMBRE\EM_19_217\EM_19_217.xls"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DISE&#209;O%20ARQUITEC/WINDOWS/TEMP/PROYECTO-JAIR.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ervidor\archivo%20ofertas\Aforos%20Tanques%20UEN%20Mayorist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2kprincipal\licitaciones2\Datos\LICITACIONES\Planes%2520de%2520accion\DATOS\Equipos\COSTO%2520DE%2520PROPIEDAD.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admon%20Vial%20henry/Mis%20documentos/OBRAS/BANADIA/INFORMES/BANADIACD/1erINFORME.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admon%20Vial%20henry/henry/Propuestas/invias/RCAS-007-2002/precios%20unitarios%20carana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Users/cjpolanc2/Documents/DTD/PPTOS%202014/11%20TINTAL-ALSACIA/TR%201/0%20BASES/FACTIBILIDAD/140801%201%20ALT-MP%20Tintal%20Alsacia%20Seg%201%20OCC.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davidan.sanchez\OneDrive%20-%20Universidad%20del%20rosario\Documentos\DOCS%20PERSONALES%20DAVID\FDLT\SAMC%20017%20DE%202021\MODELO%20DE%20VALORACI&#211;N%20%20PROCESO%20SAMC%20017%20DE%202021%20DEFINITIV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201_71"/>
      <sheetName val="210_1_1"/>
      <sheetName val="210_1_2"/>
      <sheetName val="210_2_1"/>
      <sheetName val="220_1"/>
      <sheetName val="230_21"/>
      <sheetName val="330_1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1"/>
      <sheetName val="211_11"/>
      <sheetName val="320_2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P1"/>
      <sheetName val="621_1-1P1"/>
      <sheetName val="621_1_2P1"/>
      <sheetName val="PESO_VARILLAS1"/>
      <sheetName val="TORTA_EST"/>
      <sheetName val="Indicadores_Y_Listas"/>
      <sheetName val="_x0000_㈀㰰⌀_x0000_㈀㰮⌀_x0000_䰀଒v_x0000__x0000__x0000_頀"/>
      <sheetName val="REAJUSTESACTA1PROVI"/>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ogramacion"/>
      <sheetName val="ó&gt;_x0000__x0001__x0000__x0000__"/>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efreshError="1"/>
      <sheetData sheetId="1698" refreshError="1"/>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efreshError="1"/>
      <sheetData sheetId="1711" refreshError="1"/>
      <sheetData sheetId="1712">
        <row r="2">
          <cell r="A2">
            <v>0</v>
          </cell>
        </row>
      </sheetData>
      <sheetData sheetId="1713">
        <row r="2">
          <cell r="A2">
            <v>0</v>
          </cell>
        </row>
      </sheetData>
      <sheetData sheetId="1714" refreshError="1"/>
      <sheetData sheetId="1715"/>
      <sheetData sheetId="1716">
        <row r="2">
          <cell r="B2" t="str">
            <v>Patrimonio
neto
personal</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efreshError="1"/>
      <sheetData sheetId="1728" refreshError="1"/>
      <sheetData sheetId="1729" refreshError="1"/>
      <sheetData sheetId="1730" refreshError="1"/>
      <sheetData sheetId="1731" refreshError="1"/>
      <sheetData sheetId="1732" refreshError="1"/>
      <sheetData sheetId="1733" refreshError="1"/>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sheetData sheetId="2288"/>
      <sheetData sheetId="2289"/>
      <sheetData sheetId="2290"/>
      <sheetData sheetId="2291"/>
      <sheetData sheetId="2292"/>
      <sheetData sheetId="2293"/>
      <sheetData sheetId="2294"/>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sheetData sheetId="2480"/>
      <sheetData sheetId="2481"/>
      <sheetData sheetId="2482"/>
      <sheetData sheetId="2483"/>
      <sheetData sheetId="2484">
        <row r="2">
          <cell r="A2">
            <v>0</v>
          </cell>
        </row>
      </sheetData>
      <sheetData sheetId="2485"/>
      <sheetData sheetId="2486"/>
      <sheetData sheetId="2487" refreshError="1"/>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sheetData sheetId="2631">
        <row r="2">
          <cell r="A2">
            <v>0</v>
          </cell>
        </row>
      </sheetData>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row r="2">
          <cell r="A2">
            <v>0</v>
          </cell>
        </row>
      </sheetData>
      <sheetData sheetId="2659"/>
      <sheetData sheetId="2660"/>
      <sheetData sheetId="2661"/>
      <sheetData sheetId="2662"/>
      <sheetData sheetId="2663"/>
      <sheetData sheetId="2664"/>
      <sheetData sheetId="2665"/>
      <sheetData sheetId="2666"/>
      <sheetData sheetId="2667">
        <row r="2">
          <cell r="A2">
            <v>0</v>
          </cell>
        </row>
      </sheetData>
      <sheetData sheetId="2668">
        <row r="2">
          <cell r="A2">
            <v>0</v>
          </cell>
        </row>
      </sheetData>
      <sheetData sheetId="2669"/>
      <sheetData sheetId="2670"/>
      <sheetData sheetId="2671"/>
      <sheetData sheetId="2672"/>
      <sheetData sheetId="2673"/>
      <sheetData sheetId="2674"/>
      <sheetData sheetId="2675"/>
      <sheetData sheetId="2676"/>
      <sheetData sheetId="2677">
        <row r="2">
          <cell r="A2">
            <v>0</v>
          </cell>
        </row>
      </sheetData>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sheetData sheetId="2701"/>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sheetData sheetId="2903"/>
      <sheetData sheetId="2904"/>
      <sheetData sheetId="2905">
        <row r="2">
          <cell r="A2">
            <v>0</v>
          </cell>
        </row>
      </sheetData>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ow r="2">
          <cell r="A2">
            <v>0</v>
          </cell>
        </row>
      </sheetData>
      <sheetData sheetId="2933"/>
      <sheetData sheetId="2934"/>
      <sheetData sheetId="2935"/>
      <sheetData sheetId="2936"/>
      <sheetData sheetId="2937"/>
      <sheetData sheetId="2938"/>
      <sheetData sheetId="2939"/>
      <sheetData sheetId="2940"/>
      <sheetData sheetId="2941">
        <row r="2">
          <cell r="A2">
            <v>0</v>
          </cell>
        </row>
      </sheetData>
      <sheetData sheetId="2942">
        <row r="2">
          <cell r="A2">
            <v>0</v>
          </cell>
        </row>
      </sheetData>
      <sheetData sheetId="2943"/>
      <sheetData sheetId="2944"/>
      <sheetData sheetId="2945"/>
      <sheetData sheetId="2946"/>
      <sheetData sheetId="2947"/>
      <sheetData sheetId="2948"/>
      <sheetData sheetId="2949"/>
      <sheetData sheetId="2950"/>
      <sheetData sheetId="2951">
        <row r="2">
          <cell r="A2">
            <v>0</v>
          </cell>
        </row>
      </sheetData>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row r="2">
          <cell r="A2">
            <v>0</v>
          </cell>
        </row>
      </sheetData>
      <sheetData sheetId="3303"/>
      <sheetData sheetId="3304"/>
      <sheetData sheetId="3305"/>
      <sheetData sheetId="3306"/>
      <sheetData sheetId="3307"/>
      <sheetData sheetId="3308"/>
      <sheetData sheetId="3309"/>
      <sheetData sheetId="3310"/>
      <sheetData sheetId="3311">
        <row r="2">
          <cell r="A2">
            <v>0</v>
          </cell>
        </row>
      </sheetData>
      <sheetData sheetId="3312">
        <row r="2">
          <cell r="A2">
            <v>0</v>
          </cell>
        </row>
      </sheetData>
      <sheetData sheetId="3313"/>
      <sheetData sheetId="3314"/>
      <sheetData sheetId="3315"/>
      <sheetData sheetId="3316"/>
      <sheetData sheetId="3317"/>
      <sheetData sheetId="3318"/>
      <sheetData sheetId="3319"/>
      <sheetData sheetId="3320"/>
      <sheetData sheetId="3321">
        <row r="2">
          <cell r="A2">
            <v>0</v>
          </cell>
        </row>
      </sheetData>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sheetData sheetId="3643"/>
      <sheetData sheetId="3644"/>
      <sheetData sheetId="3645">
        <row r="2">
          <cell r="A2">
            <v>0</v>
          </cell>
        </row>
      </sheetData>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row r="2">
          <cell r="A2">
            <v>0</v>
          </cell>
        </row>
      </sheetData>
      <sheetData sheetId="3673"/>
      <sheetData sheetId="3674"/>
      <sheetData sheetId="3675"/>
      <sheetData sheetId="3676"/>
      <sheetData sheetId="3677"/>
      <sheetData sheetId="3678"/>
      <sheetData sheetId="3679"/>
      <sheetData sheetId="3680"/>
      <sheetData sheetId="3681">
        <row r="2">
          <cell r="A2">
            <v>0</v>
          </cell>
        </row>
      </sheetData>
      <sheetData sheetId="3682">
        <row r="2">
          <cell r="A2">
            <v>0</v>
          </cell>
        </row>
      </sheetData>
      <sheetData sheetId="3683"/>
      <sheetData sheetId="3684"/>
      <sheetData sheetId="3685"/>
      <sheetData sheetId="3686"/>
      <sheetData sheetId="3687"/>
      <sheetData sheetId="3688"/>
      <sheetData sheetId="3689"/>
      <sheetData sheetId="3690"/>
      <sheetData sheetId="3691">
        <row r="2">
          <cell r="A2">
            <v>0</v>
          </cell>
        </row>
      </sheetData>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sheetData sheetId="4013"/>
      <sheetData sheetId="4014"/>
      <sheetData sheetId="4015">
        <row r="2">
          <cell r="A2">
            <v>0</v>
          </cell>
        </row>
      </sheetData>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row r="2">
          <cell r="A2">
            <v>0</v>
          </cell>
        </row>
      </sheetData>
      <sheetData sheetId="4052"/>
      <sheetData sheetId="4053"/>
      <sheetData sheetId="4054"/>
      <sheetData sheetId="4055"/>
      <sheetData sheetId="4056"/>
      <sheetData sheetId="4057"/>
      <sheetData sheetId="4058"/>
      <sheetData sheetId="4059"/>
      <sheetData sheetId="4060"/>
      <sheetData sheetId="4061">
        <row r="2">
          <cell r="A2">
            <v>0</v>
          </cell>
        </row>
      </sheetData>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row r="2">
          <cell r="A2">
            <v>0</v>
          </cell>
        </row>
      </sheetData>
      <sheetData sheetId="4228"/>
      <sheetData sheetId="4229"/>
      <sheetData sheetId="4230"/>
      <sheetData sheetId="4231"/>
      <sheetData sheetId="4232"/>
      <sheetData sheetId="4233"/>
      <sheetData sheetId="4234"/>
      <sheetData sheetId="4235"/>
      <sheetData sheetId="4236"/>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row r="2">
          <cell r="A2">
            <v>0</v>
          </cell>
        </row>
      </sheetData>
      <sheetData sheetId="4330"/>
      <sheetData sheetId="4331"/>
      <sheetData sheetId="4332"/>
      <sheetData sheetId="4333"/>
      <sheetData sheetId="4334"/>
      <sheetData sheetId="4335"/>
      <sheetData sheetId="4336"/>
      <sheetData sheetId="4337"/>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row r="2">
          <cell r="A2">
            <v>0</v>
          </cell>
        </row>
      </sheetData>
      <sheetData sheetId="4422">
        <row r="2">
          <cell r="A2">
            <v>0</v>
          </cell>
        </row>
      </sheetData>
      <sheetData sheetId="4423"/>
      <sheetData sheetId="4424"/>
      <sheetData sheetId="4425"/>
      <sheetData sheetId="4426"/>
      <sheetData sheetId="4427"/>
      <sheetData sheetId="4428"/>
      <sheetData sheetId="4429"/>
      <sheetData sheetId="4430"/>
      <sheetData sheetId="4431">
        <row r="2">
          <cell r="A2">
            <v>0</v>
          </cell>
        </row>
      </sheetData>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row r="2">
          <cell r="A2">
            <v>0</v>
          </cell>
        </row>
      </sheetData>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row r="2">
          <cell r="A2">
            <v>0</v>
          </cell>
        </row>
      </sheetData>
      <sheetData sheetId="4515"/>
      <sheetData sheetId="4516"/>
      <sheetData sheetId="4517"/>
      <sheetData sheetId="4518"/>
      <sheetData sheetId="4519"/>
      <sheetData sheetId="4520"/>
      <sheetData sheetId="4521"/>
      <sheetData sheetId="4522"/>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sheetData sheetId="4606">
        <row r="2">
          <cell r="A2">
            <v>0</v>
          </cell>
        </row>
      </sheetData>
      <sheetData sheetId="4607">
        <row r="2">
          <cell r="A2">
            <v>0</v>
          </cell>
        </row>
      </sheetData>
      <sheetData sheetId="4608"/>
      <sheetData sheetId="4609"/>
      <sheetData sheetId="4610"/>
      <sheetData sheetId="4611"/>
      <sheetData sheetId="4612"/>
      <sheetData sheetId="4613"/>
      <sheetData sheetId="4614"/>
      <sheetData sheetId="4615"/>
      <sheetData sheetId="4616">
        <row r="2">
          <cell r="A2">
            <v>0</v>
          </cell>
        </row>
      </sheetData>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sheetData sheetId="4640"/>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sheetData sheetId="4938"/>
      <sheetData sheetId="4939"/>
      <sheetData sheetId="4940">
        <row r="2">
          <cell r="A2">
            <v>0</v>
          </cell>
        </row>
      </sheetData>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row r="2">
          <cell r="A2">
            <v>0</v>
          </cell>
        </row>
      </sheetData>
      <sheetData sheetId="4968"/>
      <sheetData sheetId="4969"/>
      <sheetData sheetId="4970"/>
      <sheetData sheetId="4971"/>
      <sheetData sheetId="4972"/>
      <sheetData sheetId="4973"/>
      <sheetData sheetId="4974"/>
      <sheetData sheetId="4975"/>
      <sheetData sheetId="4976">
        <row r="2">
          <cell r="A2">
            <v>0</v>
          </cell>
        </row>
      </sheetData>
      <sheetData sheetId="4977">
        <row r="2">
          <cell r="A2">
            <v>0</v>
          </cell>
        </row>
      </sheetData>
      <sheetData sheetId="4978"/>
      <sheetData sheetId="4979"/>
      <sheetData sheetId="4980"/>
      <sheetData sheetId="4981"/>
      <sheetData sheetId="4982"/>
      <sheetData sheetId="4983"/>
      <sheetData sheetId="4984"/>
      <sheetData sheetId="4985"/>
      <sheetData sheetId="4986">
        <row r="2">
          <cell r="A2">
            <v>0</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row r="2">
          <cell r="A2">
            <v>0</v>
          </cell>
        </row>
      </sheetData>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row r="2">
          <cell r="A2">
            <v>0</v>
          </cell>
        </row>
      </sheetData>
      <sheetData sheetId="5162">
        <row r="2">
          <cell r="A2">
            <v>0</v>
          </cell>
        </row>
      </sheetData>
      <sheetData sheetId="5163"/>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sheetData sheetId="5195"/>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sheetData sheetId="5441" refreshError="1"/>
      <sheetData sheetId="5442" refreshError="1"/>
      <sheetData sheetId="5443"/>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sheetData sheetId="5461"/>
      <sheetData sheetId="5462"/>
      <sheetData sheetId="5463"/>
      <sheetData sheetId="5464" refreshError="1"/>
      <sheetData sheetId="5465" refreshError="1"/>
      <sheetData sheetId="5466"/>
      <sheetData sheetId="5467"/>
      <sheetData sheetId="5468" refreshError="1"/>
      <sheetData sheetId="5469" refreshError="1"/>
      <sheetData sheetId="5470"/>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refreshError="1"/>
      <sheetData sheetId="5489" refreshError="1"/>
      <sheetData sheetId="5490" refreshError="1"/>
      <sheetData sheetId="5491" refreshError="1"/>
      <sheetData sheetId="5492" refreshError="1"/>
      <sheetData sheetId="5493" refreshError="1"/>
      <sheetData sheetId="5494"/>
      <sheetData sheetId="5495" refreshError="1"/>
      <sheetData sheetId="5496"/>
      <sheetData sheetId="5497"/>
      <sheetData sheetId="5498"/>
      <sheetData sheetId="5499"/>
      <sheetData sheetId="5500"/>
      <sheetData sheetId="5501"/>
      <sheetData sheetId="5502"/>
      <sheetData sheetId="5503"/>
      <sheetData sheetId="5504"/>
      <sheetData sheetId="5505"/>
      <sheetData sheetId="5506">
        <row r="2">
          <cell r="A2" t="str">
            <v>FORMULARIO N° 4</v>
          </cell>
        </row>
      </sheetData>
      <sheetData sheetId="5507">
        <row r="2">
          <cell r="A2">
            <v>0</v>
          </cell>
        </row>
      </sheetData>
      <sheetData sheetId="5508">
        <row r="2">
          <cell r="B2">
            <v>0</v>
          </cell>
        </row>
      </sheetData>
      <sheetData sheetId="5509">
        <row r="5">
          <cell r="A5" t="str">
            <v>OFERTA ECONÓMICA DETALLADA</v>
          </cell>
        </row>
      </sheetData>
      <sheetData sheetId="5510"/>
      <sheetData sheetId="5511" refreshError="1"/>
      <sheetData sheetId="5512"/>
      <sheetData sheetId="5513" refreshError="1"/>
      <sheetData sheetId="5514" refreshError="1"/>
      <sheetData sheetId="5515">
        <row r="2">
          <cell r="A2">
            <v>0</v>
          </cell>
        </row>
      </sheetData>
      <sheetData sheetId="5516" refreshError="1"/>
      <sheetData sheetId="5517" refreshError="1"/>
      <sheetData sheetId="5518" refreshError="1"/>
      <sheetData sheetId="5519">
        <row r="2">
          <cell r="A2" t="str">
            <v>Locación</v>
          </cell>
        </row>
      </sheetData>
      <sheetData sheetId="5520">
        <row r="2">
          <cell r="A2">
            <v>0</v>
          </cell>
        </row>
      </sheetData>
      <sheetData sheetId="5521"/>
      <sheetData sheetId="5522"/>
      <sheetData sheetId="5523"/>
      <sheetData sheetId="5524">
        <row r="2">
          <cell r="A2">
            <v>0</v>
          </cell>
        </row>
      </sheetData>
      <sheetData sheetId="5525" refreshError="1"/>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sheetData sheetId="5577"/>
      <sheetData sheetId="5578"/>
      <sheetData sheetId="5579"/>
      <sheetData sheetId="5580"/>
      <sheetData sheetId="5581"/>
      <sheetData sheetId="5582">
        <row r="2">
          <cell r="A2">
            <v>0</v>
          </cell>
        </row>
      </sheetData>
      <sheetData sheetId="5583"/>
      <sheetData sheetId="5584">
        <row r="2">
          <cell r="A2">
            <v>0</v>
          </cell>
        </row>
      </sheetData>
      <sheetData sheetId="5585"/>
      <sheetData sheetId="5586">
        <row r="2">
          <cell r="A2">
            <v>0</v>
          </cell>
        </row>
      </sheetData>
      <sheetData sheetId="5587">
        <row r="5">
          <cell r="B5">
            <v>0</v>
          </cell>
        </row>
      </sheetData>
      <sheetData sheetId="5588"/>
      <sheetData sheetId="5589">
        <row r="2">
          <cell r="A2">
            <v>0</v>
          </cell>
        </row>
      </sheetData>
      <sheetData sheetId="5590"/>
      <sheetData sheetId="5591">
        <row r="2">
          <cell r="A2">
            <v>0</v>
          </cell>
        </row>
      </sheetData>
      <sheetData sheetId="5592"/>
      <sheetData sheetId="5593" refreshError="1"/>
      <sheetData sheetId="5594" refreshError="1"/>
      <sheetData sheetId="5595" refreshError="1"/>
      <sheetData sheetId="5596" refreshError="1"/>
      <sheetData sheetId="5597"/>
      <sheetData sheetId="5598">
        <row r="2">
          <cell r="A2">
            <v>0</v>
          </cell>
        </row>
      </sheetData>
      <sheetData sheetId="5599"/>
      <sheetData sheetId="5600">
        <row r="2">
          <cell r="A2">
            <v>0</v>
          </cell>
        </row>
      </sheetData>
      <sheetData sheetId="560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Análisis_determinístico"/>
      <sheetName val="Modelo_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s>
    <sheetDataSet>
      <sheetData sheetId="0"/>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PU (2)"/>
      <sheetName val="PR 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JECUCION PRESUPUESTAL"/>
      <sheetName val="AFECTACION"/>
      <sheetName val="COPIA PARAFISCALES"/>
      <sheetName val="Financiera "/>
      <sheetName val="ACTA DE COSTOS 8"/>
      <sheetName val="HOJA DE RUTA 11-2-6"/>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TAPA 50 SMMLV"/>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PTO (VIEJO)"/>
      <sheetName val="CO"/>
      <sheetName val="PPTO"/>
      <sheetName val="LISTA APU"/>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Users\JoseGabriel\Documents\Mi"/>
      <sheetName val="RESUMEN DE FLUJO"/>
      <sheetName val="FLUJO DE CAJA (2)"/>
      <sheetName val="FLUJO DE CAJA"/>
      <sheetName val="ActFij"/>
      <sheetName val="PTTO"/>
      <sheetName val="consiliatura"/>
      <sheetName val="cuadre"/>
      <sheetName val="SALIDA"/>
      <sheetName val="FlujoDeCaja"/>
      <sheetName val="ANEPYG"/>
      <sheetName val="ANEPYG (2)"/>
      <sheetName val="HC"/>
      <sheetName val="ANEBAL"/>
      <sheetName val="ENTRADAS"/>
      <sheetName val="DAT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sheetData sheetId="525"/>
      <sheetData sheetId="526"/>
      <sheetData sheetId="527"/>
      <sheetData sheetId="528">
        <row r="1">
          <cell r="A1" t="str">
            <v>ADMINISTRACION</v>
          </cell>
        </row>
      </sheetData>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ITEM</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sheetData sheetId="985"/>
      <sheetData sheetId="986">
        <row r="1">
          <cell r="A1" t="str">
            <v>INSTITUTO NACIONAL DE VIAS</v>
          </cell>
        </row>
      </sheetData>
      <sheetData sheetId="987"/>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sheetData sheetId="2759"/>
      <sheetData sheetId="2760"/>
      <sheetData sheetId="2761"/>
      <sheetData sheetId="2762"/>
      <sheetData sheetId="2763"/>
      <sheetData sheetId="2764"/>
      <sheetData sheetId="2765"/>
      <sheetData sheetId="2766"/>
      <sheetData sheetId="2767">
        <row r="2">
          <cell r="A2" t="str">
            <v>ACTA No</v>
          </cell>
        </row>
      </sheetData>
      <sheetData sheetId="2768"/>
      <sheetData sheetId="2769"/>
      <sheetData sheetId="2770"/>
      <sheetData sheetId="2771"/>
      <sheetData sheetId="2772"/>
      <sheetData sheetId="2773">
        <row r="4">
          <cell r="B4" t="str">
            <v xml:space="preserve"> Bisagra Pivotante </v>
          </cell>
        </row>
      </sheetData>
      <sheetData sheetId="2774"/>
      <sheetData sheetId="2775"/>
      <sheetData sheetId="2776"/>
      <sheetData sheetId="2777"/>
      <sheetData sheetId="2778">
        <row r="1">
          <cell r="C1">
            <v>0.2</v>
          </cell>
        </row>
      </sheetData>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row r="8">
          <cell r="A8">
            <v>2.1</v>
          </cell>
        </row>
      </sheetData>
      <sheetData sheetId="2793">
        <row r="8">
          <cell r="A8">
            <v>3.1</v>
          </cell>
        </row>
      </sheetData>
      <sheetData sheetId="2794"/>
      <sheetData sheetId="2795"/>
      <sheetData sheetId="2796"/>
      <sheetData sheetId="2797"/>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sheetData sheetId="2811"/>
      <sheetData sheetId="2812"/>
      <sheetData sheetId="2813"/>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sheetData sheetId="2825"/>
      <sheetData sheetId="2826"/>
      <sheetData sheetId="2827"/>
      <sheetData sheetId="2828"/>
      <sheetData sheetId="2829"/>
      <sheetData sheetId="2830"/>
      <sheetData sheetId="2831">
        <row r="8">
          <cell r="A8">
            <v>2.1</v>
          </cell>
        </row>
      </sheetData>
      <sheetData sheetId="2832"/>
      <sheetData sheetId="2833"/>
      <sheetData sheetId="2834"/>
      <sheetData sheetId="2835"/>
      <sheetData sheetId="2836"/>
      <sheetData sheetId="2837"/>
      <sheetData sheetId="2838"/>
      <sheetData sheetId="2839"/>
      <sheetData sheetId="2840" refreshError="1"/>
      <sheetData sheetId="2841" refreshError="1"/>
      <sheetData sheetId="2842" refreshError="1"/>
      <sheetData sheetId="2843" refreshError="1"/>
      <sheetData sheetId="2844"/>
      <sheetData sheetId="2845"/>
      <sheetData sheetId="2846"/>
      <sheetData sheetId="2847"/>
      <sheetData sheetId="2848"/>
      <sheetData sheetId="2849">
        <row r="6">
          <cell r="A6" t="str">
            <v>CONTRATISTA:</v>
          </cell>
        </row>
      </sheetData>
      <sheetData sheetId="2850" refreshError="1"/>
      <sheetData sheetId="2851" refreshError="1"/>
      <sheetData sheetId="2852" refreshError="1"/>
      <sheetData sheetId="2853"/>
      <sheetData sheetId="2854"/>
      <sheetData sheetId="2855"/>
      <sheetData sheetId="2856"/>
      <sheetData sheetId="2857"/>
      <sheetData sheetId="2858" refreshError="1"/>
      <sheetData sheetId="2859" refreshError="1"/>
      <sheetData sheetId="2860" refreshError="1"/>
      <sheetData sheetId="2861" refreshError="1"/>
      <sheetData sheetId="2862" refreshError="1"/>
      <sheetData sheetId="2863"/>
      <sheetData sheetId="2864"/>
      <sheetData sheetId="2865"/>
      <sheetData sheetId="2866">
        <row r="9">
          <cell r="A9">
            <v>1</v>
          </cell>
        </row>
      </sheetData>
      <sheetData sheetId="2867" refreshError="1"/>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ow r="5">
          <cell r="E5" t="str">
            <v>CANTIDAD</v>
          </cell>
        </row>
      </sheetData>
      <sheetData sheetId="2881">
        <row r="5">
          <cell r="E5" t="str">
            <v>CANTIDAD</v>
          </cell>
        </row>
      </sheetData>
      <sheetData sheetId="2882">
        <row r="5">
          <cell r="E5" t="str">
            <v>CANTIDAD</v>
          </cell>
        </row>
      </sheetData>
      <sheetData sheetId="2883">
        <row r="5">
          <cell r="E5" t="str">
            <v>CANTIDAD</v>
          </cell>
        </row>
      </sheetData>
      <sheetData sheetId="2884">
        <row r="5">
          <cell r="E5" t="str">
            <v>CANTIDAD</v>
          </cell>
        </row>
      </sheetData>
      <sheetData sheetId="2885">
        <row r="5">
          <cell r="E5" t="str">
            <v>CANTIDAD</v>
          </cell>
        </row>
      </sheetData>
      <sheetData sheetId="2886">
        <row r="5">
          <cell r="E5" t="str">
            <v>CANTIDAD</v>
          </cell>
        </row>
      </sheetData>
      <sheetData sheetId="2887">
        <row r="5">
          <cell r="E5" t="str">
            <v>CANTIDAD</v>
          </cell>
        </row>
      </sheetData>
      <sheetData sheetId="2888">
        <row r="5">
          <cell r="E5" t="str">
            <v>CANTIDAD</v>
          </cell>
        </row>
      </sheetData>
      <sheetData sheetId="2889">
        <row r="5">
          <cell r="E5" t="str">
            <v>CANTIDAD</v>
          </cell>
        </row>
      </sheetData>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16">
          <cell r="A16" t="str">
            <v>ABONO 10-30-10</v>
          </cell>
        </row>
      </sheetData>
      <sheetData sheetId="312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sheetData sheetId="3168"/>
      <sheetData sheetId="3169"/>
      <sheetData sheetId="3170"/>
      <sheetData sheetId="3171">
        <row r="6">
          <cell r="A6" t="str">
            <v>CO-A1</v>
          </cell>
        </row>
      </sheetData>
      <sheetData sheetId="3172"/>
      <sheetData sheetId="3173" refreshError="1"/>
      <sheetData sheetId="3174"/>
      <sheetData sheetId="3175"/>
      <sheetData sheetId="3176"/>
      <sheetData sheetId="3177">
        <row r="4">
          <cell r="E4" t="str">
            <v>GUPCO</v>
          </cell>
        </row>
      </sheetData>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refreshError="1"/>
      <sheetData sheetId="3206"/>
      <sheetData sheetId="3207" refreshError="1"/>
      <sheetData sheetId="3208"/>
      <sheetData sheetId="3209"/>
      <sheetData sheetId="3210"/>
      <sheetData sheetId="3211"/>
      <sheetData sheetId="3212"/>
      <sheetData sheetId="3213"/>
      <sheetData sheetId="3214"/>
      <sheetData sheetId="3215"/>
      <sheetData sheetId="3216"/>
      <sheetData sheetId="3217"/>
      <sheetData sheetId="3218" refreshError="1"/>
      <sheetData sheetId="3219"/>
      <sheetData sheetId="3220"/>
      <sheetData sheetId="3221"/>
      <sheetData sheetId="3222"/>
      <sheetData sheetId="3223" refreshError="1"/>
      <sheetData sheetId="3224" refreshError="1"/>
      <sheetData sheetId="3225" refreshError="1"/>
      <sheetData sheetId="3226"/>
      <sheetData sheetId="3227" refreshError="1"/>
      <sheetData sheetId="3228" refreshError="1"/>
      <sheetData sheetId="3229"/>
      <sheetData sheetId="3230"/>
      <sheetData sheetId="3231" refreshError="1"/>
      <sheetData sheetId="3232" refreshError="1"/>
      <sheetData sheetId="3233"/>
      <sheetData sheetId="3234" refreshError="1"/>
      <sheetData sheetId="3235" refreshError="1"/>
      <sheetData sheetId="3236"/>
      <sheetData sheetId="3237"/>
      <sheetData sheetId="3238"/>
      <sheetData sheetId="3239" refreshError="1"/>
      <sheetData sheetId="3240"/>
      <sheetData sheetId="3241"/>
      <sheetData sheetId="3242"/>
      <sheetData sheetId="3243"/>
      <sheetData sheetId="3244"/>
      <sheetData sheetId="3245"/>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sheetData sheetId="3274"/>
      <sheetData sheetId="3275"/>
      <sheetData sheetId="3276"/>
      <sheetData sheetId="3277"/>
      <sheetData sheetId="3278"/>
      <sheetData sheetId="3279"/>
      <sheetData sheetId="3280"/>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4">
          <cell r="A4">
            <v>0</v>
          </cell>
        </row>
      </sheetData>
      <sheetData sheetId="3309"/>
      <sheetData sheetId="3310">
        <row r="3">
          <cell r="A3">
            <v>5.0999999999999996</v>
          </cell>
        </row>
      </sheetData>
      <sheetData sheetId="3311" refreshError="1"/>
      <sheetData sheetId="3312"/>
      <sheetData sheetId="3313" refreshError="1"/>
      <sheetData sheetId="3314" refreshError="1"/>
      <sheetData sheetId="3315"/>
      <sheetData sheetId="3316"/>
      <sheetData sheetId="3317"/>
      <sheetData sheetId="3318"/>
      <sheetData sheetId="3319"/>
      <sheetData sheetId="3320"/>
      <sheetData sheetId="3321"/>
      <sheetData sheetId="3322"/>
      <sheetData sheetId="3323"/>
      <sheetData sheetId="3324"/>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sheetData sheetId="3534"/>
      <sheetData sheetId="3535"/>
      <sheetData sheetId="3536"/>
      <sheetData sheetId="3537"/>
      <sheetData sheetId="3538"/>
      <sheetData sheetId="3539"/>
      <sheetData sheetId="3540"/>
      <sheetData sheetId="3541"/>
      <sheetData sheetId="3542"/>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ow r="2">
          <cell r="A2" t="str">
            <v>ACTA No</v>
          </cell>
        </row>
      </sheetData>
      <sheetData sheetId="3566"/>
      <sheetData sheetId="3567"/>
      <sheetData sheetId="3568"/>
      <sheetData sheetId="3569"/>
      <sheetData sheetId="3570"/>
      <sheetData sheetId="3571"/>
      <sheetData sheetId="3572"/>
      <sheetData sheetId="3573"/>
      <sheetData sheetId="3574"/>
      <sheetData sheetId="3575">
        <row r="2">
          <cell r="A2" t="str">
            <v>ACTA No</v>
          </cell>
        </row>
      </sheetData>
      <sheetData sheetId="3576"/>
      <sheetData sheetId="3577"/>
      <sheetData sheetId="3578"/>
      <sheetData sheetId="3579"/>
      <sheetData sheetId="3580"/>
      <sheetData sheetId="3581"/>
      <sheetData sheetId="3582"/>
      <sheetData sheetId="3583">
        <row r="8">
          <cell r="A8">
            <v>3.1</v>
          </cell>
        </row>
      </sheetData>
      <sheetData sheetId="3584">
        <row r="1">
          <cell r="C1">
            <v>0.2</v>
          </cell>
        </row>
      </sheetData>
      <sheetData sheetId="3585"/>
      <sheetData sheetId="3586"/>
      <sheetData sheetId="3587"/>
      <sheetData sheetId="3588">
        <row r="1">
          <cell r="A1" t="str">
            <v>ITEM</v>
          </cell>
        </row>
      </sheetData>
      <sheetData sheetId="3589">
        <row r="1">
          <cell r="A1" t="str">
            <v>EQUIPO</v>
          </cell>
        </row>
      </sheetData>
      <sheetData sheetId="3590">
        <row r="1">
          <cell r="A1" t="str">
            <v>ADMINISTRACION</v>
          </cell>
        </row>
      </sheetData>
      <sheetData sheetId="3591"/>
      <sheetData sheetId="3592">
        <row r="1">
          <cell r="A1" t="str">
            <v>ITEM</v>
          </cell>
        </row>
      </sheetData>
      <sheetData sheetId="3593">
        <row r="1">
          <cell r="A1" t="str">
            <v>EQUIPO</v>
          </cell>
        </row>
      </sheetData>
      <sheetData sheetId="3594"/>
      <sheetData sheetId="3595"/>
      <sheetData sheetId="3596"/>
      <sheetData sheetId="3597"/>
      <sheetData sheetId="3598">
        <row r="1">
          <cell r="A1" t="str">
            <v>EQUIPO</v>
          </cell>
        </row>
      </sheetData>
      <sheetData sheetId="3599"/>
      <sheetData sheetId="3600"/>
      <sheetData sheetId="3601"/>
      <sheetData sheetId="3602"/>
      <sheetData sheetId="3603"/>
      <sheetData sheetId="3604"/>
      <sheetData sheetId="3605"/>
      <sheetData sheetId="3606">
        <row r="1">
          <cell r="A1" t="str">
            <v>ITEM</v>
          </cell>
        </row>
      </sheetData>
      <sheetData sheetId="3607">
        <row r="1">
          <cell r="A1" t="str">
            <v>EQUIPO</v>
          </cell>
        </row>
      </sheetData>
      <sheetData sheetId="3608">
        <row r="1">
          <cell r="A1" t="str">
            <v>ADMINISTRACION</v>
          </cell>
        </row>
      </sheetData>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row r="1">
          <cell r="A1" t="str">
            <v>ITEM</v>
          </cell>
        </row>
      </sheetData>
      <sheetData sheetId="3646">
        <row r="1">
          <cell r="A1" t="str">
            <v>EQUIPO</v>
          </cell>
        </row>
      </sheetData>
      <sheetData sheetId="3647">
        <row r="1">
          <cell r="A1" t="str">
            <v>ADMINISTRACION</v>
          </cell>
        </row>
      </sheetData>
      <sheetData sheetId="3648" refreshError="1"/>
      <sheetData sheetId="3649" refreshError="1"/>
      <sheetData sheetId="3650"/>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row r="14">
          <cell r="D14">
            <v>38504</v>
          </cell>
        </row>
      </sheetData>
      <sheetData sheetId="3713" refreshError="1"/>
      <sheetData sheetId="3714" refreshError="1"/>
      <sheetData sheetId="3715">
        <row r="14">
          <cell r="D14">
            <v>38504</v>
          </cell>
        </row>
      </sheetData>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row r="1">
          <cell r="A1" t="str">
            <v>INSTITUTO NACIONAL DE VIAS</v>
          </cell>
        </row>
      </sheetData>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row r="1">
          <cell r="A1" t="str">
            <v>INSTITUTO NACIONAL DE VIAS</v>
          </cell>
        </row>
      </sheetData>
      <sheetData sheetId="3840"/>
      <sheetData sheetId="3841"/>
      <sheetData sheetId="3842"/>
      <sheetData sheetId="3843"/>
      <sheetData sheetId="3844"/>
      <sheetData sheetId="3845"/>
      <sheetData sheetId="3846"/>
      <sheetData sheetId="3847"/>
      <sheetData sheetId="3848">
        <row r="1">
          <cell r="A1" t="str">
            <v>INSTITUTO NACIONAL DE VIAS</v>
          </cell>
        </row>
      </sheetData>
      <sheetData sheetId="3849"/>
      <sheetData sheetId="3850"/>
      <sheetData sheetId="3851"/>
      <sheetData sheetId="3852"/>
      <sheetData sheetId="3853"/>
      <sheetData sheetId="3854"/>
      <sheetData sheetId="3855"/>
      <sheetData sheetId="3856">
        <row r="1">
          <cell r="A1" t="str">
            <v>INSTITUTO NACIONAL DE VIAS</v>
          </cell>
        </row>
      </sheetData>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row r="2">
          <cell r="A2" t="str">
            <v>ACTA No</v>
          </cell>
        </row>
      </sheetData>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ow r="2">
          <cell r="A2" t="str">
            <v>ACTA No</v>
          </cell>
        </row>
      </sheetData>
      <sheetData sheetId="3911">
        <row r="1">
          <cell r="A1" t="str">
            <v>Name</v>
          </cell>
        </row>
      </sheetData>
      <sheetData sheetId="3912"/>
      <sheetData sheetId="3913"/>
      <sheetData sheetId="3914"/>
      <sheetData sheetId="3915"/>
      <sheetData sheetId="3916"/>
      <sheetData sheetId="3917"/>
      <sheetData sheetId="3918" refreshError="1"/>
      <sheetData sheetId="3919"/>
      <sheetData sheetId="3920">
        <row r="1">
          <cell r="A1" t="str">
            <v>INSTITUTO NACIONAL DE VIAS</v>
          </cell>
        </row>
      </sheetData>
      <sheetData sheetId="3921"/>
      <sheetData sheetId="3922"/>
      <sheetData sheetId="3923"/>
      <sheetData sheetId="3924"/>
      <sheetData sheetId="3925"/>
      <sheetData sheetId="3926"/>
      <sheetData sheetId="3927"/>
      <sheetData sheetId="3928">
        <row r="1">
          <cell r="A1" t="str">
            <v>Name</v>
          </cell>
        </row>
      </sheetData>
      <sheetData sheetId="3929"/>
      <sheetData sheetId="3930"/>
      <sheetData sheetId="3931"/>
      <sheetData sheetId="3932"/>
      <sheetData sheetId="3933"/>
      <sheetData sheetId="3934"/>
      <sheetData sheetId="3935"/>
      <sheetData sheetId="3936" refreshError="1"/>
      <sheetData sheetId="3937" refreshError="1"/>
      <sheetData sheetId="3938" refreshError="1"/>
      <sheetData sheetId="3939" refreshError="1"/>
      <sheetData sheetId="3940" refreshError="1"/>
      <sheetData sheetId="3941" refreshError="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sheetData sheetId="3952"/>
      <sheetData sheetId="3953" refreshError="1"/>
      <sheetData sheetId="3954"/>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sheetData sheetId="3998" refreshError="1"/>
      <sheetData sheetId="3999"/>
      <sheetData sheetId="4000"/>
      <sheetData sheetId="4001"/>
      <sheetData sheetId="4002"/>
      <sheetData sheetId="4003"/>
      <sheetData sheetId="4004"/>
      <sheetData sheetId="4005"/>
      <sheetData sheetId="4006"/>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row r="3">
          <cell r="A3">
            <v>1</v>
          </cell>
        </row>
      </sheetData>
      <sheetData sheetId="4062"/>
      <sheetData sheetId="4063"/>
      <sheetData sheetId="4064"/>
      <sheetData sheetId="4065"/>
      <sheetData sheetId="4066"/>
      <sheetData sheetId="4067"/>
      <sheetData sheetId="4068">
        <row r="1">
          <cell r="A1" t="str">
            <v>LISTADO DE INSUMOS GENERAL</v>
          </cell>
        </row>
      </sheetData>
      <sheetData sheetId="4069"/>
      <sheetData sheetId="4070"/>
      <sheetData sheetId="4071"/>
      <sheetData sheetId="4072"/>
      <sheetData sheetId="4073"/>
      <sheetData sheetId="4074"/>
      <sheetData sheetId="4075"/>
      <sheetData sheetId="4076">
        <row r="8">
          <cell r="A8">
            <v>2.1</v>
          </cell>
        </row>
      </sheetData>
      <sheetData sheetId="4077">
        <row r="8">
          <cell r="A8">
            <v>3.1</v>
          </cell>
        </row>
      </sheetData>
      <sheetData sheetId="4078"/>
      <sheetData sheetId="4079"/>
      <sheetData sheetId="4080">
        <row r="1">
          <cell r="A1" t="str">
            <v>ITEM</v>
          </cell>
        </row>
      </sheetData>
      <sheetData sheetId="4081">
        <row r="1">
          <cell r="A1" t="str">
            <v>EQUIPO</v>
          </cell>
        </row>
      </sheetData>
      <sheetData sheetId="4082">
        <row r="1">
          <cell r="A1" t="str">
            <v>ADMINISTRACION</v>
          </cell>
        </row>
      </sheetData>
      <sheetData sheetId="4083">
        <row r="3">
          <cell r="A3">
            <v>1</v>
          </cell>
        </row>
      </sheetData>
      <sheetData sheetId="4084"/>
      <sheetData sheetId="4085"/>
      <sheetData sheetId="4086"/>
      <sheetData sheetId="4087"/>
      <sheetData sheetId="4088">
        <row r="1">
          <cell r="A1" t="str">
            <v>LISTADO DE INSUMOS GENERAL</v>
          </cell>
        </row>
      </sheetData>
      <sheetData sheetId="4089"/>
      <sheetData sheetId="4090">
        <row r="1">
          <cell r="A1" t="str">
            <v>LISTADO DE INSUMOS GENERAL</v>
          </cell>
        </row>
      </sheetData>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row r="8">
          <cell r="A8">
            <v>2.1</v>
          </cell>
        </row>
      </sheetData>
      <sheetData sheetId="4105">
        <row r="8">
          <cell r="A8">
            <v>3.1</v>
          </cell>
        </row>
      </sheetData>
      <sheetData sheetId="4106"/>
      <sheetData sheetId="4107"/>
      <sheetData sheetId="4108">
        <row r="1">
          <cell r="A1" t="str">
            <v>ITEM</v>
          </cell>
        </row>
      </sheetData>
      <sheetData sheetId="4109">
        <row r="1">
          <cell r="A1" t="str">
            <v>EQUIPO</v>
          </cell>
        </row>
      </sheetData>
      <sheetData sheetId="4110">
        <row r="1">
          <cell r="A1" t="str">
            <v>ADMINISTRACION</v>
          </cell>
        </row>
      </sheetData>
      <sheetData sheetId="4111">
        <row r="3">
          <cell r="A3">
            <v>1</v>
          </cell>
        </row>
      </sheetData>
      <sheetData sheetId="4112">
        <row r="1">
          <cell r="A1" t="str">
            <v>ITEM</v>
          </cell>
        </row>
      </sheetData>
      <sheetData sheetId="4113">
        <row r="1">
          <cell r="A1" t="str">
            <v>EQUIPO</v>
          </cell>
        </row>
      </sheetData>
      <sheetData sheetId="4114">
        <row r="1">
          <cell r="A1" t="str">
            <v>ADMINISTRACION</v>
          </cell>
        </row>
      </sheetData>
      <sheetData sheetId="4115"/>
      <sheetData sheetId="4116"/>
      <sheetData sheetId="4117">
        <row r="3">
          <cell r="A3">
            <v>1</v>
          </cell>
        </row>
      </sheetData>
      <sheetData sheetId="4118">
        <row r="1">
          <cell r="A1" t="str">
            <v>LISTADO DE INSUMOS GENERAL</v>
          </cell>
        </row>
      </sheetData>
      <sheetData sheetId="4119"/>
      <sheetData sheetId="4120">
        <row r="1">
          <cell r="A1" t="str">
            <v>ITEM</v>
          </cell>
        </row>
      </sheetData>
      <sheetData sheetId="4121">
        <row r="1">
          <cell r="A1" t="str">
            <v>EQUIPO</v>
          </cell>
        </row>
      </sheetData>
      <sheetData sheetId="4122">
        <row r="1">
          <cell r="A1" t="str">
            <v>ADMINISTRACION</v>
          </cell>
        </row>
      </sheetData>
      <sheetData sheetId="4123"/>
      <sheetData sheetId="4124">
        <row r="1">
          <cell r="A1" t="str">
            <v>LISTADO DE INSUMOS GENERAL</v>
          </cell>
        </row>
      </sheetData>
      <sheetData sheetId="4125"/>
      <sheetData sheetId="4126"/>
      <sheetData sheetId="4127"/>
      <sheetData sheetId="4128"/>
      <sheetData sheetId="4129"/>
      <sheetData sheetId="4130"/>
      <sheetData sheetId="4131"/>
      <sheetData sheetId="4132"/>
      <sheetData sheetId="4133"/>
      <sheetData sheetId="4134"/>
      <sheetData sheetId="4135" refreshError="1"/>
      <sheetData sheetId="4136"/>
      <sheetData sheetId="4137"/>
      <sheetData sheetId="4138">
        <row r="8">
          <cell r="A8">
            <v>2.1</v>
          </cell>
        </row>
      </sheetData>
      <sheetData sheetId="4139">
        <row r="8">
          <cell r="A8">
            <v>3.1</v>
          </cell>
        </row>
      </sheetData>
      <sheetData sheetId="4140">
        <row r="1">
          <cell r="A1" t="str">
            <v>ITEM</v>
          </cell>
        </row>
      </sheetData>
      <sheetData sheetId="4141">
        <row r="1">
          <cell r="A1" t="str">
            <v>EQUIPO</v>
          </cell>
        </row>
      </sheetData>
      <sheetData sheetId="4142">
        <row r="1">
          <cell r="A1" t="str">
            <v>ADMINISTRACION</v>
          </cell>
        </row>
      </sheetData>
      <sheetData sheetId="4143"/>
      <sheetData sheetId="4144"/>
      <sheetData sheetId="4145">
        <row r="3">
          <cell r="A3">
            <v>1</v>
          </cell>
        </row>
      </sheetData>
      <sheetData sheetId="4146"/>
      <sheetData sheetId="4147"/>
      <sheetData sheetId="4148">
        <row r="1">
          <cell r="A1" t="str">
            <v>ITEM</v>
          </cell>
        </row>
      </sheetData>
      <sheetData sheetId="4149">
        <row r="1">
          <cell r="A1" t="str">
            <v>EQUIPO</v>
          </cell>
        </row>
      </sheetData>
      <sheetData sheetId="4150">
        <row r="1">
          <cell r="A1" t="str">
            <v>ADMINISTRACION</v>
          </cell>
        </row>
      </sheetData>
      <sheetData sheetId="4151"/>
      <sheetData sheetId="4152">
        <row r="1">
          <cell r="A1" t="str">
            <v>LISTADO DE INSUMOS GENERAL</v>
          </cell>
        </row>
      </sheetData>
      <sheetData sheetId="4153">
        <row r="1">
          <cell r="A1" t="str">
            <v>EQUIPO</v>
          </cell>
        </row>
      </sheetData>
      <sheetData sheetId="4154">
        <row r="1">
          <cell r="A1" t="str">
            <v>ADMINISTRACION</v>
          </cell>
        </row>
      </sheetData>
      <sheetData sheetId="4155"/>
      <sheetData sheetId="4156"/>
      <sheetData sheetId="4157"/>
      <sheetData sheetId="4158"/>
      <sheetData sheetId="4159">
        <row r="1">
          <cell r="C1">
            <v>0.2</v>
          </cell>
        </row>
      </sheetData>
      <sheetData sheetId="4160"/>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sheetData sheetId="4214" refreshError="1"/>
      <sheetData sheetId="4215"/>
      <sheetData sheetId="4216"/>
      <sheetData sheetId="4217"/>
      <sheetData sheetId="4218"/>
      <sheetData sheetId="4219"/>
      <sheetData sheetId="4220"/>
      <sheetData sheetId="4221"/>
      <sheetData sheetId="4222">
        <row r="1">
          <cell r="A1" t="str">
            <v>ITEM</v>
          </cell>
        </row>
      </sheetData>
      <sheetData sheetId="4223">
        <row r="1">
          <cell r="A1" t="str">
            <v>EQUIPO</v>
          </cell>
        </row>
      </sheetData>
      <sheetData sheetId="4224">
        <row r="1">
          <cell r="A1" t="str">
            <v>ADMINISTRACION</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refreshError="1"/>
      <sheetData sheetId="4241"/>
      <sheetData sheetId="4242" refreshError="1"/>
      <sheetData sheetId="4243" refreshError="1"/>
      <sheetData sheetId="4244" refreshError="1"/>
      <sheetData sheetId="4245"/>
      <sheetData sheetId="4246" refreshError="1"/>
      <sheetData sheetId="4247" refreshError="1"/>
      <sheetData sheetId="4248"/>
      <sheetData sheetId="4249"/>
      <sheetData sheetId="4250">
        <row r="1">
          <cell r="A1" t="str">
            <v>ITEM</v>
          </cell>
        </row>
      </sheetData>
      <sheetData sheetId="4251">
        <row r="1">
          <cell r="A1" t="str">
            <v>ADMINISTRACION</v>
          </cell>
        </row>
      </sheetData>
      <sheetData sheetId="4252"/>
      <sheetData sheetId="4253"/>
      <sheetData sheetId="4254"/>
      <sheetData sheetId="4255"/>
      <sheetData sheetId="4256">
        <row r="1">
          <cell r="A1" t="str">
            <v>ITEM</v>
          </cell>
        </row>
      </sheetData>
      <sheetData sheetId="4257">
        <row r="1">
          <cell r="A1" t="str">
            <v>EQUIPO</v>
          </cell>
        </row>
      </sheetData>
      <sheetData sheetId="4258">
        <row r="1">
          <cell r="A1" t="str">
            <v>ADMINISTRACION</v>
          </cell>
        </row>
      </sheetData>
      <sheetData sheetId="4259"/>
      <sheetData sheetId="4260">
        <row r="1">
          <cell r="A1" t="str">
            <v>ITEM</v>
          </cell>
        </row>
      </sheetData>
      <sheetData sheetId="4261">
        <row r="1">
          <cell r="A1" t="str">
            <v>EQUIPO</v>
          </cell>
        </row>
      </sheetData>
      <sheetData sheetId="4262">
        <row r="1">
          <cell r="A1" t="str">
            <v>ADMINISTRACION</v>
          </cell>
        </row>
      </sheetData>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1">
          <cell r="A1" t="str">
            <v>ITEM</v>
          </cell>
        </row>
      </sheetData>
      <sheetData sheetId="4285">
        <row r="1">
          <cell r="A1" t="str">
            <v>EQUIPO</v>
          </cell>
        </row>
      </sheetData>
      <sheetData sheetId="4286">
        <row r="1">
          <cell r="A1" t="str">
            <v>ADMINISTRACION</v>
          </cell>
        </row>
      </sheetData>
      <sheetData sheetId="4287"/>
      <sheetData sheetId="4288">
        <row r="1">
          <cell r="A1" t="str">
            <v>ITEM</v>
          </cell>
        </row>
      </sheetData>
      <sheetData sheetId="4289">
        <row r="1">
          <cell r="A1" t="str">
            <v>EQUIPO</v>
          </cell>
        </row>
      </sheetData>
      <sheetData sheetId="4290">
        <row r="1">
          <cell r="A1" t="str">
            <v>ADMINISTRACION</v>
          </cell>
        </row>
      </sheetData>
      <sheetData sheetId="4291"/>
      <sheetData sheetId="4292"/>
      <sheetData sheetId="4293"/>
      <sheetData sheetId="4294"/>
      <sheetData sheetId="4295">
        <row r="1">
          <cell r="A1" t="str">
            <v>ITEM</v>
          </cell>
        </row>
      </sheetData>
      <sheetData sheetId="4296">
        <row r="1">
          <cell r="A1" t="str">
            <v>EQUIPO</v>
          </cell>
        </row>
      </sheetData>
      <sheetData sheetId="4297">
        <row r="1">
          <cell r="A1" t="str">
            <v>ADMINISTRACION</v>
          </cell>
        </row>
      </sheetData>
      <sheetData sheetId="4298"/>
      <sheetData sheetId="4299"/>
      <sheetData sheetId="4300">
        <row r="1">
          <cell r="A1" t="str">
            <v>ITEM</v>
          </cell>
        </row>
      </sheetData>
      <sheetData sheetId="4301">
        <row r="1">
          <cell r="A1" t="str">
            <v>EQUIPO</v>
          </cell>
        </row>
      </sheetData>
      <sheetData sheetId="4302">
        <row r="1">
          <cell r="A1" t="str">
            <v>ADMINISTRACION</v>
          </cell>
        </row>
      </sheetData>
      <sheetData sheetId="4303"/>
      <sheetData sheetId="4304"/>
      <sheetData sheetId="4305"/>
      <sheetData sheetId="4306"/>
      <sheetData sheetId="4307"/>
      <sheetData sheetId="4308">
        <row r="1">
          <cell r="A1" t="str">
            <v>Name</v>
          </cell>
        </row>
      </sheetData>
      <sheetData sheetId="4309"/>
      <sheetData sheetId="4310"/>
      <sheetData sheetId="4311"/>
      <sheetData sheetId="4312"/>
      <sheetData sheetId="4313"/>
      <sheetData sheetId="4314"/>
      <sheetData sheetId="4315"/>
      <sheetData sheetId="4316" refreshError="1"/>
      <sheetData sheetId="4317"/>
      <sheetData sheetId="4318"/>
      <sheetData sheetId="4319"/>
      <sheetData sheetId="4320"/>
      <sheetData sheetId="4321"/>
      <sheetData sheetId="4322"/>
      <sheetData sheetId="4323" refreshError="1"/>
      <sheetData sheetId="4324" refreshError="1"/>
      <sheetData sheetId="4325">
        <row r="1">
          <cell r="A1" t="str">
            <v>ADMINISTRACION</v>
          </cell>
        </row>
      </sheetData>
      <sheetData sheetId="4326"/>
      <sheetData sheetId="4327"/>
      <sheetData sheetId="4328">
        <row r="1">
          <cell r="A1" t="str">
            <v>ITEM</v>
          </cell>
        </row>
      </sheetData>
      <sheetData sheetId="4329">
        <row r="1">
          <cell r="A1" t="str">
            <v>EQUIPO</v>
          </cell>
        </row>
      </sheetData>
      <sheetData sheetId="4330" refreshError="1"/>
      <sheetData sheetId="4331"/>
      <sheetData sheetId="4332"/>
      <sheetData sheetId="4333"/>
      <sheetData sheetId="4334"/>
      <sheetData sheetId="4335"/>
      <sheetData sheetId="4336">
        <row r="1">
          <cell r="A1" t="str">
            <v>Name</v>
          </cell>
        </row>
      </sheetData>
      <sheetData sheetId="4337"/>
      <sheetData sheetId="4338"/>
      <sheetData sheetId="4339"/>
      <sheetData sheetId="4340"/>
      <sheetData sheetId="4341"/>
      <sheetData sheetId="4342"/>
      <sheetData sheetId="4343"/>
      <sheetData sheetId="4344"/>
      <sheetData sheetId="4345"/>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sheetData sheetId="4486"/>
      <sheetData sheetId="4487" refreshError="1"/>
      <sheetData sheetId="4488"/>
      <sheetData sheetId="4489" refreshError="1"/>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ow r="2">
          <cell r="A2" t="str">
            <v>ACTA No</v>
          </cell>
        </row>
      </sheetData>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sheetData sheetId="4530"/>
      <sheetData sheetId="4531"/>
      <sheetData sheetId="4532"/>
      <sheetData sheetId="4533">
        <row r="1">
          <cell r="A1" t="str">
            <v>Name</v>
          </cell>
        </row>
      </sheetData>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sheetData sheetId="4551"/>
      <sheetData sheetId="4552"/>
      <sheetData sheetId="4553"/>
      <sheetData sheetId="4554"/>
      <sheetData sheetId="4555"/>
      <sheetData sheetId="4556"/>
      <sheetData sheetId="4557"/>
      <sheetData sheetId="4558"/>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sheetData sheetId="4594"/>
      <sheetData sheetId="4595">
        <row r="1">
          <cell r="A1" t="str">
            <v>ITEM</v>
          </cell>
        </row>
      </sheetData>
      <sheetData sheetId="4596">
        <row r="1">
          <cell r="A1" t="str">
            <v>EQUIPO</v>
          </cell>
        </row>
      </sheetData>
      <sheetData sheetId="4597">
        <row r="1">
          <cell r="A1" t="str">
            <v>ADMINISTRACION</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row r="14">
          <cell r="D14">
            <v>38504</v>
          </cell>
        </row>
      </sheetData>
      <sheetData sheetId="4694"/>
      <sheetData sheetId="4695"/>
      <sheetData sheetId="4696">
        <row r="14">
          <cell r="D14">
            <v>38504</v>
          </cell>
        </row>
      </sheetData>
      <sheetData sheetId="4697"/>
      <sheetData sheetId="4698"/>
      <sheetData sheetId="4699"/>
      <sheetData sheetId="4700">
        <row r="14">
          <cell r="D14">
            <v>38504</v>
          </cell>
        </row>
      </sheetData>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ow r="1">
          <cell r="A1" t="str">
            <v>ITEM</v>
          </cell>
        </row>
      </sheetData>
      <sheetData sheetId="4829">
        <row r="1">
          <cell r="A1" t="str">
            <v>EQUIPO</v>
          </cell>
        </row>
      </sheetData>
      <sheetData sheetId="4830">
        <row r="1">
          <cell r="A1" t="str">
            <v>ADMINISTRACION</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row r="1">
          <cell r="A1" t="str">
            <v>ITEM</v>
          </cell>
        </row>
      </sheetData>
      <sheetData sheetId="4866">
        <row r="1">
          <cell r="A1" t="str">
            <v>EQUIPO</v>
          </cell>
        </row>
      </sheetData>
      <sheetData sheetId="4867">
        <row r="1">
          <cell r="A1" t="str">
            <v>ADMINISTRACION</v>
          </cell>
        </row>
      </sheetData>
      <sheetData sheetId="4868"/>
      <sheetData sheetId="4869"/>
      <sheetData sheetId="4870"/>
      <sheetData sheetId="4871"/>
      <sheetData sheetId="4872"/>
      <sheetData sheetId="4873"/>
      <sheetData sheetId="4874"/>
      <sheetData sheetId="4875"/>
      <sheetData sheetId="4876"/>
      <sheetData sheetId="4877"/>
      <sheetData sheetId="4878"/>
      <sheetData sheetId="4879" refreshError="1"/>
      <sheetData sheetId="4880"/>
      <sheetData sheetId="4881"/>
      <sheetData sheetId="4882"/>
      <sheetData sheetId="4883"/>
      <sheetData sheetId="4884"/>
      <sheetData sheetId="4885"/>
      <sheetData sheetId="4886"/>
      <sheetData sheetId="4887">
        <row r="2">
          <cell r="A2" t="str">
            <v>ACTA No</v>
          </cell>
        </row>
      </sheetData>
      <sheetData sheetId="4888"/>
      <sheetData sheetId="4889"/>
      <sheetData sheetId="4890"/>
      <sheetData sheetId="4891"/>
      <sheetData sheetId="4892"/>
      <sheetData sheetId="4893"/>
      <sheetData sheetId="4894"/>
      <sheetData sheetId="4895">
        <row r="1">
          <cell r="A1" t="str">
            <v>INSTITUTO NACIONAL DE VIAS</v>
          </cell>
        </row>
      </sheetData>
      <sheetData sheetId="4896"/>
      <sheetData sheetId="4897"/>
      <sheetData sheetId="4898"/>
      <sheetData sheetId="4899"/>
      <sheetData sheetId="4900"/>
      <sheetData sheetId="4901"/>
      <sheetData sheetId="4902"/>
      <sheetData sheetId="4903"/>
      <sheetData sheetId="4904"/>
      <sheetData sheetId="4905">
        <row r="1">
          <cell r="A1" t="str">
            <v>Name</v>
          </cell>
        </row>
      </sheetData>
      <sheetData sheetId="4906"/>
      <sheetData sheetId="4907"/>
      <sheetData sheetId="4908"/>
      <sheetData sheetId="4909"/>
      <sheetData sheetId="4910">
        <row r="1">
          <cell r="A1" t="str">
            <v>ITEM</v>
          </cell>
        </row>
      </sheetData>
      <sheetData sheetId="4911">
        <row r="1">
          <cell r="A1" t="str">
            <v>EQUIPO</v>
          </cell>
        </row>
      </sheetData>
      <sheetData sheetId="4912">
        <row r="1">
          <cell r="A1" t="str">
            <v>ADMINISTRACION</v>
          </cell>
        </row>
      </sheetData>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refreshError="1"/>
      <sheetData sheetId="4928" refreshError="1"/>
      <sheetData sheetId="4929" refreshError="1"/>
      <sheetData sheetId="4930" refreshError="1"/>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refreshError="1"/>
      <sheetData sheetId="4978" refreshError="1"/>
      <sheetData sheetId="4979"/>
      <sheetData sheetId="4980" refreshError="1"/>
      <sheetData sheetId="4981"/>
      <sheetData sheetId="4982"/>
      <sheetData sheetId="4983"/>
      <sheetData sheetId="4984">
        <row r="2">
          <cell r="A2" t="str">
            <v>HOSPITAL HERNANDO MONCALEANO PERDOMO ETAPA 1</v>
          </cell>
        </row>
      </sheetData>
      <sheetData sheetId="4985"/>
      <sheetData sheetId="4986">
        <row r="2">
          <cell r="A2" t="str">
            <v>HOSPITAL HERNANDO MONCALEANO PERDOMO ETAPA 2 A</v>
          </cell>
        </row>
      </sheetData>
      <sheetData sheetId="4987">
        <row r="2">
          <cell r="A2" t="str">
            <v>HOSPITAL HERNANDO MONCALEANO PERDOMO ETAPA 2B</v>
          </cell>
        </row>
      </sheetData>
      <sheetData sheetId="4988"/>
      <sheetData sheetId="4989"/>
      <sheetData sheetId="4990"/>
      <sheetData sheetId="4991"/>
      <sheetData sheetId="4992"/>
      <sheetData sheetId="4993"/>
      <sheetData sheetId="4994" refreshError="1"/>
      <sheetData sheetId="4995"/>
      <sheetData sheetId="4996"/>
      <sheetData sheetId="4997" refreshError="1"/>
      <sheetData sheetId="4998" refreshError="1"/>
      <sheetData sheetId="4999" refreshError="1"/>
      <sheetData sheetId="5000" refreshError="1"/>
      <sheetData sheetId="5001" refreshError="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refreshError="1"/>
      <sheetData sheetId="5024" refreshError="1"/>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LISTADO "/>
      <sheetName val="M.O."/>
      <sheetName val="\Users\USUARIO\Downloads\a  aaI"/>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 ACTA FINAL + MODIFICATORIA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 sheetId="339"/>
      <sheetData sheetId="340"/>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refreshError="1"/>
      <sheetData sheetId="9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 PRESTACIONAL"/>
      <sheetName val="CANTIDADES"/>
      <sheetName val="ACTA 01"/>
    </sheetNames>
    <sheetDataSet>
      <sheetData sheetId="0"/>
      <sheetData sheetId="1"/>
      <sheetData sheetId="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MEM"/>
      <sheetName val="TUBERIAS"/>
      <sheetName val="Hoja3"/>
    </sheetNames>
    <sheetDataSet>
      <sheetData sheetId="0" refreshError="1"/>
      <sheetData sheetId="1">
        <row r="39">
          <cell r="E39">
            <v>111.47</v>
          </cell>
        </row>
        <row r="45">
          <cell r="N45">
            <v>0</v>
          </cell>
        </row>
        <row r="46">
          <cell r="N46">
            <v>32</v>
          </cell>
        </row>
        <row r="47">
          <cell r="I47">
            <v>1</v>
          </cell>
          <cell r="N47">
            <v>2</v>
          </cell>
        </row>
        <row r="48">
          <cell r="I48">
            <v>1</v>
          </cell>
        </row>
        <row r="49">
          <cell r="N49">
            <v>12</v>
          </cell>
        </row>
        <row r="51">
          <cell r="N51">
            <v>160</v>
          </cell>
        </row>
        <row r="53">
          <cell r="E53">
            <v>70.83</v>
          </cell>
        </row>
        <row r="54">
          <cell r="E54">
            <v>30.36</v>
          </cell>
        </row>
        <row r="55">
          <cell r="E55">
            <v>47.02</v>
          </cell>
        </row>
        <row r="56">
          <cell r="E56">
            <v>47.01</v>
          </cell>
        </row>
        <row r="59">
          <cell r="E59">
            <v>10.119999999999999</v>
          </cell>
        </row>
        <row r="60">
          <cell r="E60">
            <v>9.4</v>
          </cell>
          <cell r="M60">
            <v>8.73</v>
          </cell>
        </row>
        <row r="62">
          <cell r="M62">
            <v>35.11</v>
          </cell>
        </row>
        <row r="63">
          <cell r="M63">
            <v>0</v>
          </cell>
        </row>
        <row r="64">
          <cell r="M64">
            <v>168.21</v>
          </cell>
        </row>
        <row r="66">
          <cell r="M66">
            <v>1</v>
          </cell>
        </row>
        <row r="73">
          <cell r="M73">
            <v>1</v>
          </cell>
        </row>
        <row r="79">
          <cell r="M79">
            <v>110.27</v>
          </cell>
        </row>
        <row r="80">
          <cell r="M80">
            <v>0</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s>
    <sheetDataSet>
      <sheetData sheetId="0"/>
      <sheetData sheetId="1"/>
      <sheetData sheetId="2">
        <row r="5">
          <cell r="K5" t="str">
            <v>PARTE DEL 
CUERPO AFECTADA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
          <cell r="A1" t="str">
            <v>ADMINISTRACION COMERCIAL Y FINANCIERA - MINTRANS</v>
          </cell>
        </row>
        <row r="2">
          <cell r="A2" t="str">
            <v>ADMINISTRACION DE PRESTACIONES SOCIALES (CAPRESUB)</v>
          </cell>
        </row>
        <row r="3">
          <cell r="A3" t="str">
            <v>ADMINISTRACION POSTAL NACIONAL</v>
          </cell>
        </row>
        <row r="4">
          <cell r="A4" t="str">
            <v>ADMINISTRACION Y MANEJO DEL SISTEMA DE PARQUES NACIONALES NATURALES</v>
          </cell>
        </row>
        <row r="5">
          <cell r="A5" t="str">
            <v>AGENCIA COLOMBIANA DE COOPERACION INTERNACIONAL</v>
          </cell>
        </row>
        <row r="6">
          <cell r="A6" t="str">
            <v>ALCALDIA DE ABEJORRAL</v>
          </cell>
        </row>
        <row r="7">
          <cell r="A7" t="str">
            <v>ALCALDIA DE ABREGO</v>
          </cell>
        </row>
        <row r="8">
          <cell r="A8" t="str">
            <v>ALCALDIA DE ABRIAQUÍ</v>
          </cell>
        </row>
        <row r="9">
          <cell r="A9" t="str">
            <v>ALCALDIA DE ACACÍAS</v>
          </cell>
        </row>
        <row r="10">
          <cell r="A10" t="str">
            <v>ALCALDIA DE ACANDÍ</v>
          </cell>
        </row>
        <row r="11">
          <cell r="A11" t="str">
            <v>ALCALDIA DE ACEVEDO</v>
          </cell>
        </row>
        <row r="12">
          <cell r="A12" t="str">
            <v>ALCALDIA DE ACHÍ</v>
          </cell>
        </row>
        <row r="13">
          <cell r="A13" t="str">
            <v>ALCALDIA DE AGRADO</v>
          </cell>
        </row>
        <row r="14">
          <cell r="A14" t="str">
            <v>ALCALDIA DE AGUA DE DIOS</v>
          </cell>
        </row>
        <row r="15">
          <cell r="A15" t="str">
            <v>ALCALDIA DE AGUACHICA</v>
          </cell>
        </row>
        <row r="16">
          <cell r="A16" t="str">
            <v>ALCALDIA DE AGUADA</v>
          </cell>
        </row>
        <row r="17">
          <cell r="A17" t="str">
            <v>ALCALDIA DE AGUADAS</v>
          </cell>
        </row>
        <row r="18">
          <cell r="A18" t="str">
            <v>ALCALDIA DE AGUAZUL</v>
          </cell>
        </row>
        <row r="19">
          <cell r="A19" t="str">
            <v>ALCALDIA DE AGUSTÍN CODAZZI</v>
          </cell>
        </row>
        <row r="20">
          <cell r="A20" t="str">
            <v>ALCALDIA DE AIPE</v>
          </cell>
        </row>
        <row r="21">
          <cell r="A21" t="str">
            <v>ALCALDIA DE ALBAN</v>
          </cell>
        </row>
        <row r="22">
          <cell r="A22" t="str">
            <v>ALCALDIA DE ALBANIA</v>
          </cell>
        </row>
        <row r="23">
          <cell r="A23" t="str">
            <v>ALCALDIA DE ALCALÁ</v>
          </cell>
        </row>
        <row r="24">
          <cell r="A24" t="str">
            <v>ALCALDIA DE ALDANA</v>
          </cell>
        </row>
        <row r="25">
          <cell r="A25" t="str">
            <v>ALCALDIA DE ALEJANDRÍA</v>
          </cell>
        </row>
        <row r="26">
          <cell r="A26" t="str">
            <v>ALCALDIA DE ALGARROBO</v>
          </cell>
        </row>
        <row r="27">
          <cell r="A27" t="str">
            <v>ALCALDIA DE ALGECIRAS</v>
          </cell>
        </row>
        <row r="28">
          <cell r="A28" t="str">
            <v>ALCALDIA DE ALMAGUER</v>
          </cell>
        </row>
        <row r="29">
          <cell r="A29" t="str">
            <v>ALCALDIA DE ALMEIDA</v>
          </cell>
        </row>
        <row r="30">
          <cell r="A30" t="str">
            <v>ALCALDIA DE ALPUJARRA</v>
          </cell>
        </row>
        <row r="31">
          <cell r="A31" t="str">
            <v>ALCALDIA DE ALTAMIRA</v>
          </cell>
        </row>
        <row r="32">
          <cell r="A32" t="str">
            <v>ALCALDIA DE ALTO BAUDO</v>
          </cell>
        </row>
        <row r="33">
          <cell r="A33" t="str">
            <v>ALCALDIA DE ALTOS DEL ROSARIO</v>
          </cell>
        </row>
        <row r="34">
          <cell r="A34" t="str">
            <v>ALCALDIA DE ALVARADO</v>
          </cell>
        </row>
        <row r="35">
          <cell r="A35" t="str">
            <v>ALCALDIA DE AMAGÁ</v>
          </cell>
        </row>
        <row r="36">
          <cell r="A36" t="str">
            <v>ALCALDIA DE AMALFI</v>
          </cell>
        </row>
        <row r="37">
          <cell r="A37" t="str">
            <v>ALCALDIA DE AMBALEMA</v>
          </cell>
        </row>
        <row r="38">
          <cell r="A38" t="str">
            <v>ALCALDIA DE ANAPOIMA</v>
          </cell>
        </row>
        <row r="39">
          <cell r="A39" t="str">
            <v>ALCALDIA DE ANCUYÁ</v>
          </cell>
        </row>
        <row r="40">
          <cell r="A40" t="str">
            <v>ALCALDIA DE ANDALUCÍA</v>
          </cell>
        </row>
        <row r="41">
          <cell r="A41" t="str">
            <v>ALCALDIA DE ANDES</v>
          </cell>
        </row>
        <row r="42">
          <cell r="A42" t="str">
            <v>ALCALDIA DE ANGELÓPOLIS</v>
          </cell>
        </row>
        <row r="43">
          <cell r="A43" t="str">
            <v>ALCALDIA DE ANGOSTURA</v>
          </cell>
        </row>
        <row r="44">
          <cell r="A44" t="str">
            <v>ALCALDIA DE ANOLAIMA</v>
          </cell>
        </row>
        <row r="45">
          <cell r="A45" t="str">
            <v>ALCALDIA DE ANORÍ</v>
          </cell>
        </row>
        <row r="46">
          <cell r="A46" t="str">
            <v>ALCALDIA DE ANSERMA</v>
          </cell>
        </row>
        <row r="47">
          <cell r="A47" t="str">
            <v>ALCALDIA DE ANSERMANUEVO</v>
          </cell>
        </row>
        <row r="48">
          <cell r="A48" t="str">
            <v>ALCALDIA DE ANZA</v>
          </cell>
        </row>
        <row r="49">
          <cell r="A49" t="str">
            <v>ALCALDIA DE ANZOÁTEGUI</v>
          </cell>
        </row>
        <row r="50">
          <cell r="A50" t="str">
            <v>ALCALDIA DE APARTADÓ</v>
          </cell>
        </row>
        <row r="51">
          <cell r="A51" t="str">
            <v>ALCALDIA DE APÍA</v>
          </cell>
        </row>
        <row r="52">
          <cell r="A52" t="str">
            <v>ALCALDIA DE APULO</v>
          </cell>
        </row>
        <row r="53">
          <cell r="A53" t="str">
            <v>ALCALDIA DE AQUITANIA</v>
          </cell>
        </row>
        <row r="54">
          <cell r="A54" t="str">
            <v>ALCALDIA DE ARACATACA</v>
          </cell>
        </row>
        <row r="55">
          <cell r="A55" t="str">
            <v>ALCALDIA DE ARANZAZU</v>
          </cell>
        </row>
        <row r="56">
          <cell r="A56" t="str">
            <v>ALCALDIA DE ARATOCA</v>
          </cell>
        </row>
        <row r="57">
          <cell r="A57" t="str">
            <v>ALCALDIA DE ARAUCA</v>
          </cell>
        </row>
        <row r="58">
          <cell r="A58" t="str">
            <v>ALCALDIA DE ARAUQUITA</v>
          </cell>
        </row>
        <row r="59">
          <cell r="A59" t="str">
            <v>ALCALDIA DE ARBELÁEZ</v>
          </cell>
        </row>
        <row r="60">
          <cell r="A60" t="str">
            <v>ALCALDIA DE ARBOLEDA</v>
          </cell>
        </row>
        <row r="61">
          <cell r="A61" t="str">
            <v>ALCALDIA DE ARBOLEDAS</v>
          </cell>
        </row>
        <row r="62">
          <cell r="A62" t="str">
            <v>ALCALDIA DE ARBOLETES</v>
          </cell>
        </row>
        <row r="63">
          <cell r="A63" t="str">
            <v>ALCALDIA DE ARCABUCO</v>
          </cell>
        </row>
        <row r="64">
          <cell r="A64" t="str">
            <v>ALCALDIA DE ARENAL</v>
          </cell>
        </row>
        <row r="65">
          <cell r="A65" t="str">
            <v>ALCALDIA DE ARGELIA</v>
          </cell>
        </row>
        <row r="66">
          <cell r="A66" t="str">
            <v>ALCALDIA DE ARIGUANÍ</v>
          </cell>
        </row>
        <row r="67">
          <cell r="A67" t="str">
            <v>ALCALDIA DE ARJONA</v>
          </cell>
        </row>
        <row r="68">
          <cell r="A68" t="str">
            <v>ALCALDIA DE ARMENIA</v>
          </cell>
        </row>
        <row r="69">
          <cell r="A69" t="str">
            <v>ALCALDIA DE ARMENIA</v>
          </cell>
        </row>
        <row r="70">
          <cell r="A70" t="str">
            <v>ALCALDIA DE ARMERO</v>
          </cell>
        </row>
        <row r="71">
          <cell r="A71" t="str">
            <v>ALCALDIA DE ARROYOHONDO</v>
          </cell>
        </row>
        <row r="72">
          <cell r="A72" t="str">
            <v>ALCALDIA DE ASTREA</v>
          </cell>
        </row>
        <row r="73">
          <cell r="A73" t="str">
            <v>ALCALDIA DE ATACO</v>
          </cell>
        </row>
        <row r="74">
          <cell r="A74" t="str">
            <v>ALCALDIA DE ATRATO</v>
          </cell>
        </row>
        <row r="75">
          <cell r="A75" t="str">
            <v>ALCALDIA DE AYAPEL</v>
          </cell>
        </row>
        <row r="76">
          <cell r="A76" t="str">
            <v>ALCALDIA DE BAGADÓ</v>
          </cell>
        </row>
        <row r="77">
          <cell r="A77" t="str">
            <v>ALCALDIA DE BAHÍA SOLANO</v>
          </cell>
        </row>
        <row r="78">
          <cell r="A78" t="str">
            <v>ALCALDIA DE BAJO BAUDÓ</v>
          </cell>
        </row>
        <row r="79">
          <cell r="A79" t="str">
            <v>ALCALDIA DE BALBOA</v>
          </cell>
        </row>
        <row r="80">
          <cell r="A80" t="str">
            <v>ALCALDIA DE BARANOA</v>
          </cell>
        </row>
        <row r="81">
          <cell r="A81" t="str">
            <v>ALCALDIA DE BARAYA</v>
          </cell>
        </row>
        <row r="82">
          <cell r="A82" t="str">
            <v>ALCALDIA DE BARBACOAS</v>
          </cell>
        </row>
        <row r="83">
          <cell r="A83" t="str">
            <v>ALCALDIA DE BARBOSA</v>
          </cell>
        </row>
        <row r="84">
          <cell r="A84" t="str">
            <v>ALCALDIA DE BARICHARA</v>
          </cell>
        </row>
        <row r="85">
          <cell r="A85" t="str">
            <v>ALCALDIA DE BARRANCA DE UPÍA</v>
          </cell>
        </row>
        <row r="86">
          <cell r="A86" t="str">
            <v>ALCALDIA DE BARRANCABERMEJA</v>
          </cell>
        </row>
        <row r="87">
          <cell r="A87" t="str">
            <v>ALCALDIA DE BARRANCAS</v>
          </cell>
        </row>
        <row r="88">
          <cell r="A88" t="str">
            <v>ALCALDIA DE BARRANCO DE LOBA</v>
          </cell>
        </row>
        <row r="89">
          <cell r="A89" t="str">
            <v>ALCALDIA DE BARRANCO MINAS</v>
          </cell>
        </row>
        <row r="90">
          <cell r="A90" t="str">
            <v>ALCALDIA DE BARRANQUILLA</v>
          </cell>
        </row>
        <row r="91">
          <cell r="A91" t="str">
            <v>ALCALDIA DE BECERRIL</v>
          </cell>
        </row>
        <row r="92">
          <cell r="A92" t="str">
            <v>ALCALDIA DE BELALCÁZAR</v>
          </cell>
        </row>
        <row r="93">
          <cell r="A93" t="str">
            <v>ALCALDIA DE BELÉN</v>
          </cell>
        </row>
        <row r="94">
          <cell r="A94" t="str">
            <v>ALCALDIA DE BELÉN</v>
          </cell>
        </row>
        <row r="95">
          <cell r="A95" t="str">
            <v>ALCALDIA DE BELÉN DE BAJIRÁ</v>
          </cell>
        </row>
        <row r="96">
          <cell r="A96" t="str">
            <v>ALCALDIA DE BELÉN DE LOS ANDAQUIES</v>
          </cell>
        </row>
        <row r="97">
          <cell r="A97" t="str">
            <v>ALCALDIA DE BELÉN DE UMBRÍA</v>
          </cell>
        </row>
        <row r="98">
          <cell r="A98" t="str">
            <v>ALCALDIA DE BELLO</v>
          </cell>
        </row>
        <row r="99">
          <cell r="A99" t="str">
            <v>ALCALDIA DE BELMIRA</v>
          </cell>
        </row>
        <row r="100">
          <cell r="A100" t="str">
            <v>ALCALDIA DE BELTRÁN</v>
          </cell>
        </row>
        <row r="101">
          <cell r="A101" t="str">
            <v>ALCALDIA DE BERBEO</v>
          </cell>
        </row>
        <row r="102">
          <cell r="A102" t="str">
            <v>ALCALDIA DE BETANIA</v>
          </cell>
        </row>
        <row r="103">
          <cell r="A103" t="str">
            <v>ALCALDIA DE BETÉITIVA</v>
          </cell>
        </row>
        <row r="104">
          <cell r="A104" t="str">
            <v>ALCALDIA DE BETULIA</v>
          </cell>
        </row>
        <row r="105">
          <cell r="A105" t="str">
            <v>ALCALDIA DE BITUIMA</v>
          </cell>
        </row>
        <row r="106">
          <cell r="A106" t="str">
            <v>ALCALDIA DE BOAVITA</v>
          </cell>
        </row>
        <row r="107">
          <cell r="A107" t="str">
            <v>ALCALDIA DE BOCHALEMA</v>
          </cell>
        </row>
        <row r="108">
          <cell r="A108" t="str">
            <v>ALCALDIA DE BOGOTÁ</v>
          </cell>
        </row>
        <row r="109">
          <cell r="A109" t="str">
            <v>ALCALDIA DE BOJACÁ</v>
          </cell>
        </row>
        <row r="110">
          <cell r="A110" t="str">
            <v>ALCALDIA DE BOJAYA</v>
          </cell>
        </row>
        <row r="111">
          <cell r="A111" t="str">
            <v>ALCALDIA DE BOLIVAR</v>
          </cell>
        </row>
        <row r="112">
          <cell r="A112" t="str">
            <v>ALCALDIA DE BOSCONIA</v>
          </cell>
        </row>
        <row r="113">
          <cell r="A113" t="str">
            <v>ALCALDIA DE BOYACÁ</v>
          </cell>
        </row>
        <row r="114">
          <cell r="A114" t="str">
            <v>ALCALDIA DE BRICEÑO</v>
          </cell>
        </row>
        <row r="115">
          <cell r="A115" t="str">
            <v>ALCALDIA DE BUCARAMANGA</v>
          </cell>
        </row>
        <row r="116">
          <cell r="A116" t="str">
            <v>ALCALDIA DE BUCARASICA</v>
          </cell>
        </row>
        <row r="117">
          <cell r="A117" t="str">
            <v>ALCALDIA DE BUENAVENTURA</v>
          </cell>
        </row>
        <row r="118">
          <cell r="A118" t="str">
            <v>ALCALDIA DE BUENAVISTA</v>
          </cell>
        </row>
        <row r="119">
          <cell r="A119" t="str">
            <v>ALCALDIA DE BUENOS AIRES</v>
          </cell>
        </row>
        <row r="120">
          <cell r="A120" t="str">
            <v>ALCALDIA DE BUESACO</v>
          </cell>
        </row>
        <row r="121">
          <cell r="A121" t="str">
            <v>ALCALDIA DE BUGALAGRANDE</v>
          </cell>
        </row>
        <row r="122">
          <cell r="A122" t="str">
            <v>ALCALDIA DE BURITICÁ</v>
          </cell>
        </row>
        <row r="123">
          <cell r="A123" t="str">
            <v>ALCALDIA DE BUSBANZÁ</v>
          </cell>
        </row>
        <row r="124">
          <cell r="A124" t="str">
            <v>ALCALDIA DE CABRERA</v>
          </cell>
        </row>
        <row r="125">
          <cell r="A125" t="str">
            <v>ALCALDIA DE CABUYARO</v>
          </cell>
        </row>
        <row r="126">
          <cell r="A126" t="str">
            <v>ALCALDIA DE CACAHUAL</v>
          </cell>
        </row>
        <row r="127">
          <cell r="A127" t="str">
            <v>ALCALDIA DE CÁCERES</v>
          </cell>
        </row>
        <row r="128">
          <cell r="A128" t="str">
            <v>ALCALDIA DE CACHIPAY</v>
          </cell>
        </row>
        <row r="129">
          <cell r="A129" t="str">
            <v>ALCALDIA DE CACHIRÁ</v>
          </cell>
        </row>
        <row r="130">
          <cell r="A130" t="str">
            <v>ALCALDIA DE CÁCOTA</v>
          </cell>
        </row>
        <row r="131">
          <cell r="A131" t="str">
            <v>ALCALDIA DE CAICEDO</v>
          </cell>
        </row>
        <row r="132">
          <cell r="A132" t="str">
            <v>ALCALDIA DE CAICEDONIA</v>
          </cell>
        </row>
        <row r="133">
          <cell r="A133" t="str">
            <v>ALCALDIA DE CAIMITO</v>
          </cell>
        </row>
        <row r="134">
          <cell r="A134" t="str">
            <v>ALCALDIA DE CAJAMARCA</v>
          </cell>
        </row>
        <row r="135">
          <cell r="A135" t="str">
            <v>ALCALDIA DE CAJIBÍO</v>
          </cell>
        </row>
        <row r="136">
          <cell r="A136" t="str">
            <v>ALCALDIA DE CAJICÁ</v>
          </cell>
        </row>
        <row r="137">
          <cell r="A137" t="str">
            <v>ALCALDIA DE CALAMAR</v>
          </cell>
        </row>
        <row r="138">
          <cell r="A138" t="str">
            <v>ALCALDIA DE CALARCA</v>
          </cell>
        </row>
        <row r="139">
          <cell r="A139" t="str">
            <v>ALCALDIA DE CALDAS</v>
          </cell>
        </row>
        <row r="140">
          <cell r="A140" t="str">
            <v>ALCALDIA DE CALDONO</v>
          </cell>
        </row>
        <row r="141">
          <cell r="A141" t="str">
            <v>ALCALDIA DE CALI</v>
          </cell>
        </row>
        <row r="142">
          <cell r="A142" t="str">
            <v>ALCALDIA DE CALIFORNIA</v>
          </cell>
        </row>
        <row r="143">
          <cell r="A143" t="str">
            <v>ALCALDIA DE CALIMA</v>
          </cell>
        </row>
        <row r="144">
          <cell r="A144" t="str">
            <v>ALCALDIA DE CALOTO</v>
          </cell>
        </row>
        <row r="145">
          <cell r="A145" t="str">
            <v>ALCALDIA DE CAMPAMENTO</v>
          </cell>
        </row>
        <row r="146">
          <cell r="A146" t="str">
            <v>ALCALDIA DE CAMPO DE LA CRUZ</v>
          </cell>
        </row>
        <row r="147">
          <cell r="A147" t="str">
            <v>ALCALDIA DE CAMPOALEGRE</v>
          </cell>
        </row>
        <row r="148">
          <cell r="A148" t="str">
            <v>ALCALDIA DE CAMPOHERMOSO</v>
          </cell>
        </row>
        <row r="149">
          <cell r="A149" t="str">
            <v>ALCALDIA DE CANALETE</v>
          </cell>
        </row>
        <row r="150">
          <cell r="A150" t="str">
            <v>ALCALDIA DE CAÑASGORDAS</v>
          </cell>
        </row>
        <row r="151">
          <cell r="A151" t="str">
            <v>ALCALDIA DE CANDELARIA</v>
          </cell>
        </row>
        <row r="152">
          <cell r="A152" t="str">
            <v>ALCALDIA DE CANTAGALLO</v>
          </cell>
        </row>
        <row r="153">
          <cell r="A153" t="str">
            <v>ALCALDIA DE CAPARRAPÍ</v>
          </cell>
        </row>
        <row r="154">
          <cell r="A154" t="str">
            <v>ALCALDIA DE CAPITANEJO</v>
          </cell>
        </row>
        <row r="155">
          <cell r="A155" t="str">
            <v>ALCALDIA DE CAQUEZA</v>
          </cell>
        </row>
        <row r="156">
          <cell r="A156" t="str">
            <v>ALCALDIA DE CARACOLÍ</v>
          </cell>
        </row>
        <row r="157">
          <cell r="A157" t="str">
            <v>ALCALDIA DE CARAMANTA</v>
          </cell>
        </row>
        <row r="158">
          <cell r="A158" t="str">
            <v>ALCALDIA DE CARCASÍ</v>
          </cell>
        </row>
        <row r="159">
          <cell r="A159" t="str">
            <v>ALCALDIA DE CAREPA</v>
          </cell>
        </row>
        <row r="160">
          <cell r="A160" t="str">
            <v>ALCALDIA DE CARMEN DE APICALÁ</v>
          </cell>
        </row>
        <row r="161">
          <cell r="A161" t="str">
            <v>ALCALDIA DE CARMEN DE CARUPA</v>
          </cell>
        </row>
        <row r="162">
          <cell r="A162" t="str">
            <v>ALCALDIA DE CARMEN DEL DARIEN</v>
          </cell>
        </row>
        <row r="163">
          <cell r="A163" t="str">
            <v>ALCALDIA DE CAROLINA</v>
          </cell>
        </row>
        <row r="164">
          <cell r="A164" t="str">
            <v>ALCALDIA DE CARTAGENA</v>
          </cell>
        </row>
        <row r="165">
          <cell r="A165" t="str">
            <v>ALCALDIA DE CARTAGENA DEL CHAIRÁ</v>
          </cell>
        </row>
        <row r="166">
          <cell r="A166" t="str">
            <v>ALCALDIA DE CARTAGO</v>
          </cell>
        </row>
        <row r="167">
          <cell r="A167" t="str">
            <v>ALCALDIA DE CARURU</v>
          </cell>
        </row>
        <row r="168">
          <cell r="A168" t="str">
            <v>ALCALDIA DE CASABIANCA</v>
          </cell>
        </row>
        <row r="169">
          <cell r="A169" t="str">
            <v>ALCALDIA DE CASTILLA LA NUEVA</v>
          </cell>
        </row>
        <row r="170">
          <cell r="A170" t="str">
            <v>ALCALDIA DE CAUCASIA</v>
          </cell>
        </row>
        <row r="171">
          <cell r="A171" t="str">
            <v>ALCALDIA DE CEPITÁ</v>
          </cell>
        </row>
        <row r="172">
          <cell r="A172" t="str">
            <v>ALCALDIA DE CERETÉ</v>
          </cell>
        </row>
        <row r="173">
          <cell r="A173" t="str">
            <v>ALCALDIA DE CERINZA</v>
          </cell>
        </row>
        <row r="174">
          <cell r="A174" t="str">
            <v>ALCALDIA DE CERRITO</v>
          </cell>
        </row>
        <row r="175">
          <cell r="A175" t="str">
            <v>ALCALDIA DE CERRO SAN ANTONIO</v>
          </cell>
        </row>
        <row r="176">
          <cell r="A176" t="str">
            <v>ALCALDIA DE CÉRTEGUI</v>
          </cell>
        </row>
        <row r="177">
          <cell r="A177" t="str">
            <v>ALCALDIA DE CHACHAGÜÍ</v>
          </cell>
        </row>
        <row r="178">
          <cell r="A178" t="str">
            <v>ALCALDIA DE CHAGUANÍ</v>
          </cell>
        </row>
        <row r="179">
          <cell r="A179" t="str">
            <v>ALCALDIA DE CHALÁN</v>
          </cell>
        </row>
        <row r="180">
          <cell r="A180" t="str">
            <v>ALCALDIA DE CHAMEZA</v>
          </cell>
        </row>
        <row r="181">
          <cell r="A181" t="str">
            <v>ALCALDIA DE CHAPARRAL</v>
          </cell>
        </row>
        <row r="182">
          <cell r="A182" t="str">
            <v>ALCALDIA DE CHARALÁ</v>
          </cell>
        </row>
        <row r="183">
          <cell r="A183" t="str">
            <v>ALCALDIA DE CHARTA</v>
          </cell>
        </row>
        <row r="184">
          <cell r="A184" t="str">
            <v>ALCALDIA DE CHÍA</v>
          </cell>
        </row>
        <row r="185">
          <cell r="A185" t="str">
            <v>ALCALDIA DE CHIGORODÓ</v>
          </cell>
        </row>
        <row r="186">
          <cell r="A186" t="str">
            <v>ALCALDIA DE CHIMA</v>
          </cell>
        </row>
        <row r="187">
          <cell r="A187" t="str">
            <v>ALCALDIA DE CHIMICHAGUA</v>
          </cell>
        </row>
        <row r="188">
          <cell r="A188" t="str">
            <v>ALCALDIA DE CHINÁCOTA</v>
          </cell>
        </row>
        <row r="189">
          <cell r="A189" t="str">
            <v>ALCALDIA DE CHINAVITA</v>
          </cell>
        </row>
        <row r="190">
          <cell r="A190" t="str">
            <v>ALCALDIA DE CHINCHINÁ</v>
          </cell>
        </row>
        <row r="191">
          <cell r="A191" t="str">
            <v>ALCALDIA DE CHINÚ</v>
          </cell>
        </row>
        <row r="192">
          <cell r="A192" t="str">
            <v>ALCALDIA DE CHIPAQUE</v>
          </cell>
        </row>
        <row r="193">
          <cell r="A193" t="str">
            <v>ALCALDIA DE CHIPATÁ</v>
          </cell>
        </row>
        <row r="194">
          <cell r="A194" t="str">
            <v>ALCALDIA DE CHIQUINQUIRÁ</v>
          </cell>
        </row>
        <row r="195">
          <cell r="A195" t="str">
            <v>ALCALDIA DE CHÍQUIZA</v>
          </cell>
        </row>
        <row r="196">
          <cell r="A196" t="str">
            <v>ALCALDIA DE CHIRIGUANÁ</v>
          </cell>
        </row>
        <row r="197">
          <cell r="A197" t="str">
            <v>ALCALDIA DE CHISCAS</v>
          </cell>
        </row>
        <row r="198">
          <cell r="A198" t="str">
            <v>ALCALDIA DE CHITA</v>
          </cell>
        </row>
        <row r="199">
          <cell r="A199" t="str">
            <v>ALCALDIA DE CHITAGÁ</v>
          </cell>
        </row>
        <row r="200">
          <cell r="A200" t="str">
            <v>ALCALDIA DE CHITARAQUE</v>
          </cell>
        </row>
        <row r="201">
          <cell r="A201" t="str">
            <v>ALCALDIA DE CHIVATÁ</v>
          </cell>
        </row>
        <row r="202">
          <cell r="A202" t="str">
            <v>ALCALDIA DE CHIVOLO</v>
          </cell>
        </row>
        <row r="203">
          <cell r="A203" t="str">
            <v>ALCALDIA DE CHIVOR</v>
          </cell>
        </row>
        <row r="204">
          <cell r="A204" t="str">
            <v>ALCALDIA DE CHOACHÍ</v>
          </cell>
        </row>
        <row r="205">
          <cell r="A205" t="str">
            <v>ALCALDIA DE CHOCONTÁ</v>
          </cell>
        </row>
        <row r="206">
          <cell r="A206" t="str">
            <v>ALCALDIA DE CICUCO</v>
          </cell>
        </row>
        <row r="207">
          <cell r="A207" t="str">
            <v>ALCALDIA DE CIÉNAGA</v>
          </cell>
        </row>
        <row r="208">
          <cell r="A208" t="str">
            <v>ALCALDIA DE CIÉNAGA DE ORO</v>
          </cell>
        </row>
        <row r="209">
          <cell r="A209" t="str">
            <v>ALCALDIA DE CIÉNEGA</v>
          </cell>
        </row>
        <row r="210">
          <cell r="A210" t="str">
            <v>ALCALDIA DE CIMITARRA</v>
          </cell>
        </row>
        <row r="211">
          <cell r="A211" t="str">
            <v>ALCALDIA DE CIRCASIA</v>
          </cell>
        </row>
        <row r="212">
          <cell r="A212" t="str">
            <v>ALCALDIA DE CISNEROS</v>
          </cell>
        </row>
        <row r="213">
          <cell r="A213" t="str">
            <v>ALCALDIA DE CIUDAD BOLÍVAR</v>
          </cell>
        </row>
        <row r="214">
          <cell r="A214" t="str">
            <v>ALCALDIA DE CLEMENCIA</v>
          </cell>
        </row>
        <row r="215">
          <cell r="A215" t="str">
            <v>ALCALDIA DE COCORNÁ</v>
          </cell>
        </row>
        <row r="216">
          <cell r="A216" t="str">
            <v>ALCALDIA DE COELLO</v>
          </cell>
        </row>
        <row r="217">
          <cell r="A217" t="str">
            <v>ALCALDIA DE COGUA</v>
          </cell>
        </row>
        <row r="218">
          <cell r="A218" t="str">
            <v>ALCALDIA DE COLOMBIA</v>
          </cell>
        </row>
        <row r="219">
          <cell r="A219" t="str">
            <v>ALCALDIA DE COLON</v>
          </cell>
        </row>
        <row r="220">
          <cell r="A220" t="str">
            <v>ALCALDIA DE COLOSO</v>
          </cell>
        </row>
        <row r="221">
          <cell r="A221" t="str">
            <v>ALCALDIA DE CÓMBITA</v>
          </cell>
        </row>
        <row r="222">
          <cell r="A222" t="str">
            <v>ALCALDIA DE CONCEPCIÓN</v>
          </cell>
        </row>
        <row r="223">
          <cell r="A223" t="str">
            <v>ALCALDIA DE CONCORDIA</v>
          </cell>
        </row>
        <row r="224">
          <cell r="A224" t="str">
            <v>ALCALDIA DE CONDOTO</v>
          </cell>
        </row>
        <row r="225">
          <cell r="A225" t="str">
            <v>ALCALDIA DE CONFINES</v>
          </cell>
        </row>
        <row r="226">
          <cell r="A226" t="str">
            <v>ALCALDIA DE CONSACA</v>
          </cell>
        </row>
        <row r="227">
          <cell r="A227" t="str">
            <v>ALCALDIA DE CONTADERO</v>
          </cell>
        </row>
        <row r="228">
          <cell r="A228" t="str">
            <v>ALCALDIA DE CONTRATACIÓN</v>
          </cell>
        </row>
        <row r="229">
          <cell r="A229" t="str">
            <v>ALCALDIA DE CONVENCIÓN</v>
          </cell>
        </row>
        <row r="230">
          <cell r="A230" t="str">
            <v>ALCALDIA DE COPACABANA</v>
          </cell>
        </row>
        <row r="231">
          <cell r="A231" t="str">
            <v>ALCALDIA DE COPER</v>
          </cell>
        </row>
        <row r="232">
          <cell r="A232" t="str">
            <v>ALCALDIA DE CORDOBA</v>
          </cell>
        </row>
        <row r="233">
          <cell r="A233" t="str">
            <v>ALCALDIA DE CORINTO</v>
          </cell>
        </row>
        <row r="234">
          <cell r="A234" t="str">
            <v>ALCALDIA DE COROMORO</v>
          </cell>
        </row>
        <row r="235">
          <cell r="A235" t="str">
            <v>ALCALDIA DE COROZAL</v>
          </cell>
        </row>
        <row r="236">
          <cell r="A236" t="str">
            <v>ALCALDIA DE CORRALES</v>
          </cell>
        </row>
        <row r="237">
          <cell r="A237" t="str">
            <v>ALCALDIA DE COTA</v>
          </cell>
        </row>
        <row r="238">
          <cell r="A238" t="str">
            <v>ALCALDIA DE COTORRA</v>
          </cell>
        </row>
        <row r="239">
          <cell r="A239" t="str">
            <v>ALCALDIA DE COVARACHÍA</v>
          </cell>
        </row>
        <row r="240">
          <cell r="A240" t="str">
            <v>ALCALDIA DE COVEÑAS</v>
          </cell>
        </row>
        <row r="241">
          <cell r="A241" t="str">
            <v>ALCALDIA DE COYAIMA</v>
          </cell>
        </row>
        <row r="242">
          <cell r="A242" t="str">
            <v>ALCALDIA DE CRAVO NORTE</v>
          </cell>
        </row>
        <row r="243">
          <cell r="A243" t="str">
            <v>ALCALDIA DE CUASPUD</v>
          </cell>
        </row>
        <row r="244">
          <cell r="A244" t="str">
            <v>ALCALDIA DE CUBARÁ</v>
          </cell>
        </row>
        <row r="245">
          <cell r="A245" t="str">
            <v>ALCALDIA DE CUBARRAL</v>
          </cell>
        </row>
        <row r="246">
          <cell r="A246" t="str">
            <v>ALCALDIA DE CUCAITA</v>
          </cell>
        </row>
        <row r="247">
          <cell r="A247" t="str">
            <v>ALCALDIA DE CUCUNUBÁ</v>
          </cell>
        </row>
        <row r="248">
          <cell r="A248" t="str">
            <v>ALCALDIA DE CÚCUTA</v>
          </cell>
        </row>
        <row r="249">
          <cell r="A249" t="str">
            <v>ALCALDIA DE CUCUTILLA</v>
          </cell>
        </row>
        <row r="250">
          <cell r="A250" t="str">
            <v>ALCALDIA DE CUÍTIVA</v>
          </cell>
        </row>
        <row r="251">
          <cell r="A251" t="str">
            <v>ALCALDIA DE CUMARAL</v>
          </cell>
        </row>
        <row r="252">
          <cell r="A252" t="str">
            <v>ALCALDIA DE CUMARIBO</v>
          </cell>
        </row>
        <row r="253">
          <cell r="A253" t="str">
            <v>ALCALDIA DE CUMBAL</v>
          </cell>
        </row>
        <row r="254">
          <cell r="A254" t="str">
            <v>ALCALDIA DE CUMBITARA</v>
          </cell>
        </row>
        <row r="255">
          <cell r="A255" t="str">
            <v>ALCALDIA DE CUNDAY</v>
          </cell>
        </row>
        <row r="256">
          <cell r="A256" t="str">
            <v>ALCALDIA DE CURILLO</v>
          </cell>
        </row>
        <row r="257">
          <cell r="A257" t="str">
            <v>ALCALDIA DE CURITÍ</v>
          </cell>
        </row>
        <row r="258">
          <cell r="A258" t="str">
            <v>ALCALDIA DE CURUMANÍ</v>
          </cell>
        </row>
        <row r="259">
          <cell r="A259" t="str">
            <v>ALCALDIA DE DABEIBA</v>
          </cell>
        </row>
        <row r="260">
          <cell r="A260" t="str">
            <v>ALCALDIA DE DAGUA</v>
          </cell>
        </row>
        <row r="261">
          <cell r="A261" t="str">
            <v>ALCALDIA DE DIBULLA</v>
          </cell>
        </row>
        <row r="262">
          <cell r="A262" t="str">
            <v>ALCALDIA DE DISTRACCIÓN</v>
          </cell>
        </row>
        <row r="263">
          <cell r="A263" t="str">
            <v>ALCALDIA DE DOLORES</v>
          </cell>
        </row>
        <row r="264">
          <cell r="A264" t="str">
            <v>ALCALDIA DE DON MATÍAS</v>
          </cell>
        </row>
        <row r="265">
          <cell r="A265" t="str">
            <v>ALCALDIA DE DOSQUEBRADAS</v>
          </cell>
        </row>
        <row r="266">
          <cell r="A266" t="str">
            <v>ALCALDIA DE DUITAMA</v>
          </cell>
        </row>
        <row r="267">
          <cell r="A267" t="str">
            <v>ALCALDIA DE DURANIA</v>
          </cell>
        </row>
        <row r="268">
          <cell r="A268" t="str">
            <v>ALCALDIA DE EBÉJICO</v>
          </cell>
        </row>
        <row r="269">
          <cell r="A269" t="str">
            <v>ALCALDIA DE EL ÁGUILA</v>
          </cell>
        </row>
        <row r="270">
          <cell r="A270" t="str">
            <v>ALCALDIA DE EL BAGRE</v>
          </cell>
        </row>
        <row r="271">
          <cell r="A271" t="str">
            <v>ALCALDIA DE EL BANCO</v>
          </cell>
        </row>
        <row r="272">
          <cell r="A272" t="str">
            <v>ALCALDIA DE EL CAIRO</v>
          </cell>
        </row>
        <row r="273">
          <cell r="A273" t="str">
            <v>ALCALDIA DE EL CALVARIO</v>
          </cell>
        </row>
        <row r="274">
          <cell r="A274" t="str">
            <v>ALCALDIA DE EL CANTÓN DEL SAN PABLO</v>
          </cell>
        </row>
        <row r="275">
          <cell r="A275" t="str">
            <v>ALCALDIA DE EL CARMEN</v>
          </cell>
        </row>
        <row r="276">
          <cell r="A276" t="str">
            <v>ALCALDIA DE EL CARMEN DE ATRATO</v>
          </cell>
        </row>
        <row r="277">
          <cell r="A277" t="str">
            <v>ALCALDIA DE EL CARMEN DE BOLÍVAR</v>
          </cell>
        </row>
        <row r="278">
          <cell r="A278" t="str">
            <v>ALCALDIA DE EL CARMEN DE CHUCURÍ</v>
          </cell>
        </row>
        <row r="279">
          <cell r="A279" t="str">
            <v>ALCALDIA DE EL CARMEN DE VIBORAL</v>
          </cell>
        </row>
        <row r="280">
          <cell r="A280" t="str">
            <v>ALCALDIA DE EL CASTILLO</v>
          </cell>
        </row>
        <row r="281">
          <cell r="A281" t="str">
            <v>ALCALDIA DE EL CERRITO</v>
          </cell>
        </row>
        <row r="282">
          <cell r="A282" t="str">
            <v>ALCALDIA DE EL CHARCO</v>
          </cell>
        </row>
        <row r="283">
          <cell r="A283" t="str">
            <v>ALCALDIA DE EL COCUY</v>
          </cell>
        </row>
        <row r="284">
          <cell r="A284" t="str">
            <v>ALCALDIA DE EL COLEGIO</v>
          </cell>
        </row>
        <row r="285">
          <cell r="A285" t="str">
            <v>ALCALDIA DE EL COPEY</v>
          </cell>
        </row>
        <row r="286">
          <cell r="A286" t="str">
            <v>ALCALDIA DE EL DONCELLO</v>
          </cell>
        </row>
        <row r="287">
          <cell r="A287" t="str">
            <v>ALCALDIA DE EL DORADO</v>
          </cell>
        </row>
        <row r="288">
          <cell r="A288" t="str">
            <v>ALCALDIA DE EL DOVIO</v>
          </cell>
        </row>
        <row r="289">
          <cell r="A289" t="str">
            <v>ALCALDIA DE EL ENCANTO</v>
          </cell>
        </row>
        <row r="290">
          <cell r="A290" t="str">
            <v>ALCALDIA DE EL ESPINO</v>
          </cell>
        </row>
        <row r="291">
          <cell r="A291" t="str">
            <v>ALCALDIA DE EL GUACAMAYO</v>
          </cell>
        </row>
        <row r="292">
          <cell r="A292" t="str">
            <v>ALCALDIA DE EL GUAMO</v>
          </cell>
        </row>
        <row r="293">
          <cell r="A293" t="str">
            <v>ALCALDIA DE EL LITORAL DEL SAN JUAN</v>
          </cell>
        </row>
        <row r="294">
          <cell r="A294" t="str">
            <v>ALCALDIA DE EL MOLINO</v>
          </cell>
        </row>
        <row r="295">
          <cell r="A295" t="str">
            <v>ALCALDIA DE EL PASO</v>
          </cell>
        </row>
        <row r="296">
          <cell r="A296" t="str">
            <v>ALCALDIA DE EL PAUJIL</v>
          </cell>
        </row>
        <row r="297">
          <cell r="A297" t="str">
            <v>ALCALDIA DE EL PEÑOL</v>
          </cell>
        </row>
        <row r="298">
          <cell r="A298" t="str">
            <v>ALCALDIA DE EL PEÑON</v>
          </cell>
        </row>
        <row r="299">
          <cell r="A299" t="str">
            <v>ALCALDIA DE EL PIÑON</v>
          </cell>
        </row>
        <row r="300">
          <cell r="A300" t="str">
            <v>ALCALDIA DE EL PLAYÓN</v>
          </cell>
        </row>
        <row r="301">
          <cell r="A301" t="str">
            <v>ALCALDIA DE EL RETÉN</v>
          </cell>
        </row>
        <row r="302">
          <cell r="A302" t="str">
            <v>ALCALDIA DE EL RETORNO</v>
          </cell>
        </row>
        <row r="303">
          <cell r="A303" t="str">
            <v>ALCALDIA DE EL ROBLE</v>
          </cell>
        </row>
        <row r="304">
          <cell r="A304" t="str">
            <v>ALCALDIA DE EL ROSAL</v>
          </cell>
        </row>
        <row r="305">
          <cell r="A305" t="str">
            <v>ALCALDIA DE EL ROSARIO</v>
          </cell>
        </row>
        <row r="306">
          <cell r="A306" t="str">
            <v>ALCALDIA DE EL SANTUARIO</v>
          </cell>
        </row>
        <row r="307">
          <cell r="A307" t="str">
            <v>ALCALDIA DE EL TABLÓN DE GÓMEZ</v>
          </cell>
        </row>
        <row r="308">
          <cell r="A308" t="str">
            <v>ALCALDIA DE EL TAMBO</v>
          </cell>
        </row>
        <row r="309">
          <cell r="A309" t="str">
            <v>ALCALDIA DE EL TAMBO</v>
          </cell>
        </row>
        <row r="310">
          <cell r="A310" t="str">
            <v>ALCALDIA DE EL TARRA</v>
          </cell>
        </row>
        <row r="311">
          <cell r="A311" t="str">
            <v>ALCALDIA DE EL ZULIA</v>
          </cell>
        </row>
        <row r="312">
          <cell r="A312" t="str">
            <v>ALCALDIA DE ELÍAS</v>
          </cell>
        </row>
        <row r="313">
          <cell r="A313" t="str">
            <v>ALCALDIA DE ENCINO</v>
          </cell>
        </row>
        <row r="314">
          <cell r="A314" t="str">
            <v>ALCALDIA DE ENCISO</v>
          </cell>
        </row>
        <row r="315">
          <cell r="A315" t="str">
            <v>ALCALDIA DE ENTRERRIOS</v>
          </cell>
        </row>
        <row r="316">
          <cell r="A316" t="str">
            <v>ALCALDIA DE ENVIGADO</v>
          </cell>
        </row>
        <row r="317">
          <cell r="A317" t="str">
            <v>ALCALDIA DE ESPINAL</v>
          </cell>
        </row>
        <row r="318">
          <cell r="A318" t="str">
            <v>ALCALDIA DE FACATATIVÁ</v>
          </cell>
        </row>
        <row r="319">
          <cell r="A319" t="str">
            <v>ALCALDIA DE FALAN</v>
          </cell>
        </row>
        <row r="320">
          <cell r="A320" t="str">
            <v>ALCALDIA DE FILADELFIA</v>
          </cell>
        </row>
        <row r="321">
          <cell r="A321" t="str">
            <v>ALCALDIA DE FILANDIA</v>
          </cell>
        </row>
        <row r="322">
          <cell r="A322" t="str">
            <v>ALCALDIA DE FIRAVITOBA</v>
          </cell>
        </row>
        <row r="323">
          <cell r="A323" t="str">
            <v>ALCALDIA DE FLANDES</v>
          </cell>
        </row>
        <row r="324">
          <cell r="A324" t="str">
            <v>ALCALDIA DE FLORENCIA</v>
          </cell>
        </row>
        <row r="325">
          <cell r="A325" t="str">
            <v>ALCALDIA DE FLORENCIA</v>
          </cell>
        </row>
        <row r="326">
          <cell r="A326" t="str">
            <v>ALCALDIA DE FLORESTA</v>
          </cell>
        </row>
        <row r="327">
          <cell r="A327" t="str">
            <v>ALCALDIA DE FLORIÁN</v>
          </cell>
        </row>
        <row r="328">
          <cell r="A328" t="str">
            <v>ALCALDIA DE FLORIDA</v>
          </cell>
        </row>
        <row r="329">
          <cell r="A329" t="str">
            <v>ALCALDIA DE FLORIDABLANCA</v>
          </cell>
        </row>
        <row r="330">
          <cell r="A330" t="str">
            <v>ALCALDIA DE FOMEQUE</v>
          </cell>
        </row>
        <row r="331">
          <cell r="A331" t="str">
            <v>ALCALDIA DE FONSECA</v>
          </cell>
        </row>
        <row r="332">
          <cell r="A332" t="str">
            <v>ALCALDIA DE FORTUL</v>
          </cell>
        </row>
        <row r="333">
          <cell r="A333" t="str">
            <v>ALCALDIA DE FOSCA</v>
          </cell>
        </row>
        <row r="334">
          <cell r="A334" t="str">
            <v>ALCALDIA DE FRANCISCO PIZARRO</v>
          </cell>
        </row>
        <row r="335">
          <cell r="A335" t="str">
            <v>ALCALDIA DE FREDONIA</v>
          </cell>
        </row>
        <row r="336">
          <cell r="A336" t="str">
            <v>ALCALDIA DE FRESNO</v>
          </cell>
        </row>
        <row r="337">
          <cell r="A337" t="str">
            <v>ALCALDIA DE FRONTINO</v>
          </cell>
        </row>
        <row r="338">
          <cell r="A338" t="str">
            <v>ALCALDIA DE FUENTE DE ORO</v>
          </cell>
        </row>
        <row r="339">
          <cell r="A339" t="str">
            <v>ALCALDIA DE FUNDACIÓN</v>
          </cell>
        </row>
        <row r="340">
          <cell r="A340" t="str">
            <v>ALCALDIA DE FUNES</v>
          </cell>
        </row>
        <row r="341">
          <cell r="A341" t="str">
            <v>ALCALDIA DE FUNZA</v>
          </cell>
        </row>
        <row r="342">
          <cell r="A342" t="str">
            <v>ALCALDIA DE FÚQUENE</v>
          </cell>
        </row>
        <row r="343">
          <cell r="A343" t="str">
            <v>ALCALDIA DE FUSAGASUGÁ</v>
          </cell>
        </row>
        <row r="344">
          <cell r="A344" t="str">
            <v>ALCALDIA DE GACHALA</v>
          </cell>
        </row>
        <row r="345">
          <cell r="A345" t="str">
            <v>ALCALDIA DE GACHANCIPÁ</v>
          </cell>
        </row>
        <row r="346">
          <cell r="A346" t="str">
            <v>ALCALDIA DE GACHANTIVÁ</v>
          </cell>
        </row>
        <row r="347">
          <cell r="A347" t="str">
            <v>ALCALDIA DE GACHETÁ</v>
          </cell>
        </row>
        <row r="348">
          <cell r="A348" t="str">
            <v>ALCALDIA DE GALÁN</v>
          </cell>
        </row>
        <row r="349">
          <cell r="A349" t="str">
            <v>ALCALDIA DE GALAPA</v>
          </cell>
        </row>
        <row r="350">
          <cell r="A350" t="str">
            <v>ALCALDIA DE GALERAS</v>
          </cell>
        </row>
        <row r="351">
          <cell r="A351" t="str">
            <v>ALCALDIA DE GAMA</v>
          </cell>
        </row>
        <row r="352">
          <cell r="A352" t="str">
            <v>ALCALDIA DE GAMARRA</v>
          </cell>
        </row>
        <row r="353">
          <cell r="A353" t="str">
            <v>ALCALDIA DE GAMBITA</v>
          </cell>
        </row>
        <row r="354">
          <cell r="A354" t="str">
            <v>ALCALDIA DE GAMEZA</v>
          </cell>
        </row>
        <row r="355">
          <cell r="A355" t="str">
            <v>ALCALDIA DE GARAGOA</v>
          </cell>
        </row>
        <row r="356">
          <cell r="A356" t="str">
            <v>ALCALDIA DE GARZÓN</v>
          </cell>
        </row>
        <row r="357">
          <cell r="A357" t="str">
            <v>ALCALDIA DE GÉNOVA</v>
          </cell>
        </row>
        <row r="358">
          <cell r="A358" t="str">
            <v>ALCALDIA DE GIGANTE</v>
          </cell>
        </row>
        <row r="359">
          <cell r="A359" t="str">
            <v>ALCALDIA DE GINEBRA</v>
          </cell>
        </row>
        <row r="360">
          <cell r="A360" t="str">
            <v>ALCALDIA DE GIRALDO</v>
          </cell>
        </row>
        <row r="361">
          <cell r="A361" t="str">
            <v>ALCALDIA DE GIRARDOT</v>
          </cell>
        </row>
        <row r="362">
          <cell r="A362" t="str">
            <v>ALCALDIA DE GIRARDOTA</v>
          </cell>
        </row>
        <row r="363">
          <cell r="A363" t="str">
            <v>ALCALDIA DE GIRÓN</v>
          </cell>
        </row>
        <row r="364">
          <cell r="A364" t="str">
            <v>ALCALDIA DE GÓMEZ PLATA</v>
          </cell>
        </row>
        <row r="365">
          <cell r="A365" t="str">
            <v>ALCALDIA DE GONZÁLEZ</v>
          </cell>
        </row>
        <row r="366">
          <cell r="A366" t="str">
            <v>ALCALDIA DE GRAMALOTE</v>
          </cell>
        </row>
        <row r="367">
          <cell r="A367" t="str">
            <v>ALCALDIA DE GRANADA</v>
          </cell>
        </row>
        <row r="368">
          <cell r="A368" t="str">
            <v>ALCALDIA DE GUACA</v>
          </cell>
        </row>
        <row r="369">
          <cell r="A369" t="str">
            <v>ALCALDIA DE GUACAMAYAS</v>
          </cell>
        </row>
        <row r="370">
          <cell r="A370" t="str">
            <v>ALCALDIA DE GUACARÍ</v>
          </cell>
        </row>
        <row r="371">
          <cell r="A371" t="str">
            <v>ALCALDIA DE GUACHETÁ</v>
          </cell>
        </row>
        <row r="372">
          <cell r="A372" t="str">
            <v>ALCALDIA DE GUACHUCAL</v>
          </cell>
        </row>
        <row r="373">
          <cell r="A373" t="str">
            <v>ALCALDIA DE GUADALAJARA DE BUGA</v>
          </cell>
        </row>
        <row r="374">
          <cell r="A374" t="str">
            <v>ALCALDIA DE GUADALUPE</v>
          </cell>
        </row>
        <row r="375">
          <cell r="A375" t="str">
            <v>ALCALDIA DE GUADUAS</v>
          </cell>
        </row>
        <row r="376">
          <cell r="A376" t="str">
            <v>ALCALDIA DE GUAITARILLA</v>
          </cell>
        </row>
        <row r="377">
          <cell r="A377" t="str">
            <v>ALCALDIA DE GUALMATÁN</v>
          </cell>
        </row>
        <row r="378">
          <cell r="A378" t="str">
            <v>ALCALDIA DE GUAMAL</v>
          </cell>
        </row>
        <row r="379">
          <cell r="A379" t="str">
            <v>ALCALDIA DE GUAMO</v>
          </cell>
        </row>
        <row r="380">
          <cell r="A380" t="str">
            <v>ALCALDIA DE GUAPI</v>
          </cell>
        </row>
        <row r="381">
          <cell r="A381" t="str">
            <v>ALCALDIA DE GUAPOTÁ</v>
          </cell>
        </row>
        <row r="382">
          <cell r="A382" t="str">
            <v>ALCALDIA DE GUARANDA</v>
          </cell>
        </row>
        <row r="383">
          <cell r="A383" t="str">
            <v>ALCALDIA DE GUARNE</v>
          </cell>
        </row>
        <row r="384">
          <cell r="A384" t="str">
            <v>ALCALDIA DE GUASCA</v>
          </cell>
        </row>
        <row r="385">
          <cell r="A385" t="str">
            <v>ALCALDIA DE GUATAPE</v>
          </cell>
        </row>
        <row r="386">
          <cell r="A386" t="str">
            <v>ALCALDIA DE GUATAQUÍ</v>
          </cell>
        </row>
        <row r="387">
          <cell r="A387" t="str">
            <v>ALCALDIA DE GUATAVITA</v>
          </cell>
        </row>
        <row r="388">
          <cell r="A388" t="str">
            <v>ALCALDIA DE GUATEQUE</v>
          </cell>
        </row>
        <row r="389">
          <cell r="A389" t="str">
            <v>ALCALDIA DE GUÁTICA</v>
          </cell>
        </row>
        <row r="390">
          <cell r="A390" t="str">
            <v>ALCALDIA DE GUAVATÁ</v>
          </cell>
        </row>
        <row r="391">
          <cell r="A391" t="str">
            <v>ALCALDIA DE GUAYABAL DE SIQUIMA</v>
          </cell>
        </row>
        <row r="392">
          <cell r="A392" t="str">
            <v>ALCALDIA DE GUAYABETAL</v>
          </cell>
        </row>
        <row r="393">
          <cell r="A393" t="str">
            <v>ALCALDIA DE GUAYATÁ</v>
          </cell>
        </row>
        <row r="394">
          <cell r="A394" t="str">
            <v>ALCALDIA DE GÜEPSA</v>
          </cell>
        </row>
        <row r="395">
          <cell r="A395" t="str">
            <v>ALCALDIA DE GÜICÁN</v>
          </cell>
        </row>
        <row r="396">
          <cell r="A396" t="str">
            <v>ALCALDIA DE GUTIÉRREZ</v>
          </cell>
        </row>
        <row r="397">
          <cell r="A397" t="str">
            <v>ALCALDIA DE HACARÍ</v>
          </cell>
        </row>
        <row r="398">
          <cell r="A398" t="str">
            <v>ALCALDIA DE HATILLO DE LOBA</v>
          </cell>
        </row>
        <row r="399">
          <cell r="A399" t="str">
            <v>ALCALDIA DE HATO</v>
          </cell>
        </row>
        <row r="400">
          <cell r="A400" t="str">
            <v>ALCALDIA DE HATO COROZAL</v>
          </cell>
        </row>
        <row r="401">
          <cell r="A401" t="str">
            <v>ALCALDIA DE HATONUEVO</v>
          </cell>
        </row>
        <row r="402">
          <cell r="A402" t="str">
            <v>ALCALDIA DE HELICONIA</v>
          </cell>
        </row>
        <row r="403">
          <cell r="A403" t="str">
            <v>ALCALDIA DE HERRÁN</v>
          </cell>
        </row>
        <row r="404">
          <cell r="A404" t="str">
            <v>ALCALDIA DE HERVEO</v>
          </cell>
        </row>
        <row r="405">
          <cell r="A405" t="str">
            <v>ALCALDIA DE HISPANIA</v>
          </cell>
        </row>
        <row r="406">
          <cell r="A406" t="str">
            <v>ALCALDIA DE HOBO</v>
          </cell>
        </row>
        <row r="407">
          <cell r="A407" t="str">
            <v>ALCALDIA DE HONDA</v>
          </cell>
        </row>
        <row r="408">
          <cell r="A408" t="str">
            <v>ALCALDIA DE IBAGUÉ</v>
          </cell>
        </row>
        <row r="409">
          <cell r="A409" t="str">
            <v>ALCALDIA DE ICONONZO</v>
          </cell>
        </row>
        <row r="410">
          <cell r="A410" t="str">
            <v>ALCALDIA DE ILES</v>
          </cell>
        </row>
        <row r="411">
          <cell r="A411" t="str">
            <v>ALCALDIA DE IMUÉS</v>
          </cell>
        </row>
        <row r="412">
          <cell r="A412" t="str">
            <v>ALCALDIA DE INÍRIDA</v>
          </cell>
        </row>
        <row r="413">
          <cell r="A413" t="str">
            <v>ALCALDIA DE INZÁ</v>
          </cell>
        </row>
        <row r="414">
          <cell r="A414" t="str">
            <v>ALCALDIA DE IPIALES</v>
          </cell>
        </row>
        <row r="415">
          <cell r="A415" t="str">
            <v>ALCALDIA DE IQUIRA</v>
          </cell>
        </row>
        <row r="416">
          <cell r="A416" t="str">
            <v>ALCALDIA DE ISNOS</v>
          </cell>
        </row>
        <row r="417">
          <cell r="A417" t="str">
            <v>ALCALDIA DE ISTMINA</v>
          </cell>
        </row>
        <row r="418">
          <cell r="A418" t="str">
            <v>ALCALDIA DE ITAGUI</v>
          </cell>
        </row>
        <row r="419">
          <cell r="A419" t="str">
            <v>ALCALDIA DE ITUANGO</v>
          </cell>
        </row>
        <row r="420">
          <cell r="A420" t="str">
            <v>ALCALDIA DE IZA</v>
          </cell>
        </row>
        <row r="421">
          <cell r="A421" t="str">
            <v>ALCALDIA DE JAMBALÓ</v>
          </cell>
        </row>
        <row r="422">
          <cell r="A422" t="str">
            <v>ALCALDIA DE JAMUNDÍ</v>
          </cell>
        </row>
        <row r="423">
          <cell r="A423" t="str">
            <v>ALCALDIA DE JARDÍN</v>
          </cell>
        </row>
        <row r="424">
          <cell r="A424" t="str">
            <v>ALCALDIA DE JENESANO</v>
          </cell>
        </row>
        <row r="425">
          <cell r="A425" t="str">
            <v>ALCALDIA DE JERICO</v>
          </cell>
        </row>
        <row r="426">
          <cell r="A426" t="str">
            <v>ALCALDIA DE JERICÓ</v>
          </cell>
        </row>
        <row r="427">
          <cell r="A427" t="str">
            <v>ALCALDIA DE JERUSALÉN</v>
          </cell>
        </row>
        <row r="428">
          <cell r="A428" t="str">
            <v>ALCALDIA DE JESÚS MARÍA</v>
          </cell>
        </row>
        <row r="429">
          <cell r="A429" t="str">
            <v>ALCALDIA DE JORDÁN</v>
          </cell>
        </row>
        <row r="430">
          <cell r="A430" t="str">
            <v>ALCALDIA DE JUAN DE ACOSTA</v>
          </cell>
        </row>
        <row r="431">
          <cell r="A431" t="str">
            <v>ALCALDIA DE JUNÍN</v>
          </cell>
        </row>
        <row r="432">
          <cell r="A432" t="str">
            <v>ALCALDIA DE JURADÓ</v>
          </cell>
        </row>
        <row r="433">
          <cell r="A433" t="str">
            <v>ALCALDIA DE LA APARTADA</v>
          </cell>
        </row>
        <row r="434">
          <cell r="A434" t="str">
            <v>ALCALDIA DE LA ARGENTINA</v>
          </cell>
        </row>
        <row r="435">
          <cell r="A435" t="str">
            <v>ALCALDIA DE LA BELLEZA</v>
          </cell>
        </row>
        <row r="436">
          <cell r="A436" t="str">
            <v>ALCALDIA DE LA CALERA</v>
          </cell>
        </row>
        <row r="437">
          <cell r="A437" t="str">
            <v>ALCALDIA DE LA CAPILLA</v>
          </cell>
        </row>
        <row r="438">
          <cell r="A438" t="str">
            <v>ALCALDIA DE LA CEJA</v>
          </cell>
        </row>
        <row r="439">
          <cell r="A439" t="str">
            <v>ALCALDIA DE LA CELIA</v>
          </cell>
        </row>
        <row r="440">
          <cell r="A440" t="str">
            <v>ALCALDIA DE LA CHORRERA</v>
          </cell>
        </row>
        <row r="441">
          <cell r="A441" t="str">
            <v>ALCALDIA DE LA CRUZ</v>
          </cell>
        </row>
        <row r="442">
          <cell r="A442" t="str">
            <v>ALCALDIA DE LA CUMBRE</v>
          </cell>
        </row>
        <row r="443">
          <cell r="A443" t="str">
            <v>ALCALDIA DE LA DORADA</v>
          </cell>
        </row>
        <row r="444">
          <cell r="A444" t="str">
            <v>ALCALDIA DE LA ESPERANZA</v>
          </cell>
        </row>
        <row r="445">
          <cell r="A445" t="str">
            <v>ALCALDIA DE LA ESTRELLA</v>
          </cell>
        </row>
        <row r="446">
          <cell r="A446" t="str">
            <v>ALCALDIA DE LA FLORIDA</v>
          </cell>
        </row>
        <row r="447">
          <cell r="A447" t="str">
            <v>ALCALDIA DE LA GLORIA</v>
          </cell>
        </row>
        <row r="448">
          <cell r="A448" t="str">
            <v>ALCALDIA DE LA GUADALUPE</v>
          </cell>
        </row>
        <row r="449">
          <cell r="A449" t="str">
            <v>ALCALDIA DE LA JAGUA DE IBIRICO</v>
          </cell>
        </row>
        <row r="450">
          <cell r="A450" t="str">
            <v>ALCALDIA DE LA JAGUA DEL PILAR</v>
          </cell>
        </row>
        <row r="451">
          <cell r="A451" t="str">
            <v>ALCALDIA DE LA LLANADA</v>
          </cell>
        </row>
        <row r="452">
          <cell r="A452" t="str">
            <v>ALCALDIA DE LA MACARENA</v>
          </cell>
        </row>
        <row r="453">
          <cell r="A453" t="str">
            <v>ALCALDIA DE LA MAGDALENA</v>
          </cell>
        </row>
        <row r="454">
          <cell r="A454" t="str">
            <v>ALCALDIA DE LA MERCED</v>
          </cell>
        </row>
        <row r="455">
          <cell r="A455" t="str">
            <v>ALCALDIA DE LA MESA</v>
          </cell>
        </row>
        <row r="456">
          <cell r="A456" t="str">
            <v>ALCALDIA DE LA MONTAÑITA</v>
          </cell>
        </row>
        <row r="457">
          <cell r="A457" t="str">
            <v>ALCALDIA DE LA PALMA</v>
          </cell>
        </row>
        <row r="458">
          <cell r="A458" t="str">
            <v>ALCALDIA DE LA PAZ</v>
          </cell>
        </row>
        <row r="459">
          <cell r="A459" t="str">
            <v>ALCALDIA DE LA PEDRERA</v>
          </cell>
        </row>
        <row r="460">
          <cell r="A460" t="str">
            <v>ALCALDIA DE LA PEÑA</v>
          </cell>
        </row>
        <row r="461">
          <cell r="A461" t="str">
            <v>ALCALDIA DE LA PINTADA</v>
          </cell>
        </row>
        <row r="462">
          <cell r="A462" t="str">
            <v>ALCALDIA DE LA PLATA</v>
          </cell>
        </row>
        <row r="463">
          <cell r="A463" t="str">
            <v>ALCALDIA DE LA PRIMAVERA</v>
          </cell>
        </row>
        <row r="464">
          <cell r="A464" t="str">
            <v>ALCALDIA DE LA SALINA</v>
          </cell>
        </row>
        <row r="465">
          <cell r="A465" t="str">
            <v>ALCALDIA DE LA SIERRA</v>
          </cell>
        </row>
        <row r="466">
          <cell r="A466" t="str">
            <v>ALCALDIA DE LA TEBAIDA</v>
          </cell>
        </row>
        <row r="467">
          <cell r="A467" t="str">
            <v>ALCALDIA DE LA TOLA</v>
          </cell>
        </row>
        <row r="468">
          <cell r="A468" t="str">
            <v>ALCALDIA DE LA UNIÓN</v>
          </cell>
        </row>
        <row r="469">
          <cell r="A469" t="str">
            <v>ALCALDIA DE LA UNIÓN</v>
          </cell>
        </row>
        <row r="470">
          <cell r="A470" t="str">
            <v>ALCALDIA DE LA UVITA</v>
          </cell>
        </row>
        <row r="471">
          <cell r="A471" t="str">
            <v>ALCALDIA DE LA VEGA</v>
          </cell>
        </row>
        <row r="472">
          <cell r="A472" t="str">
            <v>ALCALDIA DE LA VICTORIA</v>
          </cell>
        </row>
        <row r="473">
          <cell r="A473" t="str">
            <v>ALCALDIA DE LA VIRGINIA</v>
          </cell>
        </row>
        <row r="474">
          <cell r="A474" t="str">
            <v>ALCALDIA DE LABATECA</v>
          </cell>
        </row>
        <row r="475">
          <cell r="A475" t="str">
            <v>ALCALDIA DE LABRANZAGRANDE</v>
          </cell>
        </row>
        <row r="476">
          <cell r="A476" t="str">
            <v>ALCALDIA DE LANDÁZURI</v>
          </cell>
        </row>
        <row r="477">
          <cell r="A477" t="str">
            <v>ALCALDIA DE LEBRÍJA</v>
          </cell>
        </row>
        <row r="478">
          <cell r="A478" t="str">
            <v>ALCALDIA DE LEIVA</v>
          </cell>
        </row>
        <row r="479">
          <cell r="A479" t="str">
            <v>ALCALDIA DE LEJANÍAS</v>
          </cell>
        </row>
        <row r="480">
          <cell r="A480" t="str">
            <v>ALCALDIA DE LENGUAZAQUE</v>
          </cell>
        </row>
        <row r="481">
          <cell r="A481" t="str">
            <v>ALCALDIA DE LÉRIDA</v>
          </cell>
        </row>
        <row r="482">
          <cell r="A482" t="str">
            <v>ALCALDIA DE LETICIA</v>
          </cell>
        </row>
        <row r="483">
          <cell r="A483" t="str">
            <v>ALCALDIA DE LÍBANO</v>
          </cell>
        </row>
        <row r="484">
          <cell r="A484" t="str">
            <v>ALCALDIA DE LIBORINA</v>
          </cell>
        </row>
        <row r="485">
          <cell r="A485" t="str">
            <v>ALCALDIA DE LINARES</v>
          </cell>
        </row>
        <row r="486">
          <cell r="A486" t="str">
            <v>ALCALDIA DE LLORÓ</v>
          </cell>
        </row>
        <row r="487">
          <cell r="A487" t="str">
            <v>ALCALDIA DE LÓPEZ</v>
          </cell>
        </row>
        <row r="488">
          <cell r="A488" t="str">
            <v>ALCALDIA DE LORICA</v>
          </cell>
        </row>
        <row r="489">
          <cell r="A489" t="str">
            <v>ALCALDIA DE LOS ANDES</v>
          </cell>
        </row>
        <row r="490">
          <cell r="A490" t="str">
            <v>ALCALDIA DE LOS CÓRDOBAS</v>
          </cell>
        </row>
        <row r="491">
          <cell r="A491" t="str">
            <v>ALCALDIA DE LOS PALMITOS</v>
          </cell>
        </row>
        <row r="492">
          <cell r="A492" t="str">
            <v>ALCALDIA DE LOS PATIOS</v>
          </cell>
        </row>
        <row r="493">
          <cell r="A493" t="str">
            <v>ALCALDIA DE LOS SANTOS</v>
          </cell>
        </row>
        <row r="494">
          <cell r="A494" t="str">
            <v>ALCALDIA DE LOURDES</v>
          </cell>
        </row>
        <row r="495">
          <cell r="A495" t="str">
            <v>ALCALDIA DE LURUACO</v>
          </cell>
        </row>
        <row r="496">
          <cell r="A496" t="str">
            <v>ALCALDIA DE MACANAL</v>
          </cell>
        </row>
        <row r="497">
          <cell r="A497" t="str">
            <v>ALCALDIA DE MACARAVITA</v>
          </cell>
        </row>
        <row r="498">
          <cell r="A498" t="str">
            <v>ALCALDIA DE MACEO</v>
          </cell>
        </row>
        <row r="499">
          <cell r="A499" t="str">
            <v>ALCALDIA DE MACHETA</v>
          </cell>
        </row>
        <row r="500">
          <cell r="A500" t="str">
            <v>ALCALDIA DE MADRID</v>
          </cell>
        </row>
        <row r="501">
          <cell r="A501" t="str">
            <v>ALCALDIA DE MAGANGUÉ</v>
          </cell>
        </row>
        <row r="502">
          <cell r="A502" t="str">
            <v>ALCALDIA DE MAGÜI</v>
          </cell>
        </row>
        <row r="503">
          <cell r="A503" t="str">
            <v>ALCALDIA DE MAHATES</v>
          </cell>
        </row>
        <row r="504">
          <cell r="A504" t="str">
            <v>ALCALDIA DE MAICAO</v>
          </cell>
        </row>
        <row r="505">
          <cell r="A505" t="str">
            <v>ALCALDIA DE MAJAGUAL</v>
          </cell>
        </row>
        <row r="506">
          <cell r="A506" t="str">
            <v>ALCALDIA DE MÁLAGA</v>
          </cell>
        </row>
        <row r="507">
          <cell r="A507" t="str">
            <v>ALCALDIA DE MALAMBO</v>
          </cell>
        </row>
        <row r="508">
          <cell r="A508" t="str">
            <v>ALCALDIA DE MALLAMA</v>
          </cell>
        </row>
        <row r="509">
          <cell r="A509" t="str">
            <v>ALCALDIA DE MANATÍ</v>
          </cell>
        </row>
        <row r="510">
          <cell r="A510" t="str">
            <v>ALCALDIA DE MANAURE</v>
          </cell>
        </row>
        <row r="511">
          <cell r="A511" t="str">
            <v>ALCALDIA DE MANÍ</v>
          </cell>
        </row>
        <row r="512">
          <cell r="A512" t="str">
            <v>ALCALDIA DE MANIZALES</v>
          </cell>
        </row>
        <row r="513">
          <cell r="A513" t="str">
            <v>ALCALDIA DE MANTA</v>
          </cell>
        </row>
        <row r="514">
          <cell r="A514" t="str">
            <v>ALCALDIA DE MANZANARES</v>
          </cell>
        </row>
        <row r="515">
          <cell r="A515" t="str">
            <v>ALCALDIA DE MAPIRIPÁN</v>
          </cell>
        </row>
        <row r="516">
          <cell r="A516" t="str">
            <v>ALCALDIA DE MAPIRIPANA</v>
          </cell>
        </row>
        <row r="517">
          <cell r="A517" t="str">
            <v>ALCALDIA DE MARGARITA</v>
          </cell>
        </row>
        <row r="518">
          <cell r="A518" t="str">
            <v>ALCALDIA DE MARÍA LA BAJA</v>
          </cell>
        </row>
        <row r="519">
          <cell r="A519" t="str">
            <v>ALCALDIA DE MARINILLA</v>
          </cell>
        </row>
        <row r="520">
          <cell r="A520" t="str">
            <v>ALCALDIA DE MARIPÍ</v>
          </cell>
        </row>
        <row r="521">
          <cell r="A521" t="str">
            <v>ALCALDIA DE MARIQUITA</v>
          </cell>
        </row>
        <row r="522">
          <cell r="A522" t="str">
            <v>ALCALDIA DE MARMATO</v>
          </cell>
        </row>
        <row r="523">
          <cell r="A523" t="str">
            <v>ALCALDIA DE MARQUETALIA</v>
          </cell>
        </row>
        <row r="524">
          <cell r="A524" t="str">
            <v>ALCALDIA DE MARSELLA</v>
          </cell>
        </row>
        <row r="525">
          <cell r="A525" t="str">
            <v>ALCALDIA DE MARULANDA</v>
          </cell>
        </row>
        <row r="526">
          <cell r="A526" t="str">
            <v>ALCALDIA DE MATANZA</v>
          </cell>
        </row>
        <row r="527">
          <cell r="A527" t="str">
            <v>ALCALDIA DE MEDELLÍN</v>
          </cell>
        </row>
        <row r="528">
          <cell r="A528" t="str">
            <v>ALCALDIA DE MEDINA</v>
          </cell>
        </row>
        <row r="529">
          <cell r="A529" t="str">
            <v>ALCALDIA DE MEDIO ATRATO</v>
          </cell>
        </row>
        <row r="530">
          <cell r="A530" t="str">
            <v>ALCALDIA DE MEDIO BAUDÓ</v>
          </cell>
        </row>
        <row r="531">
          <cell r="A531" t="str">
            <v>ALCALDIA DE MEDIO SAN JUAN</v>
          </cell>
        </row>
        <row r="532">
          <cell r="A532" t="str">
            <v>ALCALDIA DE MELGAR</v>
          </cell>
        </row>
        <row r="533">
          <cell r="A533" t="str">
            <v>ALCALDIA DE MERCADERES</v>
          </cell>
        </row>
        <row r="534">
          <cell r="A534" t="str">
            <v>ALCALDIA DE MESETAS</v>
          </cell>
        </row>
        <row r="535">
          <cell r="A535" t="str">
            <v>ALCALDIA DE MILÁN</v>
          </cell>
        </row>
        <row r="536">
          <cell r="A536" t="str">
            <v>ALCALDIA DE MIRAFLORES</v>
          </cell>
        </row>
        <row r="537">
          <cell r="A537" t="str">
            <v>ALCALDIA DE MIRAFLORES</v>
          </cell>
        </row>
        <row r="538">
          <cell r="A538" t="str">
            <v>ALCALDIA DE MIRANDA</v>
          </cell>
        </row>
        <row r="539">
          <cell r="A539" t="str">
            <v>ALCALDIA DE MIRITI - PARANÁ</v>
          </cell>
        </row>
        <row r="540">
          <cell r="A540" t="str">
            <v>ALCALDIA DE MISTRATÓ</v>
          </cell>
        </row>
        <row r="541">
          <cell r="A541" t="str">
            <v>ALCALDIA DE MITÚ</v>
          </cell>
        </row>
        <row r="542">
          <cell r="A542" t="str">
            <v>ALCALDIA DE MOCOA</v>
          </cell>
        </row>
        <row r="543">
          <cell r="A543" t="str">
            <v>ALCALDIA DE MOGOTES</v>
          </cell>
        </row>
        <row r="544">
          <cell r="A544" t="str">
            <v>ALCALDIA DE MOLAGAVITA</v>
          </cell>
        </row>
        <row r="545">
          <cell r="A545" t="str">
            <v>ALCALDIA DE MOMIL</v>
          </cell>
        </row>
        <row r="546">
          <cell r="A546" t="str">
            <v>ALCALDIA DE MOMPÓS</v>
          </cell>
        </row>
        <row r="547">
          <cell r="A547" t="str">
            <v>ALCALDIA DE MONGUA</v>
          </cell>
        </row>
        <row r="548">
          <cell r="A548" t="str">
            <v>ALCALDIA DE MONGUÍ</v>
          </cell>
        </row>
        <row r="549">
          <cell r="A549" t="str">
            <v>ALCALDIA DE MONIQUIRÁ</v>
          </cell>
        </row>
        <row r="550">
          <cell r="A550" t="str">
            <v>ALCALDIA DE MOÑITOS</v>
          </cell>
        </row>
        <row r="551">
          <cell r="A551" t="str">
            <v>ALCALDIA DE MONTEBELLO</v>
          </cell>
        </row>
        <row r="552">
          <cell r="A552" t="str">
            <v>ALCALDIA DE MONTECRISTO</v>
          </cell>
        </row>
        <row r="553">
          <cell r="A553" t="str">
            <v>ALCALDIA DE MONTELÍBANO</v>
          </cell>
        </row>
        <row r="554">
          <cell r="A554" t="str">
            <v>ALCALDIA DE MONTENEGRO</v>
          </cell>
        </row>
        <row r="555">
          <cell r="A555" t="str">
            <v>ALCALDIA DE MONTERÍA</v>
          </cell>
        </row>
        <row r="556">
          <cell r="A556" t="str">
            <v>ALCALDIA DE MONTERREY</v>
          </cell>
        </row>
        <row r="557">
          <cell r="A557" t="str">
            <v>ALCALDIA DE MORALES</v>
          </cell>
        </row>
        <row r="558">
          <cell r="A558" t="str">
            <v>ALCALDIA DE MORELIA</v>
          </cell>
        </row>
        <row r="559">
          <cell r="A559" t="str">
            <v>ALCALDIA DE MORICHAL</v>
          </cell>
        </row>
        <row r="560">
          <cell r="A560" t="str">
            <v>ALCALDIA DE MORROA</v>
          </cell>
        </row>
        <row r="561">
          <cell r="A561" t="str">
            <v>ALCALDIA DE MOSQUERA</v>
          </cell>
        </row>
        <row r="562">
          <cell r="A562" t="str">
            <v>ALCALDIA DE MOTAVITA</v>
          </cell>
        </row>
        <row r="563">
          <cell r="A563" t="str">
            <v>ALCALDIA DE MURILLO</v>
          </cell>
        </row>
        <row r="564">
          <cell r="A564" t="str">
            <v>ALCALDIA DE MURINDÓ</v>
          </cell>
        </row>
        <row r="565">
          <cell r="A565" t="str">
            <v>ALCALDIA DE MUTATA</v>
          </cell>
        </row>
        <row r="566">
          <cell r="A566" t="str">
            <v>ALCALDIA DE MUTISCUA</v>
          </cell>
        </row>
        <row r="567">
          <cell r="A567" t="str">
            <v>ALCALDIA DE MUZO</v>
          </cell>
        </row>
        <row r="568">
          <cell r="A568" t="str">
            <v>ALCALDIA DE NARIÑO</v>
          </cell>
        </row>
        <row r="569">
          <cell r="A569" t="str">
            <v>ALCALDIA DE NÁTAGA</v>
          </cell>
        </row>
        <row r="570">
          <cell r="A570" t="str">
            <v>ALCALDIA DE NATAGAIMA</v>
          </cell>
        </row>
        <row r="571">
          <cell r="A571" t="str">
            <v>ALCALDIA DE NECHÍ</v>
          </cell>
        </row>
        <row r="572">
          <cell r="A572" t="str">
            <v>ALCALDIA DE NECOCLÍ</v>
          </cell>
        </row>
        <row r="573">
          <cell r="A573" t="str">
            <v>ALCALDIA DE NEIRA</v>
          </cell>
        </row>
        <row r="574">
          <cell r="A574" t="str">
            <v>ALCALDIA DE NEIVA</v>
          </cell>
        </row>
        <row r="575">
          <cell r="A575" t="str">
            <v>ALCALDIA DE NEMOCÓN</v>
          </cell>
        </row>
        <row r="576">
          <cell r="A576" t="str">
            <v>ALCALDIA DE NILO</v>
          </cell>
        </row>
        <row r="577">
          <cell r="A577" t="str">
            <v>ALCALDIA DE NIMAIMA</v>
          </cell>
        </row>
        <row r="578">
          <cell r="A578" t="str">
            <v>ALCALDIA DE NOBSA</v>
          </cell>
        </row>
        <row r="579">
          <cell r="A579" t="str">
            <v>ALCALDIA DE NOCAIMA</v>
          </cell>
        </row>
        <row r="580">
          <cell r="A580" t="str">
            <v>ALCALDIA DE NORCASIA</v>
          </cell>
        </row>
        <row r="581">
          <cell r="A581" t="str">
            <v>ALCALDIA DE NÓVITA</v>
          </cell>
        </row>
        <row r="582">
          <cell r="A582" t="str">
            <v>ALCALDIA DE NUEVA GRANADA</v>
          </cell>
        </row>
        <row r="583">
          <cell r="A583" t="str">
            <v>ALCALDIA DE NUEVO COLÓN</v>
          </cell>
        </row>
        <row r="584">
          <cell r="A584" t="str">
            <v>ALCALDIA DE NUNCHÍA</v>
          </cell>
        </row>
        <row r="585">
          <cell r="A585" t="str">
            <v>ALCALDIA DE NUQUÍ</v>
          </cell>
        </row>
        <row r="586">
          <cell r="A586" t="str">
            <v>ALCALDIA DE OBANDO</v>
          </cell>
        </row>
        <row r="587">
          <cell r="A587" t="str">
            <v>ALCALDIA DE OCAMONTE</v>
          </cell>
        </row>
        <row r="588">
          <cell r="A588" t="str">
            <v>ALCALDIA DE OCAÑA</v>
          </cell>
        </row>
        <row r="589">
          <cell r="A589" t="str">
            <v>ALCALDIA DE OIBA</v>
          </cell>
        </row>
        <row r="590">
          <cell r="A590" t="str">
            <v>ALCALDIA DE OICATÁ</v>
          </cell>
        </row>
        <row r="591">
          <cell r="A591" t="str">
            <v>ALCALDIA DE OLAYA</v>
          </cell>
        </row>
        <row r="592">
          <cell r="A592" t="str">
            <v>ALCALDIA DE OLAYA HERRERA</v>
          </cell>
        </row>
        <row r="593">
          <cell r="A593" t="str">
            <v>ALCALDIA DE ONZAGA</v>
          </cell>
        </row>
        <row r="594">
          <cell r="A594" t="str">
            <v>ALCALDIA DE OPORAPA</v>
          </cell>
        </row>
        <row r="595">
          <cell r="A595" t="str">
            <v>ALCALDIA DE ORITO</v>
          </cell>
        </row>
        <row r="596">
          <cell r="A596" t="str">
            <v>ALCALDIA DE OROCUÉ</v>
          </cell>
        </row>
        <row r="597">
          <cell r="A597" t="str">
            <v>ALCALDIA DE ORTEGA</v>
          </cell>
        </row>
        <row r="598">
          <cell r="A598" t="str">
            <v>ALCALDIA DE OSPINA</v>
          </cell>
        </row>
        <row r="599">
          <cell r="A599" t="str">
            <v>ALCALDIA DE OTANCHE</v>
          </cell>
        </row>
        <row r="600">
          <cell r="A600" t="str">
            <v>ALCALDIA DE OVEJAS</v>
          </cell>
        </row>
        <row r="601">
          <cell r="A601" t="str">
            <v>ALCALDIA DE PACHAVITA</v>
          </cell>
        </row>
        <row r="602">
          <cell r="A602" t="str">
            <v>ALCALDIA DE PACHO</v>
          </cell>
        </row>
        <row r="603">
          <cell r="A603" t="str">
            <v>ALCALDIA DE PACOA</v>
          </cell>
        </row>
        <row r="604">
          <cell r="A604" t="str">
            <v>ALCALDIA DE PÁCORA</v>
          </cell>
        </row>
        <row r="605">
          <cell r="A605" t="str">
            <v>ALCALDIA DE PADILLA</v>
          </cell>
        </row>
        <row r="606">
          <cell r="A606" t="str">
            <v>ALCALDIA DE PAEZ</v>
          </cell>
        </row>
        <row r="607">
          <cell r="A607" t="str">
            <v>ALCALDIA DE PAICOL</v>
          </cell>
        </row>
        <row r="608">
          <cell r="A608" t="str">
            <v>ALCALDIA DE PAILITAS</v>
          </cell>
        </row>
        <row r="609">
          <cell r="A609" t="str">
            <v>ALCALDIA DE PAIME</v>
          </cell>
        </row>
        <row r="610">
          <cell r="A610" t="str">
            <v>ALCALDIA DE PAIPA</v>
          </cell>
        </row>
        <row r="611">
          <cell r="A611" t="str">
            <v>ALCALDIA DE PAJARITO</v>
          </cell>
        </row>
        <row r="612">
          <cell r="A612" t="str">
            <v>ALCALDIA DE PALERMO</v>
          </cell>
        </row>
        <row r="613">
          <cell r="A613" t="str">
            <v>ALCALDIA DE PALESTINA</v>
          </cell>
        </row>
        <row r="614">
          <cell r="A614" t="str">
            <v>ALCALDIA DE PALMAR</v>
          </cell>
        </row>
        <row r="615">
          <cell r="A615" t="str">
            <v>ALCALDIA DE PALMAR DE VARELA</v>
          </cell>
        </row>
        <row r="616">
          <cell r="A616" t="str">
            <v>ALCALDIA DE PALMAS DEL SOCORRO</v>
          </cell>
        </row>
        <row r="617">
          <cell r="A617" t="str">
            <v>ALCALDIA DE PALMIRA</v>
          </cell>
        </row>
        <row r="618">
          <cell r="A618" t="str">
            <v>ALCALDIA DE PALMITO</v>
          </cell>
        </row>
        <row r="619">
          <cell r="A619" t="str">
            <v>ALCALDIA DE PALOCABILDO</v>
          </cell>
        </row>
        <row r="620">
          <cell r="A620" t="str">
            <v>ALCALDIA DE PAMPLONA</v>
          </cell>
        </row>
        <row r="621">
          <cell r="A621" t="str">
            <v>ALCALDIA DE PAMPLONITA</v>
          </cell>
        </row>
        <row r="622">
          <cell r="A622" t="str">
            <v>ALCALDIA DE PANA PANA</v>
          </cell>
        </row>
        <row r="623">
          <cell r="A623" t="str">
            <v>ALCALDIA DE PANDI</v>
          </cell>
        </row>
        <row r="624">
          <cell r="A624" t="str">
            <v>ALCALDIA DE PANQUEBA</v>
          </cell>
        </row>
        <row r="625">
          <cell r="A625" t="str">
            <v>ALCALDIA DE PAPUNAUA</v>
          </cell>
        </row>
        <row r="626">
          <cell r="A626" t="str">
            <v>ALCALDIA DE PÁRAMO</v>
          </cell>
        </row>
        <row r="627">
          <cell r="A627" t="str">
            <v>ALCALDIA DE PARATEBUENO</v>
          </cell>
        </row>
        <row r="628">
          <cell r="A628" t="str">
            <v>ALCALDIA DE PASCA</v>
          </cell>
        </row>
        <row r="629">
          <cell r="A629" t="str">
            <v>ALCALDIA DE PASTO</v>
          </cell>
        </row>
        <row r="630">
          <cell r="A630" t="str">
            <v>ALCALDIA DE PATÍA</v>
          </cell>
        </row>
        <row r="631">
          <cell r="A631" t="str">
            <v>ALCALDIA DE PAUNA</v>
          </cell>
        </row>
        <row r="632">
          <cell r="A632" t="str">
            <v>ALCALDIA DE PAYA</v>
          </cell>
        </row>
        <row r="633">
          <cell r="A633" t="str">
            <v>ALCALDIA DE PAZ DE ARIPORO</v>
          </cell>
        </row>
        <row r="634">
          <cell r="A634" t="str">
            <v>ALCALDIA DE PAZ DE RÍO</v>
          </cell>
        </row>
        <row r="635">
          <cell r="A635" t="str">
            <v>ALCALDIA DE PEDRAZA</v>
          </cell>
        </row>
        <row r="636">
          <cell r="A636" t="str">
            <v>ALCALDIA DE PELAYA</v>
          </cell>
        </row>
        <row r="637">
          <cell r="A637" t="str">
            <v>ALCALDIA DE PEÑOL</v>
          </cell>
        </row>
        <row r="638">
          <cell r="A638" t="str">
            <v>ALCALDIA DE PENSILVANIA</v>
          </cell>
        </row>
        <row r="639">
          <cell r="A639" t="str">
            <v>ALCALDIA DE PEQUE</v>
          </cell>
        </row>
        <row r="640">
          <cell r="A640" t="str">
            <v>ALCALDIA DE PEREIRA</v>
          </cell>
        </row>
        <row r="641">
          <cell r="A641" t="str">
            <v>ALCALDIA DE PESCA</v>
          </cell>
        </row>
        <row r="642">
          <cell r="A642" t="str">
            <v>ALCALDIA DE PIAMONTE</v>
          </cell>
        </row>
        <row r="643">
          <cell r="A643" t="str">
            <v>ALCALDIA DE PIEDECUESTA</v>
          </cell>
        </row>
        <row r="644">
          <cell r="A644" t="str">
            <v>ALCALDIA DE PIEDRAS</v>
          </cell>
        </row>
        <row r="645">
          <cell r="A645" t="str">
            <v>ALCALDIA DE PIENDAMÓ</v>
          </cell>
        </row>
        <row r="646">
          <cell r="A646" t="str">
            <v>ALCALDIA DE PIJAO</v>
          </cell>
        </row>
        <row r="647">
          <cell r="A647" t="str">
            <v>ALCALDIA DE PIJIÑO DEL CARMEN</v>
          </cell>
        </row>
        <row r="648">
          <cell r="A648" t="str">
            <v>ALCALDIA DE PINCHOTE</v>
          </cell>
        </row>
        <row r="649">
          <cell r="A649" t="str">
            <v>ALCALDIA DE PINILLOS</v>
          </cell>
        </row>
        <row r="650">
          <cell r="A650" t="str">
            <v>ALCALDIA DE PIOJÓ</v>
          </cell>
        </row>
        <row r="651">
          <cell r="A651" t="str">
            <v>ALCALDIA DE PISBA</v>
          </cell>
        </row>
        <row r="652">
          <cell r="A652" t="str">
            <v>ALCALDIA DE PITAL</v>
          </cell>
        </row>
        <row r="653">
          <cell r="A653" t="str">
            <v>ALCALDIA DE PITALITO</v>
          </cell>
        </row>
        <row r="654">
          <cell r="A654" t="str">
            <v>ALCALDIA DE PIVIJAY</v>
          </cell>
        </row>
        <row r="655">
          <cell r="A655" t="str">
            <v>ALCALDIA DE PLANADAS</v>
          </cell>
        </row>
        <row r="656">
          <cell r="A656" t="str">
            <v>ALCALDIA DE PLANETA RICA</v>
          </cell>
        </row>
        <row r="657">
          <cell r="A657" t="str">
            <v>ALCALDIA DE PLATO</v>
          </cell>
        </row>
        <row r="658">
          <cell r="A658" t="str">
            <v>ALCALDIA DE POLICARPA</v>
          </cell>
        </row>
        <row r="659">
          <cell r="A659" t="str">
            <v>ALCALDIA DE POLONUEVO</v>
          </cell>
        </row>
        <row r="660">
          <cell r="A660" t="str">
            <v>ALCALDIA DE PONEDERA</v>
          </cell>
        </row>
        <row r="661">
          <cell r="A661" t="str">
            <v>ALCALDIA DE POPAYÁN</v>
          </cell>
        </row>
        <row r="662">
          <cell r="A662" t="str">
            <v>ALCALDIA DE PORE</v>
          </cell>
        </row>
        <row r="663">
          <cell r="A663" t="str">
            <v>ALCALDIA DE POTOSÍ</v>
          </cell>
        </row>
        <row r="664">
          <cell r="A664" t="str">
            <v>ALCALDIA DE PRADERA</v>
          </cell>
        </row>
        <row r="665">
          <cell r="A665" t="str">
            <v>ALCALDIA DE PRADO</v>
          </cell>
        </row>
        <row r="666">
          <cell r="A666" t="str">
            <v>ALCALDIA DE PROVIDENCIA</v>
          </cell>
        </row>
        <row r="667">
          <cell r="A667" t="str">
            <v>ALCALDIA DE PROVIDENCIA</v>
          </cell>
        </row>
        <row r="668">
          <cell r="A668" t="str">
            <v>ALCALDIA DE PUEBLO BELLO</v>
          </cell>
        </row>
        <row r="669">
          <cell r="A669" t="str">
            <v>ALCALDIA DE PUEBLO NUEVO</v>
          </cell>
        </row>
        <row r="670">
          <cell r="A670" t="str">
            <v>ALCALDIA DE PUEBLO RICO</v>
          </cell>
        </row>
        <row r="671">
          <cell r="A671" t="str">
            <v>ALCALDIA DE PUEBLORRICO</v>
          </cell>
        </row>
        <row r="672">
          <cell r="A672" t="str">
            <v>ALCALDIA DE PUEBLOVIEJO</v>
          </cell>
        </row>
        <row r="673">
          <cell r="A673" t="str">
            <v>ALCALDIA DE PUENTE NACIONAL</v>
          </cell>
        </row>
        <row r="674">
          <cell r="A674" t="str">
            <v>ALCALDIA DE PUERRES</v>
          </cell>
        </row>
        <row r="675">
          <cell r="A675" t="str">
            <v>ALCALDIA DE PUERTO ALEGRÍA</v>
          </cell>
        </row>
        <row r="676">
          <cell r="A676" t="str">
            <v>ALCALDIA DE PUERTO ARICA</v>
          </cell>
        </row>
        <row r="677">
          <cell r="A677" t="str">
            <v>ALCALDIA DE PUERTO ASÍS</v>
          </cell>
        </row>
        <row r="678">
          <cell r="A678" t="str">
            <v>ALCALDIA DE PUERTO BERRIO</v>
          </cell>
        </row>
        <row r="679">
          <cell r="A679" t="str">
            <v>ALCALDIA DE PUERTO BOYACÁ</v>
          </cell>
        </row>
        <row r="680">
          <cell r="A680" t="str">
            <v>ALCALDIA DE PUERTO CAICEDO</v>
          </cell>
        </row>
        <row r="681">
          <cell r="A681" t="str">
            <v>ALCALDIA DE PUERTO CARREÑO</v>
          </cell>
        </row>
        <row r="682">
          <cell r="A682" t="str">
            <v>ALCALDIA DE PUERTO COLOMBIA</v>
          </cell>
        </row>
        <row r="683">
          <cell r="A683" t="str">
            <v>ALCALDIA DE PUERTO COLOMBIA</v>
          </cell>
        </row>
        <row r="684">
          <cell r="A684" t="str">
            <v>ALCALDIA DE PUERTO CONCORDIA</v>
          </cell>
        </row>
        <row r="685">
          <cell r="A685" t="str">
            <v>ALCALDIA DE PUERTO ESCONDIDO</v>
          </cell>
        </row>
        <row r="686">
          <cell r="A686" t="str">
            <v>ALCALDIA DE PUERTO GAITÁN</v>
          </cell>
        </row>
        <row r="687">
          <cell r="A687" t="str">
            <v>ALCALDIA DE PUERTO GUZMÁN</v>
          </cell>
        </row>
        <row r="688">
          <cell r="A688" t="str">
            <v>ALCALDIA DE PUERTO LEGUÍZAMO</v>
          </cell>
        </row>
        <row r="689">
          <cell r="A689" t="str">
            <v>ALCALDIA DE PUERTO LIBERTADOR</v>
          </cell>
        </row>
        <row r="690">
          <cell r="A690" t="str">
            <v>ALCALDIA DE PUERTO LLERAS</v>
          </cell>
        </row>
        <row r="691">
          <cell r="A691" t="str">
            <v>ALCALDIA DE PUERTO LÓPEZ</v>
          </cell>
        </row>
        <row r="692">
          <cell r="A692" t="str">
            <v>ALCALDIA DE PUERTO NARIÑO</v>
          </cell>
        </row>
        <row r="693">
          <cell r="A693" t="str">
            <v>ALCALDIA DE PUERTO PARRA</v>
          </cell>
        </row>
        <row r="694">
          <cell r="A694" t="str">
            <v>ALCALDIA DE PUERTO RICO</v>
          </cell>
        </row>
        <row r="695">
          <cell r="A695" t="str">
            <v>ALCALDIA DE PUERTO RICO</v>
          </cell>
        </row>
        <row r="696">
          <cell r="A696" t="str">
            <v>ALCALDIA DE PUERTO SALGAR</v>
          </cell>
        </row>
        <row r="697">
          <cell r="A697" t="str">
            <v>ALCALDIA DE PUERTO SANTANDER</v>
          </cell>
        </row>
        <row r="698">
          <cell r="A698" t="str">
            <v>ALCALDIA DE PUERTO TEJADA</v>
          </cell>
        </row>
        <row r="699">
          <cell r="A699" t="str">
            <v>ALCALDIA DE PUERTO TRIUNFO</v>
          </cell>
        </row>
        <row r="700">
          <cell r="A700" t="str">
            <v>ALCALDIA DE PUERTO WILCHES</v>
          </cell>
        </row>
        <row r="701">
          <cell r="A701" t="str">
            <v>ALCALDIA DE PULÍ</v>
          </cell>
        </row>
        <row r="702">
          <cell r="A702" t="str">
            <v>ALCALDIA DE PUPIALES</v>
          </cell>
        </row>
        <row r="703">
          <cell r="A703" t="str">
            <v>ALCALDIA DE PURACÉ</v>
          </cell>
        </row>
        <row r="704">
          <cell r="A704" t="str">
            <v>ALCALDIA DE PURIFICACIÓN</v>
          </cell>
        </row>
        <row r="705">
          <cell r="A705" t="str">
            <v>ALCALDIA DE PURÍSIMA</v>
          </cell>
        </row>
        <row r="706">
          <cell r="A706" t="str">
            <v>ALCALDIA DE QUEBRADANEGRA</v>
          </cell>
        </row>
        <row r="707">
          <cell r="A707" t="str">
            <v>ALCALDIA DE QUETAME</v>
          </cell>
        </row>
        <row r="708">
          <cell r="A708" t="str">
            <v>ALCALDIA DE QUIBDÓ</v>
          </cell>
        </row>
        <row r="709">
          <cell r="A709" t="str">
            <v>ALCALDIA DE QUIMBAYA</v>
          </cell>
        </row>
        <row r="710">
          <cell r="A710" t="str">
            <v>ALCALDIA DE QUINCHÍA</v>
          </cell>
        </row>
        <row r="711">
          <cell r="A711" t="str">
            <v>ALCALDIA DE QUÍPAMA</v>
          </cell>
        </row>
        <row r="712">
          <cell r="A712" t="str">
            <v>ALCALDIA DE QUIPILE</v>
          </cell>
        </row>
        <row r="713">
          <cell r="A713" t="str">
            <v>ALCALDIA DE RAGONVALIA</v>
          </cell>
        </row>
        <row r="714">
          <cell r="A714" t="str">
            <v>ALCALDIA DE RAMIRIQUÍ</v>
          </cell>
        </row>
        <row r="715">
          <cell r="A715" t="str">
            <v>ALCALDIA DE RÁQUIRA</v>
          </cell>
        </row>
        <row r="716">
          <cell r="A716" t="str">
            <v>ALCALDIA DE RECETOR</v>
          </cell>
        </row>
        <row r="717">
          <cell r="A717" t="str">
            <v>ALCALDIA DE REGIDOR</v>
          </cell>
        </row>
        <row r="718">
          <cell r="A718" t="str">
            <v>ALCALDIA DE REMEDIOS</v>
          </cell>
        </row>
        <row r="719">
          <cell r="A719" t="str">
            <v>ALCALDIA DE REMOLINO</v>
          </cell>
        </row>
        <row r="720">
          <cell r="A720" t="str">
            <v>ALCALDIA DE REPELÓN</v>
          </cell>
        </row>
        <row r="721">
          <cell r="A721" t="str">
            <v>ALCALDIA DE RESTREPO</v>
          </cell>
        </row>
        <row r="722">
          <cell r="A722" t="str">
            <v>ALCALDIA DE RESTREPO</v>
          </cell>
        </row>
        <row r="723">
          <cell r="A723" t="str">
            <v>ALCALDIA DE RETIRO</v>
          </cell>
        </row>
        <row r="724">
          <cell r="A724" t="str">
            <v>ALCALDIA DE RICAURTE</v>
          </cell>
        </row>
        <row r="725">
          <cell r="A725" t="str">
            <v>ALCALDIA DE RICAURTE</v>
          </cell>
        </row>
        <row r="726">
          <cell r="A726" t="str">
            <v>ALCALDIA DE RÍO DE ORO</v>
          </cell>
        </row>
        <row r="727">
          <cell r="A727" t="str">
            <v>ALCALDIA DE RÍO IRO</v>
          </cell>
        </row>
        <row r="728">
          <cell r="A728" t="str">
            <v>ALCALDIA DE RÍO QUITO</v>
          </cell>
        </row>
        <row r="729">
          <cell r="A729" t="str">
            <v>ALCALDIA DE RÍO VIEJO</v>
          </cell>
        </row>
        <row r="730">
          <cell r="A730" t="str">
            <v>ALCALDIA DE RIOBLANCO</v>
          </cell>
        </row>
        <row r="731">
          <cell r="A731" t="str">
            <v>ALCALDIA DE RIOFRÍO</v>
          </cell>
        </row>
        <row r="732">
          <cell r="A732" t="str">
            <v>ALCALDIA DE RIOHACHA</v>
          </cell>
        </row>
        <row r="733">
          <cell r="A733" t="str">
            <v>ALCALDIA DE RIONEGRO</v>
          </cell>
        </row>
        <row r="734">
          <cell r="A734" t="str">
            <v>ALCALDIA DE RIONEGRO</v>
          </cell>
        </row>
        <row r="735">
          <cell r="A735" t="str">
            <v>ALCALDIA DE RIOSUCIO</v>
          </cell>
        </row>
        <row r="736">
          <cell r="A736" t="str">
            <v>ALCALDIA DE RIOSUCIO</v>
          </cell>
        </row>
        <row r="737">
          <cell r="A737" t="str">
            <v>ALCALDIA DE RISARALDA</v>
          </cell>
        </row>
        <row r="738">
          <cell r="A738" t="str">
            <v>ALCALDIA DE RIVERA</v>
          </cell>
        </row>
        <row r="739">
          <cell r="A739" t="str">
            <v>ALCALDIA DE ROBERTO PAYÁN</v>
          </cell>
        </row>
        <row r="740">
          <cell r="A740" t="str">
            <v>ALCALDIA DE ROLDANILLO</v>
          </cell>
        </row>
        <row r="741">
          <cell r="A741" t="str">
            <v>ALCALDIA DE RONCESVALLES</v>
          </cell>
        </row>
        <row r="742">
          <cell r="A742" t="str">
            <v>ALCALDIA DE RONDÓN</v>
          </cell>
        </row>
        <row r="743">
          <cell r="A743" t="str">
            <v>ALCALDIA DE ROSAS</v>
          </cell>
        </row>
        <row r="744">
          <cell r="A744" t="str">
            <v>ALCALDIA DE ROVIRA</v>
          </cell>
        </row>
        <row r="745">
          <cell r="A745" t="str">
            <v>ALCALDIA DE SABANA DE TORRES</v>
          </cell>
        </row>
        <row r="746">
          <cell r="A746" t="str">
            <v>ALCALDIA DE SABANAGRANDE</v>
          </cell>
        </row>
        <row r="747">
          <cell r="A747" t="str">
            <v>ALCALDIA DE SABANALARGA</v>
          </cell>
        </row>
        <row r="748">
          <cell r="A748" t="str">
            <v>ALCALDIA DE SABANAS DE SAN ANGEL</v>
          </cell>
        </row>
        <row r="749">
          <cell r="A749" t="str">
            <v>ALCALDIA DE SABANETA</v>
          </cell>
        </row>
        <row r="750">
          <cell r="A750" t="str">
            <v>ALCALDIA DE SABOYÁ</v>
          </cell>
        </row>
        <row r="751">
          <cell r="A751" t="str">
            <v>ALCALDIA DE SÁCAMA</v>
          </cell>
        </row>
        <row r="752">
          <cell r="A752" t="str">
            <v>ALCALDIA DE SÁCHICA</v>
          </cell>
        </row>
        <row r="753">
          <cell r="A753" t="str">
            <v>ALCALDIA DE SAHAGÚN</v>
          </cell>
        </row>
        <row r="754">
          <cell r="A754" t="str">
            <v>ALCALDIA DE SALADOBLANCO</v>
          </cell>
        </row>
        <row r="755">
          <cell r="A755" t="str">
            <v>ALCALDIA DE SALAMINA</v>
          </cell>
        </row>
        <row r="756">
          <cell r="A756" t="str">
            <v>ALCALDIA DE SALAZAR</v>
          </cell>
        </row>
        <row r="757">
          <cell r="A757" t="str">
            <v>ALCALDIA DE SALDAÑA</v>
          </cell>
        </row>
        <row r="758">
          <cell r="A758" t="str">
            <v>ALCALDIA DE SALENTO</v>
          </cell>
        </row>
        <row r="759">
          <cell r="A759" t="str">
            <v>ALCALDIA DE SALGAR</v>
          </cell>
        </row>
        <row r="760">
          <cell r="A760" t="str">
            <v>ALCALDIA DE SAMACÁ</v>
          </cell>
        </row>
        <row r="761">
          <cell r="A761" t="str">
            <v>ALCALDIA DE SAMANIEGO</v>
          </cell>
        </row>
        <row r="762">
          <cell r="A762" t="str">
            <v>ALCALDIA DE SAMPUÉS</v>
          </cell>
        </row>
        <row r="763">
          <cell r="A763" t="str">
            <v>ALCALDIA DE SAN AGUSTÍN</v>
          </cell>
        </row>
        <row r="764">
          <cell r="A764" t="str">
            <v>ALCALDIA DE SAN ALBERTO</v>
          </cell>
        </row>
        <row r="765">
          <cell r="A765" t="str">
            <v>ALCALDIA DE SAN ANDRES</v>
          </cell>
        </row>
        <row r="766">
          <cell r="A766" t="str">
            <v>ALCALDIA DE SAN ANDRES</v>
          </cell>
        </row>
        <row r="767">
          <cell r="A767" t="str">
            <v>ALCALDIA DE SAN ANDRÉS SOTAVENTO</v>
          </cell>
        </row>
        <row r="768">
          <cell r="A768" t="str">
            <v>ALCALDIA DE SAN ANTERO</v>
          </cell>
        </row>
        <row r="769">
          <cell r="A769" t="str">
            <v>ALCALDIA DE SAN ANTONIO</v>
          </cell>
        </row>
        <row r="770">
          <cell r="A770" t="str">
            <v>ALCALDIA DE SAN ANTONIO DEL TEQUENDAMA</v>
          </cell>
        </row>
        <row r="771">
          <cell r="A771" t="str">
            <v>ALCALDIA DE SAN BENITO</v>
          </cell>
        </row>
        <row r="772">
          <cell r="A772" t="str">
            <v>ALCALDIA DE SAN BENITO ABAD</v>
          </cell>
        </row>
        <row r="773">
          <cell r="A773" t="str">
            <v>ALCALDIA DE SAN BERNARDO</v>
          </cell>
        </row>
        <row r="774">
          <cell r="A774" t="str">
            <v>ALCALDIA DE SAN BERNARDO DEL VIENTO</v>
          </cell>
        </row>
        <row r="775">
          <cell r="A775" t="str">
            <v>ALCALDIA DE SAN CALIXTO</v>
          </cell>
        </row>
        <row r="776">
          <cell r="A776" t="str">
            <v>ALCALDIA DE SAN CARLOS</v>
          </cell>
        </row>
        <row r="777">
          <cell r="A777" t="str">
            <v>ALCALDIA DE SAN CARLOS</v>
          </cell>
        </row>
        <row r="778">
          <cell r="A778" t="str">
            <v>ALCALDIA DE SAN CARLOS DE GUAROA</v>
          </cell>
        </row>
        <row r="779">
          <cell r="A779" t="str">
            <v>ALCALDIA DE SAN CAYETANO</v>
          </cell>
        </row>
        <row r="780">
          <cell r="A780" t="str">
            <v>ALCALDIA DE SAN CRISTÓBAL</v>
          </cell>
        </row>
        <row r="781">
          <cell r="A781" t="str">
            <v>ALCALDIA DE SAN DIEGO</v>
          </cell>
        </row>
        <row r="782">
          <cell r="A782" t="str">
            <v>ALCALDIA DE SAN EDUARDO</v>
          </cell>
        </row>
        <row r="783">
          <cell r="A783" t="str">
            <v>ALCALDIA DE SAN ESTANISLAO</v>
          </cell>
        </row>
        <row r="784">
          <cell r="A784" t="str">
            <v>ALCALDIA DE SAN FELIPE</v>
          </cell>
        </row>
        <row r="785">
          <cell r="A785" t="str">
            <v>ALCALDIA DE SAN FERNANDO</v>
          </cell>
        </row>
        <row r="786">
          <cell r="A786" t="str">
            <v>ALCALDIA DE SAN FRANCISCO</v>
          </cell>
        </row>
        <row r="787">
          <cell r="A787" t="str">
            <v>ALCALDIA DE SAN GIL</v>
          </cell>
        </row>
        <row r="788">
          <cell r="A788" t="str">
            <v>ALCALDIA DE SAN JACINTO</v>
          </cell>
        </row>
        <row r="789">
          <cell r="A789" t="str">
            <v>ALCALDIA DE SAN JACINTO DEL CAUCA</v>
          </cell>
        </row>
        <row r="790">
          <cell r="A790" t="str">
            <v>ALCALDIA DE SAN JERÓNIMO</v>
          </cell>
        </row>
        <row r="791">
          <cell r="A791" t="str">
            <v>ALCALDIA DE SAN JOAQUÍN</v>
          </cell>
        </row>
        <row r="792">
          <cell r="A792" t="str">
            <v>ALCALDIA DE SAN JOSÉ</v>
          </cell>
        </row>
        <row r="793">
          <cell r="A793" t="str">
            <v>ALCALDIA DE SAN JOSÉ DE LA MONTAÑA</v>
          </cell>
        </row>
        <row r="794">
          <cell r="A794" t="str">
            <v>ALCALDIA DE SAN JOSÉ DE MIRANDA</v>
          </cell>
        </row>
        <row r="795">
          <cell r="A795" t="str">
            <v>ALCALDIA DE SAN JOSÉ DE PARE</v>
          </cell>
        </row>
        <row r="796">
          <cell r="A796" t="str">
            <v>ALCALDIA DE SAN JOSÉ DEL FRAGUA</v>
          </cell>
        </row>
        <row r="797">
          <cell r="A797" t="str">
            <v>ALCALDIA DE SAN JOSÉ DEL GUAVIARE</v>
          </cell>
        </row>
        <row r="798">
          <cell r="A798" t="str">
            <v>ALCALDIA DE SAN JOSÉ DEL PALMAR</v>
          </cell>
        </row>
        <row r="799">
          <cell r="A799" t="str">
            <v>ALCALDIA DE SAN JUAN DE ARAMA</v>
          </cell>
        </row>
        <row r="800">
          <cell r="A800" t="str">
            <v>ALCALDIA DE SAN JUAN DE BETULIA</v>
          </cell>
        </row>
        <row r="801">
          <cell r="A801" t="str">
            <v>ALCALDIA DE SAN JUAN DE RÍO SECO</v>
          </cell>
        </row>
        <row r="802">
          <cell r="A802" t="str">
            <v>ALCALDIA DE SAN JUAN DE URABA</v>
          </cell>
        </row>
        <row r="803">
          <cell r="A803" t="str">
            <v>ALCALDIA DE SAN JUAN DEL CESAR</v>
          </cell>
        </row>
        <row r="804">
          <cell r="A804" t="str">
            <v>ALCALDIA DE SAN JUAN NEPOMUCENO</v>
          </cell>
        </row>
        <row r="805">
          <cell r="A805" t="str">
            <v>ALCALDIA DE SAN JUANITO</v>
          </cell>
        </row>
        <row r="806">
          <cell r="A806" t="str">
            <v>ALCALDIA DE SAN LORENZO</v>
          </cell>
        </row>
        <row r="807">
          <cell r="A807" t="str">
            <v>ALCALDIA DE SAN LUIS</v>
          </cell>
        </row>
        <row r="808">
          <cell r="A808" t="str">
            <v>ALCALDIA DE SAN LUIS</v>
          </cell>
        </row>
        <row r="809">
          <cell r="A809" t="str">
            <v>ALCALDIA DE SAN LUIS DE GACENO</v>
          </cell>
        </row>
        <row r="810">
          <cell r="A810" t="str">
            <v>ALCALDIA DE SAN LUIS DE PALENQUE</v>
          </cell>
        </row>
        <row r="811">
          <cell r="A811" t="str">
            <v>ALCALDIA DE SAN MARCOS</v>
          </cell>
        </row>
        <row r="812">
          <cell r="A812" t="str">
            <v>ALCALDIA DE SAN MARTÍN</v>
          </cell>
        </row>
        <row r="813">
          <cell r="A813" t="str">
            <v>ALCALDIA DE SAN MARTÍN DE LOBA</v>
          </cell>
        </row>
        <row r="814">
          <cell r="A814" t="str">
            <v>ALCALDIA DE SAN MATEO</v>
          </cell>
        </row>
        <row r="815">
          <cell r="A815" t="str">
            <v>ALCALDIA DE SAN MIGUEL</v>
          </cell>
        </row>
        <row r="816">
          <cell r="A816" t="str">
            <v>ALCALDIA DE SAN MIGUEL DE SEMA</v>
          </cell>
        </row>
        <row r="817">
          <cell r="A817" t="str">
            <v>ALCALDIA DE SAN ONOFRE</v>
          </cell>
        </row>
        <row r="818">
          <cell r="A818" t="str">
            <v>ALCALDIA DE SAN PABLO</v>
          </cell>
        </row>
        <row r="819">
          <cell r="A819" t="str">
            <v>ALCALDIA DE SAN PABLO DE BORBUR</v>
          </cell>
        </row>
        <row r="820">
          <cell r="A820" t="str">
            <v>ALCALDIA DE SAN PEDRO</v>
          </cell>
        </row>
        <row r="821">
          <cell r="A821" t="str">
            <v>ALCALDIA DE SAN PEDRO</v>
          </cell>
        </row>
        <row r="822">
          <cell r="A822" t="str">
            <v>ALCALDIA DE SAN PEDRO DE CARTAGO</v>
          </cell>
        </row>
        <row r="823">
          <cell r="A823" t="str">
            <v>ALCALDIA DE SAN PEDRO DE URABA</v>
          </cell>
        </row>
        <row r="824">
          <cell r="A824" t="str">
            <v>ALCALDIA DE SAN PELAYO</v>
          </cell>
        </row>
        <row r="825">
          <cell r="A825" t="str">
            <v>ALCALDIA DE SAN RAFAEL</v>
          </cell>
        </row>
        <row r="826">
          <cell r="A826" t="str">
            <v>ALCALDIA DE SAN ROQUE</v>
          </cell>
        </row>
        <row r="827">
          <cell r="A827" t="str">
            <v>ALCALDIA DE SAN SEBASTIÁN</v>
          </cell>
        </row>
        <row r="828">
          <cell r="A828" t="str">
            <v>ALCALDIA DE SAN SEBASTIÁN DE BUENAVISTA</v>
          </cell>
        </row>
        <row r="829">
          <cell r="A829" t="str">
            <v>ALCALDIA DE SAN VICENTE</v>
          </cell>
        </row>
        <row r="830">
          <cell r="A830" t="str">
            <v>ALCALDIA DE SAN VICENTE DE CHUCURÍ</v>
          </cell>
        </row>
        <row r="831">
          <cell r="A831" t="str">
            <v>ALCALDIA DE SAN VICENTE DEL CAGUÁN</v>
          </cell>
        </row>
        <row r="832">
          <cell r="A832" t="str">
            <v>ALCALDIA DE SAN ZENÓN</v>
          </cell>
        </row>
        <row r="833">
          <cell r="A833" t="str">
            <v>ALCALDIA DE SANDONÁ</v>
          </cell>
        </row>
        <row r="834">
          <cell r="A834" t="str">
            <v>ALCALDIA DE SANTA ANA</v>
          </cell>
        </row>
        <row r="835">
          <cell r="A835" t="str">
            <v>ALCALDIA DE SANTA BARBARA</v>
          </cell>
        </row>
        <row r="836">
          <cell r="A836" t="str">
            <v>ALCALDIA DE SANTA BÁRBARA DE PINTO</v>
          </cell>
        </row>
        <row r="837">
          <cell r="A837" t="str">
            <v>ALCALDIA DE SANTA CATALINA</v>
          </cell>
        </row>
        <row r="838">
          <cell r="A838" t="str">
            <v>ALCALDIA DE SANTA HELENA DEL OPÓN</v>
          </cell>
        </row>
        <row r="839">
          <cell r="A839" t="str">
            <v>ALCALDIA DE SANTA ISABEL</v>
          </cell>
        </row>
        <row r="840">
          <cell r="A840" t="str">
            <v>ALCALDIA DE SANTA LUCÍA</v>
          </cell>
        </row>
        <row r="841">
          <cell r="A841" t="str">
            <v>ALCALDIA DE SANTA MARÍA</v>
          </cell>
        </row>
        <row r="842">
          <cell r="A842" t="str">
            <v>ALCALDIA DE SANTA MARTA</v>
          </cell>
        </row>
        <row r="843">
          <cell r="A843" t="str">
            <v>ALCALDIA DE SANTA ROSA</v>
          </cell>
        </row>
        <row r="844">
          <cell r="A844" t="str">
            <v>ALCALDIA DE SANTA ROSA DE CABAL</v>
          </cell>
        </row>
        <row r="845">
          <cell r="A845" t="str">
            <v>ALCALDIA DE SANTA ROSA DE OSOS</v>
          </cell>
        </row>
        <row r="846">
          <cell r="A846" t="str">
            <v>ALCALDIA DE SANTA ROSA DE VITERBO</v>
          </cell>
        </row>
        <row r="847">
          <cell r="A847" t="str">
            <v>ALCALDIA DE SANTA ROSA DEL SUR</v>
          </cell>
        </row>
        <row r="848">
          <cell r="A848" t="str">
            <v>ALCALDIA DE SANTA ROSALÍA</v>
          </cell>
        </row>
        <row r="849">
          <cell r="A849" t="str">
            <v>ALCALDIA DE SANTA SOFÍA</v>
          </cell>
        </row>
        <row r="850">
          <cell r="A850" t="str">
            <v>ALCALDIA DE SANTACRUZ</v>
          </cell>
        </row>
        <row r="851">
          <cell r="A851" t="str">
            <v>ALCALDIA DE SANTAFÉ DE ANTIOQUIA</v>
          </cell>
        </row>
        <row r="852">
          <cell r="A852" t="str">
            <v>ALCALDIA DE SANTANA</v>
          </cell>
        </row>
        <row r="853">
          <cell r="A853" t="str">
            <v>ALCALDIA DE SANTANDER DE QUILICHAO</v>
          </cell>
        </row>
        <row r="854">
          <cell r="A854" t="str">
            <v>ALCALDIA DE SANTIAGO</v>
          </cell>
        </row>
        <row r="855">
          <cell r="A855" t="str">
            <v>ALCALDIA DE SANTIAGO</v>
          </cell>
        </row>
        <row r="856">
          <cell r="A856" t="str">
            <v>ALCALDIA DE SANTIAGO DE TOLÚ</v>
          </cell>
        </row>
        <row r="857">
          <cell r="A857" t="str">
            <v>ALCALDIA DE SANTO DOMINGO</v>
          </cell>
        </row>
        <row r="858">
          <cell r="A858" t="str">
            <v>ALCALDIA DE SANTO TOMÁS</v>
          </cell>
        </row>
        <row r="859">
          <cell r="A859" t="str">
            <v>ALCALDIA DE SANTUARIO</v>
          </cell>
        </row>
        <row r="860">
          <cell r="A860" t="str">
            <v>ALCALDIA DE SAPUYES</v>
          </cell>
        </row>
        <row r="861">
          <cell r="A861" t="str">
            <v>ALCALDIA DE SARAVENA</v>
          </cell>
        </row>
        <row r="862">
          <cell r="A862" t="str">
            <v>ALCALDIA DE SARDINATA</v>
          </cell>
        </row>
        <row r="863">
          <cell r="A863" t="str">
            <v>ALCALDIA DE SASAIMA</v>
          </cell>
        </row>
        <row r="864">
          <cell r="A864" t="str">
            <v>ALCALDIA DE SATIVANORTE</v>
          </cell>
        </row>
        <row r="865">
          <cell r="A865" t="str">
            <v>ALCALDIA DE SATIVASUR</v>
          </cell>
        </row>
        <row r="866">
          <cell r="A866" t="str">
            <v>ALCALDIA DE SEGOVIA</v>
          </cell>
        </row>
        <row r="867">
          <cell r="A867" t="str">
            <v>ALCALDIA DE SESQUILÉ</v>
          </cell>
        </row>
        <row r="868">
          <cell r="A868" t="str">
            <v>ALCALDIA DE SEVILLA</v>
          </cell>
        </row>
        <row r="869">
          <cell r="A869" t="str">
            <v>ALCALDIA DE SIACHOQUE</v>
          </cell>
        </row>
        <row r="870">
          <cell r="A870" t="str">
            <v>ALCALDIA DE SIBATÉ</v>
          </cell>
        </row>
        <row r="871">
          <cell r="A871" t="str">
            <v>ALCALDIA DE SIBUNDOY</v>
          </cell>
        </row>
        <row r="872">
          <cell r="A872" t="str">
            <v>ALCALDIA DE SILOS</v>
          </cell>
        </row>
        <row r="873">
          <cell r="A873" t="str">
            <v>ALCALDIA DE SILVANIA</v>
          </cell>
        </row>
        <row r="874">
          <cell r="A874" t="str">
            <v>ALCALDIA DE SILVIA</v>
          </cell>
        </row>
        <row r="875">
          <cell r="A875" t="str">
            <v>ALCALDIA DE SIMACOTA</v>
          </cell>
        </row>
        <row r="876">
          <cell r="A876" t="str">
            <v>ALCALDIA DE SIMIJACA</v>
          </cell>
        </row>
        <row r="877">
          <cell r="A877" t="str">
            <v>ALCALDIA DE SIMITÍ</v>
          </cell>
        </row>
        <row r="878">
          <cell r="A878" t="str">
            <v>ALCALDIA DE SINCÉ</v>
          </cell>
        </row>
        <row r="879">
          <cell r="A879" t="str">
            <v>ALCALDIA DE SINCELEJO</v>
          </cell>
        </row>
        <row r="880">
          <cell r="A880" t="str">
            <v>ALCALDIA DE SIPÍ</v>
          </cell>
        </row>
        <row r="881">
          <cell r="A881" t="str">
            <v>ALCALDIA DE SITIONUEVO</v>
          </cell>
        </row>
        <row r="882">
          <cell r="A882" t="str">
            <v>ALCALDIA DE SOACHA</v>
          </cell>
        </row>
        <row r="883">
          <cell r="A883" t="str">
            <v>ALCALDIA DE SOATÁ</v>
          </cell>
        </row>
        <row r="884">
          <cell r="A884" t="str">
            <v>ALCALDIA DE SOCHA</v>
          </cell>
        </row>
        <row r="885">
          <cell r="A885" t="str">
            <v>ALCALDIA DE SOCORRO</v>
          </cell>
        </row>
        <row r="886">
          <cell r="A886" t="str">
            <v>ALCALDIA DE SOCOTÁ</v>
          </cell>
        </row>
        <row r="887">
          <cell r="A887" t="str">
            <v>ALCALDIA DE SOGAMOSO</v>
          </cell>
        </row>
        <row r="888">
          <cell r="A888" t="str">
            <v>ALCALDIA DE SOLANO</v>
          </cell>
        </row>
        <row r="889">
          <cell r="A889" t="str">
            <v>ALCALDIA DE SOLEDAD</v>
          </cell>
        </row>
        <row r="890">
          <cell r="A890" t="str">
            <v>ALCALDIA DE SOLITA</v>
          </cell>
        </row>
        <row r="891">
          <cell r="A891" t="str">
            <v>ALCALDIA DE SOMONDOCO</v>
          </cell>
        </row>
        <row r="892">
          <cell r="A892" t="str">
            <v>ALCALDIA DE SONSON</v>
          </cell>
        </row>
        <row r="893">
          <cell r="A893" t="str">
            <v>ALCALDIA DE SOPETRÁN</v>
          </cell>
        </row>
        <row r="894">
          <cell r="A894" t="str">
            <v>ALCALDIA DE SOPLAVIENTO</v>
          </cell>
        </row>
        <row r="895">
          <cell r="A895" t="str">
            <v>ALCALDIA DE SOPÓ</v>
          </cell>
        </row>
        <row r="896">
          <cell r="A896" t="str">
            <v>ALCALDIA DE SORA</v>
          </cell>
        </row>
        <row r="897">
          <cell r="A897" t="str">
            <v>ALCALDIA DE SORACÁ</v>
          </cell>
        </row>
        <row r="898">
          <cell r="A898" t="str">
            <v>ALCALDIA DE SOTAQUIRÁ</v>
          </cell>
        </row>
        <row r="899">
          <cell r="A899" t="str">
            <v>ALCALDIA DE SOTARA</v>
          </cell>
        </row>
        <row r="900">
          <cell r="A900" t="str">
            <v>ALCALDIA DE SUAITA</v>
          </cell>
        </row>
        <row r="901">
          <cell r="A901" t="str">
            <v>ALCALDIA DE SUAN</v>
          </cell>
        </row>
        <row r="902">
          <cell r="A902" t="str">
            <v>ALCALDIA DE SUAREZ</v>
          </cell>
        </row>
        <row r="903">
          <cell r="A903" t="str">
            <v>ALCALDIA DE SUÁREZ</v>
          </cell>
        </row>
        <row r="904">
          <cell r="A904" t="str">
            <v>ALCALDIA DE SUAZA</v>
          </cell>
        </row>
        <row r="905">
          <cell r="A905" t="str">
            <v>ALCALDIA DE SUBACHOQUE</v>
          </cell>
        </row>
        <row r="906">
          <cell r="A906" t="str">
            <v>ALCALDIA DE SUCRE</v>
          </cell>
        </row>
        <row r="907">
          <cell r="A907" t="str">
            <v>ALCALDIA DE SUESCA</v>
          </cell>
        </row>
        <row r="908">
          <cell r="A908" t="str">
            <v>ALCALDIA DE SUPATÁ</v>
          </cell>
        </row>
        <row r="909">
          <cell r="A909" t="str">
            <v>ALCALDIA DE SUPÍA</v>
          </cell>
        </row>
        <row r="910">
          <cell r="A910" t="str">
            <v>ALCALDIA DE SURATÁ</v>
          </cell>
        </row>
        <row r="911">
          <cell r="A911" t="str">
            <v>ALCALDIA DE SUSA</v>
          </cell>
        </row>
        <row r="912">
          <cell r="A912" t="str">
            <v>ALCALDIA DE SUSACÓN</v>
          </cell>
        </row>
        <row r="913">
          <cell r="A913" t="str">
            <v>ALCALDIA DE SUTAMARCHÁN</v>
          </cell>
        </row>
        <row r="914">
          <cell r="A914" t="str">
            <v>ALCALDIA DE SUTATAUSA</v>
          </cell>
        </row>
        <row r="915">
          <cell r="A915" t="str">
            <v>ALCALDIA DE SUTATENZA</v>
          </cell>
        </row>
        <row r="916">
          <cell r="A916" t="str">
            <v>ALCALDIA DE TABIO</v>
          </cell>
        </row>
        <row r="917">
          <cell r="A917" t="str">
            <v>ALCALDIA DE TADÓ</v>
          </cell>
        </row>
        <row r="918">
          <cell r="A918" t="str">
            <v>ALCALDIA DE TALAIGUA NUEVO</v>
          </cell>
        </row>
        <row r="919">
          <cell r="A919" t="str">
            <v>ALCALDIA DE TAMALAMEQUE</v>
          </cell>
        </row>
        <row r="920">
          <cell r="A920" t="str">
            <v>ALCALDIA DE TÁMARA</v>
          </cell>
        </row>
        <row r="921">
          <cell r="A921" t="str">
            <v>ALCALDIA DE TAME</v>
          </cell>
        </row>
        <row r="922">
          <cell r="A922" t="str">
            <v>ALCALDIA DE TÁMESIS</v>
          </cell>
        </row>
        <row r="923">
          <cell r="A923" t="str">
            <v>ALCALDIA DE TAMINANGO</v>
          </cell>
        </row>
        <row r="924">
          <cell r="A924" t="str">
            <v>ALCALDIA DE TANGUA</v>
          </cell>
        </row>
        <row r="925">
          <cell r="A925" t="str">
            <v>ALCALDIA DE TARAIRA</v>
          </cell>
        </row>
        <row r="926">
          <cell r="A926" t="str">
            <v>ALCALDIA DE TARAPACÁ</v>
          </cell>
        </row>
        <row r="927">
          <cell r="A927" t="str">
            <v>ALCALDIA DE TARAZÁ</v>
          </cell>
        </row>
        <row r="928">
          <cell r="A928" t="str">
            <v>ALCALDIA DE TARQUI</v>
          </cell>
        </row>
        <row r="929">
          <cell r="A929" t="str">
            <v>ALCALDIA DE TARSO</v>
          </cell>
        </row>
        <row r="930">
          <cell r="A930" t="str">
            <v>ALCALDIA DE TASCO</v>
          </cell>
        </row>
        <row r="931">
          <cell r="A931" t="str">
            <v>ALCALDIA DE TAURAMENA</v>
          </cell>
        </row>
        <row r="932">
          <cell r="A932" t="str">
            <v>ALCALDIA DE TAUSA</v>
          </cell>
        </row>
        <row r="933">
          <cell r="A933" t="str">
            <v>ALCALDIA DE TELLO</v>
          </cell>
        </row>
        <row r="934">
          <cell r="A934" t="str">
            <v>ALCALDIA DE TENA</v>
          </cell>
        </row>
        <row r="935">
          <cell r="A935" t="str">
            <v>ALCALDIA DE TENERIFE</v>
          </cell>
        </row>
        <row r="936">
          <cell r="A936" t="str">
            <v>ALCALDIA DE TENJO</v>
          </cell>
        </row>
        <row r="937">
          <cell r="A937" t="str">
            <v>ALCALDIA DE TENZA</v>
          </cell>
        </row>
        <row r="938">
          <cell r="A938" t="str">
            <v>ALCALDIA DE TEORAMA</v>
          </cell>
        </row>
        <row r="939">
          <cell r="A939" t="str">
            <v>ALCALDIA DE TERUEL</v>
          </cell>
        </row>
        <row r="940">
          <cell r="A940" t="str">
            <v>ALCALDIA DE TESALIA</v>
          </cell>
        </row>
        <row r="941">
          <cell r="A941" t="str">
            <v>ALCALDIA DE TIBACUY</v>
          </cell>
        </row>
        <row r="942">
          <cell r="A942" t="str">
            <v>ALCALDIA DE TIBANÁ</v>
          </cell>
        </row>
        <row r="943">
          <cell r="A943" t="str">
            <v>ALCALDIA DE TIBASOSA</v>
          </cell>
        </row>
        <row r="944">
          <cell r="A944" t="str">
            <v>ALCALDIA DE TIBIRITA</v>
          </cell>
        </row>
        <row r="945">
          <cell r="A945" t="str">
            <v>ALCALDIA DE TIBÚ</v>
          </cell>
        </row>
        <row r="946">
          <cell r="A946" t="str">
            <v>ALCALDIA DE TIERRALTA</v>
          </cell>
        </row>
        <row r="947">
          <cell r="A947" t="str">
            <v>ALCALDIA DE TIMANÁ</v>
          </cell>
        </row>
        <row r="948">
          <cell r="A948" t="str">
            <v>ALCALDIA DE TIMBÍO</v>
          </cell>
        </row>
        <row r="949">
          <cell r="A949" t="str">
            <v>ALCALDIA DE TIMBIQUÍ</v>
          </cell>
        </row>
        <row r="950">
          <cell r="A950" t="str">
            <v>ALCALDIA DE TINJACÁ</v>
          </cell>
        </row>
        <row r="951">
          <cell r="A951" t="str">
            <v>ALCALDIA DE TIPACOQUE</v>
          </cell>
        </row>
        <row r="952">
          <cell r="A952" t="str">
            <v>ALCALDIA DE TIQUISIO</v>
          </cell>
        </row>
        <row r="953">
          <cell r="A953" t="str">
            <v>ALCALDIA DE TITIRIBÍ</v>
          </cell>
        </row>
        <row r="954">
          <cell r="A954" t="str">
            <v>ALCALDIA DE TOCA</v>
          </cell>
        </row>
        <row r="955">
          <cell r="A955" t="str">
            <v>ALCALDIA DE TOCAIMA</v>
          </cell>
        </row>
        <row r="956">
          <cell r="A956" t="str">
            <v>ALCALDIA DE TOCANCIPÁ</v>
          </cell>
        </row>
        <row r="957">
          <cell r="A957" t="str">
            <v>ALCALDIA DE TOGÜÍ</v>
          </cell>
        </row>
        <row r="958">
          <cell r="A958" t="str">
            <v>ALCALDIA DE TOLEDO</v>
          </cell>
        </row>
        <row r="959">
          <cell r="A959" t="str">
            <v>ALCALDIA DE TOLÚ VIEJO</v>
          </cell>
        </row>
        <row r="960">
          <cell r="A960" t="str">
            <v>ALCALDIA DE TONA</v>
          </cell>
        </row>
        <row r="961">
          <cell r="A961" t="str">
            <v>ALCALDIA DE TÓPAGA</v>
          </cell>
        </row>
        <row r="962">
          <cell r="A962" t="str">
            <v>ALCALDIA DE TOPAIPÍ</v>
          </cell>
        </row>
        <row r="963">
          <cell r="A963" t="str">
            <v>ALCALDIA DE TORIBIO</v>
          </cell>
        </row>
        <row r="964">
          <cell r="A964" t="str">
            <v>ALCALDIA DE TORO</v>
          </cell>
        </row>
        <row r="965">
          <cell r="A965" t="str">
            <v>ALCALDIA DE TOTA</v>
          </cell>
        </row>
        <row r="966">
          <cell r="A966" t="str">
            <v>ALCALDIA DE TOTORÓ</v>
          </cell>
        </row>
        <row r="967">
          <cell r="A967" t="str">
            <v>ALCALDIA DE TRINIDAD</v>
          </cell>
        </row>
        <row r="968">
          <cell r="A968" t="str">
            <v>ALCALDIA DE TRUJILLO</v>
          </cell>
        </row>
        <row r="969">
          <cell r="A969" t="str">
            <v>ALCALDIA DE TUBARÁ</v>
          </cell>
        </row>
        <row r="970">
          <cell r="A970" t="str">
            <v>ALCALDIA DE TULUÁ</v>
          </cell>
        </row>
        <row r="971">
          <cell r="A971" t="str">
            <v>ALCALDIA DE TUMACO</v>
          </cell>
        </row>
        <row r="972">
          <cell r="A972" t="str">
            <v>ALCALDIA DE TUNJA</v>
          </cell>
        </row>
        <row r="973">
          <cell r="A973" t="str">
            <v>ALCALDIA DE TUNUNGUÁ</v>
          </cell>
        </row>
        <row r="974">
          <cell r="A974" t="str">
            <v>ALCALDIA DE TÚQUERRES</v>
          </cell>
        </row>
        <row r="975">
          <cell r="A975" t="str">
            <v>ALCALDIA DE TURBACO</v>
          </cell>
        </row>
        <row r="976">
          <cell r="A976" t="str">
            <v>ALCALDIA DE TURBANÁ</v>
          </cell>
        </row>
        <row r="977">
          <cell r="A977" t="str">
            <v>ALCALDIA DE TURBO</v>
          </cell>
        </row>
        <row r="978">
          <cell r="A978" t="str">
            <v>ALCALDIA DE TURMEQUÉ</v>
          </cell>
        </row>
        <row r="979">
          <cell r="A979" t="str">
            <v>ALCALDIA DE TUTA</v>
          </cell>
        </row>
        <row r="980">
          <cell r="A980" t="str">
            <v>ALCALDIA DE TUTAZÁ</v>
          </cell>
        </row>
        <row r="981">
          <cell r="A981" t="str">
            <v>ALCALDIA DE UBALÁ</v>
          </cell>
        </row>
        <row r="982">
          <cell r="A982" t="str">
            <v>ALCALDIA DE UBAQUE</v>
          </cell>
        </row>
        <row r="983">
          <cell r="A983" t="str">
            <v>ALCALDIA DE ULLOA</v>
          </cell>
        </row>
        <row r="984">
          <cell r="A984" t="str">
            <v>ALCALDIA DE UMBITA</v>
          </cell>
        </row>
        <row r="985">
          <cell r="A985" t="str">
            <v>ALCALDIA DE UNE</v>
          </cell>
        </row>
        <row r="986">
          <cell r="A986" t="str">
            <v>ALCALDIA DE UNGUÍA</v>
          </cell>
        </row>
        <row r="987">
          <cell r="A987" t="str">
            <v>ALCALDIA DE UNIÓN PANAMERICANA</v>
          </cell>
        </row>
        <row r="988">
          <cell r="A988" t="str">
            <v>ALCALDIA DE URAMITA</v>
          </cell>
        </row>
        <row r="989">
          <cell r="A989" t="str">
            <v>ALCALDIA DE URIBE</v>
          </cell>
        </row>
        <row r="990">
          <cell r="A990" t="str">
            <v>ALCALDIA DE URIBIA</v>
          </cell>
        </row>
        <row r="991">
          <cell r="A991" t="str">
            <v>ALCALDIA DE URRAO</v>
          </cell>
        </row>
        <row r="992">
          <cell r="A992" t="str">
            <v>ALCALDIA DE URUMITA</v>
          </cell>
        </row>
        <row r="993">
          <cell r="A993" t="str">
            <v>ALCALDIA DE USIACURÍ</v>
          </cell>
        </row>
        <row r="994">
          <cell r="A994" t="str">
            <v>ALCALDIA DE ÚTICA</v>
          </cell>
        </row>
        <row r="995">
          <cell r="A995" t="str">
            <v>ALCALDIA DE VALDIVIA</v>
          </cell>
        </row>
        <row r="996">
          <cell r="A996" t="str">
            <v>ALCALDIA DE VALENCIA</v>
          </cell>
        </row>
        <row r="997">
          <cell r="A997" t="str">
            <v>ALCALDIA DE VALLE DE SAN JOSÉ</v>
          </cell>
        </row>
        <row r="998">
          <cell r="A998" t="str">
            <v>ALCALDIA DE VALLE DE SAN JUAN</v>
          </cell>
        </row>
        <row r="999">
          <cell r="A999" t="str">
            <v>ALCALDIA DE VALLE DEL GUAMUEZ</v>
          </cell>
        </row>
        <row r="1000">
          <cell r="A1000" t="str">
            <v>ALCALDIA DE VALLEDUPAR</v>
          </cell>
        </row>
        <row r="1001">
          <cell r="A1001" t="str">
            <v>ALCALDIA DE VALPARAISO</v>
          </cell>
        </row>
        <row r="1002">
          <cell r="A1002" t="str">
            <v>ALCALDIA DE VALPARAÍSO</v>
          </cell>
        </row>
        <row r="1003">
          <cell r="A1003" t="str">
            <v>ALCALDIA DE VEGACHÍ</v>
          </cell>
        </row>
        <row r="1004">
          <cell r="A1004" t="str">
            <v>ALCALDIA DE VÉLEZ</v>
          </cell>
        </row>
        <row r="1005">
          <cell r="A1005" t="str">
            <v>ALCALDIA DE VENADILLO</v>
          </cell>
        </row>
        <row r="1006">
          <cell r="A1006" t="str">
            <v>ALCALDIA DE VENECIA</v>
          </cell>
        </row>
        <row r="1007">
          <cell r="A1007" t="str">
            <v>ALCALDIA DE VENECIA</v>
          </cell>
        </row>
        <row r="1008">
          <cell r="A1008" t="str">
            <v>ALCALDIA DE VENTAQUEMADA</v>
          </cell>
        </row>
        <row r="1009">
          <cell r="A1009" t="str">
            <v>ALCALDIA DE VERGARA</v>
          </cell>
        </row>
        <row r="1010">
          <cell r="A1010" t="str">
            <v>ALCALDIA DE VERSALLES</v>
          </cell>
        </row>
        <row r="1011">
          <cell r="A1011" t="str">
            <v>ALCALDIA DE VETAS</v>
          </cell>
        </row>
        <row r="1012">
          <cell r="A1012" t="str">
            <v>ALCALDIA DE VIANÍ</v>
          </cell>
        </row>
        <row r="1013">
          <cell r="A1013" t="str">
            <v>ALCALDIA DE VICTORIA</v>
          </cell>
        </row>
        <row r="1014">
          <cell r="A1014" t="str">
            <v>ALCALDIA DE VIGÍA DEL FUERTE</v>
          </cell>
        </row>
        <row r="1015">
          <cell r="A1015" t="str">
            <v>ALCALDIA DE VIJES</v>
          </cell>
        </row>
        <row r="1016">
          <cell r="A1016" t="str">
            <v>ALCALDIA DE VILLA CARO</v>
          </cell>
        </row>
        <row r="1017">
          <cell r="A1017" t="str">
            <v>ALCALDIA DE VILLA DE LEYVA</v>
          </cell>
        </row>
        <row r="1018">
          <cell r="A1018" t="str">
            <v>ALCALDIA DE VILLA DE SAN DIEGO DE UBATE</v>
          </cell>
        </row>
        <row r="1019">
          <cell r="A1019" t="str">
            <v>ALCALDIA DE VILLA DEL ROSARIO</v>
          </cell>
        </row>
        <row r="1020">
          <cell r="A1020" t="str">
            <v>ALCALDIA DE VILLA RICA</v>
          </cell>
        </row>
        <row r="1021">
          <cell r="A1021" t="str">
            <v>ALCALDIA DE VILLAGARZÓN</v>
          </cell>
        </row>
        <row r="1022">
          <cell r="A1022" t="str">
            <v>ALCALDIA DE VILLAGÓMEZ</v>
          </cell>
        </row>
        <row r="1023">
          <cell r="A1023" t="str">
            <v>ALCALDIA DE VILLAHERMOSA</v>
          </cell>
        </row>
        <row r="1024">
          <cell r="A1024" t="str">
            <v>ALCALDIA DE VILLAMARÍA</v>
          </cell>
        </row>
        <row r="1025">
          <cell r="A1025" t="str">
            <v>ALCALDIA DE VILLANUEVA</v>
          </cell>
        </row>
        <row r="1026">
          <cell r="A1026" t="str">
            <v>ALCALDIA DE VILLAPINZÓN</v>
          </cell>
        </row>
        <row r="1027">
          <cell r="A1027" t="str">
            <v>ALCALDIA DE VILLARRICA</v>
          </cell>
        </row>
        <row r="1028">
          <cell r="A1028" t="str">
            <v>ALCALDIA DE VILLAVICENCIO</v>
          </cell>
        </row>
        <row r="1029">
          <cell r="A1029" t="str">
            <v>ALCALDIA DE VILLAVIEJA</v>
          </cell>
        </row>
        <row r="1030">
          <cell r="A1030" t="str">
            <v>ALCALDIA DE VILLETA</v>
          </cell>
        </row>
        <row r="1031">
          <cell r="A1031" t="str">
            <v>ALCALDIA DE VIOTÁ</v>
          </cell>
        </row>
        <row r="1032">
          <cell r="A1032" t="str">
            <v>ALCALDIA DE VIRACACHÁ</v>
          </cell>
        </row>
        <row r="1033">
          <cell r="A1033" t="str">
            <v>ALCALDIA DE VISTAHERMOSA</v>
          </cell>
        </row>
        <row r="1034">
          <cell r="A1034" t="str">
            <v>ALCALDIA DE VITERBO</v>
          </cell>
        </row>
        <row r="1035">
          <cell r="A1035" t="str">
            <v>ALCALDIA DE YACOPÍ</v>
          </cell>
        </row>
        <row r="1036">
          <cell r="A1036" t="str">
            <v>ALCALDIA DE YACUANQUER</v>
          </cell>
        </row>
        <row r="1037">
          <cell r="A1037" t="str">
            <v>ALCALDIA DE YAGUARÁ</v>
          </cell>
        </row>
        <row r="1038">
          <cell r="A1038" t="str">
            <v>ALCALDIA DE YALÍ</v>
          </cell>
        </row>
        <row r="1039">
          <cell r="A1039" t="str">
            <v>ALCALDIA DE YARUMAL</v>
          </cell>
        </row>
        <row r="1040">
          <cell r="A1040" t="str">
            <v>ALCALDIA DE YAVARATÉ</v>
          </cell>
        </row>
        <row r="1041">
          <cell r="A1041" t="str">
            <v>ALCALDIA DE YOLOMBÓ</v>
          </cell>
        </row>
        <row r="1042">
          <cell r="A1042" t="str">
            <v>ALCALDIA DE YONDÓ</v>
          </cell>
        </row>
        <row r="1043">
          <cell r="A1043" t="str">
            <v>ALCALDIA DE YOPAL</v>
          </cell>
        </row>
        <row r="1044">
          <cell r="A1044" t="str">
            <v>ALCALDIA DE YOTOCO</v>
          </cell>
        </row>
        <row r="1045">
          <cell r="A1045" t="str">
            <v>ALCALDIA DE YUMBO</v>
          </cell>
        </row>
        <row r="1046">
          <cell r="A1046" t="str">
            <v>ALCALDIA DE ZAMBRANO</v>
          </cell>
        </row>
        <row r="1047">
          <cell r="A1047" t="str">
            <v>ALCALDIA DE ZAPATOCA</v>
          </cell>
        </row>
        <row r="1048">
          <cell r="A1048" t="str">
            <v>ALCALDIA DE ZAPAYÁN</v>
          </cell>
        </row>
        <row r="1049">
          <cell r="A1049" t="str">
            <v>ALCALDIA DE ZARAGOZA</v>
          </cell>
        </row>
        <row r="1050">
          <cell r="A1050" t="str">
            <v>ALCALDIA DE ZARZAL</v>
          </cell>
        </row>
        <row r="1051">
          <cell r="A1051" t="str">
            <v>ALCALDIA DE ZETAQUIRA</v>
          </cell>
        </row>
        <row r="1052">
          <cell r="A1052" t="str">
            <v>ALCALDIA DE ZIPACÓN</v>
          </cell>
        </row>
        <row r="1053">
          <cell r="A1053" t="str">
            <v>ALCALDIA DE ZIPAQUIRÁ</v>
          </cell>
        </row>
        <row r="1054">
          <cell r="A1054" t="str">
            <v>ALCALDIA DE ZONA BANANERA</v>
          </cell>
        </row>
        <row r="1055">
          <cell r="A1055" t="str">
            <v>ANALISIS SOCIO ECONOMICO</v>
          </cell>
        </row>
        <row r="1056">
          <cell r="A1056" t="str">
            <v>ARCHIVO GENERAL DE LA NACION</v>
          </cell>
        </row>
        <row r="1057">
          <cell r="A1057" t="str">
            <v>ARMADA NACIONAL</v>
          </cell>
        </row>
        <row r="1058">
          <cell r="A1058" t="str">
            <v>ARTESANIAS DE COLOMBIA</v>
          </cell>
        </row>
        <row r="1059">
          <cell r="A1059" t="str">
            <v>AUDITORIA GENERAL DE LA NACION</v>
          </cell>
        </row>
        <row r="1060">
          <cell r="A1060" t="str">
            <v>BIBLIOTECA PILOTO DE MEDELLIN PARA AMERICA LATINA</v>
          </cell>
        </row>
        <row r="1061">
          <cell r="A1061" t="str">
            <v>BIENESTAR SOCIAL DAFP</v>
          </cell>
        </row>
        <row r="1062">
          <cell r="A1062" t="str">
            <v>CAJA DE CREDITO AGRARIO, INDUSTRIAL Y MINERO</v>
          </cell>
        </row>
        <row r="1063">
          <cell r="A1063" t="str">
            <v>CAJA DE PREVISION SOCIAL DE COMUNICACIONES</v>
          </cell>
        </row>
        <row r="1064">
          <cell r="A1064" t="str">
            <v>CAJA DE PREVISION SOCIAL DE LA SUPERINTENDENCIA BANCARI</v>
          </cell>
        </row>
        <row r="1065">
          <cell r="A1065" t="str">
            <v>CAJA DE RETIRO DE LAS FUERZAS MILITARES</v>
          </cell>
        </row>
        <row r="1066">
          <cell r="A1066" t="str">
            <v>CAJA DE SUELDOS DE RETIRO DE LA POLICIA NACIONAL</v>
          </cell>
        </row>
        <row r="1067">
          <cell r="A1067" t="str">
            <v>CAJA DE VIVIENDA MILITAR</v>
          </cell>
        </row>
        <row r="1068">
          <cell r="A1068" t="str">
            <v>CAJA NACIONAL DE PREVISION SOCIAL</v>
          </cell>
        </row>
        <row r="1069">
          <cell r="A1069" t="str">
            <v>CAMARA DE REPRESENTANTES</v>
          </cell>
        </row>
        <row r="1070">
          <cell r="A1070" t="str">
            <v>CENTRO DE EDUCACION EN ADMINISTRACION DE SALUD</v>
          </cell>
        </row>
        <row r="1071">
          <cell r="A1071" t="str">
            <v>CENTRO DERMATOLOGICO FEDERICO LLERAS ACOSTA</v>
          </cell>
        </row>
        <row r="1072">
          <cell r="A1072" t="str">
            <v>CENTRO JORGE ELIECER GAITAN</v>
          </cell>
        </row>
        <row r="1073">
          <cell r="A1073" t="str">
            <v>CESANTIAS Y VIVIENDA - FONPRENOR</v>
          </cell>
        </row>
        <row r="1074">
          <cell r="A1074" t="str">
            <v>CLUB MILITAR DE OFICIALES</v>
          </cell>
        </row>
        <row r="1075">
          <cell r="A1075" t="str">
            <v>COLEGIO DE BOYACA</v>
          </cell>
        </row>
        <row r="1076">
          <cell r="A1076" t="str">
            <v>COLEGIO INTEGRADO NACIONAL ORIENTE DE CALDAS</v>
          </cell>
        </row>
        <row r="1077">
          <cell r="A1077" t="str">
            <v>COLEGIO MAYOR DE ANTIOQUIA</v>
          </cell>
        </row>
        <row r="1078">
          <cell r="A1078" t="str">
            <v>COLEGIO MAYOR DE BOLIVAR</v>
          </cell>
        </row>
        <row r="1079">
          <cell r="A1079" t="str">
            <v>COLEGIO MAYOR DE CAUCA</v>
          </cell>
        </row>
        <row r="1080">
          <cell r="A1080" t="str">
            <v>COLEGIO MAYOR DE CUNDINAMARCA</v>
          </cell>
        </row>
        <row r="1081">
          <cell r="A1081" t="str">
            <v>COMISION DE REGULACION DE ENERGIA Y GAS</v>
          </cell>
        </row>
        <row r="1082">
          <cell r="A1082" t="str">
            <v>COMISION NACIONAL DE REGALIAS</v>
          </cell>
        </row>
        <row r="1083">
          <cell r="A1083" t="str">
            <v>COMISIONADO NACIONAL PARA LA POLICIA</v>
          </cell>
        </row>
        <row r="1084">
          <cell r="A1084" t="str">
            <v>CONGRESO DE LA REPUBLICA</v>
          </cell>
        </row>
        <row r="1085">
          <cell r="A1085" t="str">
            <v>CONSEJO SUPERIOR DE LA JUDICATURA</v>
          </cell>
        </row>
        <row r="1086">
          <cell r="A1086" t="str">
            <v>CORPOARCION NASAKIWE</v>
          </cell>
        </row>
        <row r="1087">
          <cell r="A1087" t="str">
            <v>CORPORACION AUTONOMA REGIONAL DE BOYACA</v>
          </cell>
        </row>
        <row r="1088">
          <cell r="A1088" t="str">
            <v>CORPORACION AUTONOMA REGIONAL DE CHIVOR</v>
          </cell>
        </row>
        <row r="1089">
          <cell r="A1089" t="str">
            <v>CORPORACION AUTONOMA REGIONAL DE CUNDINAMARCA</v>
          </cell>
        </row>
        <row r="1090">
          <cell r="A1090" t="str">
            <v>CORPORACION AUTONOMA REGIONAL DE DESARRLLO DE CALDAS</v>
          </cell>
        </row>
        <row r="1091">
          <cell r="A1091" t="str">
            <v>CORPORACION AUTONOMA REGIONAL DE LA FRONTERA NOR-ORIENT</v>
          </cell>
        </row>
        <row r="1092">
          <cell r="A1092" t="str">
            <v>CORPORACION AUTONOMA REGIONAL DE LA GUAJIRA</v>
          </cell>
        </row>
        <row r="1093">
          <cell r="A1093" t="str">
            <v>CORPORACION AUTONOMA REGIONAL DE LA ORINOQUIA</v>
          </cell>
        </row>
        <row r="1094">
          <cell r="A1094" t="str">
            <v>CORPORACION AUTONOMA REGIONAL DE LOS VALLES DEL SINU Y</v>
          </cell>
        </row>
        <row r="1095">
          <cell r="A1095" t="str">
            <v>CORPORACION AUTONOMA REGIONAL DE RIONEGRO</v>
          </cell>
        </row>
        <row r="1096">
          <cell r="A1096" t="str">
            <v>CORPORACION AUTONOMA REGIONAL DE SANTANDER</v>
          </cell>
        </row>
        <row r="1097">
          <cell r="A1097" t="str">
            <v>CORPORACION AUTONOMA REGIONAL DE SUCRE</v>
          </cell>
        </row>
        <row r="1098">
          <cell r="A1098" t="str">
            <v>CORPORACION AUTONOMA REGIONAL DEL ALTO MAGDALENA</v>
          </cell>
        </row>
        <row r="1099">
          <cell r="A1099" t="str">
            <v>CORPORACION AUTONOMA REGIONAL DEL ATLANTICO</v>
          </cell>
        </row>
        <row r="1100">
          <cell r="A1100" t="str">
            <v>CORPORACION AUTONOMA REGIONAL DEL CANAL DEL DIQUE</v>
          </cell>
        </row>
        <row r="1101">
          <cell r="A1101" t="str">
            <v>CORPORACION AUTONOMA REGIONAL DEL CENTRO DE ANTIOQUIA</v>
          </cell>
        </row>
        <row r="1102">
          <cell r="A1102" t="str">
            <v>CORPORACION AUTONOMA REGIONAL DEL CESAR</v>
          </cell>
        </row>
        <row r="1103">
          <cell r="A1103" t="str">
            <v>CORPORACION AUTONOMA REGIONAL DEL GUAVIO</v>
          </cell>
        </row>
        <row r="1104">
          <cell r="A1104" t="str">
            <v>CORPORACION AUTONOMA REGIONAL DEL MAGDALENA Y SIERRA NE</v>
          </cell>
        </row>
        <row r="1105">
          <cell r="A1105" t="str">
            <v>CORPORACION AUTONOMA REGIONAL DEL PUTUMAYO</v>
          </cell>
        </row>
        <row r="1106">
          <cell r="A1106" t="str">
            <v>CORPORACION AUTONOMA REGIONAL DEL QUINDIO</v>
          </cell>
        </row>
        <row r="1107">
          <cell r="A1107" t="str">
            <v>CORPORACION AUTONOMA REGIONAL DEL RIO GRANDE DE LA MAGDALENA</v>
          </cell>
        </row>
        <row r="1108">
          <cell r="A1108" t="str">
            <v>CORPORACION AUTONOMA REGIONAL DEL RISARALDA</v>
          </cell>
        </row>
        <row r="1109">
          <cell r="A1109" t="str">
            <v>CORPORACION AUTONOMA REGIONAL DEL SUR DE BOLIVAR</v>
          </cell>
        </row>
        <row r="1110">
          <cell r="A1110" t="str">
            <v>CORPORACION AUTONOMA REGIONAL DEL TOLIMA</v>
          </cell>
        </row>
        <row r="1111">
          <cell r="A1111" t="str">
            <v>CORPORACION AUTONOMA REGIONAL DEL VALLE</v>
          </cell>
        </row>
        <row r="1112">
          <cell r="A1112" t="str">
            <v>CORPORACION AUTONOMA REGIONAL PARA EL DESARROLLO DE NAR</v>
          </cell>
        </row>
        <row r="1113">
          <cell r="A1113" t="str">
            <v>CORPORACION AUTONOMA REGIONAL PARA EL DESARROLLO SOSTENIBLE DEL CHOCO</v>
          </cell>
        </row>
        <row r="1114">
          <cell r="A1114" t="str">
            <v>CORPORACION DE DEFENSA DE LA MESETA DE BUCARAMANGA</v>
          </cell>
        </row>
        <row r="1115">
          <cell r="A1115" t="str">
            <v>CORPORACION ELECTRICA DE LA COSTA ATLANTICA</v>
          </cell>
        </row>
        <row r="1116">
          <cell r="A1116" t="str">
            <v>CORPORACION NACIONAL DE TURISMO</v>
          </cell>
        </row>
        <row r="1117">
          <cell r="A1117" t="str">
            <v>CORPORACION PARA EL DESARROLLO SOSTENIBLE DE DE LA MOJANA Y EL SAN JORGE</v>
          </cell>
        </row>
        <row r="1118">
          <cell r="A1118" t="str">
            <v>CORPORACION PARA EL DESARROLLO SOSTENIBLE DE LA MACARENA</v>
          </cell>
        </row>
        <row r="1119">
          <cell r="A1119" t="str">
            <v>CORPORACION PARA EL DESARROLLO SOSTENIBLE DE LA SIERRA NEVADA DE SANTA MARTA</v>
          </cell>
        </row>
        <row r="1120">
          <cell r="A1120" t="str">
            <v>CORPORACION PARA EL DESARROLLO SOSTENIBLE DE URABA</v>
          </cell>
        </row>
        <row r="1121">
          <cell r="A1121" t="str">
            <v>CORPORACION PARA EL DESARROLLO SOSTENIBLE DEL ARCHIPIELAGO DE SAN ANDRES, PROVIDENCIA Y SANTA CATALINA</v>
          </cell>
        </row>
        <row r="1122">
          <cell r="A1122" t="str">
            <v>CORPORACION PARA EL DESARROLLO SOSTENIBLE DEL NORTE Y EL ORIENTE AMAZONICO</v>
          </cell>
        </row>
        <row r="1123">
          <cell r="A1123" t="str">
            <v>CORPORACION PARA EL DESARROLLO SOSTENIBLE DEL SUR DE LA AMAZONIA</v>
          </cell>
        </row>
        <row r="1124">
          <cell r="A1124" t="str">
            <v>CORPORACION PARA LA CONVIVENCIA CIUDADANA EN LA REGION DE URABA</v>
          </cell>
        </row>
        <row r="1125">
          <cell r="A1125" t="str">
            <v>CORPORACION PARA LA RECONSTRUCCION Y EL DESARROLLO DEL</v>
          </cell>
        </row>
        <row r="1126">
          <cell r="A1126" t="str">
            <v>CORTE CONSTITUCIONAL</v>
          </cell>
        </row>
        <row r="1127">
          <cell r="A1127" t="str">
            <v>DEFENSA CIVIL COLOMBIANA</v>
          </cell>
        </row>
        <row r="1128">
          <cell r="A1128" t="str">
            <v>DEFENSORIA DEL PUEBLO</v>
          </cell>
        </row>
        <row r="1129">
          <cell r="A1129" t="str">
            <v>DEPARTAMENTO ADMINISTRATIVO DEL MEDIO AMBIENTE</v>
          </cell>
        </row>
        <row r="1130">
          <cell r="A1130" t="str">
            <v>DEPARTAMENTO ADMINISTRATIVO NACIONAL DE LA ECONOMIA SOLIDARIA GESTION GENERAL</v>
          </cell>
        </row>
        <row r="1131">
          <cell r="A1131" t="str">
            <v>DEPARTAMENTO ADMINISTRATIVO PARA LA GESTION DEL MEDIO AMBIENTE</v>
          </cell>
        </row>
        <row r="1132">
          <cell r="A1132" t="str">
            <v>DESARROLLO OPERATIVO</v>
          </cell>
        </row>
        <row r="1133">
          <cell r="A1133" t="str">
            <v>DIRECCION GENERAL ADMINISTRATIVA</v>
          </cell>
        </row>
        <row r="1134">
          <cell r="A1134" t="str">
            <v>DIRECCION GENERAL DE COMERCIO EXTERIOR</v>
          </cell>
        </row>
        <row r="1135">
          <cell r="A1135" t="str">
            <v>DIRECCION GENERAL DE DERECHOS DE AUTOR</v>
          </cell>
        </row>
        <row r="1136">
          <cell r="A1136" t="str">
            <v>DIRECCION GENERAL DE LA SEGURIDAD SOCIAL</v>
          </cell>
        </row>
        <row r="1137">
          <cell r="A1137" t="str">
            <v>DIRECCION GENERAL DE POLITICAS JURIDICAS Y DESARROLLO LEGISLATIVO</v>
          </cell>
        </row>
        <row r="1138">
          <cell r="A1138" t="str">
            <v>DIRECCION GENERAL DE PREVENCION Y CONCILIACION</v>
          </cell>
        </row>
        <row r="1139">
          <cell r="A1139" t="str">
            <v>DIRECCION GENERAL DE SANIDAD MILITAR</v>
          </cell>
        </row>
        <row r="1140">
          <cell r="A1140" t="str">
            <v>DIRECCION GENERAL DE TRANSPORTE Y TRANSITO TERRESTRE AUTOMOTOR</v>
          </cell>
        </row>
        <row r="1141">
          <cell r="A1141" t="str">
            <v>DIRECCION GENERAL DEL CREDITO PUBLICO</v>
          </cell>
        </row>
        <row r="1142">
          <cell r="A1142" t="str">
            <v>DIRECCION GENERAL DEL MENOR TRABAJADOR</v>
          </cell>
        </row>
        <row r="1143">
          <cell r="A1143" t="str">
            <v>DIRECCION GENERAL DEL PRESUPUESTO</v>
          </cell>
        </row>
        <row r="1144">
          <cell r="A1144" t="str">
            <v>DIRECCION GENERAL DEL SERVICIO NACIONAL DE EMPLEO</v>
          </cell>
        </row>
        <row r="1145">
          <cell r="A1145" t="str">
            <v>DIRECCION GENERAL DEL TRABAJO</v>
          </cell>
        </row>
        <row r="1146">
          <cell r="A1146" t="str">
            <v>DIRECCION NACIONAL DE ADMINISTRACION JUDICIAL</v>
          </cell>
        </row>
        <row r="1147">
          <cell r="A1147" t="str">
            <v>DIRECCION NACIONAL DE ESTUPEFACIENTES</v>
          </cell>
        </row>
        <row r="1148">
          <cell r="A1148" t="str">
            <v>DIRECCION NACIONAL PARA LA ATENCION Y PREVENCION DE DESASTRES</v>
          </cell>
        </row>
        <row r="1149">
          <cell r="A1149" t="str">
            <v>DIRECCION NACIONAL PARA LA EQUIDAD DE LA MUJER</v>
          </cell>
        </row>
        <row r="1150">
          <cell r="A1150" t="str">
            <v>DIRECCION SUPERIOR DANCOOP</v>
          </cell>
        </row>
        <row r="1151">
          <cell r="A1151" t="str">
            <v>DIRECCION SUPERIOR DANE</v>
          </cell>
        </row>
        <row r="1152">
          <cell r="A1152" t="str">
            <v>DIRECCION SUPERIOR DEL DAS</v>
          </cell>
        </row>
        <row r="1153">
          <cell r="A1153" t="str">
            <v>DIRECCION SUPERIOR DEL DEPARTAMENTO ADMINSTRATIVO DE LA FUNCION PUBLICA</v>
          </cell>
        </row>
        <row r="1154">
          <cell r="A1154" t="str">
            <v>DIRECCION SUPERIOR ESCUELA JUDICIAL 'RODRIGO LARA BONILLA'</v>
          </cell>
        </row>
        <row r="1155">
          <cell r="A1155" t="str">
            <v>DIRECCION SUPERIOR MINAGRICULTURA</v>
          </cell>
        </row>
        <row r="1156">
          <cell r="A1156" t="str">
            <v>DIRECCION SUPERIOR MIN-COMUNICACIONES</v>
          </cell>
        </row>
        <row r="1157">
          <cell r="A1157" t="str">
            <v>DIRECCION SUPERIOR MINHACIENDA</v>
          </cell>
        </row>
        <row r="1158">
          <cell r="A1158" t="str">
            <v>DIRECCION SUPERIOR MINISTERIO DE TRANSPORTE</v>
          </cell>
        </row>
        <row r="1159">
          <cell r="A1159" t="str">
            <v>DIRECCION SUPERIOR MINMINAS</v>
          </cell>
        </row>
        <row r="1160">
          <cell r="A1160" t="str">
            <v>DIRECCION SUPERIOR MINRELACIONES</v>
          </cell>
        </row>
        <row r="1161">
          <cell r="A1161" t="str">
            <v>DIRECCION SUPERIOR PLANEACION NACIONAL</v>
          </cell>
        </row>
        <row r="1162">
          <cell r="A1162" t="str">
            <v>DIRECCION SUPERIOR PRESIDENCIA DE LA REPUBLICA</v>
          </cell>
        </row>
        <row r="1163">
          <cell r="A1163" t="str">
            <v>DIRECCION SUPERIOR PRESIDENCIA DE LA REPUBLICA</v>
          </cell>
        </row>
        <row r="1164">
          <cell r="A1164" t="str">
            <v>DIRECCION SUPERIOR VEEDURIA DEL TESORO</v>
          </cell>
        </row>
        <row r="1165">
          <cell r="A1165" t="str">
            <v>DIRECCION SUPERIOR Y ADMINISTRACION GENERAL MINEDUCACION</v>
          </cell>
        </row>
        <row r="1166">
          <cell r="A1166" t="str">
            <v>DIRECCION SUPERIOR Y ADMINISTRATIVA CONTRALORIA GENERAL</v>
          </cell>
        </row>
        <row r="1167">
          <cell r="A1167" t="str">
            <v>DIRECCION TECNICA DAFP</v>
          </cell>
        </row>
        <row r="1168">
          <cell r="A1168" t="str">
            <v>DIRECCION TECNICA Y CONTROL POSTERIOR</v>
          </cell>
        </row>
        <row r="1169">
          <cell r="A1169" t="str">
            <v>DIRECCION Y ADMINISTRACION DE LA PROCURADURIA</v>
          </cell>
        </row>
        <row r="1170">
          <cell r="A1170" t="str">
            <v>DIRECCION Y ADMINISTRACION DEL SISTEMA PENITENCIARIO</v>
          </cell>
        </row>
        <row r="1171">
          <cell r="A1171" t="str">
            <v>DIVISION DE CAMPAÑAS DIRECTAS</v>
          </cell>
        </row>
        <row r="1172">
          <cell r="A1172" t="str">
            <v>DOCENCIA Y CAPACITACION</v>
          </cell>
        </row>
        <row r="1173">
          <cell r="A1173" t="str">
            <v>EDUCACION BASICA PRIMARIA</v>
          </cell>
        </row>
        <row r="1174">
          <cell r="A1174" t="str">
            <v>EDUCACION EN TERRITORIOS MISIONALES NO CONTRATADOS</v>
          </cell>
        </row>
        <row r="1175">
          <cell r="A1175" t="str">
            <v>EDUCACION EN TERRITORIOS MISIONALES POR CONTRATO</v>
          </cell>
        </row>
        <row r="1176">
          <cell r="A1176" t="str">
            <v>EDUCACION SECUNDARIA Y MEDIA VOCACIONAL</v>
          </cell>
        </row>
        <row r="1177">
          <cell r="A1177" t="str">
            <v>EJERCITO NACIONAL</v>
          </cell>
        </row>
        <row r="1178">
          <cell r="A1178" t="str">
            <v>EMPRESA COLOMBIANA DE CARBONES</v>
          </cell>
        </row>
        <row r="1179">
          <cell r="A1179" t="str">
            <v>EMPRESA COLOMBIANA DE PETROLEOS</v>
          </cell>
        </row>
        <row r="1180">
          <cell r="A1180" t="str">
            <v>EMPRESA COLOMBIANA DE VIAS FERREAS</v>
          </cell>
        </row>
        <row r="1181">
          <cell r="A1181" t="str">
            <v>ESCUELA SUPERIOR DE ADMINISTRACION PUBLICA</v>
          </cell>
        </row>
        <row r="1182">
          <cell r="A1182" t="str">
            <v>FERROCARRILES NACIONALES DE COLOMBIA EN LIQUIDACION</v>
          </cell>
        </row>
        <row r="1183">
          <cell r="A1183" t="str">
            <v>FISCALIA GENERAL DE LA NACION</v>
          </cell>
        </row>
        <row r="1184">
          <cell r="A1184" t="str">
            <v>FISCALIAS DE TRIBUNALES Y JUZGADOS</v>
          </cell>
        </row>
        <row r="1185">
          <cell r="A1185" t="str">
            <v>FONDO AMBIENTAL DE LA AMAZONIA</v>
          </cell>
        </row>
        <row r="1186">
          <cell r="A1186" t="str">
            <v>FONDO DE COFINANCIACION PARA LA INVERSION RURAL (DRI) EN LIQUIDACION</v>
          </cell>
        </row>
        <row r="1187">
          <cell r="A1187" t="str">
            <v>FONDO DE COFINANCIACION PARA LA INVERSION SOCIAL</v>
          </cell>
        </row>
        <row r="1188">
          <cell r="A1188" t="str">
            <v>FONDO DE COMPENSACION AMBIENTAL</v>
          </cell>
        </row>
        <row r="1189">
          <cell r="A1189" t="str">
            <v>FONDO DE COMUNICACIONES</v>
          </cell>
        </row>
        <row r="1190">
          <cell r="A1190" t="str">
            <v>FONDO DE DESARROLLO COMUNAL Y LA PARTICIPACIÓN</v>
          </cell>
        </row>
        <row r="1191">
          <cell r="A1191" t="str">
            <v>FONDO DE FOMENTO AGROPECUARIO</v>
          </cell>
        </row>
        <row r="1192">
          <cell r="A1192" t="str">
            <v>FONDO DE INFRAESTRUCTURA CARCELARIA - FIC</v>
          </cell>
        </row>
        <row r="1193">
          <cell r="A1193" t="str">
            <v>FONDO DE PARTICIPACION CIUDADANA</v>
          </cell>
        </row>
        <row r="1194">
          <cell r="A1194" t="str">
            <v>FONDO DE PREVISION SOCIAL DE NOTARIADO Y REGISTRO</v>
          </cell>
        </row>
        <row r="1195">
          <cell r="A1195" t="str">
            <v>FONDO DE PREVISION SOCIAL DE NOTARIADO Y REGISTRO-CESANTIAS Y VIVIENDA</v>
          </cell>
        </row>
        <row r="1196">
          <cell r="A1196" t="str">
            <v>FONDO DE PREVISION SOCIAL DE NOTARIADO Y REGISTRO-PENSIONES</v>
          </cell>
        </row>
        <row r="1197">
          <cell r="A1197" t="str">
            <v>FONDO DE PREVISION SOCIAL DE NOTARIADO Y REGISTRO-SALUD</v>
          </cell>
        </row>
        <row r="1198">
          <cell r="A1198" t="str">
            <v>FONDO DE PREVISION SOCIAL DEL CONGRESO</v>
          </cell>
        </row>
        <row r="1199">
          <cell r="A1199" t="str">
            <v>FONDO DE PREVISION SOCIAL DEL CONGRESO CESANTIAS Y VIVIENDA</v>
          </cell>
        </row>
        <row r="1200">
          <cell r="A1200" t="str">
            <v>FONDO DE PREVISION SOCIAL DEL CONGRESO PENSIONES</v>
          </cell>
        </row>
        <row r="1201">
          <cell r="A1201" t="str">
            <v>FONDO DE PREVISION SOCIAL DEL CONGRESO SALUD</v>
          </cell>
        </row>
        <row r="1202">
          <cell r="A1202" t="str">
            <v>FONDO DE PROMOCION DE EXPORTACIONES</v>
          </cell>
        </row>
        <row r="1203">
          <cell r="A1203" t="str">
            <v>FONDO DE SEGURIDAD DE LA RAMA JUDICIAL Y DEL MINISTERIO PUBLICO</v>
          </cell>
        </row>
        <row r="1204">
          <cell r="A1204" t="str">
            <v>FONDO DE SEGURIDAD SOCIAL DEL ARTISTA COLOMBIANO</v>
          </cell>
        </row>
        <row r="1205">
          <cell r="A1205" t="str">
            <v>FONDO NACIONAL AMBIENTAL</v>
          </cell>
        </row>
        <row r="1206">
          <cell r="A1206" t="str">
            <v>FONDO NACIONAL AMBIENTAL - FONAM</v>
          </cell>
        </row>
        <row r="1207">
          <cell r="A1207" t="str">
            <v>FONDO NACIONAL DE BIENESTAR SOCIAL</v>
          </cell>
        </row>
        <row r="1208">
          <cell r="A1208" t="str">
            <v>FONDO NACIONAL DE CAMINOS VECINALES EN LIQUIDACION</v>
          </cell>
        </row>
        <row r="1209">
          <cell r="A1209" t="str">
            <v>FONDO NACIONAL DE PROYECTOS DE DESARROLLO</v>
          </cell>
        </row>
        <row r="1210">
          <cell r="A1210" t="str">
            <v>FONDO NACIONAL DE VIVIENDA</v>
          </cell>
        </row>
        <row r="1211">
          <cell r="A1211" t="str">
            <v>FONDO NACIONAL DEL AHORRO</v>
          </cell>
        </row>
        <row r="1212">
          <cell r="A1212" t="str">
            <v>FONDO NACIONAL DEL NOTARIADO</v>
          </cell>
        </row>
        <row r="1213">
          <cell r="A1213" t="str">
            <v>FONDO PARA LA PARTICIPACION CIUDADANA Y EL FORTALECIMIENTO DEMOCRATICO</v>
          </cell>
        </row>
        <row r="1214">
          <cell r="A1214" t="str">
            <v>FONDO PARA LA RECONSTRUCCION DEL EJE CAFETERO</v>
          </cell>
        </row>
        <row r="1215">
          <cell r="A1215" t="str">
            <v>FONDO PASIVO SOCIAL DE LOS FFNN</v>
          </cell>
        </row>
        <row r="1216">
          <cell r="A1216" t="str">
            <v>FONDO ROTATORIO DE LA ARMADA NACIONAL</v>
          </cell>
        </row>
        <row r="1217">
          <cell r="A1217" t="str">
            <v>FONDO ROTATORIO DE LA FUERZA AEREA</v>
          </cell>
        </row>
        <row r="1218">
          <cell r="A1218" t="str">
            <v>FONDO ROTATORIO DE LA POLICIA</v>
          </cell>
        </row>
        <row r="1219">
          <cell r="A1219" t="str">
            <v>FONDO ROTATORIO DE LA POLICIA CESANTIAS Y VIVIENDA</v>
          </cell>
        </row>
        <row r="1220">
          <cell r="A1220" t="str">
            <v>FONDO ROTATORIO DE LA REGISTRADURIA</v>
          </cell>
        </row>
        <row r="1221">
          <cell r="A1221" t="str">
            <v>FONDO ROTATORIO DE PREV. REP. Y REHA.DEL CONS. NAL ESTU</v>
          </cell>
        </row>
        <row r="1222">
          <cell r="A1222" t="str">
            <v>FONDO ROTATORIO DEL DANE</v>
          </cell>
        </row>
        <row r="1223">
          <cell r="A1223" t="str">
            <v>FONDO ROTATORIO DEL DEPARTAMENTO ADMINISTRATIVO DE SEGU</v>
          </cell>
        </row>
        <row r="1224">
          <cell r="A1224" t="str">
            <v>FONDO ROTATORIO DEL EJERCITO</v>
          </cell>
        </row>
        <row r="1225">
          <cell r="A1225" t="str">
            <v>FONDO ROTATORIO DEL MINISTERIO DE RELACIONES EXTERIORES</v>
          </cell>
        </row>
        <row r="1226">
          <cell r="A1226" t="str">
            <v>FORMACION Y CAPACITACION DE PERSONAL</v>
          </cell>
        </row>
        <row r="1227">
          <cell r="A1227" t="str">
            <v>GESTION GENERAL MINISTERIO DE AMBIENTE, VIVIENDA Y DESARROLLO TERRITORIAL- GESTION GENERAL</v>
          </cell>
        </row>
        <row r="1228">
          <cell r="A1228" t="str">
            <v>GESTION GENERAL MINISTERIO DE COMERCIO, INDUSTRIA Y TURISMO</v>
          </cell>
        </row>
        <row r="1229">
          <cell r="A1229" t="str">
            <v>GESTION GENERAL MINISTERIO DEL INSTERIOR Y DE JUSTICIA</v>
          </cell>
        </row>
        <row r="1230">
          <cell r="A1230" t="str">
            <v>GOBERNACIÓN DE AMAZONAS</v>
          </cell>
        </row>
        <row r="1231">
          <cell r="A1231" t="str">
            <v>GOBERNACIÓN DE ANTIOQUIA</v>
          </cell>
        </row>
        <row r="1232">
          <cell r="A1232" t="str">
            <v>GOBERNACIÓN DE ARAUCA</v>
          </cell>
        </row>
        <row r="1233">
          <cell r="A1233" t="str">
            <v>GOBERNACIÓN DE ATLÁNTICO</v>
          </cell>
        </row>
        <row r="1234">
          <cell r="A1234" t="str">
            <v>GOBERNACIÓN DE BOLÍVAR</v>
          </cell>
        </row>
        <row r="1235">
          <cell r="A1235" t="str">
            <v>GOBERNACIÓN DE BOYACÁ</v>
          </cell>
        </row>
        <row r="1236">
          <cell r="A1236" t="str">
            <v>GOBERNACIÓN DE CALDAS</v>
          </cell>
        </row>
        <row r="1237">
          <cell r="A1237" t="str">
            <v>GOBERNACIÓN DE CAQUETÁ</v>
          </cell>
        </row>
        <row r="1238">
          <cell r="A1238" t="str">
            <v>GOBERNACIÓN DE CASANARE</v>
          </cell>
        </row>
        <row r="1239">
          <cell r="A1239" t="str">
            <v>GOBERNACIÓN DE CAUCA</v>
          </cell>
        </row>
        <row r="1240">
          <cell r="A1240" t="str">
            <v>GOBERNACIÓN DE CESAR</v>
          </cell>
        </row>
        <row r="1241">
          <cell r="A1241" t="str">
            <v>GOBERNACIÓN DE CHOCÓ</v>
          </cell>
        </row>
        <row r="1242">
          <cell r="A1242" t="str">
            <v>GOBERNACIÓN DE CÓRDOBA</v>
          </cell>
        </row>
        <row r="1243">
          <cell r="A1243" t="str">
            <v>GOBERNACIÓN DE CUNDINAMARCA</v>
          </cell>
        </row>
        <row r="1244">
          <cell r="A1244" t="str">
            <v>GOBERNACIÓN DE GUAINÍA</v>
          </cell>
        </row>
        <row r="1245">
          <cell r="A1245" t="str">
            <v>GOBERNACIÓN DE GUAVIARE</v>
          </cell>
        </row>
        <row r="1246">
          <cell r="A1246" t="str">
            <v>GOBERNACIÓN DE HUILA</v>
          </cell>
        </row>
        <row r="1247">
          <cell r="A1247" t="str">
            <v>GOBERNACIÓN DE LA GUAJIRA</v>
          </cell>
        </row>
        <row r="1248">
          <cell r="A1248" t="str">
            <v>GOBERNACIÓN DE MAGDALENA</v>
          </cell>
        </row>
        <row r="1249">
          <cell r="A1249" t="str">
            <v>GOBERNACIÓN DE META</v>
          </cell>
        </row>
        <row r="1250">
          <cell r="A1250" t="str">
            <v>GOBERNACIÓN DE NARIÑO</v>
          </cell>
        </row>
        <row r="1251">
          <cell r="A1251" t="str">
            <v>GOBERNACIÓN DE NORTE DE SANTANDER</v>
          </cell>
        </row>
        <row r="1252">
          <cell r="A1252" t="str">
            <v>GOBERNACIÓN DE PUTUMAYO</v>
          </cell>
        </row>
        <row r="1253">
          <cell r="A1253" t="str">
            <v>GOBERNACIÓN DE QUINDIO</v>
          </cell>
        </row>
        <row r="1254">
          <cell r="A1254" t="str">
            <v>GOBERNACIÓN DE RISARALDA</v>
          </cell>
        </row>
        <row r="1255">
          <cell r="A1255" t="str">
            <v>GOBERNACIÓN DE SAN ANDRÉS</v>
          </cell>
        </row>
        <row r="1256">
          <cell r="A1256" t="str">
            <v>GOBERNACIÓN DE SANTANDER</v>
          </cell>
        </row>
        <row r="1257">
          <cell r="A1257" t="str">
            <v>GOBERNACIÓN DE SUCRE</v>
          </cell>
        </row>
        <row r="1258">
          <cell r="A1258" t="str">
            <v>GOBERNACIÓN DE TOLIMA</v>
          </cell>
        </row>
        <row r="1259">
          <cell r="A1259" t="str">
            <v>GOBERNACIÓN DE VALLE DEL CAUCA</v>
          </cell>
        </row>
        <row r="1260">
          <cell r="A1260" t="str">
            <v>GOBERNACIÓN DE VAUPÉS</v>
          </cell>
        </row>
        <row r="1261">
          <cell r="A1261" t="str">
            <v>GOBERNACIÓN DE VICHADA</v>
          </cell>
        </row>
        <row r="1262">
          <cell r="A1262" t="str">
            <v>HOSPITAL MILITAR CENTRAL</v>
          </cell>
        </row>
        <row r="1263">
          <cell r="A1263" t="str">
            <v>IMPRENTA NACIONAL (FONDO ROTATORIO MINJUSTICIA)</v>
          </cell>
        </row>
        <row r="1264">
          <cell r="A1264" t="str">
            <v>INDUSTRIA MILITAR</v>
          </cell>
        </row>
        <row r="1265">
          <cell r="A1265" t="str">
            <v>INFORMACION TECNICO ESTADISTICA</v>
          </cell>
        </row>
        <row r="1266">
          <cell r="A1266" t="str">
            <v>INSPECCION Y CONTROL DE SOCIEDADES</v>
          </cell>
        </row>
        <row r="1267">
          <cell r="A1267" t="str">
            <v>INST. NAL. DE VIVIENDA DE INTERES SOCIAL Y REF. URBANA</v>
          </cell>
        </row>
        <row r="1268">
          <cell r="A1268" t="str">
            <v>INST. TOLIMENSE DE FORMACION TEC. PROF. DEL ESPINAL</v>
          </cell>
        </row>
        <row r="1269">
          <cell r="A1269" t="str">
            <v>INSTITUTO CARO Y CUERVO</v>
          </cell>
        </row>
        <row r="1270">
          <cell r="A1270" t="str">
            <v>INSTITUTO CASAS FISCALES DEL EJERCITO</v>
          </cell>
        </row>
        <row r="1271">
          <cell r="A1271" t="str">
            <v>INSTITUTO COLOMBIANO AGROPECUARIO</v>
          </cell>
        </row>
        <row r="1272">
          <cell r="A1272" t="str">
            <v>INSTITUTO COLOMBIANO DE ANTROPOLOGÍA E HISTORIA</v>
          </cell>
        </row>
        <row r="1273">
          <cell r="A1273" t="str">
            <v>INSTITUTO COLOMBIANO DE BIENESTAR FAMILIAR</v>
          </cell>
        </row>
        <row r="1274">
          <cell r="A1274" t="str">
            <v>INSTITUTO COLOMBIANO DE COMERCIO EXTERIOR</v>
          </cell>
        </row>
        <row r="1275">
          <cell r="A1275" t="str">
            <v>INSTITUTO COLOMBIANO DE CREDITO EDUCATIVO Y ESTUDIOS TE</v>
          </cell>
        </row>
        <row r="1276">
          <cell r="A1276" t="str">
            <v>INSTITUTO COLOMBIANO DE DESARROLLO RURAL - INCODER</v>
          </cell>
        </row>
        <row r="1277">
          <cell r="A1277" t="str">
            <v>INSTITUTO COLOMBIANO DE ENERGIA ELECTRICA</v>
          </cell>
        </row>
        <row r="1278">
          <cell r="A1278" t="str">
            <v>INSTITUTO COLOMBIANO DE LA JUVENTUD Y EL DEPORTE</v>
          </cell>
        </row>
        <row r="1279">
          <cell r="A1279" t="str">
            <v>INSTITUTO COLOMBIANO DE LA REFORMA AGRARIA - GESTION GENERAL</v>
          </cell>
        </row>
        <row r="1280">
          <cell r="A1280" t="str">
            <v>INSTITUTO COLOMBIANO DE LA REFORMA AGRARIA - INCORA EN LIQUIDACION</v>
          </cell>
        </row>
        <row r="1281">
          <cell r="A1281" t="str">
            <v>INSTITUTO COLOMBIANO DE LA REFORMA AGRARIA - SALUD</v>
          </cell>
        </row>
        <row r="1282">
          <cell r="A1282" t="str">
            <v>INSTITUTO COLOMBIANO PARA DESARROLLO CIENCIA Y TECNOLOG</v>
          </cell>
        </row>
        <row r="1283">
          <cell r="A1283" t="str">
            <v>INSTITUTO COLOMBIANO PARA EL FOMENTO DE LA EDUCACION SU</v>
          </cell>
        </row>
        <row r="1284">
          <cell r="A1284" t="str">
            <v>INSTITUTO DE CIENCIAS NUCLEARES Y ENERGIAS ALTERNATIVAS (INEA)</v>
          </cell>
        </row>
        <row r="1285">
          <cell r="A1285" t="str">
            <v>INSTITUTO DE DESARROLLO DE RECURSOS NATURALES Y RENOVAB</v>
          </cell>
        </row>
        <row r="1286">
          <cell r="A1286" t="str">
            <v>INSTITUTO DE EDUCACION TECNICA PROFESIONAL DE ROLDANILL</v>
          </cell>
        </row>
        <row r="1287">
          <cell r="A1287" t="str">
            <v>INSTITUTO DE HIDROLOGIA, METEOROLOGIA Y ESTUDIOS AMBIENTALES</v>
          </cell>
        </row>
        <row r="1288">
          <cell r="A1288" t="str">
            <v>INSTITUTO DE INVESTIGACIONES EN GEOMINAS, MINERIA QUIMI</v>
          </cell>
        </row>
        <row r="1289">
          <cell r="A1289" t="str">
            <v>INSTITUTO DE INVESTIGACIONES TECNOLOGICAS</v>
          </cell>
        </row>
        <row r="1290">
          <cell r="A1290" t="str">
            <v>INSTITUTO DE MEDICINA LEGAL E INVESTIGACIONES FORENSES</v>
          </cell>
        </row>
        <row r="1291">
          <cell r="A1291" t="str">
            <v>INSTITUTO DE MERCADEO AGROPECUARIO</v>
          </cell>
        </row>
        <row r="1292">
          <cell r="A1292" t="str">
            <v>INSTITUTO DE PLANIFICACION Y PROMOCION DE SOLUCIONES ENERGETICAS</v>
          </cell>
        </row>
        <row r="1293">
          <cell r="A1293" t="str">
            <v>INSTITUTO DE SEGUROS SOCIALES</v>
          </cell>
        </row>
        <row r="1294">
          <cell r="A1294" t="str">
            <v>INSTITUTO GEOGRAFICO AGUSTIN CODAZZI</v>
          </cell>
        </row>
        <row r="1295">
          <cell r="A1295" t="str">
            <v>INSTITUTO NACIONAL DE ADECUACION DE TIERRAS INAT- EN LIQUIDACION</v>
          </cell>
        </row>
        <row r="1296">
          <cell r="A1296" t="str">
            <v>INSTITUTO NACIONAL DE CANCEROLOGIA</v>
          </cell>
        </row>
        <row r="1297">
          <cell r="A1297" t="str">
            <v>INSTITUTO NACIONAL DE CONCESIONES</v>
          </cell>
        </row>
        <row r="1298">
          <cell r="A1298" t="str">
            <v>INSTITUTO NACIONAL DE PESCA Y ACUICULTURA -INPA EN LIQUIDACION</v>
          </cell>
        </row>
        <row r="1299">
          <cell r="A1299" t="str">
            <v>INSTITUTO NACIONAL DE RADIO Y TELEVISION</v>
          </cell>
        </row>
        <row r="1300">
          <cell r="A1300" t="str">
            <v>INSTITUTO NACIONAL DE SALUD</v>
          </cell>
        </row>
        <row r="1301">
          <cell r="A1301" t="str">
            <v>INSTITUTO NACIONAL DE VIAS</v>
          </cell>
        </row>
        <row r="1302">
          <cell r="A1302" t="str">
            <v>INSTITUTO NACIONAL PARA CIEGOS</v>
          </cell>
        </row>
        <row r="1303">
          <cell r="A1303" t="str">
            <v>INSTITUTO NACIONAL PARA LA PREVENCION Y PROBLEMAS DE DISCAPACIDAD</v>
          </cell>
        </row>
        <row r="1304">
          <cell r="A1304" t="str">
            <v>INSTITUTO NACIONAL PARA LA VIGILANCIA DE MEDICAMENTOS Y ALIMENTOS</v>
          </cell>
        </row>
        <row r="1305">
          <cell r="A1305" t="str">
            <v>INSTITUTO NACIONAL PARA SORDOS</v>
          </cell>
        </row>
        <row r="1306">
          <cell r="A1306" t="str">
            <v>INSTITUTO NACIONLA PENITENCIARIO Y CARCELARIO - INPEC</v>
          </cell>
        </row>
        <row r="1307">
          <cell r="A1307" t="str">
            <v>INSTITUTO NAL. FORMACION TECN. PROF. SAN JUAN DEL CESAR</v>
          </cell>
        </row>
        <row r="1308">
          <cell r="A1308" t="str">
            <v>INSTITUTO NAL. FORMACION TECNICA PROFESIONAL CIENAGA</v>
          </cell>
        </row>
        <row r="1309">
          <cell r="A1309" t="str">
            <v>INSTITUTO NAL. FORMACION TECNICA PROFESIONAL SAN ANDRES</v>
          </cell>
        </row>
        <row r="1310">
          <cell r="A1310" t="str">
            <v>INSTITUTO PARA EL DESARROLLO DE LA DEMOCRACIA LUIS CARLOS GALAN SARMIENTO</v>
          </cell>
        </row>
        <row r="1311">
          <cell r="A1311" t="str">
            <v>INSTITUTO SUPERIOR DE EDUCACION RURAL DE PAMPLONA</v>
          </cell>
        </row>
        <row r="1312">
          <cell r="A1312" t="str">
            <v>INSTITUTO TECNICO AGRICOLA DE BUGA</v>
          </cell>
        </row>
        <row r="1313">
          <cell r="A1313" t="str">
            <v>INSTITUTO TECNICO CENTRAL DE BOGOTA</v>
          </cell>
        </row>
        <row r="1314">
          <cell r="A1314" t="str">
            <v>INSTITUTO TECNOLOGICO DEL PUTUMAYO</v>
          </cell>
        </row>
        <row r="1315">
          <cell r="A1315" t="str">
            <v>INSTITUTO TECNOLOGICO PASCUAL BRAVO-MEDELLIN</v>
          </cell>
        </row>
        <row r="1316">
          <cell r="A1316" t="str">
            <v>INSTITUTO TEGNOLOGICO DE SOLEDAD ATLANTICO - ITSA</v>
          </cell>
        </row>
        <row r="1317">
          <cell r="A1317" t="str">
            <v>INSTRUCCION CRIMINAL</v>
          </cell>
        </row>
        <row r="1318">
          <cell r="A1318" t="str">
            <v>INSTRUCCION CRIMINAL-POLICIA JUDICIAL</v>
          </cell>
        </row>
        <row r="1319">
          <cell r="A1319" t="str">
            <v>LICITACIONES Y CONTRATOS - MINTRANS</v>
          </cell>
        </row>
        <row r="1320">
          <cell r="A1320" t="str">
            <v>MINISTERIO DE AGRÍCULTURA Y DESARROLLO RURAL</v>
          </cell>
        </row>
        <row r="1321">
          <cell r="A1321" t="str">
            <v>MINISTERIO DE AMBIENTE, VIVIENDA Y DESARROLLO TERRITORIAL</v>
          </cell>
        </row>
        <row r="1322">
          <cell r="A1322" t="str">
            <v>MINISTERIO DE COMERCIO, INDUSTRIA Y TURISMO</v>
          </cell>
        </row>
        <row r="1323">
          <cell r="A1323" t="str">
            <v>MINISTERIO DE COMUNICACIONES</v>
          </cell>
        </row>
        <row r="1324">
          <cell r="A1324" t="str">
            <v>MINISTERIO DE DEFENSA NACIONAL</v>
          </cell>
        </row>
        <row r="1325">
          <cell r="A1325" t="str">
            <v>MINISTERIO DE EDUCACIÓN NACIONAL</v>
          </cell>
        </row>
        <row r="1326">
          <cell r="A1326" t="str">
            <v>MINISTERIO DE HACIENDA Y CRÉDITO PÚBLICO</v>
          </cell>
        </row>
        <row r="1327">
          <cell r="A1327" t="str">
            <v>MINISTERIO DE LA CULTURA</v>
          </cell>
        </row>
        <row r="1328">
          <cell r="A1328" t="str">
            <v>MINISTERIO DE LA PROTECCIÓN SOCIAL</v>
          </cell>
        </row>
        <row r="1329">
          <cell r="A1329" t="str">
            <v>MINISTERIO DE MINAS Y ENERGÍA</v>
          </cell>
        </row>
        <row r="1330">
          <cell r="A1330" t="str">
            <v>MINISTERIO DE RELACIONES EXTERIORES</v>
          </cell>
        </row>
        <row r="1331">
          <cell r="A1331" t="str">
            <v>MINISTERIO DE TRANSPORTE</v>
          </cell>
        </row>
        <row r="1332">
          <cell r="A1332" t="str">
            <v>MINISTERIO DEL INTERIOR Y DE JUSTICIA</v>
          </cell>
        </row>
        <row r="1333">
          <cell r="A1333" t="str">
            <v>OBRAS HIDRAULICAS Y TRANSPORTE FLUVIAL - MINTRANS</v>
          </cell>
        </row>
        <row r="1334">
          <cell r="A1334" t="str">
            <v>OPERACION ADMINISTRATIVA DE LA FUERZA AEREA COLOMBIANA</v>
          </cell>
        </row>
        <row r="1335">
          <cell r="A1335" t="str">
            <v>OPERACION ADMINISTRATIVA DEL COMANDO GENERAL</v>
          </cell>
        </row>
        <row r="1336">
          <cell r="A1336" t="str">
            <v>OPERACION ADMINISTRATIVA DIRECCION SUPERIOR MINDEFENSA</v>
          </cell>
        </row>
        <row r="1337">
          <cell r="A1337" t="str">
            <v>OPERACION ADMINISTRATIVA UNIVERSIDAD NUEVA GRANADA</v>
          </cell>
        </row>
        <row r="1338">
          <cell r="A1338" t="str">
            <v>ORGANIZACION CAMPESINA</v>
          </cell>
        </row>
        <row r="1339">
          <cell r="A1339" t="str">
            <v>PARTICIPACION IMPUESTO A LAS VENTAS</v>
          </cell>
        </row>
        <row r="1340">
          <cell r="A1340" t="str">
            <v>PENSIONES CAJANAL</v>
          </cell>
        </row>
        <row r="1341">
          <cell r="A1341" t="str">
            <v>PENSIONES CAPRECOM</v>
          </cell>
        </row>
        <row r="1342">
          <cell r="A1342" t="str">
            <v>PENSIONES CAPRESUB</v>
          </cell>
        </row>
        <row r="1343">
          <cell r="A1343" t="str">
            <v>PENSIONES FONPRENOR</v>
          </cell>
        </row>
        <row r="1344">
          <cell r="A1344" t="str">
            <v>PLANTELES EDUCATIVOS - APORTES</v>
          </cell>
        </row>
        <row r="1345">
          <cell r="A1345" t="str">
            <v>PLANTELES NACIONALES</v>
          </cell>
        </row>
        <row r="1346">
          <cell r="A1346" t="str">
            <v>POLICIA NACIONAL</v>
          </cell>
        </row>
        <row r="1347">
          <cell r="A1347" t="str">
            <v>POLICIA NACIONAL SALUD</v>
          </cell>
        </row>
        <row r="1348">
          <cell r="A1348" t="str">
            <v>PROCESAMIENTO DE INFORMACION</v>
          </cell>
        </row>
        <row r="1349">
          <cell r="A1349" t="str">
            <v>PROMOTORA DE VACACIONES Y RECREACION SOCIAL</v>
          </cell>
        </row>
        <row r="1350">
          <cell r="A1350" t="str">
            <v>RED DE SOLIDARIDAD</v>
          </cell>
        </row>
        <row r="1351">
          <cell r="A1351" t="str">
            <v>REGISTRADURIA NACIONAL DEL ESTADO CIVIL-ELECCIONES</v>
          </cell>
        </row>
        <row r="1352">
          <cell r="A1352" t="str">
            <v>REGISTRADURIA NACIONAL DEL ESTADO CIVIL-IDENTIFICACION</v>
          </cell>
        </row>
        <row r="1353">
          <cell r="A1353" t="str">
            <v>RELACIONES INDUSTRIALES - MINTRANS</v>
          </cell>
        </row>
        <row r="1354">
          <cell r="A1354" t="str">
            <v>RESIDENCIAS FEMENINAS DEL MINISTERIO DE EDUCACION</v>
          </cell>
        </row>
        <row r="1355">
          <cell r="A1355" t="str">
            <v>SALUD CAJANAL</v>
          </cell>
        </row>
        <row r="1356">
          <cell r="A1356" t="str">
            <v>SALUD CAPRECOM</v>
          </cell>
        </row>
        <row r="1357">
          <cell r="A1357" t="str">
            <v>SALUD CAPRESUB</v>
          </cell>
        </row>
        <row r="1358">
          <cell r="A1358" t="str">
            <v>SANATORIO DE AGUA DE DIOS</v>
          </cell>
        </row>
        <row r="1359">
          <cell r="A1359" t="str">
            <v>SANATORIO DE CONTRATACION</v>
          </cell>
        </row>
        <row r="1360">
          <cell r="A1360" t="str">
            <v>SANIDAD Y ASISTENCIA SOCIAL</v>
          </cell>
        </row>
        <row r="1361">
          <cell r="A1361" t="str">
            <v>SENADO DE LA REPUBLICA</v>
          </cell>
        </row>
        <row r="1362">
          <cell r="A1362" t="str">
            <v>SERVICIO DE AERONAVEGACION A TERRITORIOS NACIONALES</v>
          </cell>
        </row>
        <row r="1363">
          <cell r="A1363" t="str">
            <v>SERVICIO DE LA DEUDA EXTERNA</v>
          </cell>
        </row>
        <row r="1364">
          <cell r="A1364" t="str">
            <v>SERVICIO DE LA DEUDA INTERNA</v>
          </cell>
        </row>
        <row r="1365">
          <cell r="A1365" t="str">
            <v>SERVICIO DE NAVEGACION ARMADA REPUBLICA DE COLOMBIA</v>
          </cell>
        </row>
        <row r="1366">
          <cell r="A1366" t="str">
            <v>SERVICIO EXTERIOR Y CUOTAS INTERNACIONALES</v>
          </cell>
        </row>
        <row r="1367">
          <cell r="A1367" t="str">
            <v>SERVICIO NACIONAL DE APRENDIZAJE</v>
          </cell>
        </row>
        <row r="1368">
          <cell r="A1368" t="str">
            <v>SERVICIOS ADMINISTRATIVOS</v>
          </cell>
        </row>
        <row r="1369">
          <cell r="A1369" t="str">
            <v>SERVICIOS POLICIALES</v>
          </cell>
        </row>
        <row r="1370">
          <cell r="A1370" t="str">
            <v>SERVICIOS SECCIONALES DE SALUD</v>
          </cell>
        </row>
        <row r="1371">
          <cell r="A1371" t="str">
            <v>SOCIEDAD CARBONES DE COLOMBIA</v>
          </cell>
        </row>
        <row r="1372">
          <cell r="A1372" t="str">
            <v>SOCIEDAD FINANCIERA DE DESARROLLO TERRITORIAL S.A. - FINDETER</v>
          </cell>
        </row>
        <row r="1373">
          <cell r="A1373" t="str">
            <v>SUPERINTENDENCIA BANCARIA</v>
          </cell>
        </row>
        <row r="1374">
          <cell r="A1374" t="str">
            <v>SUPERINTENDENCIA DE INDUSTRIA Y COMERCIO</v>
          </cell>
        </row>
        <row r="1375">
          <cell r="A1375" t="str">
            <v>SUPERINTENDENCIA DE LA ECONOMIA SOLIDARIA</v>
          </cell>
        </row>
        <row r="1376">
          <cell r="A1376" t="str">
            <v>SUPERINTENDENCIA DE NOTARIADO Y REGISTRO</v>
          </cell>
        </row>
        <row r="1377">
          <cell r="A1377" t="str">
            <v>SUPERINTENDENCIA DE PUERTOS Y TRANSPORTE, SUPERTRANSPORTE</v>
          </cell>
        </row>
        <row r="1378">
          <cell r="A1378" t="str">
            <v>SUPERINTENDENCIA DE PUERTOS Y TRANSPORTE, SUPERTRANSPORTE</v>
          </cell>
        </row>
        <row r="1379">
          <cell r="A1379" t="str">
            <v>SUPERINTENDENCIA DE SERVICIOS PUBLICOS DOMICILIARIOS</v>
          </cell>
        </row>
        <row r="1380">
          <cell r="A1380" t="str">
            <v>SUPERINTENDENCIA DE SUBSIDIO FAMILIAR</v>
          </cell>
        </row>
        <row r="1381">
          <cell r="A1381" t="str">
            <v>SUPERINTENDENCIA DE VIGILANCIA Y SEGURIDAD PRIVADA</v>
          </cell>
        </row>
        <row r="1382">
          <cell r="A1382" t="str">
            <v>SUPERINTENDENCIA NACIONAL DE SALUD</v>
          </cell>
        </row>
        <row r="1383">
          <cell r="A1383" t="str">
            <v>SUPERINTENDENCIA NACIONAL DE VALORES</v>
          </cell>
        </row>
        <row r="1384">
          <cell r="A1384" t="str">
            <v>TESORERIA GENERAL DE LA REPUBLICA</v>
          </cell>
        </row>
        <row r="1385">
          <cell r="A1385" t="str">
            <v>TRIBUNAL NACIONAL Y JUECES REGIONALES</v>
          </cell>
        </row>
        <row r="1386">
          <cell r="A1386" t="str">
            <v>UINIDAD DE PLANEACION MINERO-ENERGETICA</v>
          </cell>
        </row>
        <row r="1387">
          <cell r="A1387" t="str">
            <v>UINIDAD DE PLANEACION MINERO-ENERGETICA</v>
          </cell>
        </row>
        <row r="1388">
          <cell r="A1388" t="str">
            <v>UNIDAD ADMINISTRATIVA DE SISTEMA ESPECIAL DE PARQUES NACIONALES NATURALES</v>
          </cell>
        </row>
        <row r="1389">
          <cell r="A1389" t="str">
            <v>UNIDAD ADMINISTRATIVA ESPECIAL - CONTADURIA GENERAL DE LA NACION</v>
          </cell>
        </row>
        <row r="1390">
          <cell r="A1390" t="str">
            <v>UNIDAD ADMINISTRATIVA ESPECIAL COMISION DE REGULACION DE TELECOMUNICACIONES</v>
          </cell>
        </row>
        <row r="1391">
          <cell r="A1391" t="str">
            <v>UNIDAD ADMINISTRATIVA ESPECIAL DE DESARROLLO TERRITORIAL</v>
          </cell>
        </row>
        <row r="1392">
          <cell r="A1392" t="str">
            <v>UNIDAD ADMINISTRATIVA ESPECIAL DEL SISTEMA DE PARQUES NACIONALES NATURALES</v>
          </cell>
        </row>
        <row r="1393">
          <cell r="A1393" t="str">
            <v>UNIDAD ADMINISTRATIVA ESPECIAL LIQUIDADORA DE ASUNTOS DEL INSTITUTO DE CREDITO TERRITORIAL</v>
          </cell>
        </row>
        <row r="1394">
          <cell r="A1394" t="str">
            <v>UNIDAD ADMINSTRATIVA ESPECIAL - COMISION REGULADORA DE AGUA POTABLE Y SANEAMIENTO BASICO</v>
          </cell>
        </row>
        <row r="1395">
          <cell r="A1395" t="str">
            <v>UNIDAD ADMINSTRATIVA ESPECIAL - DIRECCION DE IMPUESTOS Y ADUANAS NACIONALES</v>
          </cell>
        </row>
        <row r="1396">
          <cell r="A1396" t="str">
            <v>UNIDAD ADMINSTRATIVA ESPECIAL DE AERONAUTICA CIVIL</v>
          </cell>
        </row>
        <row r="1397">
          <cell r="A1397" t="str">
            <v>UNIDAD PARA LA ATENCION DE ASUNTOS INDIGENAS</v>
          </cell>
        </row>
        <row r="1398">
          <cell r="A1398" t="str">
            <v>UNIDAD UNIVERSITARIA DEL SUR DE BOGOTA</v>
          </cell>
        </row>
        <row r="1399">
          <cell r="A1399" t="str">
            <v>UNIVERSIDAD DE CALDAS</v>
          </cell>
        </row>
        <row r="1400">
          <cell r="A1400" t="str">
            <v>UNIVERSIDAD DE CORDOBA</v>
          </cell>
        </row>
        <row r="1401">
          <cell r="A1401" t="str">
            <v>UNIVERSIDAD DE LA AMAZONIA</v>
          </cell>
        </row>
        <row r="1402">
          <cell r="A1402" t="str">
            <v>UNIVERSIDAD DE LOS LLANOS</v>
          </cell>
        </row>
        <row r="1403">
          <cell r="A1403" t="str">
            <v>UNIVERSIDAD DEL CAUCA</v>
          </cell>
        </row>
        <row r="1404">
          <cell r="A1404" t="str">
            <v>UNIVERSIDAD DEL PACIFICO</v>
          </cell>
        </row>
        <row r="1405">
          <cell r="A1405" t="str">
            <v>UNIVERSIDAD MILITAR NUEVA GRANADA</v>
          </cell>
        </row>
        <row r="1406">
          <cell r="A1406" t="str">
            <v>UNIVERSIDAD NACIONAL DE COLOMBIA</v>
          </cell>
        </row>
        <row r="1407">
          <cell r="A1407" t="str">
            <v>UNIVERSIDAD NACIONAL Y A DISTANCIA - UNAD</v>
          </cell>
        </row>
        <row r="1408">
          <cell r="A1408" t="str">
            <v>UNIVERSIDAD PEDAGOGICA NACIONAL DE BOGOTA</v>
          </cell>
        </row>
        <row r="1409">
          <cell r="A1409" t="str">
            <v>UNIVERSIDAD PEDAGOGICA Y TECNOLOGICA DE COLOMBIA TUNJA</v>
          </cell>
        </row>
        <row r="1410">
          <cell r="A1410" t="str">
            <v>UNIVERSIDAD POPULAR DEL CESAR</v>
          </cell>
        </row>
        <row r="1411">
          <cell r="A1411" t="str">
            <v>UNIVERSIDAD SURCOLOMBIANA DE NEIVA</v>
          </cell>
        </row>
        <row r="1412">
          <cell r="A1412" t="str">
            <v>UNIVERSIDAD TECNOLOGICA DE PEREIRA</v>
          </cell>
        </row>
        <row r="1413">
          <cell r="A1413" t="str">
            <v>UNIVERSIDAD TECNOLOGICA DEL CHOCO - DIEGO LUIS CORDOBA</v>
          </cell>
        </row>
        <row r="1414">
          <cell r="A1414" t="str">
            <v>ZONAS Y ADMINISTRACION DE AEROPUERTOS</v>
          </cell>
        </row>
      </sheetData>
      <sheetData sheetId="28" refreshError="1"/>
      <sheetData sheetId="29" refreshError="1"/>
      <sheetData sheetId="30" refreshError="1"/>
      <sheetData sheetId="31" refreshError="1"/>
      <sheetData sheetId="32" refreshError="1">
        <row r="2">
          <cell r="G2" t="str">
            <v>CM-Cabecera</v>
          </cell>
          <cell r="S2" t="str">
            <v>Si</v>
          </cell>
          <cell r="T2" t="str">
            <v>Plan de Desarrollo</v>
          </cell>
          <cell r="U2" t="str">
            <v>Obra Física</v>
          </cell>
          <cell r="X2" t="str">
            <v>Edificaciones</v>
          </cell>
          <cell r="AA2" t="str">
            <v>Método de la Linea Recta</v>
          </cell>
          <cell r="AE2" t="str">
            <v>Alta</v>
          </cell>
          <cell r="AG2" t="str">
            <v>Bien o Servicio</v>
          </cell>
          <cell r="AH2" t="str">
            <v>Beneficios Ambientales</v>
          </cell>
        </row>
        <row r="3">
          <cell r="G3" t="str">
            <v>CD-Corregimiento</v>
          </cell>
          <cell r="S3" t="str">
            <v>No</v>
          </cell>
          <cell r="T3" t="str">
            <v>Plan de Ordenamiento Territorial,POT</v>
          </cell>
          <cell r="U3" t="str">
            <v>Adquisición de Bienes y Servicios</v>
          </cell>
          <cell r="X3" t="str">
            <v>Embalses, represas y canales-Obras Civiles</v>
          </cell>
          <cell r="AA3" t="str">
            <v>Suma de los Dígitos de los Años</v>
          </cell>
          <cell r="AE3" t="str">
            <v>Media</v>
          </cell>
          <cell r="AG3" t="str">
            <v>Desperdicios</v>
          </cell>
          <cell r="AH3" t="str">
            <v>Otros Beneficios</v>
          </cell>
        </row>
        <row r="4">
          <cell r="G4" t="str">
            <v>C-Corregimiento</v>
          </cell>
          <cell r="T4" t="str">
            <v>Régimen Tributario, Tasas</v>
          </cell>
          <cell r="U4" t="str">
            <v>Costos Complementarios</v>
          </cell>
          <cell r="X4" t="str">
            <v>Embalses, represas y canales-Obras Control</v>
          </cell>
          <cell r="AA4" t="str">
            <v>Número de Unidades de Producción u Horas de Trabajo</v>
          </cell>
          <cell r="AE4" t="str">
            <v>Baja</v>
          </cell>
          <cell r="AG4" t="str">
            <v>Otros</v>
          </cell>
        </row>
        <row r="5">
          <cell r="G5" t="str">
            <v>IP-Inspección de Policía</v>
          </cell>
          <cell r="T5" t="str">
            <v>Tasas Retributivas Ambientales</v>
          </cell>
          <cell r="U5" t="str">
            <v>Apoyo Institucional</v>
          </cell>
          <cell r="X5" t="str">
            <v>Equipo y accesorios de generación, transmisión, distribución, producción, conducción, tratamiento, etc</v>
          </cell>
        </row>
        <row r="6">
          <cell r="G6" t="str">
            <v>IPM-Inspección de Policía Municipal</v>
          </cell>
          <cell r="T6" t="str">
            <v>Tasas dentro del Régimen Tributario</v>
          </cell>
          <cell r="U6" t="str">
            <v>Control Ambiental</v>
          </cell>
          <cell r="X6" t="str">
            <v>Torres, postes y accesorios</v>
          </cell>
        </row>
        <row r="7">
          <cell r="G7" t="str">
            <v>IPD-Inspección de Policía Departamental</v>
          </cell>
          <cell r="T7" t="str">
            <v>Legislación Laboral (salarios, prestaciones, contrataciones, etc)</v>
          </cell>
          <cell r="U7" t="str">
            <v>Ingeniería y Administración</v>
          </cell>
          <cell r="X7" t="str">
            <v>Redes, líneas y cables aéreos y sus accesorios</v>
          </cell>
        </row>
        <row r="8">
          <cell r="G8" t="str">
            <v>CAS-Caserío</v>
          </cell>
          <cell r="T8" t="str">
            <v>Leyes, Decretos, Ordenanzas, Acuerdos, Resoluciones</v>
          </cell>
          <cell r="U8" t="str">
            <v>Imprevistos</v>
          </cell>
          <cell r="X8" t="str">
            <v>Redes, líneas y cables subterraneos y sus accesorios</v>
          </cell>
        </row>
        <row r="9">
          <cell r="T9" t="str">
            <v>Licencias (Exploración, construcción, demolición, etc)</v>
          </cell>
          <cell r="U9" t="str">
            <v>Otros</v>
          </cell>
          <cell r="X9" t="str">
            <v>Plantas y ductos</v>
          </cell>
        </row>
        <row r="10">
          <cell r="T10" t="str">
            <v>Contratos de áreas aporte</v>
          </cell>
          <cell r="X10" t="str">
            <v>Maquinaria y equipo</v>
          </cell>
        </row>
        <row r="11">
          <cell r="B11" t="str">
            <v>Internacional</v>
          </cell>
          <cell r="T11" t="str">
            <v>Contratos de Concesión</v>
          </cell>
          <cell r="X11" t="str">
            <v>Barcos, trenes, aviones y maquinaria</v>
          </cell>
        </row>
        <row r="12">
          <cell r="B12" t="str">
            <v>Costa Atlántica</v>
          </cell>
          <cell r="T12" t="str">
            <v>Otras Normas</v>
          </cell>
          <cell r="X12" t="str">
            <v>Equipo médico y científico</v>
          </cell>
        </row>
        <row r="13">
          <cell r="B13" t="str">
            <v>Occidente</v>
          </cell>
          <cell r="X13" t="str">
            <v>Muebles, enseres y equipo de Oficina</v>
          </cell>
        </row>
        <row r="14">
          <cell r="B14" t="str">
            <v>Centro Oriente</v>
          </cell>
          <cell r="X14" t="str">
            <v>Equipo de comunicación y accesorios</v>
          </cell>
        </row>
        <row r="15">
          <cell r="B15" t="str">
            <v>Orinoquía</v>
          </cell>
          <cell r="X15" t="str">
            <v>Equipo de transporte, tracción y elevación</v>
          </cell>
        </row>
        <row r="16">
          <cell r="B16" t="str">
            <v>Amazonía</v>
          </cell>
          <cell r="X16" t="str">
            <v>Equipo de comedor, cocina, despensa y hotelería</v>
          </cell>
        </row>
        <row r="17">
          <cell r="B17" t="str">
            <v>Bogotá</v>
          </cell>
          <cell r="X17" t="str">
            <v>Equipo de Computación y Accesorios</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B2" t="str">
            <v>Construcción de Infraestructura propia del sector</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L2" t="str">
            <v>Ministerios</v>
          </cell>
          <cell r="M2" t="str">
            <v>Todos</v>
          </cell>
        </row>
        <row r="3">
          <cell r="B3" t="str">
            <v>Nacional</v>
          </cell>
          <cell r="L3" t="str">
            <v>Departamentos Administrativos</v>
          </cell>
          <cell r="M3" t="str">
            <v>Ministerio de Agrícultura y Desarrollo Rural</v>
          </cell>
        </row>
        <row r="4">
          <cell r="B4" t="str">
            <v>Costa Atlántica</v>
          </cell>
          <cell r="L4" t="str">
            <v>Entidades de Control</v>
          </cell>
          <cell r="M4" t="str">
            <v>Ministerio de Ambiente, Vivienda y Desarrollo Territorial</v>
          </cell>
        </row>
        <row r="5">
          <cell r="B5" t="str">
            <v>Occidente</v>
          </cell>
          <cell r="L5" t="str">
            <v>Departamentos</v>
          </cell>
          <cell r="M5" t="str">
            <v>Ministerio de Comercio, Industria y Turismo</v>
          </cell>
        </row>
        <row r="6">
          <cell r="B6" t="str">
            <v>Centro Oriente</v>
          </cell>
          <cell r="L6" t="str">
            <v>Distritos</v>
          </cell>
          <cell r="M6" t="str">
            <v>Ministerio de Comunicaciones</v>
          </cell>
        </row>
        <row r="7">
          <cell r="B7" t="str">
            <v>Orinoquía</v>
          </cell>
          <cell r="L7" t="str">
            <v>Áreas Metropolitanas</v>
          </cell>
          <cell r="M7" t="str">
            <v>Ministerio de Defensa Nacional</v>
          </cell>
        </row>
        <row r="8">
          <cell r="B8" t="str">
            <v>Amazonía</v>
          </cell>
          <cell r="L8" t="str">
            <v>Municipios</v>
          </cell>
          <cell r="M8" t="str">
            <v>Ministerio de Educación Nacional</v>
          </cell>
        </row>
        <row r="9">
          <cell r="B9" t="str">
            <v>Bogotá</v>
          </cell>
          <cell r="L9" t="str">
            <v>Entidades Descentralizadas</v>
          </cell>
          <cell r="M9" t="str">
            <v>Ministerio de Hacienda y Crédito Público</v>
          </cell>
        </row>
        <row r="10">
          <cell r="L10" t="str">
            <v>Entidades Internacionales</v>
          </cell>
          <cell r="M10" t="str">
            <v>Ministerio de La Cultura</v>
          </cell>
        </row>
        <row r="11">
          <cell r="L11" t="str">
            <v>Otras</v>
          </cell>
          <cell r="M11" t="str">
            <v>Ministerio de La Protección Social</v>
          </cell>
        </row>
        <row r="12">
          <cell r="M12" t="str">
            <v>Ministerio de Minas y Energía</v>
          </cell>
        </row>
        <row r="13">
          <cell r="M13" t="str">
            <v>Ministerio de Relaciones Exteriores</v>
          </cell>
        </row>
        <row r="14">
          <cell r="M14" t="str">
            <v>Ministerio de Transporte</v>
          </cell>
        </row>
        <row r="15">
          <cell r="M15" t="str">
            <v>Ministerio del Interior y de Justicia</v>
          </cell>
        </row>
        <row r="18">
          <cell r="D18" t="str">
            <v>Boyacá</v>
          </cell>
        </row>
        <row r="19">
          <cell r="D19" t="str">
            <v>Cundinamarca</v>
          </cell>
        </row>
        <row r="20">
          <cell r="D20" t="str">
            <v>Huila</v>
          </cell>
        </row>
        <row r="21">
          <cell r="D21" t="str">
            <v>Norte de Santander</v>
          </cell>
        </row>
        <row r="22">
          <cell r="D22" t="str">
            <v>Santander</v>
          </cell>
        </row>
        <row r="23">
          <cell r="D23" t="str">
            <v>Tolima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PTO 076-2007 B"/>
      <sheetName val="CRONOGRAMA"/>
      <sheetName val="Gráfico1"/>
    </sheetNames>
    <sheetDataSet>
      <sheetData sheetId="0">
        <row r="5">
          <cell r="J5">
            <v>0.185</v>
          </cell>
        </row>
        <row r="8">
          <cell r="J8">
            <v>0.08</v>
          </cell>
        </row>
      </sheetData>
      <sheetData sheetId="1" refreshError="1"/>
      <sheetData sheetId="2"/>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__aaInformación_GRUPO_4\A_MI3"/>
      <sheetName val="ACTA_DE_MODIFICACION__(2)3"/>
      <sheetName val="aCCIDENTES_DE_1995_-_1996_xls10"/>
      <sheetName val="Datos_Básicos2"/>
      <sheetName val="SUB_APU2"/>
      <sheetName val="Formulario_N°_4"/>
      <sheetName val="precios-básicos2002"/>
      <sheetName val="APU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Users\Administrador\Desktop\AM"/>
      <sheetName val="\\Ing-her"/>
      <sheetName val="\Users\cmeza\Documents\INVIAS\D"/>
      <sheetName val="\Documents_and_Settings\jviteri"/>
      <sheetName val="\\Sistemas_serv1\xx\Documents_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PR26+290"/>
      <sheetName val="PR26+580-592"/>
      <sheetName val="PR26+844-850"/>
      <sheetName val="PR26+850-856"/>
      <sheetName val="PR26+856-862"/>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Documents and Settings\jviteri"/>
      <sheetName val="\\Sistemas_serv1\xx\Documents a"/>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refreshError="1"/>
      <sheetData sheetId="54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G\I\MANTENIMIENTO RUTA 1001_MA"/>
      <sheetName val="\D\MANTENIMIENTO RUTA 1001_MARZ"/>
      <sheetName val="\G\D\MANTENIMIENTO RUTA 1001_MA"/>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2"/>
      <sheetName val="[a  aaInformación]__cceficien_3"/>
      <sheetName val="[a  aaInformación]//cceficiente"/>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M.O."/>
      <sheetName val="precios-básicos2002"/>
      <sheetName val="ITEMS"/>
      <sheetName val="[a  aaInformación]__cceficien_9"/>
      <sheetName val="[a  aaInformación]__cceficien_7"/>
      <sheetName val="[a  aaInformación]__cceficien_8"/>
      <sheetName val="[a  aaInformación]__cceficie_10"/>
      <sheetName val="[a  aaInformación]__cceficie_11"/>
      <sheetName val="Emboquillar"/>
      <sheetName val="Acometidacobrerígido"/>
      <sheetName val="Acometidatoma"/>
      <sheetName val="Acometidahasta1&quo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NALISIS"/>
      <sheetName val="PPTO 076-2007 A"/>
      <sheetName val="CRONOGRAMA"/>
      <sheetName val="PPTO 076-2007 B"/>
      <sheetName val="Gráfico1"/>
      <sheetName val="ALCANTARILLA"/>
    </sheetNames>
    <sheetDataSet>
      <sheetData sheetId="0"/>
      <sheetData sheetId="1"/>
      <sheetData sheetId="2"/>
      <sheetData sheetId="3"/>
      <sheetData sheetId="4"/>
      <sheetData sheetId="5" refreshError="1"/>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s>
    <sheetDataSet>
      <sheetData sheetId="0"/>
      <sheetData sheetId="1">
        <row r="55">
          <cell r="D55" t="str">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C_SF_GAVIONES"/>
      <sheetName val="A__P__U_"/>
      <sheetName val="Análisis_de_precios"/>
      <sheetName val="ANEXO_7"/>
      <sheetName val="Mat"/>
      <sheetName val="Equi"/>
      <sheetName val="Otros"/>
      <sheetName val="AiuApoSaraBrut2000.xl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MC_SF_GAVIONES"/>
      <sheetName val="ANEXO_7"/>
      <sheetName val="A__P__U_"/>
      <sheetName val="Análisis_de_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cripcion"/>
      <sheetName val="criterio"/>
      <sheetName val="Hoja1"/>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C38" t="str">
            <v>INGENIERO AUXILIAR</v>
          </cell>
        </row>
        <row r="39">
          <cell r="C39" t="str">
            <v>INGENIERO RESIDENTE</v>
          </cell>
        </row>
        <row r="40">
          <cell r="C40" t="str">
            <v>INGENIERO AUXILIAR DE CALIDAD</v>
          </cell>
        </row>
        <row r="41">
          <cell r="C41" t="str">
            <v>AUXILIAR DE INGENIERIA</v>
          </cell>
        </row>
        <row r="42">
          <cell r="C42" t="str">
            <v>GEOREFERENCIADOR</v>
          </cell>
        </row>
        <row r="43">
          <cell r="C43" t="str">
            <v>INGENIERO AUXILIAR</v>
          </cell>
        </row>
        <row r="44">
          <cell r="C44" t="str">
            <v>COORDINADOR TÉCNICO</v>
          </cell>
        </row>
        <row r="45">
          <cell r="C45" t="str">
            <v>ESPECIALISTA EN TRÁNSITO</v>
          </cell>
        </row>
        <row r="46">
          <cell r="C46" t="str">
            <v>ESTUDIANTE</v>
          </cell>
        </row>
        <row r="47">
          <cell r="C47" t="str">
            <v>INGENIERO DE CALIDAD</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PU_PART2"/>
      <sheetName val="A__P__U_2"/>
      <sheetName val="Análisis_de_precios"/>
      <sheetName val="Analisis_de_Precios_Unitarios_2"/>
      <sheetName val="ESTADO_RED"/>
      <sheetName val="GENERALIDADES_"/>
      <sheetName val="A__P__U_3"/>
      <sheetName val="Anexo_No__5"/>
      <sheetName val="ESTADO_VÍA-CRIT_TECNICO"/>
      <sheetName val="PRESUPUESTO"/>
      <sheetName val="MANO"/>
      <sheetName val="EQUIPO"/>
      <sheetName val="MATERIAL"/>
      <sheetName val="TRANSPORTE"/>
      <sheetName val="BASES"/>
      <sheetName val="Aerocivil_-_Cantidades_"/>
      <sheetName val="Aerocivil_Acta"/>
      <sheetName val="Aerocivil_IVA"/>
      <sheetName val="101_Loc_Y_Repl"/>
      <sheetName val="CRONOGRAMA_AMBIENTAL"/>
      <sheetName val="DATA"/>
      <sheetName val="COSTOS_INDIRECTOS"/>
      <sheetName val="M&amp;E_"/>
      <sheetName val="UTILIDAD_ESPERADA"/>
      <sheetName val="SOLICITUDES_DE_PERSONAL"/>
      <sheetName val="PLAN_DE_INVERSIÓN_ANTICIPO"/>
      <sheetName val="DL"/>
      <sheetName val="2)"/>
      <sheetName val="3)_PRESUPUESTO"/>
      <sheetName val="PRIMARIO_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_P-INVERSIONES"/>
      <sheetName val="6)_FLUJO_DE_CAJA"/>
      <sheetName val="7)_INST_PROV"/>
      <sheetName val="Civil_work"/>
      <sheetName val="Aerocivil - Cantidades "/>
      <sheetName val="Aerocivil Acta"/>
      <sheetName val="Aerocivil IVA"/>
      <sheetName val="101 Loc Y Repl"/>
      <sheetName val="CRONOGRAMA AMBIENTAL"/>
      <sheetName val="COSTOS INDIRECTOS"/>
      <sheetName val="M&amp;E "/>
      <sheetName val="UTILIDAD ESPERADA"/>
      <sheetName val="SOLICITUDES DE PERSONAL"/>
      <sheetName val="PLAN DE INVERSIÓN ANTICIPO"/>
      <sheetName val="3) PRESUPUESTO"/>
      <sheetName val="PRIMARIO APUS"/>
      <sheetName val="5) P-INVERSIONES"/>
      <sheetName val="6) FLUJO DE CAJA"/>
      <sheetName val="7) INST PROV"/>
      <sheetName val="FLUJOS"/>
      <sheetName val="Civil work"/>
      <sheetName val="LISTADO APU"/>
      <sheetName val="\\Pc1\E\AMV-3005-2005\ADMON GRU"/>
      <sheetName val="PRESUPUESTO "/>
      <sheetName val="Cuadrillas"/>
      <sheetName val="Equ"/>
      <sheetName val="Trans"/>
      <sheetName val="Mat"/>
      <sheetName val="Salari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T1" t="str">
            <v>Obligatorio</v>
          </cell>
        </row>
        <row r="2">
          <cell r="T2" t="str">
            <v>Opcional</v>
          </cell>
        </row>
      </sheetData>
      <sheetData sheetId="5"/>
      <sheetData sheetId="6">
        <row r="2">
          <cell r="B2" t="str">
            <v>Investigación básica</v>
          </cell>
        </row>
        <row r="3">
          <cell r="B3" t="str">
            <v>Investigación aplicada</v>
          </cell>
        </row>
        <row r="4">
          <cell r="B4" t="str">
            <v>Desarrollo experimental</v>
          </cell>
        </row>
        <row r="5">
          <cell r="B5" t="str">
            <v>Formación de doctorado</v>
          </cell>
        </row>
        <row r="6">
          <cell r="B6" t="str">
            <v>Formación de maestría</v>
          </cell>
        </row>
        <row r="7">
          <cell r="B7" t="str">
            <v>Formación de especialización</v>
          </cell>
        </row>
        <row r="8">
          <cell r="B8" t="str">
            <v>Formación permanente y organizada de científicos e ingenieros</v>
          </cell>
        </row>
        <row r="9">
          <cell r="B9" t="str">
            <v>Formación tecnológica y técnica</v>
          </cell>
        </row>
        <row r="10">
          <cell r="B10" t="str">
            <v>Actividades de ciencia y tecnología en bibliotecas</v>
          </cell>
        </row>
        <row r="11">
          <cell r="B11" t="str">
            <v>Actividades de ciencia y tecnología en museos</v>
          </cell>
        </row>
        <row r="12">
          <cell r="B12" t="str">
            <v>Publicaciones de ciencia y tecnología</v>
          </cell>
        </row>
        <row r="13">
          <cell r="B13" t="str">
            <v>Recolección sistemática de datos sobre fenómenos, parámetros y recursos naturales</v>
          </cell>
        </row>
        <row r="14">
          <cell r="B14" t="str">
            <v>Prospección, localización y determinación de recursos naturales (petroleros, mineros, hidrológicos, etc)</v>
          </cell>
        </row>
        <row r="15">
          <cell r="B15" t="str">
            <v>Recolección sistemática de datos sobre fenómenos sociales, económicos y humanos</v>
          </cell>
        </row>
        <row r="16">
          <cell r="B16" t="str">
            <v>Ensayos, normalización, metrología y control de calidad</v>
          </cell>
        </row>
        <row r="17">
          <cell r="B17" t="str">
            <v>Servicios de asesoría, consultoría y asistencia técnica</v>
          </cell>
        </row>
        <row r="18">
          <cell r="B18" t="str">
            <v>Actividades de registro, estudio y otorgamiento de patentes y licencias a cargo de organismos públicos</v>
          </cell>
        </row>
        <row r="19">
          <cell r="B19" t="str">
            <v>Desarrollo o adquisición de sistemas de información, software o tecnologías de comunicación</v>
          </cell>
        </row>
        <row r="20">
          <cell r="B20" t="str">
            <v>Innovación de productos</v>
          </cell>
        </row>
        <row r="21">
          <cell r="B21" t="str">
            <v>Innovación de procesos</v>
          </cell>
        </row>
        <row r="22">
          <cell r="B22" t="str">
            <v>Innovación organizacional.</v>
          </cell>
        </row>
        <row r="23">
          <cell r="B23" t="str">
            <v>Innovación en comercialización</v>
          </cell>
        </row>
        <row r="24">
          <cell r="B24" t="str">
            <v>Diseño de maquinaria nueva, ingeniería industrial y puesta en marcha de producción</v>
          </cell>
        </row>
        <row r="25">
          <cell r="B25" t="str">
            <v>Adquisición de maquinaria y equipos de desempeño tecnológico (incluso software integrado)</v>
          </cell>
        </row>
        <row r="26">
          <cell r="B26" t="str">
            <v>Adquisición de tecnología externa en forma de patentes, inventos no patentados, licencias, divulgaciones del know how, diseños, marcas de fabrica, patrones y servicios de computación</v>
          </cell>
        </row>
        <row r="27">
          <cell r="B27" t="str">
            <v>El proyecto no realizará ninguna actividad de ciencia y tecnología o innovación</v>
          </cell>
        </row>
      </sheetData>
      <sheetData sheetId="7">
        <row r="2">
          <cell r="B2" t="str">
            <v>Plazas laborales directas</v>
          </cell>
        </row>
        <row r="3">
          <cell r="B3" t="str">
            <v>Plazas laborales indirectas</v>
          </cell>
        </row>
        <row r="4">
          <cell r="B4" t="str">
            <v>Plazas laborales formales</v>
          </cell>
        </row>
        <row r="5">
          <cell r="B5" t="str">
            <v>Plazas laborales no formales</v>
          </cell>
        </row>
        <row r="6">
          <cell r="B6" t="str">
            <v>Plazas laborales de mano de obra calificada</v>
          </cell>
        </row>
        <row r="7">
          <cell r="B7" t="str">
            <v>Plazas laborales de mano de obra no calificada</v>
          </cell>
        </row>
        <row r="8">
          <cell r="B8" t="str">
            <v>Plazas laborales de mano de obra nacional</v>
          </cell>
        </row>
        <row r="9">
          <cell r="B9" t="str">
            <v>Plazas laborales de mano de obra extranjera</v>
          </cell>
        </row>
        <row r="10">
          <cell r="B10" t="str">
            <v>Generación de poder adquisitivo</v>
          </cell>
        </row>
        <row r="11">
          <cell r="B11" t="str">
            <v>Variación del costo de generación plaza de empleo</v>
          </cell>
        </row>
        <row r="12">
          <cell r="B12" t="str">
            <v>Variación en la generación de poder adquisitivo</v>
          </cell>
        </row>
        <row r="14">
          <cell r="B14" t="str">
            <v>Impacto laboral del sector</v>
          </cell>
        </row>
        <row r="15">
          <cell r="B15" t="str">
            <v>Gestión del impacto laboral del sector</v>
          </cell>
        </row>
      </sheetData>
      <sheetData sheetId="8"/>
      <sheetData sheetId="9">
        <row r="1">
          <cell r="A1" t="str">
            <v>ampere</v>
          </cell>
        </row>
        <row r="2">
          <cell r="A2" t="str">
            <v>ampere sobre metro</v>
          </cell>
        </row>
        <row r="3">
          <cell r="A3" t="str">
            <v>bytes sobre segundo</v>
          </cell>
        </row>
        <row r="4">
          <cell r="A4" t="str">
            <v>candela</v>
          </cell>
        </row>
        <row r="5">
          <cell r="A5" t="str">
            <v>candela sobre metro cuadrado</v>
          </cell>
        </row>
        <row r="6">
          <cell r="A6" t="str">
            <v>coulomb</v>
          </cell>
        </row>
        <row r="7">
          <cell r="A7" t="str">
            <v>día</v>
          </cell>
        </row>
        <row r="8">
          <cell r="A8" t="str">
            <v>esterradián</v>
          </cell>
        </row>
        <row r="9">
          <cell r="A9" t="str">
            <v>farad</v>
          </cell>
        </row>
        <row r="10">
          <cell r="A10" t="str">
            <v>grado</v>
          </cell>
        </row>
        <row r="11">
          <cell r="A11" t="str">
            <v>hectárea</v>
          </cell>
        </row>
        <row r="12">
          <cell r="A12" t="str">
            <v>henrio</v>
          </cell>
        </row>
        <row r="13">
          <cell r="A13" t="str">
            <v>hertz</v>
          </cell>
        </row>
        <row r="14">
          <cell r="A14" t="str">
            <v>hora</v>
          </cell>
        </row>
        <row r="15">
          <cell r="A15" t="str">
            <v>Joule</v>
          </cell>
        </row>
        <row r="16">
          <cell r="A16" t="str">
            <v>joule sobre Kelvin</v>
          </cell>
        </row>
        <row r="17">
          <cell r="A17" t="str">
            <v>joule sobre kilogramo Kelvin</v>
          </cell>
        </row>
        <row r="18">
          <cell r="A18" t="str">
            <v>kelvin</v>
          </cell>
        </row>
        <row r="19">
          <cell r="A19" t="str">
            <v>kilogramo</v>
          </cell>
        </row>
        <row r="20">
          <cell r="A20" t="str">
            <v>kilogramo entre metro cúbico</v>
          </cell>
        </row>
        <row r="21">
          <cell r="A21" t="str">
            <v>Kilometro</v>
          </cell>
        </row>
        <row r="22">
          <cell r="A22" t="str">
            <v>Kilometro sobre hora</v>
          </cell>
        </row>
        <row r="23">
          <cell r="A23" t="str">
            <v>Kilometro Cuadrado</v>
          </cell>
        </row>
        <row r="24">
          <cell r="A24" t="str">
            <v>Kilowatt</v>
          </cell>
        </row>
        <row r="25">
          <cell r="A25" t="str">
            <v>Kilowatthora</v>
          </cell>
        </row>
        <row r="26">
          <cell r="A26" t="str">
            <v>litro</v>
          </cell>
        </row>
        <row r="27">
          <cell r="A27" t="str">
            <v>lumen</v>
          </cell>
        </row>
        <row r="28">
          <cell r="A28" t="str">
            <v>lux</v>
          </cell>
        </row>
        <row r="29">
          <cell r="A29" t="str">
            <v>metro</v>
          </cell>
        </row>
        <row r="30">
          <cell r="A30" t="str">
            <v>metro a la menos uno </v>
          </cell>
        </row>
        <row r="31">
          <cell r="A31" t="str">
            <v>metro cuadrado</v>
          </cell>
        </row>
        <row r="32">
          <cell r="A32" t="str">
            <v>metro cuadrado sobre segundo</v>
          </cell>
        </row>
        <row r="33">
          <cell r="A33" t="str">
            <v>metro cúbico</v>
          </cell>
        </row>
        <row r="34">
          <cell r="A34" t="str">
            <v>metro sobre segundo</v>
          </cell>
        </row>
        <row r="35">
          <cell r="A35" t="str">
            <v>metro sobre segundo al cuadrado</v>
          </cell>
        </row>
        <row r="36">
          <cell r="A36" t="str">
            <v>minuto</v>
          </cell>
        </row>
        <row r="37">
          <cell r="A37" t="str">
            <v>ml</v>
          </cell>
        </row>
        <row r="38">
          <cell r="A38" t="str">
            <v>mol</v>
          </cell>
        </row>
        <row r="39">
          <cell r="A39" t="str">
            <v>Mw</v>
          </cell>
        </row>
        <row r="40">
          <cell r="A40" t="str">
            <v>newton</v>
          </cell>
        </row>
        <row r="41">
          <cell r="A41" t="str">
            <v>newton-segundo sobre metro cuadrado</v>
          </cell>
        </row>
        <row r="42">
          <cell r="A42" t="str">
            <v>número</v>
          </cell>
        </row>
        <row r="43">
          <cell r="A43" t="str">
            <v>ohm</v>
          </cell>
        </row>
        <row r="44">
          <cell r="A44" t="str">
            <v>Pacientes sobre día</v>
          </cell>
        </row>
        <row r="45">
          <cell r="A45" t="str">
            <v>pascal</v>
          </cell>
        </row>
        <row r="46">
          <cell r="A46" t="str">
            <v>radián</v>
          </cell>
        </row>
        <row r="47">
          <cell r="A47" t="str">
            <v>radián sobre segundo al cuadrado</v>
          </cell>
        </row>
        <row r="48">
          <cell r="A48" t="str">
            <v>radián sobre segundo </v>
          </cell>
        </row>
        <row r="49">
          <cell r="A49" t="str">
            <v>segundo</v>
          </cell>
        </row>
        <row r="50">
          <cell r="A50" t="str">
            <v>siemens</v>
          </cell>
        </row>
        <row r="51">
          <cell r="A51" t="str">
            <v>tesla </v>
          </cell>
        </row>
        <row r="52">
          <cell r="A52" t="str">
            <v>tonelada</v>
          </cell>
        </row>
        <row r="53">
          <cell r="A53" t="str">
            <v>volt</v>
          </cell>
        </row>
        <row r="54">
          <cell r="A54" t="str">
            <v>volt sobre metro</v>
          </cell>
        </row>
        <row r="55">
          <cell r="A55" t="str">
            <v>waner</v>
          </cell>
        </row>
        <row r="56">
          <cell r="A56" t="str">
            <v>watt</v>
          </cell>
        </row>
        <row r="57">
          <cell r="A57" t="str">
            <v>watt sobre estéreo-radián</v>
          </cell>
        </row>
        <row r="58">
          <cell r="A58" t="str">
            <v>watt sobre metro Kelvin</v>
          </cell>
        </row>
      </sheetData>
      <sheetData sheetId="10">
        <row r="2">
          <cell r="B2" t="str">
            <v>01000000 SECTOR DEFENSA Y SEGURIDAD</v>
          </cell>
        </row>
      </sheetData>
      <sheetData sheetId="1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2">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LIStAS DESP"/>
      <sheetName val="Versión_Final_Telecomun2"/>
      <sheetName val="Versión_Final_EAAB2"/>
      <sheetName val="Versión_Final_IDU2"/>
      <sheetName val="Mano_de_Obra2"/>
      <sheetName val="Presupuestos_Daños_IDU2"/>
      <sheetName val="9_42"/>
      <sheetName val="g_g"/>
      <sheetName val="A__P__U_"/>
      <sheetName val="Hoja1"/>
      <sheetName val="LISTA"/>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 val="Personalizar"/>
      <sheetName val="UNITARIOS_GENERALES"/>
      <sheetName val="BASES"/>
      <sheetName val="MC SF GAVIONES"/>
      <sheetName val="PESOS"/>
      <sheetName val="civ_roma"/>
      <sheetName val="Sheet1"/>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01"/>
      <sheetName val="EV-02"/>
      <sheetName val="EV-03"/>
      <sheetName val="EV-04"/>
      <sheetName val="EV-05"/>
      <sheetName val="EV-06"/>
      <sheetName val="EV-07"/>
      <sheetName val="EV-08"/>
      <sheetName val="EV-09"/>
      <sheetName val="EV-10"/>
      <sheetName val="EV-11"/>
      <sheetName val="EV-12"/>
      <sheetName val="EV-13"/>
      <sheetName val="EV-14"/>
      <sheetName val="EV-15"/>
      <sheetName val="EV-16"/>
      <sheetName val="EV-17"/>
      <sheetName val="EV-18"/>
      <sheetName val="EV-19"/>
      <sheetName val="EV-20"/>
      <sheetName val="EV-21"/>
      <sheetName val="EV-22"/>
      <sheetName val="des_rps"/>
      <sheetName val="ca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 sheetId="24"/>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J825"/>
      <sheetName val="SKJ452"/>
      <sheetName val="ITA878"/>
      <sheetName val="AEA-944"/>
      <sheetName val="DUB-823"/>
      <sheetName val="GPI 526"/>
      <sheetName val="XXJ617"/>
      <sheetName val="SNG_855"/>
      <sheetName val="VEA 374"/>
      <sheetName val="HFB0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resum96"/>
      <sheetName val="INSUMOS"/>
      <sheetName val="Insum"/>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8"/>
      <sheetData sheetId="9"/>
      <sheetData sheetId="10">
        <row r="2">
          <cell r="A2" t="str">
            <v>ACTUALIZACION</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OFICIN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s>
    <sheetDataSet>
      <sheetData sheetId="0"/>
      <sheetData sheetId="1"/>
      <sheetData sheetId="2" refreshError="1"/>
      <sheetData sheetId="3"/>
      <sheetData sheetId="4" refreshError="1"/>
      <sheetData sheetId="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TM AV. BOYACA"/>
      <sheetName val="Sheet1"/>
    </sheetNames>
    <sheetDataSet>
      <sheetData sheetId="0">
        <row r="5">
          <cell r="H5">
            <v>1.1000000000000001</v>
          </cell>
        </row>
      </sheetData>
      <sheetData sheetId="1"/>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ENDIENTES_X_COBRAR"/>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DATOS ENTRADA"/>
      <sheetName val="LISTADO INSUMOS"/>
      <sheetName val="LISTADO APU"/>
      <sheetName val="TARIFAS PERSONAL"/>
      <sheetName val="RESUMEN"/>
      <sheetName val="PPTO GRAL G6"/>
      <sheetName val="PRELIMINARES (2)"/>
      <sheetName val="AIU (2)"/>
      <sheetName val="AIU"/>
      <sheetName val="PRELIMINARES"/>
      <sheetName val="ENSAYOS-OBRA"/>
      <sheetName val="AMBIENTAL"/>
      <sheetName val="AIU AMBIENTAL"/>
      <sheetName val="COMPENSAC-EVALUAC-SEG-SDA"/>
      <sheetName val="PGS"/>
      <sheetName val="AIU PGS"/>
      <sheetName val="PMT"/>
      <sheetName val="AIU PMT"/>
      <sheetName val="AJUSTES"/>
      <sheetName val="ITEMS"/>
      <sheetName val="INSUMOS"/>
      <sheetName val="TABLAS"/>
      <sheetName val="INTERVENTORIA"/>
      <sheetName val="P12"/>
      <sheetName val="P13"/>
      <sheetName val="P17"/>
    </sheetNames>
    <sheetDataSet>
      <sheetData sheetId="0">
        <row r="13">
          <cell r="C13">
            <v>43967</v>
          </cell>
        </row>
      </sheetData>
      <sheetData sheetId="1"/>
      <sheetData sheetId="2"/>
      <sheetData sheetId="3">
        <row r="2">
          <cell r="B2">
            <v>0</v>
          </cell>
        </row>
      </sheetData>
      <sheetData sheetId="4"/>
      <sheetData sheetId="5"/>
      <sheetData sheetId="6"/>
      <sheetData sheetId="7"/>
      <sheetData sheetId="8"/>
      <sheetData sheetId="9">
        <row r="25">
          <cell r="F25">
            <v>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 val="FORMATO multiuso"/>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Duitama-La_Palmera"/>
      <sheetName val="Análisis_de_precios"/>
      <sheetName val="BASEDuitama-La_Palmera"/>
      <sheetName val="Itemes Renovación"/>
      <sheetName val="General"/>
      <sheetName val="Estructura"/>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6"/>
      <sheetName val="Cantidades_de_Obra6"/>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_Renovación1"/>
      <sheetName val="SUB_APU5"/>
      <sheetName val="Cantidades_de_Obra5"/>
      <sheetName val="Itemes_Renovación"/>
      <sheetName val="Jul-Ago"/>
      <sheetName val="May-Jun"/>
      <sheetName val="Sep-Oct"/>
      <sheetName val="Itemes Renovación"/>
      <sheetName val="LISTA CÓDIGOS"/>
      <sheetName val="BASE APU"/>
      <sheetName val="MANO DE OBRA"/>
      <sheetName val="EQUIPOS"/>
      <sheetName val="MATERIALES"/>
      <sheetName val="ESTRUCTURAS"/>
      <sheetName val="TRANSPORTE"/>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sheetData sheetId="7" refreshError="1"/>
      <sheetData sheetId="8" refreshError="1"/>
      <sheetData sheetId="9"/>
      <sheetData sheetId="10"/>
      <sheetData sheetId="11">
        <row r="2">
          <cell r="A2" t="str">
            <v>MUNICIPIO DE SONSON ANTIOQUIA</v>
          </cell>
        </row>
      </sheetData>
      <sheetData sheetId="12"/>
      <sheetData sheetId="13"/>
      <sheetData sheetId="14"/>
      <sheetData sheetId="15">
        <row r="2">
          <cell r="A2" t="str">
            <v>MUNICIPIO DE SONSON ANTIOQUIA</v>
          </cell>
        </row>
      </sheetData>
      <sheetData sheetId="16" refreshError="1"/>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B7" t="str">
            <v>ABONO</v>
          </cell>
        </row>
        <row r="8">
          <cell r="B8" t="str">
            <v>ACABADO CIELO RASO</v>
          </cell>
        </row>
        <row r="9">
          <cell r="B9" t="str">
            <v>ACCESORIOS VARIOS</v>
          </cell>
        </row>
        <row r="10">
          <cell r="B10" t="str">
            <v>ACIDO NITRICO</v>
          </cell>
        </row>
        <row r="11">
          <cell r="B11" t="str">
            <v>ACONDICION SUPERF PAVCO</v>
          </cell>
        </row>
        <row r="12">
          <cell r="B12" t="str">
            <v>ACPM</v>
          </cell>
        </row>
        <row r="13">
          <cell r="B13" t="str">
            <v>ADAPTADOR CONDUIT CONDUFLEX 1/2"</v>
          </cell>
        </row>
        <row r="14">
          <cell r="B14" t="str">
            <v>ADHESIVO NOVAFORT/PAVCO</v>
          </cell>
        </row>
        <row r="15">
          <cell r="B15" t="str">
            <v>ADHESIVO QUIMICO P/REFUERZO TIPO SIKA</v>
          </cell>
        </row>
        <row r="16">
          <cell r="B16" t="str">
            <v>ADOQUIN EN ARCILLA CUARTO 26</v>
          </cell>
        </row>
        <row r="17">
          <cell r="B17" t="str">
            <v>ADOQUIN EN CONCRETO 10X20X8</v>
          </cell>
        </row>
        <row r="18">
          <cell r="B18" t="str">
            <v>AGUA</v>
          </cell>
        </row>
        <row r="19">
          <cell r="B19" t="str">
            <v>ALAMBRE ASILADO No 12 THHN - THWN 90</v>
          </cell>
        </row>
        <row r="20">
          <cell r="B20" t="str">
            <v>ALAMBRE ASILADO No 8 THHN - THWN 90</v>
          </cell>
        </row>
        <row r="21">
          <cell r="B21" t="str">
            <v>ALAMBRE DESNUDO No 14 INTER DI 1.35</v>
          </cell>
        </row>
        <row r="22">
          <cell r="B22" t="str">
            <v>ALAMBRE PARALELO 2X18 DWP - PVC</v>
          </cell>
        </row>
        <row r="23">
          <cell r="B23" t="str">
            <v>ALAMBRE COBRE AWG THHN 12</v>
          </cell>
        </row>
        <row r="24">
          <cell r="B24" t="str">
            <v>ALAMBRE COBRE AWG DESNUDO 12</v>
          </cell>
        </row>
        <row r="25">
          <cell r="B25" t="str">
            <v>ALAMBRE NEGRO CAL # 18</v>
          </cell>
        </row>
        <row r="26">
          <cell r="B26" t="str">
            <v>ALUMOL</v>
          </cell>
        </row>
        <row r="27">
          <cell r="B27" t="str">
            <v>AMPLIFICADOR PARA ANTENA</v>
          </cell>
        </row>
        <row r="28">
          <cell r="B28" t="str">
            <v>ANCLAJE HILTI (1CAR=330ML)</v>
          </cell>
        </row>
        <row r="29">
          <cell r="B29" t="str">
            <v>ANDAMIO METALICO TUBULAR</v>
          </cell>
        </row>
        <row r="30">
          <cell r="B30" t="str">
            <v>ANGULO DE ACERO DE 2.1/2"X3/16"</v>
          </cell>
        </row>
        <row r="31">
          <cell r="B31" t="str">
            <v>ANGULO DE ACERO DE 1.1/4"X1/8"</v>
          </cell>
        </row>
        <row r="32">
          <cell r="B32" t="str">
            <v>ANTICORROSIVO PHCL</v>
          </cell>
        </row>
        <row r="33">
          <cell r="B33" t="str">
            <v>ANTICORROSIVO OXIDO DE HIERRO ROJO</v>
          </cell>
        </row>
        <row r="34">
          <cell r="B34" t="str">
            <v>ANTISOL BLANCO</v>
          </cell>
        </row>
        <row r="35">
          <cell r="B35" t="str">
            <v>ARENA GRUESA</v>
          </cell>
        </row>
        <row r="36">
          <cell r="B36" t="str">
            <v>ARENA MEDIANA</v>
          </cell>
        </row>
        <row r="37">
          <cell r="B37" t="str">
            <v>AUTOMATICO 3X60</v>
          </cell>
        </row>
        <row r="38">
          <cell r="B38" t="str">
            <v>AUTOMATICO 3X40A TIPO INDUSTRIAL</v>
          </cell>
        </row>
        <row r="39">
          <cell r="B39" t="str">
            <v>BAJANTE DE MEDIA TENSION</v>
          </cell>
        </row>
        <row r="40">
          <cell r="B40" t="str">
            <v>BALA 2X26W</v>
          </cell>
        </row>
        <row r="41">
          <cell r="B41" t="str">
            <v>BALASTRO DE RIO             CANTO RODADO-ARENA</v>
          </cell>
        </row>
        <row r="42">
          <cell r="B42" t="str">
            <v>BALASTO ELECTRICO 2X32W</v>
          </cell>
        </row>
        <row r="43">
          <cell r="B43" t="str">
            <v>BALASTO ELECTRICO 1X26W</v>
          </cell>
        </row>
        <row r="44">
          <cell r="B44" t="str">
            <v>BALA FLUORESCENTE 2X13W</v>
          </cell>
        </row>
        <row r="45">
          <cell r="B45" t="str">
            <v>BALDOSA GRANITO   30 x 30</v>
          </cell>
        </row>
        <row r="46">
          <cell r="B46" t="str">
            <v>BANDEJA PORTACABLES</v>
          </cell>
        </row>
        <row r="47">
          <cell r="B47" t="str">
            <v>BASTIDOR 2"x2"x3M OTOBO</v>
          </cell>
        </row>
        <row r="48">
          <cell r="B48" t="str">
            <v>BICICLETEROS</v>
          </cell>
        </row>
        <row r="49">
          <cell r="B49" t="str">
            <v>BISAGRA 3x2"       COBRIZ</v>
          </cell>
        </row>
        <row r="50">
          <cell r="B50" t="str">
            <v>BISAGRA PIVOTANTE</v>
          </cell>
        </row>
        <row r="51">
          <cell r="B51" t="str">
            <v>BISAGRA PIVOTANTE CORRIENTE</v>
          </cell>
        </row>
        <row r="52">
          <cell r="B52" t="str">
            <v>BLOQUES RECTANGULARES DE CESPED</v>
          </cell>
        </row>
        <row r="53">
          <cell r="B53" t="str">
            <v>BOCEL MADERA  .1/2x.1/2x3M</v>
          </cell>
        </row>
        <row r="54">
          <cell r="B54" t="str">
            <v>BOMBA</v>
          </cell>
        </row>
        <row r="55">
          <cell r="B55" t="str">
            <v>BOMBILLO 26W</v>
          </cell>
        </row>
        <row r="56">
          <cell r="B56" t="str">
            <v>BORDILLO PREFABRICADO TIPO IDU A80</v>
          </cell>
        </row>
        <row r="57">
          <cell r="B57" t="str">
            <v>BORDE CONTENEDOR DE RAICES</v>
          </cell>
        </row>
        <row r="58">
          <cell r="B58" t="str">
            <v>BORNA No 10</v>
          </cell>
        </row>
        <row r="59">
          <cell r="B59" t="str">
            <v>BRIDAS 2" ROSCADA HD</v>
          </cell>
        </row>
        <row r="60">
          <cell r="B60" t="str">
            <v>BRIDA 3" ROSCADA HD</v>
          </cell>
        </row>
        <row r="61">
          <cell r="B61" t="str">
            <v>BRIDA 4" ROSCADA HD</v>
          </cell>
        </row>
        <row r="62">
          <cell r="B62" t="str">
            <v>BRIDAS 1.1/2" ACERO ROSCAR</v>
          </cell>
        </row>
        <row r="63">
          <cell r="B63" t="str">
            <v>BRIDAS 2" ACERO ROSCAR</v>
          </cell>
        </row>
        <row r="64">
          <cell r="B64" t="str">
            <v>BRIDAS 3" ACERO ROSCAR</v>
          </cell>
        </row>
        <row r="65">
          <cell r="B65" t="str">
            <v>BRIDAS 4" ACERO ROSCAR</v>
          </cell>
        </row>
        <row r="66">
          <cell r="B66" t="str">
            <v>BOQUILLA 4" GALVANIZADA</v>
          </cell>
        </row>
        <row r="67">
          <cell r="B67" t="str">
            <v>CABLE ALUMINIO AISLADO PVC 1/0 THW</v>
          </cell>
        </row>
        <row r="68">
          <cell r="B68" t="str">
            <v>CABLE ALUMINIO AISLADO PVC 2/0 THW</v>
          </cell>
        </row>
        <row r="69">
          <cell r="B69" t="str">
            <v>CABLE COBRE No 16 AWG THHN</v>
          </cell>
        </row>
        <row r="70">
          <cell r="B70" t="str">
            <v>CABLE COBRE No 12 AWG THHN</v>
          </cell>
        </row>
        <row r="71">
          <cell r="B71" t="str">
            <v>CABLE COBRE No 12 AWG DESNUDO</v>
          </cell>
        </row>
        <row r="72">
          <cell r="B72" t="str">
            <v>CABLE COBRE No 10 AWG THHN</v>
          </cell>
        </row>
        <row r="73">
          <cell r="B73" t="str">
            <v>CABLE COBRE No 10 AWG DESNUDO</v>
          </cell>
        </row>
        <row r="74">
          <cell r="B74" t="str">
            <v>CABLE COBRE No 8 AWG THHN</v>
          </cell>
        </row>
        <row r="75">
          <cell r="B75" t="str">
            <v>CABLE COBRE No 8 AWG DESNUDO</v>
          </cell>
        </row>
        <row r="76">
          <cell r="B76" t="str">
            <v>CABLE COBRE No 6 THHN</v>
          </cell>
        </row>
        <row r="77">
          <cell r="B77" t="str">
            <v>CABLE COBRE No 6 DESNUDO</v>
          </cell>
        </row>
        <row r="78">
          <cell r="B78" t="str">
            <v>CABLE COBRE No 4 THHN</v>
          </cell>
        </row>
        <row r="79">
          <cell r="B79" t="str">
            <v>CABLE COBRE No 4 DESNUDO</v>
          </cell>
        </row>
        <row r="80">
          <cell r="B80" t="str">
            <v>CABLE COBRE No 2 THHN</v>
          </cell>
        </row>
        <row r="81">
          <cell r="B81" t="str">
            <v>CABLE COBRE No 2 DESNUDO</v>
          </cell>
        </row>
        <row r="82">
          <cell r="B82" t="str">
            <v>CABLE COBRE No 1/0 THHN</v>
          </cell>
        </row>
        <row r="83">
          <cell r="B83" t="str">
            <v>CABLE COBRE No 2/0 THHN</v>
          </cell>
        </row>
        <row r="84">
          <cell r="B84" t="str">
            <v>CABLE COBRE No 2/0 THHN DESNUDO</v>
          </cell>
        </row>
        <row r="85">
          <cell r="B85" t="str">
            <v>CABLE COBRE No 4/0 THHN</v>
          </cell>
        </row>
        <row r="86">
          <cell r="B86" t="str">
            <v>CABLE COBRE No 250 THHN DESNUDO</v>
          </cell>
        </row>
        <row r="87">
          <cell r="B87" t="str">
            <v>CABLE TRIPLEX #2 XLPE</v>
          </cell>
        </row>
        <row r="88">
          <cell r="B88" t="str">
            <v>CABLE UTP CATEGORIA 6</v>
          </cell>
        </row>
        <row r="89">
          <cell r="B89" t="str">
            <v>CABLE 10 PARES</v>
          </cell>
        </row>
        <row r="90">
          <cell r="B90" t="str">
            <v>CABLE RG59</v>
          </cell>
        </row>
        <row r="91">
          <cell r="B91" t="str">
            <v>CAJA GALVANIZADA</v>
          </cell>
        </row>
        <row r="92">
          <cell r="B92" t="str">
            <v>CAJA 2400 GALV CG-100 CAL 20</v>
          </cell>
        </row>
        <row r="93">
          <cell r="B93" t="str">
            <v>CAJA 5800 CAL 26</v>
          </cell>
        </row>
        <row r="94">
          <cell r="B94" t="str">
            <v>CAJA OCTAG GALV OG-100 CAL 20</v>
          </cell>
        </row>
        <row r="95">
          <cell r="B95" t="str">
            <v>CAJA METALICA</v>
          </cell>
        </row>
        <row r="96">
          <cell r="B96" t="str">
            <v xml:space="preserve">CAJA TACO 9 CIRC. MONO </v>
          </cell>
        </row>
        <row r="97">
          <cell r="B97" t="str">
            <v>CAJA PARA ALOJAR RENAVIADOR Y ACCESORIOS</v>
          </cell>
        </row>
        <row r="98">
          <cell r="B98" t="str">
            <v>CAJA PARA ALOJAR ARRANCADA Y ACCESORIOS</v>
          </cell>
        </row>
        <row r="99">
          <cell r="B99" t="str">
            <v>CAJA PARA AMPLIFICADOR</v>
          </cell>
        </row>
        <row r="100">
          <cell r="B100" t="str">
            <v>CAJA DE PASO 15X15</v>
          </cell>
        </row>
        <row r="101">
          <cell r="B101" t="str">
            <v>CAJA DE PASO 20X20</v>
          </cell>
        </row>
        <row r="102">
          <cell r="B102" t="str">
            <v>CAJA DE PASO 30X30</v>
          </cell>
        </row>
        <row r="103">
          <cell r="B103" t="str">
            <v>CAJA DE PASO 40X40</v>
          </cell>
        </row>
        <row r="104">
          <cell r="B104" t="str">
            <v>CALENTADOR DE PASO</v>
          </cell>
        </row>
        <row r="105">
          <cell r="B105" t="str">
            <v>CANALETA METALICA</v>
          </cell>
        </row>
        <row r="106">
          <cell r="B106" t="str">
            <v>CANECA M-120</v>
          </cell>
        </row>
        <row r="107">
          <cell r="B107" t="str">
            <v xml:space="preserve">CANDADO YALE 110-30         PRE </v>
          </cell>
        </row>
        <row r="108">
          <cell r="B108" t="str">
            <v>CANCHA MÚLTIPLE BALONCESTO - MICROFUTBOL - VOLEIBOL (INC. DOS UN FIJAS DE MICROBALONCESTO - MALLA PARA MICRO FUTBOL - JUEGO DE POSTES Y MALLA PARA VOLEIBOL)</v>
          </cell>
        </row>
        <row r="109">
          <cell r="B109" t="str">
            <v>CAMPANA 4" PVC DB</v>
          </cell>
        </row>
        <row r="110">
          <cell r="B110" t="str">
            <v>CAÑUELA DESAGUE RAMPA</v>
          </cell>
        </row>
        <row r="111">
          <cell r="B111" t="str">
            <v>CAPA DE LLANTA MOLIDA FUNDIDA INSITU e=0,05m</v>
          </cell>
        </row>
        <row r="112">
          <cell r="B112" t="str">
            <v>CAOLIN</v>
          </cell>
        </row>
        <row r="113">
          <cell r="B113" t="str">
            <v>CARROTANQUE AGUA</v>
          </cell>
        </row>
        <row r="114">
          <cell r="B114" t="str">
            <v>CASETON EN GUADUA</v>
          </cell>
        </row>
        <row r="115">
          <cell r="B115" t="str">
            <v>CEDRO</v>
          </cell>
        </row>
        <row r="116">
          <cell r="B116" t="str">
            <v>CEMENTO BLANCO              SACO DE 40 KILOS</v>
          </cell>
        </row>
        <row r="117">
          <cell r="B117" t="str">
            <v xml:space="preserve">CEMENTO BLANCO NARE         SACO DE 25 KILOS                </v>
          </cell>
        </row>
        <row r="118">
          <cell r="B118" t="str">
            <v>CEMENTO GRIS</v>
          </cell>
        </row>
        <row r="119">
          <cell r="B119" t="str">
            <v>CEMENTO GRIS PORTLAND       SACO DE 50 KILOS</v>
          </cell>
        </row>
        <row r="120">
          <cell r="B120" t="str">
            <v>CERAMICA 20  x20</v>
          </cell>
        </row>
        <row r="121">
          <cell r="B121" t="str">
            <v>CERAMICA EGEO 20,5X20,5</v>
          </cell>
        </row>
        <row r="122">
          <cell r="B122" t="str">
            <v>CEREZO</v>
          </cell>
        </row>
        <row r="123">
          <cell r="B123" t="str">
            <v>CERRADURA SCHLAGE B350</v>
          </cell>
        </row>
        <row r="124">
          <cell r="B124" t="str">
            <v>CERRADURA SCHLAGE A40S</v>
          </cell>
        </row>
        <row r="125">
          <cell r="B125" t="str">
            <v>CERRADURA SCHLAGE A70PD</v>
          </cell>
        </row>
        <row r="126">
          <cell r="B126" t="str">
            <v>CERRADURA SCHLAGE A87PD</v>
          </cell>
        </row>
        <row r="127">
          <cell r="B127" t="str">
            <v>CHAZO PLASTICO</v>
          </cell>
        </row>
        <row r="128">
          <cell r="B128" t="str">
            <v>CHEQUE HIDRO 3/4</v>
          </cell>
        </row>
        <row r="129">
          <cell r="B129" t="str">
            <v>CHEQUE CORTINA DE 1.1/2"</v>
          </cell>
        </row>
        <row r="130">
          <cell r="B130" t="str">
            <v>CHEQUE CORTINA DE 2"</v>
          </cell>
        </row>
        <row r="131">
          <cell r="B131" t="str">
            <v>CHEQUE CORTINA DE 2.1/2"</v>
          </cell>
        </row>
        <row r="132">
          <cell r="B132" t="str">
            <v>CHEQUE CORTINA DE 3"</v>
          </cell>
        </row>
        <row r="133">
          <cell r="B133" t="str">
            <v>CHEQUE CORTINA DE 4"</v>
          </cell>
        </row>
        <row r="134">
          <cell r="B134" t="str">
            <v>CHEQUE CORTINA PERFORADO DE 1.1/2"</v>
          </cell>
        </row>
        <row r="135">
          <cell r="B135" t="str">
            <v>CIELO RASO EN FIBROCEMENTO 11mm</v>
          </cell>
        </row>
        <row r="136">
          <cell r="B136" t="str">
            <v>CIERRA PUERTAS HIDRAULICO</v>
          </cell>
        </row>
        <row r="137">
          <cell r="B137" t="str">
            <v>CINTA BANDIT 5/8"</v>
          </cell>
        </row>
        <row r="138">
          <cell r="B138" t="str">
            <v xml:space="preserve">CINTA PVC </v>
          </cell>
        </row>
        <row r="139">
          <cell r="B139" t="str">
            <v>CINTA DE ENMASCARAR 1"</v>
          </cell>
        </row>
        <row r="140">
          <cell r="B140" t="str">
            <v>CODO ACERO SCH 40  1/2"x90</v>
          </cell>
        </row>
        <row r="141">
          <cell r="B141" t="str">
            <v>CODO ACERO SCH 40  3/4"x90</v>
          </cell>
        </row>
        <row r="142">
          <cell r="B142" t="str">
            <v>CODO ACERO SCH 40  1"x90</v>
          </cell>
        </row>
        <row r="143">
          <cell r="B143" t="str">
            <v>CODO ACERO SCH 40  1.1/2"x90</v>
          </cell>
        </row>
        <row r="144">
          <cell r="B144" t="str">
            <v>CODO CPVC    1/2"x45</v>
          </cell>
        </row>
        <row r="145">
          <cell r="B145" t="str">
            <v>CODO CPVC    3/4"x45</v>
          </cell>
        </row>
        <row r="146">
          <cell r="B146" t="str">
            <v>CODO GALV     3/4"x45</v>
          </cell>
        </row>
        <row r="147">
          <cell r="B147" t="str">
            <v>CODO GALV     1.1/2"x45</v>
          </cell>
        </row>
        <row r="148">
          <cell r="B148" t="str">
            <v>CODO GALV     2"x45</v>
          </cell>
        </row>
        <row r="149">
          <cell r="B149" t="str">
            <v>CODO GALVANIZADO 2"</v>
          </cell>
        </row>
        <row r="150">
          <cell r="B150" t="str">
            <v>CODO GALV     2.1/2"x45</v>
          </cell>
        </row>
        <row r="151">
          <cell r="B151" t="str">
            <v>CODO GALV     3"x45</v>
          </cell>
        </row>
        <row r="152">
          <cell r="B152" t="str">
            <v>CODO GALV     4"x45</v>
          </cell>
        </row>
        <row r="153">
          <cell r="B153" t="str">
            <v>CODO GALV     4"x90</v>
          </cell>
        </row>
        <row r="154">
          <cell r="B154" t="str">
            <v>COD PVC 1"</v>
          </cell>
        </row>
        <row r="155">
          <cell r="B155" t="str">
            <v>COD MET EMT 1/2"</v>
          </cell>
        </row>
        <row r="156">
          <cell r="B156" t="str">
            <v>COD MET EMT 3/4"</v>
          </cell>
        </row>
        <row r="157">
          <cell r="B157" t="str">
            <v>COD EMT CONDUIT 1"</v>
          </cell>
        </row>
        <row r="158">
          <cell r="B158" t="str">
            <v>COD EMT CONDUIT 1.1/2"</v>
          </cell>
        </row>
        <row r="159">
          <cell r="B159" t="str">
            <v>COD EMT CONDUIT 1.1/4"</v>
          </cell>
        </row>
        <row r="160">
          <cell r="B160" t="str">
            <v>COD EMT CONDUIT 2"</v>
          </cell>
        </row>
        <row r="161">
          <cell r="B161" t="str">
            <v>CODO PVC 4"</v>
          </cell>
        </row>
        <row r="162">
          <cell r="B162" t="str">
            <v>CODO PVC CONDUIT 1.1/2"</v>
          </cell>
        </row>
        <row r="163">
          <cell r="B163" t="str">
            <v>CODO PVC LIV 2"X45</v>
          </cell>
        </row>
        <row r="164">
          <cell r="B164" t="str">
            <v>CODO PVC LIV 3"X45</v>
          </cell>
        </row>
        <row r="165">
          <cell r="B165" t="str">
            <v>CODO PVC LIV 4"X45</v>
          </cell>
        </row>
        <row r="166">
          <cell r="B166" t="str">
            <v>CODO PRS PVC  .1/2x45ø</v>
          </cell>
        </row>
        <row r="167">
          <cell r="B167" t="str">
            <v>CODO PRS PVC  .3/4x45ø</v>
          </cell>
        </row>
        <row r="168">
          <cell r="B168" t="str">
            <v xml:space="preserve">CODO PRS PVC 1    x45ø </v>
          </cell>
        </row>
        <row r="169">
          <cell r="B169" t="str">
            <v>CODO PRS PVC 1.1/4x45ø</v>
          </cell>
        </row>
        <row r="170">
          <cell r="B170" t="str">
            <v>CODO PRS PVC 1.1/2x45ø</v>
          </cell>
        </row>
        <row r="171">
          <cell r="B171" t="str">
            <v>CODO PRS PVC 2    x45ø</v>
          </cell>
        </row>
        <row r="172">
          <cell r="B172" t="str">
            <v>CODO PRS PVC 2.1/2x45ø</v>
          </cell>
        </row>
        <row r="173">
          <cell r="B173" t="str">
            <v>CODO PRS PVC 3    x45ø</v>
          </cell>
        </row>
        <row r="174">
          <cell r="B174" t="str">
            <v>CODO PRS PVC 4    x45ø</v>
          </cell>
        </row>
        <row r="175">
          <cell r="B175" t="str">
            <v>CODO 90º 110mm</v>
          </cell>
        </row>
        <row r="176">
          <cell r="B176" t="str">
            <v>CODO 90º 160mm</v>
          </cell>
        </row>
        <row r="177">
          <cell r="B177" t="str">
            <v>CODO SAN PVC 2    x90ø CxC</v>
          </cell>
        </row>
        <row r="178">
          <cell r="B178" t="str">
            <v>CODO SAN PVC 3    x90ø CxC</v>
          </cell>
        </row>
        <row r="179">
          <cell r="B179" t="str">
            <v>CODO SAN PVC 4    x90ø CxC</v>
          </cell>
        </row>
        <row r="180">
          <cell r="B180" t="str">
            <v>CODO SAN PVC 6    x90ø CxC</v>
          </cell>
        </row>
        <row r="181">
          <cell r="B181" t="str">
            <v>CODO SAN PVC 2    x45ø CxC</v>
          </cell>
        </row>
        <row r="182">
          <cell r="B182" t="str">
            <v>CODO SAN PVC 3    x45ø CxC</v>
          </cell>
        </row>
        <row r="183">
          <cell r="B183" t="str">
            <v>CODO SAN PVC 4    x45ø CxC</v>
          </cell>
        </row>
        <row r="184">
          <cell r="B184" t="str">
            <v>CODO SAN PVC 6    x45ø CxC</v>
          </cell>
        </row>
        <row r="185">
          <cell r="B185" t="str">
            <v>CORAZA 3/4 T.C.</v>
          </cell>
        </row>
        <row r="186">
          <cell r="B186" t="str">
            <v>COMPRESOR DE DOS MARTILLOS</v>
          </cell>
        </row>
        <row r="187">
          <cell r="B187" t="str">
            <v>COMPRESOR DE UN MARTILLO</v>
          </cell>
        </row>
        <row r="188">
          <cell r="B188" t="str">
            <v>CONCRETO 2000 PSI (14 MPA)</v>
          </cell>
        </row>
        <row r="189">
          <cell r="B189" t="str">
            <v>CONCRETO 3000 PSI (210 MPA)</v>
          </cell>
        </row>
        <row r="190">
          <cell r="B190" t="str">
            <v>CONCRETO TREMIE 3000 PSI (210 MPA)</v>
          </cell>
        </row>
        <row r="191">
          <cell r="B191" t="str">
            <v>CONECTORES CORAZA</v>
          </cell>
        </row>
        <row r="192">
          <cell r="B192" t="str">
            <v>CORTACIRCUITO ATORN. 1POL 30 AMP</v>
          </cell>
        </row>
        <row r="193">
          <cell r="B193" t="str">
            <v>CORTADORA DE LADRILLO ELECTRICA</v>
          </cell>
        </row>
        <row r="194">
          <cell r="B194" t="str">
            <v>CUARTON 2"x4"x3M</v>
          </cell>
        </row>
        <row r="195">
          <cell r="B195" t="str">
            <v>CUBIERTA TIPO SANDWICH</v>
          </cell>
        </row>
        <row r="196">
          <cell r="B196" t="str">
            <v>CUPULA EN ALUMINIO 4"X3"</v>
          </cell>
        </row>
        <row r="197">
          <cell r="B197" t="str">
            <v>CUPULA EN ALUMINIO 6"X4"</v>
          </cell>
        </row>
        <row r="198">
          <cell r="B198" t="str">
            <v>DESAGUE SENCILLO CON REBOSE GRIVAL</v>
          </cell>
        </row>
        <row r="199">
          <cell r="B199" t="str">
            <v>DILATAC.BRONCE PC09 O PC18  TIRA DE 3M</v>
          </cell>
        </row>
        <row r="200">
          <cell r="B200" t="str">
            <v>DILATAC.METALICA 1.90mX0,05m</v>
          </cell>
        </row>
        <row r="201">
          <cell r="B201" t="str">
            <v>DISLVENTE THINNER</v>
          </cell>
        </row>
        <row r="202">
          <cell r="B202" t="str">
            <v>DISPENSADOR</v>
          </cell>
        </row>
        <row r="203">
          <cell r="B203" t="str">
            <v>DISPENSADOR DE JABON EN ACERO INOX.</v>
          </cell>
        </row>
        <row r="204">
          <cell r="B204" t="str">
            <v>DISPENSADOR PAPEL HIGIENICO</v>
          </cell>
        </row>
        <row r="205">
          <cell r="B205" t="str">
            <v>DISPENSADOR DE TOALLAS DESECHABLES</v>
          </cell>
        </row>
        <row r="206">
          <cell r="B206" t="str">
            <v>DUCHA ANTIVANDALICA EMPOTRADA</v>
          </cell>
        </row>
        <row r="207">
          <cell r="B207" t="str">
            <v>DUCHA DE EMERGENCIA</v>
          </cell>
        </row>
        <row r="208">
          <cell r="B208" t="str">
            <v>EMPRADIZACION</v>
          </cell>
        </row>
        <row r="209">
          <cell r="B209" t="str">
            <v>EQUIPO PRESION AGUA CRUDA</v>
          </cell>
        </row>
        <row r="210">
          <cell r="B210" t="str">
            <v>EQUIPO PRESION AGUA POTABLE</v>
          </cell>
        </row>
        <row r="211">
          <cell r="B211" t="str">
            <v>EQUIPO PRESION RED DE INCENDIO</v>
          </cell>
        </row>
        <row r="212">
          <cell r="B212" t="str">
            <v>ESMALTE CORRIENTE</v>
          </cell>
        </row>
        <row r="213">
          <cell r="B213" t="str">
            <v>ESMALTE SINTETICO</v>
          </cell>
        </row>
        <row r="214">
          <cell r="B214" t="str">
            <v>ESPARRAGOS A.C. B7 - 2 TUERCAS 2 H 5/8" x 3/12"</v>
          </cell>
        </row>
        <row r="215">
          <cell r="B215" t="str">
            <v>ESPEJO CRISTAL 4MM BISELADO 2CMS</v>
          </cell>
        </row>
        <row r="216">
          <cell r="B216" t="str">
            <v>ESTRUCTRA EN ALUMINIO CIELO RASO</v>
          </cell>
        </row>
        <row r="217">
          <cell r="B217" t="str">
            <v>ESTUCO ACRILICO PARA EXTERIORES</v>
          </cell>
        </row>
        <row r="218">
          <cell r="B218" t="str">
            <v>FIBRA OPTICA</v>
          </cell>
        </row>
        <row r="219">
          <cell r="B219" t="str">
            <v>FIBROCEMENTO 11MM</v>
          </cell>
        </row>
        <row r="220">
          <cell r="B220" t="str">
            <v>FLOTADOR 1.1/2 ELECTRICO</v>
          </cell>
        </row>
        <row r="221">
          <cell r="B221" t="str">
            <v>FLOTADOR 1.1/2 MECANICO</v>
          </cell>
        </row>
        <row r="222">
          <cell r="B222" t="str">
            <v>FORMALETA COLUMNAS</v>
          </cell>
        </row>
        <row r="223">
          <cell r="B223" t="str">
            <v>FORMALETA MADERA A LA VISTA</v>
          </cell>
        </row>
        <row r="224">
          <cell r="B224" t="str">
            <v>FORMALETA PARA ENTREPISO    PRE</v>
          </cell>
        </row>
        <row r="225">
          <cell r="B225" t="str">
            <v>GABINETE GC1</v>
          </cell>
        </row>
        <row r="226">
          <cell r="B226" t="str">
            <v>GABINETE GC3 (NO INCLUYE CONTACTORES)</v>
          </cell>
        </row>
        <row r="227">
          <cell r="B227" t="str">
            <v>GABINETE GCE1 (NO INCLUYE CONTACTORES)</v>
          </cell>
        </row>
        <row r="228">
          <cell r="B228" t="str">
            <v>GABINETE GCE2 (NO INCLUYE CONTACTORES)</v>
          </cell>
        </row>
        <row r="229">
          <cell r="B229" t="str">
            <v>GABINETE GCE3 (NO INCLUYE CONTACTORES)</v>
          </cell>
        </row>
        <row r="230">
          <cell r="B230" t="str">
            <v>GABINETE GC1 (NO INCLUYE CONTACTORES)</v>
          </cell>
        </row>
        <row r="231">
          <cell r="B231" t="str">
            <v>GABINETE GCS1</v>
          </cell>
        </row>
        <row r="232">
          <cell r="B232" t="str">
            <v>GABINETE GCS2</v>
          </cell>
        </row>
        <row r="233">
          <cell r="B233" t="str">
            <v>GABINETE TIPO 1</v>
          </cell>
        </row>
        <row r="234">
          <cell r="B234" t="str">
            <v>G\ESCOBA CEDRO 8CM</v>
          </cell>
        </row>
        <row r="235">
          <cell r="B235" t="str">
            <v>GASOLINA CORRIENTE</v>
          </cell>
        </row>
        <row r="236">
          <cell r="B236" t="str">
            <v>GEOTEXTIL</v>
          </cell>
        </row>
        <row r="237">
          <cell r="B237" t="str">
            <v xml:space="preserve">GRANITO        #3           25 KILOS REVUELTO </v>
          </cell>
        </row>
        <row r="238">
          <cell r="B238" t="str">
            <v>GRAVA TRITURADA DE 3/4</v>
          </cell>
        </row>
        <row r="239">
          <cell r="B239" t="str">
            <v>GRAVILLA</v>
          </cell>
        </row>
        <row r="240">
          <cell r="B240" t="str">
            <v>GRIFERÍA ANTIVANDÁLICA P´LAVAMANOS PICO LARGO TIPO PUSH, CONEXIÓN Ø 3/4" Ó 1/2"</v>
          </cell>
        </row>
        <row r="241">
          <cell r="B241" t="str">
            <v>GRIFERÍA ANTIVANDÁLICA PICO LARGO LAVAMANOS</v>
          </cell>
        </row>
        <row r="242">
          <cell r="B242" t="str">
            <v>GRIFERIA EN ACERO INOX. CUELLO GANSO</v>
          </cell>
        </row>
        <row r="243">
          <cell r="B243" t="str">
            <v>GROUTING 3000 PSI</v>
          </cell>
        </row>
        <row r="244">
          <cell r="B244" t="str">
            <v>GUADUA     [TACO] 2.50-3M</v>
          </cell>
        </row>
        <row r="245">
          <cell r="B245" t="str">
            <v>GUAYACAN DE MANIZALES</v>
          </cell>
        </row>
        <row r="246">
          <cell r="B246" t="str">
            <v>HEBILLAS PARA CINTA BANDIT 5/8"</v>
          </cell>
        </row>
        <row r="247">
          <cell r="B247" t="str">
            <v>HERRAMIENTA MENOR</v>
          </cell>
        </row>
        <row r="248">
          <cell r="B248" t="str">
            <v>HERRAJES VARIOS</v>
          </cell>
        </row>
        <row r="249">
          <cell r="B249" t="str">
            <v>HIDROSELLO 110MM</v>
          </cell>
        </row>
        <row r="250">
          <cell r="B250" t="str">
            <v xml:space="preserve">HIDROSELLO 160MM   </v>
          </cell>
        </row>
        <row r="251">
          <cell r="B251" t="str">
            <v>HIERRO  .1/2" 60.000  [6M]  FIGURADO</v>
          </cell>
        </row>
        <row r="252">
          <cell r="B252" t="str">
            <v>HIERRO  .1/2" 60.000 [12M]</v>
          </cell>
        </row>
        <row r="253">
          <cell r="B253" t="str">
            <v>HIERRO  .3/8" 37.000  [CH]  X</v>
          </cell>
        </row>
        <row r="254">
          <cell r="B254" t="str">
            <v>INTERRUPTOR SENCILLO</v>
          </cell>
        </row>
        <row r="255">
          <cell r="B255" t="str">
            <v>INTERRUPTOR DOBLE</v>
          </cell>
        </row>
        <row r="256">
          <cell r="B256" t="str">
            <v>INTERRUPTOR 10KA 208V DE 3X150A</v>
          </cell>
        </row>
        <row r="257">
          <cell r="B257" t="str">
            <v>INTERRUPTOR 10KA 208V DE 3X125A</v>
          </cell>
        </row>
        <row r="258">
          <cell r="B258" t="str">
            <v>INTERRUPTOR 10KA 208V DE 3X100A</v>
          </cell>
        </row>
        <row r="259">
          <cell r="B259" t="str">
            <v>INTERRUPTOR 10KA 208V DE 3X60A</v>
          </cell>
        </row>
        <row r="260">
          <cell r="B260" t="str">
            <v>INTERRUPTOR 10KA 208V DE 3X50A</v>
          </cell>
        </row>
        <row r="261">
          <cell r="B261" t="str">
            <v>INTERRUPTOR 10KA 208V DE 3X40A</v>
          </cell>
        </row>
        <row r="262">
          <cell r="B262" t="str">
            <v>INTERRUPTOR 10KA 208V DE 3X30A</v>
          </cell>
        </row>
        <row r="263">
          <cell r="B263" t="str">
            <v>INTERRUPTOR 10KA 208V DE 3X20A</v>
          </cell>
        </row>
        <row r="264">
          <cell r="B264" t="str">
            <v>INTERRUPTOR ENCHUF. 10KA 208V 2X30A</v>
          </cell>
        </row>
        <row r="265">
          <cell r="B265" t="str">
            <v>INTERRUPTOR ENCHUF. 10KA 208V 2X20A</v>
          </cell>
        </row>
        <row r="266">
          <cell r="B266" t="str">
            <v>INTERRUPTOR ENCHUF. 1X30A</v>
          </cell>
        </row>
        <row r="267">
          <cell r="B267" t="str">
            <v>INTERRUPTOR ENCHUF. 1X20A</v>
          </cell>
        </row>
        <row r="268">
          <cell r="B268" t="str">
            <v>INTERRUPTOR ENCHUF. 1X15A 110V</v>
          </cell>
        </row>
        <row r="269">
          <cell r="B269" t="str">
            <v>JUEGO INCRUSTAR</v>
          </cell>
        </row>
        <row r="270">
          <cell r="B270" t="str">
            <v>JUEGOS INFANTILES M.Z.</v>
          </cell>
        </row>
        <row r="271">
          <cell r="B271" t="str">
            <v>JUNTA EXPANSION PVC 3"</v>
          </cell>
        </row>
        <row r="272">
          <cell r="B272" t="str">
            <v>JUNTA EXPANSION PVC 4"</v>
          </cell>
        </row>
        <row r="273">
          <cell r="B273" t="str">
            <v>KIT VÁLVULA DE DESCARGA ANTIVANDÁLICA, 21-AA-950 DOCOL Ó SIMILAR</v>
          </cell>
        </row>
        <row r="274">
          <cell r="B274" t="str">
            <v>KIT VÁLVULA DE DESCARGA ANTIVANDÁLICA  ALTA PRESIÓN P´SANITARIO DE CONEXIÓN POSTERIOR, DOCOL Ó  SIMILAR</v>
          </cell>
        </row>
        <row r="275">
          <cell r="B275" t="str">
            <v>L. BLOQUE No 4</v>
          </cell>
        </row>
        <row r="276">
          <cell r="B276" t="str">
            <v>L. BLOQUE No 5</v>
          </cell>
        </row>
        <row r="277">
          <cell r="B277" t="str">
            <v xml:space="preserve">LACA MADERA </v>
          </cell>
        </row>
        <row r="278">
          <cell r="B278" t="str">
            <v>LADR COMUN/SUCIO</v>
          </cell>
        </row>
        <row r="279">
          <cell r="B279" t="str">
            <v>LADRILLO PRENSADO</v>
          </cell>
        </row>
        <row r="280">
          <cell r="B280" t="str">
            <v>LADRILLO TOLETE FINO PERFORADO</v>
          </cell>
        </row>
        <row r="281">
          <cell r="B281" t="str">
            <v>LAMINA GALVANIZADA CAL.20</v>
          </cell>
        </row>
        <row r="282">
          <cell r="B282" t="str">
            <v>LAMINA GALVANIZADA CAL.18</v>
          </cell>
        </row>
        <row r="283">
          <cell r="B283" t="str">
            <v>LAMINA EN ACERO INOXIDABLE CAL 20</v>
          </cell>
        </row>
        <row r="284">
          <cell r="B284" t="str">
            <v>LAVAMANOS REDONDO EN ACERO INOX 43-AA-94106  TRAMONTINA Ó SIMILAR</v>
          </cell>
        </row>
        <row r="285">
          <cell r="B285" t="str">
            <v>LAVAMANOS AVANTI BLANCO</v>
          </cell>
        </row>
        <row r="286">
          <cell r="B286" t="str">
            <v>LIJA  40 MADERA</v>
          </cell>
        </row>
        <row r="287">
          <cell r="B287" t="str">
            <v>LIJA 320</v>
          </cell>
        </row>
        <row r="288">
          <cell r="B288" t="str">
            <v xml:space="preserve">LIMPIADOR PVC 760-G 1/4 GL  PAVCO                           </v>
          </cell>
        </row>
        <row r="289">
          <cell r="B289" t="str">
            <v xml:space="preserve">LISTON 1    x2x3M.  OTOBO </v>
          </cell>
        </row>
        <row r="290">
          <cell r="B290" t="str">
            <v>LISTON M.H. ZAPAN</v>
          </cell>
        </row>
        <row r="291">
          <cell r="B291" t="str">
            <v>LLAVE DE JARDÍN LIV 1/2"</v>
          </cell>
        </row>
        <row r="292">
          <cell r="B292" t="str">
            <v>LLAVE DE MANGUERA METÁLICA 1/2"</v>
          </cell>
        </row>
        <row r="293">
          <cell r="B293" t="str">
            <v>LOSA CONCRETO PUENTES e = 0,05m</v>
          </cell>
        </row>
        <row r="294">
          <cell r="B294" t="str">
            <v>LOSETAS PREFABRICADAS EN CONCRETO 40cmx40cmx6cm</v>
          </cell>
        </row>
        <row r="295">
          <cell r="B295" t="str">
            <v>LUMINARIA METAL HALIDE 70W</v>
          </cell>
        </row>
        <row r="296">
          <cell r="B296" t="str">
            <v>LUMINARIA DE SODIO 70W</v>
          </cell>
        </row>
        <row r="297">
          <cell r="B297" t="str">
            <v>MALLA ELECTROSOLDADA  M-159 Q-4</v>
          </cell>
        </row>
        <row r="298">
          <cell r="B298" t="str">
            <v>MALLA ONDULADA  1.1/2"X1.1/2" GRAFIL 2MM</v>
          </cell>
        </row>
        <row r="299">
          <cell r="B299" t="str">
            <v>MALLA 40 X 40 CALIBRE 1/8"</v>
          </cell>
        </row>
        <row r="300">
          <cell r="B300" t="str">
            <v>MALLA GALLINERO        1"</v>
          </cell>
        </row>
        <row r="301">
          <cell r="B301" t="str">
            <v>MANO OBRA ALB.ACABADOS  1 AYUDANTE-1 OFI</v>
          </cell>
        </row>
        <row r="302">
          <cell r="B302" t="str">
            <v xml:space="preserve">MANO OBRA ALB.ACABADOS  1 AYUDANTE-1 OFI </v>
          </cell>
        </row>
        <row r="303">
          <cell r="B303" t="str">
            <v>MANO OBRA ALB.ACABADOS  2 AYUDANTE-1 OFI</v>
          </cell>
        </row>
        <row r="304">
          <cell r="B304" t="str">
            <v xml:space="preserve">MANO OBRA ALB.ACABADOS  2 AYUDANTE-1 OFI                    </v>
          </cell>
        </row>
        <row r="305">
          <cell r="B305" t="str">
            <v>MANO OBRA ALBANILERIA   1 AYUDANTE</v>
          </cell>
        </row>
        <row r="306">
          <cell r="B306" t="str">
            <v>MANO OBRA ALBANILERIA   1 AYUDANTE-1 OFI</v>
          </cell>
        </row>
        <row r="307">
          <cell r="B307" t="str">
            <v xml:space="preserve">MANO OBRA ALBANILERIA   2 AYUDANTE </v>
          </cell>
        </row>
        <row r="308">
          <cell r="B308" t="str">
            <v xml:space="preserve">MANO OBRA ALBANILERIA   2 AYUDANTE-1 OFI                    </v>
          </cell>
        </row>
        <row r="309">
          <cell r="B309" t="str">
            <v>MANO OBRA ALBANILERIA   3 AYUDANTE</v>
          </cell>
        </row>
        <row r="310">
          <cell r="B310" t="str">
            <v>MANO OBRA ALBANILERIA   3 AYUDANTE-1 OIF</v>
          </cell>
        </row>
        <row r="311">
          <cell r="B311" t="str">
            <v>MANO OBRA ALBANILERIA   5 AYUDANTE-1 OFI</v>
          </cell>
        </row>
        <row r="312">
          <cell r="B312" t="str">
            <v>MANO OBRA CARP.MADERA   1 AYUDANTE-1 OFI</v>
          </cell>
        </row>
        <row r="313">
          <cell r="B313" t="str">
            <v>MANO OBRA CARP.TALLER   1 AYUDANTE-1 OFI</v>
          </cell>
        </row>
        <row r="314">
          <cell r="B314" t="str">
            <v>MANO OBRA ELECTRICAS    1 AYUDANTE-1 OFI</v>
          </cell>
        </row>
        <row r="315">
          <cell r="B315" t="str">
            <v xml:space="preserve">MANO OBRA HIDROSANIT.   1 AYUDANTE-1 OFI                    </v>
          </cell>
        </row>
        <row r="316">
          <cell r="B316" t="str">
            <v>MANO OBRA METALISTERIA  1 AYUDANTE-1 OFI</v>
          </cell>
        </row>
        <row r="317">
          <cell r="B317" t="str">
            <v>MANO OBRA PINTURA       1 AYUDANTE-1 OFI</v>
          </cell>
        </row>
        <row r="318">
          <cell r="B318" t="str">
            <v xml:space="preserve">MANO OBRA TOPOGRAFIA    1 CADENERO-1 TOP                    </v>
          </cell>
        </row>
        <row r="319">
          <cell r="B319" t="str">
            <v>MANTO 500XT</v>
          </cell>
        </row>
        <row r="320">
          <cell r="B320" t="str">
            <v>MANTO METAL SL 100</v>
          </cell>
        </row>
        <row r="321">
          <cell r="B321" t="str">
            <v>MARCO CON TAPA CAJA DE PASO</v>
          </cell>
        </row>
        <row r="322">
          <cell r="B322" t="str">
            <v>MARCO CON TAPA</v>
          </cell>
        </row>
        <row r="323">
          <cell r="B323" t="str">
            <v>MARCO CON TAPA 30X30</v>
          </cell>
        </row>
        <row r="324">
          <cell r="B324" t="str">
            <v>MARCO CON TAPA 40X40</v>
          </cell>
        </row>
        <row r="325">
          <cell r="B325" t="str">
            <v>MARMOLINA BLANCA</v>
          </cell>
        </row>
        <row r="326">
          <cell r="B326" t="str">
            <v>MEZCLADOR LAVAMANOS</v>
          </cell>
        </row>
        <row r="327">
          <cell r="B327" t="str">
            <v>MINERAL ROJO</v>
          </cell>
        </row>
        <row r="328">
          <cell r="B328" t="str">
            <v>MORDAZA-PLATINA 3"X1/4X0,75MT</v>
          </cell>
        </row>
        <row r="329">
          <cell r="B329" t="str">
            <v>MORTERO   1:3</v>
          </cell>
        </row>
        <row r="330">
          <cell r="B330" t="str">
            <v>MORTERO   1:4</v>
          </cell>
        </row>
        <row r="331">
          <cell r="B331" t="str">
            <v>MORTERO   1:5</v>
          </cell>
        </row>
        <row r="332">
          <cell r="B332" t="str">
            <v>MOTONIVELADORA CAT-12-F</v>
          </cell>
        </row>
        <row r="333">
          <cell r="B333" t="str">
            <v>MUEBLE FIJO PORTERIA MF-01 S/N DISEÑO</v>
          </cell>
        </row>
        <row r="334">
          <cell r="B334" t="str">
            <v>MUEBLE FIJO TIENDA ESCOLAR MF-02 S/N DISEÑO</v>
          </cell>
        </row>
        <row r="335">
          <cell r="B335" t="str">
            <v>MUEBLE FIJO BANCA ADMINISTRACION MF-04 S/N DISEÑO</v>
          </cell>
        </row>
        <row r="336">
          <cell r="B336" t="str">
            <v>MUEBLE FIJO BIBLIOTECA MF-05 S/N DISEÑO</v>
          </cell>
        </row>
        <row r="337">
          <cell r="B337" t="str">
            <v>MUEBLE FIJO EMISORA MF-09 S/N DISEÑO</v>
          </cell>
        </row>
        <row r="338">
          <cell r="B338" t="str">
            <v>MUEBLE FIJO ESTANTERIA AUDIOVISUALES MF-10 S/N DISEÑO</v>
          </cell>
        </row>
        <row r="339">
          <cell r="B339" t="str">
            <v>MUEBLE FIJO SALA DE PROFESORES MF-11 S/N DISEÑO</v>
          </cell>
        </row>
        <row r="340">
          <cell r="B340" t="str">
            <v>MUEBLE HERMETICO/ ACRILICO</v>
          </cell>
        </row>
        <row r="341">
          <cell r="B341" t="str">
            <v>NEOPRENO</v>
          </cell>
        </row>
        <row r="342">
          <cell r="B342" t="str">
            <v>NICHO METALICO</v>
          </cell>
        </row>
        <row r="343">
          <cell r="B343" t="str">
            <v>NIPLE GALV PASAMURO 1.1/2"x  40   CM</v>
          </cell>
        </row>
        <row r="344">
          <cell r="B344" t="str">
            <v>NIPLE GALV PASAMURO 2"x  40   CM</v>
          </cell>
        </row>
        <row r="345">
          <cell r="B345" t="str">
            <v>NIPLE GALV PASAMURO 4"x  40   CM</v>
          </cell>
        </row>
        <row r="346">
          <cell r="B346" t="str">
            <v>NIPLE GALV PASAMURO 1"x  20 CM</v>
          </cell>
        </row>
        <row r="347">
          <cell r="B347" t="str">
            <v>NIPLE GALV PASAMURO 1.1/2"x  20 CM</v>
          </cell>
        </row>
        <row r="348">
          <cell r="B348" t="str">
            <v>NIPLE GALV PASAMURO 2"x  20 CM</v>
          </cell>
        </row>
        <row r="349">
          <cell r="B349" t="str">
            <v>NIPLE GALV PASAMURO 2.1/2"x  20 CM</v>
          </cell>
        </row>
        <row r="350">
          <cell r="B350" t="str">
            <v>NIPLE GALV PASAMURO 4"x  20   CM</v>
          </cell>
        </row>
        <row r="351">
          <cell r="B351" t="str">
            <v>ORINAL MEDIANO DE COLGAR INSTITUCIONAL REF 21-AA-8860 MANCESA Ó SIMILAR</v>
          </cell>
        </row>
        <row r="352">
          <cell r="B352" t="str">
            <v>PANEL DE CONTROL ALUMBRADO AULAS</v>
          </cell>
        </row>
        <row r="353">
          <cell r="B353" t="str">
            <v>PANEL DE CONTROL ALUMBRADO SALONES</v>
          </cell>
        </row>
        <row r="354">
          <cell r="B354" t="str">
            <v>PANEL DE CONTROL ALUMBRADO BIBLIOTECA</v>
          </cell>
        </row>
        <row r="355">
          <cell r="B355" t="str">
            <v>PANEL DE CONTROL ALUMBRADO AULA MULTIPLE</v>
          </cell>
        </row>
        <row r="356">
          <cell r="B356" t="str">
            <v>PANEL DE CONTROL ALUMBRADO AULAS ESPECIALES</v>
          </cell>
        </row>
        <row r="357">
          <cell r="B357" t="str">
            <v>PAPELERA EN ACERO INOX.</v>
          </cell>
        </row>
        <row r="358">
          <cell r="B358" t="str">
            <v>PARAL TELECOPICO 2-4</v>
          </cell>
        </row>
        <row r="359">
          <cell r="B359" t="str">
            <v>PARARRAYOS 9-10 KVA</v>
          </cell>
        </row>
        <row r="360">
          <cell r="B360" t="str">
            <v>PASE DE LA CAJA AL EQUIPO 1.1/4-3X6+8</v>
          </cell>
        </row>
        <row r="361">
          <cell r="B361" t="str">
            <v>PASAMANOS/ DISCAPACITADOS ACERO INOX.</v>
          </cell>
        </row>
        <row r="362">
          <cell r="B362" t="str">
            <v>PASOS ESCALERA PREFABRICADA BARRA AULAS</v>
          </cell>
        </row>
        <row r="363">
          <cell r="B363" t="str">
            <v>PASOS PREFABRICADOS EN CONCRETO</v>
          </cell>
        </row>
        <row r="364">
          <cell r="B364" t="str">
            <v>PASOS ESCALERA PREFABRICADA AULAS ESPECIALES</v>
          </cell>
        </row>
        <row r="365">
          <cell r="B365" t="str">
            <v>PATCH PANEL 48 PUERTOS</v>
          </cell>
        </row>
        <row r="366">
          <cell r="B366" t="str">
            <v>PATCH PANEL 24 PUERTOS</v>
          </cell>
        </row>
        <row r="367">
          <cell r="B367" t="str">
            <v>PAVIMENTO EN CONCRETO MR-46</v>
          </cell>
        </row>
        <row r="368">
          <cell r="B368" t="str">
            <v>PEGACOR BLANCO</v>
          </cell>
        </row>
        <row r="369">
          <cell r="B369" t="str">
            <v>PEGANTE A X W</v>
          </cell>
        </row>
        <row r="370">
          <cell r="B370" t="str">
            <v>PERFIL EPCR 100X50 - 16</v>
          </cell>
        </row>
        <row r="371">
          <cell r="B371" t="str">
            <v>PERFIL EPCR 200X50 - 16</v>
          </cell>
        </row>
        <row r="372">
          <cell r="B372" t="str">
            <v>PERFILERIA EN ALUMINIO PARA MARQUESINA</v>
          </cell>
        </row>
        <row r="373">
          <cell r="B373" t="str">
            <v>PERFIL ALH - C173 O SIMILAR</v>
          </cell>
        </row>
        <row r="374">
          <cell r="B374" t="str">
            <v>PERFIL IPE 300</v>
          </cell>
        </row>
        <row r="375">
          <cell r="B375" t="str">
            <v>PERFIL IPE 250</v>
          </cell>
        </row>
        <row r="376">
          <cell r="B376" t="str">
            <v>PERFIL IPE 140</v>
          </cell>
        </row>
        <row r="377">
          <cell r="B377" t="str">
            <v>PERFIL MARCO VENTANA DE CORRER 5020</v>
          </cell>
        </row>
        <row r="378">
          <cell r="B378" t="str">
            <v>PERFIL NAVE VENTANA DE CORRER 5020</v>
          </cell>
        </row>
        <row r="379">
          <cell r="B379" t="str">
            <v>PERFIL MARCO ACH - 3201 O SIMILAR</v>
          </cell>
        </row>
        <row r="380">
          <cell r="B380" t="str">
            <v>PERFIL ANGULO DE 3/8" X 3/8"</v>
          </cell>
        </row>
        <row r="381">
          <cell r="B381" t="str">
            <v>PERFIL ANGULO DE 1.1/4" X 1.1/4" X 3/16"</v>
          </cell>
        </row>
        <row r="382">
          <cell r="B382" t="str">
            <v>PERFIL ANGULO DE 2" X 1/2" X 3/16"</v>
          </cell>
        </row>
        <row r="383">
          <cell r="B383" t="str">
            <v>PERFIL ANGULO DE 2" X 2" X 1/4"</v>
          </cell>
        </row>
        <row r="384">
          <cell r="B384" t="str">
            <v>PERFIL METALICO 2"X1/2"</v>
          </cell>
        </row>
        <row r="385">
          <cell r="B385" t="str">
            <v>PERFIL METALICO 3"X1/2"</v>
          </cell>
        </row>
        <row r="386">
          <cell r="B386" t="str">
            <v>PERFIL METALICO 4"X1.1/2"</v>
          </cell>
        </row>
        <row r="387">
          <cell r="B387" t="str">
            <v>PERFIL METALICO 2"X1.1/2"</v>
          </cell>
        </row>
        <row r="388">
          <cell r="B388" t="str">
            <v>PERFIL METALICO 25MMX50MM CAL 18</v>
          </cell>
        </row>
        <row r="389">
          <cell r="B389" t="str">
            <v>PERFIL METALICO 90MMX50MM CAL 18</v>
          </cell>
        </row>
        <row r="390">
          <cell r="B390" t="str">
            <v>PERFIL METALICO 150MMX50MM CAL 18</v>
          </cell>
        </row>
        <row r="391">
          <cell r="B391" t="str">
            <v>PERNO EXPANSION 3"*3/8"</v>
          </cell>
        </row>
        <row r="392">
          <cell r="B392" t="str">
            <v>PERFIL PERSIANA ALHA 315 O SIMILAR</v>
          </cell>
        </row>
        <row r="393">
          <cell r="B393" t="str">
            <v>PERFIL TUBULAR PUERTA ALH-407 O SIMILAR</v>
          </cell>
        </row>
        <row r="394">
          <cell r="B394" t="str">
            <v>PERFIL ZÓCALO LS-369 O SIMILAR</v>
          </cell>
        </row>
        <row r="395">
          <cell r="B395" t="str">
            <v>PERSIANA ENRROLLABLE</v>
          </cell>
        </row>
        <row r="396">
          <cell r="B396" t="str">
            <v>PILOTE EN CONCRETO PROCESO D=0,40m</v>
          </cell>
        </row>
        <row r="397">
          <cell r="B397" t="str">
            <v>PINTURA BASE EPOXICA CON POLIAMIDA CON CATALIZADOR</v>
          </cell>
        </row>
        <row r="398">
          <cell r="B398" t="str">
            <v xml:space="preserve">PIOLA GRUESA 50 METROS                       </v>
          </cell>
        </row>
        <row r="399">
          <cell r="B399" t="str">
            <v>PIRLAN BRONCE</v>
          </cell>
        </row>
        <row r="400">
          <cell r="B400" t="str">
            <v>PISAVIDRIO ALH 177 O SIMILAR</v>
          </cell>
        </row>
        <row r="401">
          <cell r="B401" t="str">
            <v>PISAVIDRIO CAL 18</v>
          </cell>
        </row>
        <row r="402">
          <cell r="B402" t="str">
            <v>PISO INDUSTRIAL PLATINA PORTANTE T30X100"</v>
          </cell>
        </row>
        <row r="403">
          <cell r="B403" t="str">
            <v>PLANTA ORNAMENTAL</v>
          </cell>
        </row>
        <row r="404">
          <cell r="B404" t="str">
            <v>PLATINA DE 3" X 1/2"</v>
          </cell>
        </row>
        <row r="405">
          <cell r="B405" t="str">
            <v>PLATINA DE 3" X 3/8"</v>
          </cell>
        </row>
        <row r="406">
          <cell r="B406" t="str">
            <v>PORCENTAJE ESTIMADO DE EXPANSIÓN (10%)</v>
          </cell>
        </row>
        <row r="407">
          <cell r="B407" t="str">
            <v>PORTACANDADO</v>
          </cell>
        </row>
        <row r="408">
          <cell r="B408" t="str">
            <v>POSTE CERCA 10 x 10 CM 210KG/CM2</v>
          </cell>
        </row>
        <row r="409">
          <cell r="B409" t="str">
            <v>PULIDORA CON PIEDRA O DISCO</v>
          </cell>
        </row>
        <row r="410">
          <cell r="B410" t="str">
            <v>PULIDORA MANUAL ELECTRICA</v>
          </cell>
        </row>
        <row r="411">
          <cell r="B411" t="str">
            <v>PULIDORA PISO 2 EJES</v>
          </cell>
        </row>
        <row r="412">
          <cell r="B412" t="str">
            <v>PUNTILLA   .1/2         AC</v>
          </cell>
        </row>
        <row r="413">
          <cell r="B413" t="str">
            <v>PUNTILLA  1.1/2         CC  363 UND/LB</v>
          </cell>
        </row>
        <row r="414">
          <cell r="B414" t="str">
            <v xml:space="preserve">PUNTILLA  2             SC  275 UND/LB                      </v>
          </cell>
        </row>
        <row r="415">
          <cell r="B415" t="str">
            <v>PUNTILLA  2.1/2         CC  104 UND/LB</v>
          </cell>
        </row>
        <row r="416">
          <cell r="B416" t="str">
            <v>PUNTILLA 2 CC</v>
          </cell>
        </row>
        <row r="417">
          <cell r="B417" t="str">
            <v>RACK</v>
          </cell>
        </row>
        <row r="418">
          <cell r="B418" t="str">
            <v>REDUCCION 4"X2"</v>
          </cell>
        </row>
        <row r="419">
          <cell r="B419" t="str">
            <v>RECEBO</v>
          </cell>
        </row>
        <row r="420">
          <cell r="B420" t="str">
            <v>RELLENO CON MATERIAL DE EXCAVACION</v>
          </cell>
        </row>
        <row r="421">
          <cell r="B421" t="str">
            <v>REPISAS EN ORDINARIO DE 4x4cm</v>
          </cell>
        </row>
        <row r="422">
          <cell r="B422" t="str">
            <v>REGISTRO DE CONTROL BRIDADO 3"</v>
          </cell>
        </row>
        <row r="423">
          <cell r="B423" t="str">
            <v>REGISTRO DE CONTROL BRIDADO 4"</v>
          </cell>
        </row>
        <row r="424">
          <cell r="B424" t="str">
            <v>REGISTRO DE BOLA DE GAS 1/2"</v>
          </cell>
        </row>
        <row r="425">
          <cell r="B425" t="str">
            <v>REGISTRO DE BOLA DE GAS 3/4"</v>
          </cell>
        </row>
        <row r="426">
          <cell r="B426" t="str">
            <v>REGISTRO DE BOLA DE GAS 1"</v>
          </cell>
        </row>
        <row r="427">
          <cell r="B427" t="str">
            <v>REGISTRO DE BOLA DE GAS 1.1/2"</v>
          </cell>
        </row>
        <row r="428">
          <cell r="B428" t="str">
            <v>REGISTRO PASO 1/2" RED WHITE</v>
          </cell>
        </row>
        <row r="429">
          <cell r="B429" t="str">
            <v>REGISTRO PASO 3" RED WHITE</v>
          </cell>
        </row>
        <row r="430">
          <cell r="B430" t="str">
            <v>REGISTRO RED WHITE 1/2"</v>
          </cell>
        </row>
        <row r="431">
          <cell r="B431" t="str">
            <v>REGISTRO RED WHITE 3/4"</v>
          </cell>
        </row>
        <row r="432">
          <cell r="B432" t="str">
            <v>REGISTRO RED WHITE 1"</v>
          </cell>
        </row>
        <row r="433">
          <cell r="B433" t="str">
            <v>REGISTRO RED WHITE 1.1/4"</v>
          </cell>
        </row>
        <row r="434">
          <cell r="B434" t="str">
            <v>REGISTRO RED WHITE 1.1/2"</v>
          </cell>
        </row>
        <row r="435">
          <cell r="B435" t="str">
            <v>REGISTRO RED WHITE 2"</v>
          </cell>
        </row>
        <row r="436">
          <cell r="B436" t="str">
            <v>REGISTRO TIPO BOLA 1"</v>
          </cell>
        </row>
        <row r="437">
          <cell r="B437" t="str">
            <v>REGISTRO TIPO BOLA 1/2"</v>
          </cell>
        </row>
        <row r="438">
          <cell r="B438" t="str">
            <v>REGISTRO TIPO BOLA 3/4"</v>
          </cell>
        </row>
        <row r="439">
          <cell r="B439" t="str">
            <v>REGISTRO TIPO BOLA DE 1 1/4"</v>
          </cell>
        </row>
        <row r="440">
          <cell r="B440" t="str">
            <v>REGISTRO TIPO BOLA DE 1 1/2"</v>
          </cell>
        </row>
        <row r="441">
          <cell r="B441" t="str">
            <v>REGISTRO TIPO BOLA 2"</v>
          </cell>
        </row>
        <row r="442">
          <cell r="B442" t="str">
            <v>REGISTRO TIPO BOLA DE 2 1/2"</v>
          </cell>
        </row>
        <row r="443">
          <cell r="B443" t="str">
            <v>REGULADOR</v>
          </cell>
        </row>
        <row r="444">
          <cell r="B444" t="str">
            <v>REJILLA ALUMINIO CON SOSCO 3"X2"</v>
          </cell>
        </row>
        <row r="445">
          <cell r="B445" t="str">
            <v>REJILLA COCINA ALUMINIO</v>
          </cell>
        </row>
        <row r="446">
          <cell r="B446" t="str">
            <v>REJILLA EN BRONCE 6"x4"</v>
          </cell>
        </row>
        <row r="447">
          <cell r="B447" t="str">
            <v>REJILLA PREFABRICADA EN CONCRETO 80cmx24cmx6cm</v>
          </cell>
        </row>
        <row r="448">
          <cell r="B448" t="str">
            <v>REPISA ORDINARIO 3M</v>
          </cell>
        </row>
        <row r="449">
          <cell r="B449" t="str">
            <v>RETROEXCAVADORA JD-510</v>
          </cell>
        </row>
        <row r="450">
          <cell r="B450" t="str">
            <v>ROBLE</v>
          </cell>
        </row>
        <row r="451">
          <cell r="B451" t="str">
            <v>ROLLO CINTA TEFLON 12mm x 0,075mm x 10m</v>
          </cell>
        </row>
        <row r="452">
          <cell r="B452" t="str">
            <v>ROSETA</v>
          </cell>
        </row>
        <row r="453">
          <cell r="B453" t="str">
            <v>SANITARIO AVANTI COMPLETO</v>
          </cell>
        </row>
        <row r="454">
          <cell r="B454" t="str">
            <v xml:space="preserve">SANITARIO INSTITUCIONAL COLOR BLANCO </v>
          </cell>
        </row>
        <row r="455">
          <cell r="B455" t="str">
            <v>SANITARIO INSTITUCIONAL P´DISCAPACITADOS COLOR BLANCO P´CONEXIÓN POSTERIOR</v>
          </cell>
        </row>
        <row r="456">
          <cell r="B456" t="str">
            <v>SARDINEL PREFABRICADO 80cmX50cmX20cm</v>
          </cell>
        </row>
        <row r="457">
          <cell r="B457" t="str">
            <v>SAUCE</v>
          </cell>
        </row>
        <row r="458">
          <cell r="B458" t="str">
            <v>SEGUETA SIN MARCO           953 HIERRO</v>
          </cell>
        </row>
        <row r="459">
          <cell r="B459" t="str">
            <v>SELLADOR A53 ETERNA X 350 CC</v>
          </cell>
        </row>
        <row r="460">
          <cell r="B460" t="str">
            <v>SEÑALIZACION</v>
          </cell>
        </row>
        <row r="461">
          <cell r="B461" t="str">
            <v>SIAMESA ENTRADA BR 4" x 2.1/2" x 2.1/2"</v>
          </cell>
        </row>
        <row r="462">
          <cell r="B462" t="str">
            <v>SIFON SANI PVC 3"</v>
          </cell>
        </row>
        <row r="463">
          <cell r="B463" t="str">
            <v>SIFON SANI PVC 4"</v>
          </cell>
        </row>
        <row r="464">
          <cell r="B464" t="str">
            <v>SIKA-1 20KG</v>
          </cell>
        </row>
        <row r="465">
          <cell r="B465" t="str">
            <v>SIKAFLOOR 2430 CO</v>
          </cell>
        </row>
        <row r="466">
          <cell r="B466" t="str">
            <v xml:space="preserve">SILICONA TRANSPARENT.11 OZ </v>
          </cell>
        </row>
        <row r="467">
          <cell r="B467" t="str">
            <v>SOLDADOR ELECTRICO</v>
          </cell>
        </row>
        <row r="468">
          <cell r="B468" t="str">
            <v>SOLDADURA ELECTRICA</v>
          </cell>
        </row>
        <row r="469">
          <cell r="B469" t="str">
            <v>SOLDADURA PVC ,1/  4  GLN   PAVCO</v>
          </cell>
        </row>
        <row r="470">
          <cell r="B470" t="str">
            <v>SOLDADURA 6011 ,1/8"</v>
          </cell>
        </row>
        <row r="471">
          <cell r="B471" t="str">
            <v>SOPORTE TRAPECIO 1/2"</v>
          </cell>
        </row>
        <row r="472">
          <cell r="B472" t="str">
            <v>SOPORTE TRAPECIO 3/4"</v>
          </cell>
        </row>
        <row r="473">
          <cell r="B473" t="str">
            <v>SOPORTE TRAPECIO 1"</v>
          </cell>
        </row>
        <row r="474">
          <cell r="B474" t="str">
            <v>SOPORTE TRAPECIO 1.1/4"</v>
          </cell>
        </row>
        <row r="475">
          <cell r="B475" t="str">
            <v>SOPORTE TRAPECIO 1.1/2"</v>
          </cell>
        </row>
        <row r="476">
          <cell r="B476" t="str">
            <v>SOPORTE TRAPECIO 2"</v>
          </cell>
        </row>
        <row r="477">
          <cell r="B477" t="str">
            <v>SOPORTE TRAPECIO 2.1/2"</v>
          </cell>
        </row>
        <row r="478">
          <cell r="B478" t="str">
            <v>SOPORTE TRAPECIO 3"</v>
          </cell>
        </row>
        <row r="479">
          <cell r="B479" t="str">
            <v>SOPORTE TRAPECIO 4"</v>
          </cell>
        </row>
        <row r="480">
          <cell r="B480" t="str">
            <v>SUBCONTRATO CONEXIÓN</v>
          </cell>
        </row>
        <row r="481">
          <cell r="B481" t="str">
            <v>SUBESTACION TIPO PEDESTAL 225 KVA (CELDAS)</v>
          </cell>
        </row>
        <row r="482">
          <cell r="B482" t="str">
            <v>SWITCH 48 PUERTOS</v>
          </cell>
        </row>
        <row r="483">
          <cell r="B483" t="str">
            <v>TAB LERO 12 CIRCUITOS</v>
          </cell>
        </row>
        <row r="484">
          <cell r="B484" t="str">
            <v>TAB LERO 18 CIRCUITOS</v>
          </cell>
        </row>
        <row r="485">
          <cell r="B485" t="str">
            <v>TAB LERO 24 CIRCUITOS</v>
          </cell>
        </row>
        <row r="486">
          <cell r="B486" t="str">
            <v>TABLERO 30 CIRCUITOS</v>
          </cell>
        </row>
        <row r="487">
          <cell r="B487" t="str">
            <v>TABLERO 36 CIRCUITOS</v>
          </cell>
        </row>
        <row r="488">
          <cell r="B488" t="str">
            <v>TABLERO 42 CIRCUITOS</v>
          </cell>
        </row>
        <row r="489">
          <cell r="B489" t="str">
            <v>TABLERO (DISTRIBUCION AULAS)</v>
          </cell>
        </row>
        <row r="490">
          <cell r="B490" t="str">
            <v>TABLERO DISTRIBUCION (TDAE)</v>
          </cell>
        </row>
        <row r="491">
          <cell r="B491" t="str">
            <v>TABLERO DISTRIBUCION (TDS)</v>
          </cell>
        </row>
        <row r="492">
          <cell r="B492" t="str">
            <v>TABLERO DISTRIBUCION (TDG)</v>
          </cell>
        </row>
        <row r="493">
          <cell r="B493" t="str">
            <v>TABLERO GENERAL TIPO AUTOSOPORTADO</v>
          </cell>
        </row>
        <row r="494">
          <cell r="B494" t="str">
            <v>TABLA 1x05x3M ORDINARIA   [1C]</v>
          </cell>
        </row>
        <row r="495">
          <cell r="B495" t="str">
            <v>TABLA 1x08x3M ORDINARIA   [1C]  LARGO=3ML-CORTADA</v>
          </cell>
        </row>
        <row r="496">
          <cell r="B496" t="str">
            <v>TABLA 1x10x3M ORDINARIA         PRE</v>
          </cell>
        </row>
        <row r="497">
          <cell r="B497" t="str">
            <v>TABLA BURRA ORDINARIA 0.30</v>
          </cell>
        </row>
        <row r="498">
          <cell r="B498" t="str">
            <v>TABLA BURRA ORDINARIO 0.25</v>
          </cell>
        </row>
        <row r="499">
          <cell r="B499" t="str">
            <v>TABLON CUARTO 26</v>
          </cell>
        </row>
        <row r="500">
          <cell r="B500" t="str">
            <v>TABLONES 3 MTS</v>
          </cell>
        </row>
        <row r="501">
          <cell r="B501" t="str">
            <v>TACO METALICO EXTENSION DE 2.OM A 3.30MT</v>
          </cell>
        </row>
        <row r="502">
          <cell r="B502" t="str">
            <v>TACO METALICO EXTENSION DE 2.OM A 3.30MT</v>
          </cell>
        </row>
        <row r="503">
          <cell r="B503" t="str">
            <v>TACO TERMOMAGNETICO UNIPOLAR HQP 30A</v>
          </cell>
        </row>
        <row r="504">
          <cell r="B504" t="str">
            <v>TAPA GALVANIZADA</v>
          </cell>
        </row>
        <row r="505">
          <cell r="B505" t="str">
            <v>TAPA MESÓN EN ACERO INOXIDABLE DE RECORRIDO 1,40M</v>
          </cell>
        </row>
        <row r="506">
          <cell r="B506" t="str">
            <v>TAPA EN LAMINA METALICA INSPECCION</v>
          </cell>
        </row>
        <row r="507">
          <cell r="B507" t="str">
            <v>TAPA REGISTRO 20X20</v>
          </cell>
        </row>
        <row r="508">
          <cell r="B508" t="str">
            <v>TAPA REGISTRO ALUMINIO</v>
          </cell>
        </row>
        <row r="509">
          <cell r="B509" t="str">
            <v xml:space="preserve">TAPON PRS PVC  .1/2      </v>
          </cell>
        </row>
        <row r="510">
          <cell r="B510" t="str">
            <v>TAPON ROSCAR CPVC 3/4"</v>
          </cell>
        </row>
        <row r="511">
          <cell r="B511" t="str">
            <v>TAPON ROSCAR CPVC 1/2"</v>
          </cell>
        </row>
        <row r="512">
          <cell r="B512" t="str">
            <v>TAPON ROSCAR PVC-P 1/2"</v>
          </cell>
        </row>
        <row r="513">
          <cell r="B513" t="str">
            <v>TAPON ROSCAR PVC-P 1"</v>
          </cell>
        </row>
        <row r="514">
          <cell r="B514" t="str">
            <v>TAPON ROSCAR PVC-P 1.1/4"</v>
          </cell>
        </row>
        <row r="515">
          <cell r="B515" t="str">
            <v>TAPON DE PRUEBA PVC-S 4"</v>
          </cell>
        </row>
        <row r="516">
          <cell r="B516" t="str">
            <v>TEJA ONDULIT #6</v>
          </cell>
        </row>
        <row r="517">
          <cell r="B517" t="str">
            <v>TELA CERRAMIENTO OBRA (VERDE)</v>
          </cell>
        </row>
        <row r="518">
          <cell r="B518" t="str">
            <v>TERMINAL CONDUIT PVC 1/2"</v>
          </cell>
        </row>
        <row r="519">
          <cell r="B519" t="str">
            <v>TERMINAL CONDUIT PVC 3/4"</v>
          </cell>
        </row>
        <row r="520">
          <cell r="B520" t="str">
            <v>TERMINAL CONDUIT PVC 1"</v>
          </cell>
        </row>
        <row r="521">
          <cell r="B521" t="str">
            <v>TERMINAL CONDUIT PVC 1.1/2"</v>
          </cell>
        </row>
        <row r="522">
          <cell r="B522" t="str">
            <v>TERMINAL MET EMT 1/2"</v>
          </cell>
        </row>
        <row r="523">
          <cell r="B523" t="str">
            <v>TERMINAL MET EMT 3/4"</v>
          </cell>
        </row>
        <row r="524">
          <cell r="B524" t="str">
            <v>TERMINAL EMT CONDUIT 1"</v>
          </cell>
        </row>
        <row r="525">
          <cell r="B525" t="str">
            <v>TERMINAL EMT CONDUIT 1.1/2"</v>
          </cell>
        </row>
        <row r="526">
          <cell r="B526" t="str">
            <v>TERMINAL EMT CONDUIT 1.1/4"</v>
          </cell>
        </row>
        <row r="527">
          <cell r="B527" t="str">
            <v>TERMINAL EMT CONDUIT 2"</v>
          </cell>
        </row>
        <row r="528">
          <cell r="B528" t="str">
            <v>TERMINAL GALVANIZADA 2"</v>
          </cell>
        </row>
        <row r="529">
          <cell r="B529" t="str">
            <v>TERMINAL PVC 4"</v>
          </cell>
        </row>
        <row r="530">
          <cell r="B530" t="str">
            <v>THINER</v>
          </cell>
        </row>
        <row r="531">
          <cell r="B531" t="str">
            <v>TIERRA NEGRA</v>
          </cell>
        </row>
        <row r="532">
          <cell r="B532" t="str">
            <v>TOMA 15A-110V POLO A TIERRA</v>
          </cell>
        </row>
        <row r="533">
          <cell r="B533" t="str">
            <v>TOMA 15A-110V POLO A TIERRA GFCI</v>
          </cell>
        </row>
        <row r="534">
          <cell r="B534" t="str">
            <v>TOMA</v>
          </cell>
        </row>
        <row r="535">
          <cell r="B535" t="str">
            <v>TOMA REGULADA</v>
          </cell>
        </row>
        <row r="536">
          <cell r="B536" t="str">
            <v>TOMA REGULADA 15A- DOBLE PT AISLADA</v>
          </cell>
        </row>
        <row r="537">
          <cell r="B537" t="str">
            <v>TOMA 20 AMP</v>
          </cell>
        </row>
        <row r="538">
          <cell r="B538" t="str">
            <v>TOMA BIPOLAR 20 AMP</v>
          </cell>
        </row>
        <row r="539">
          <cell r="B539" t="str">
            <v>TOMA VOZ Y DATOS</v>
          </cell>
        </row>
        <row r="540">
          <cell r="B540" t="str">
            <v>TOMA DOBLE</v>
          </cell>
        </row>
        <row r="541">
          <cell r="B541" t="str">
            <v>TOMA TELEFONICA</v>
          </cell>
        </row>
        <row r="542">
          <cell r="B542" t="str">
            <v>TOMA TRIFÁSICA</v>
          </cell>
        </row>
        <row r="543">
          <cell r="B543" t="str">
            <v>TOMA TV</v>
          </cell>
        </row>
        <row r="544">
          <cell r="B544" t="str">
            <v>TOPES PARQUEADEROS L=50CM</v>
          </cell>
        </row>
        <row r="545">
          <cell r="B545" t="str">
            <v>TOPES DE RESORTE</v>
          </cell>
        </row>
        <row r="546">
          <cell r="B546" t="str">
            <v>TORNILLO TIERRA</v>
          </cell>
        </row>
        <row r="547">
          <cell r="B547" t="str">
            <v>TOXEMENT POLVO</v>
          </cell>
        </row>
        <row r="548">
          <cell r="B548" t="str">
            <v>TRAGANTE EN BRONCE DE 4"X3"</v>
          </cell>
        </row>
        <row r="549">
          <cell r="B549" t="str">
            <v>TRAGANTE EN BRONCE DE 6"X4"</v>
          </cell>
        </row>
        <row r="550">
          <cell r="B550" t="str">
            <v>TRANSCEIVERS</v>
          </cell>
        </row>
        <row r="551">
          <cell r="B551" t="str">
            <v>TRATAMIENTO SANICK GEL</v>
          </cell>
        </row>
        <row r="552">
          <cell r="B552" t="str">
            <v>TUBO AGUAS NEGRAS 2"</v>
          </cell>
        </row>
        <row r="553">
          <cell r="B553" t="str">
            <v>TUBULAR DE ACERO 100MMX50MM CAL 16</v>
          </cell>
        </row>
        <row r="554">
          <cell r="B554" t="str">
            <v>TUB ACERO SCH 40 1/2"</v>
          </cell>
        </row>
        <row r="555">
          <cell r="B555" t="str">
            <v>TUB ACERO SCH 40 3/4"</v>
          </cell>
        </row>
        <row r="556">
          <cell r="B556" t="str">
            <v>TUB ACERO SCH 40 1"</v>
          </cell>
        </row>
        <row r="557">
          <cell r="B557" t="str">
            <v>TUB ACERO SCH 40 1.1/2"</v>
          </cell>
        </row>
        <row r="558">
          <cell r="B558" t="str">
            <v xml:space="preserve">TUB CPVC  RDE-11 3/4" </v>
          </cell>
        </row>
        <row r="559">
          <cell r="B559" t="str">
            <v xml:space="preserve">TUB CPVC  RDE-11 1/2" </v>
          </cell>
        </row>
        <row r="560">
          <cell r="B560" t="str">
            <v xml:space="preserve">TUB PVC  4" SANIT </v>
          </cell>
        </row>
        <row r="561">
          <cell r="B561" t="str">
            <v xml:space="preserve">TUB PVC  3" SANIT </v>
          </cell>
        </row>
        <row r="562">
          <cell r="B562" t="str">
            <v xml:space="preserve">TUB PVC  2" SANIT </v>
          </cell>
        </row>
        <row r="563">
          <cell r="B563" t="str">
            <v xml:space="preserve">TUB PVC  6" SANIT </v>
          </cell>
        </row>
        <row r="564">
          <cell r="B564" t="str">
            <v xml:space="preserve">TUB PVC  4" SANIT </v>
          </cell>
        </row>
        <row r="565">
          <cell r="B565" t="str">
            <v xml:space="preserve">TUB PVC  3" SANIT </v>
          </cell>
        </row>
        <row r="566">
          <cell r="B566" t="str">
            <v xml:space="preserve">TUB PVC  2" SANIT </v>
          </cell>
        </row>
        <row r="567">
          <cell r="B567" t="str">
            <v>TUB PVC  (110mm) 4" SANIT NOVAFORT</v>
          </cell>
        </row>
        <row r="568">
          <cell r="B568" t="str">
            <v xml:space="preserve">TUB PVC  (160mm) 6" SANIT NOVAFORT </v>
          </cell>
        </row>
        <row r="569">
          <cell r="B569" t="str">
            <v xml:space="preserve">TUB PVC  (200mm) 8" SANIT NOVAFORT </v>
          </cell>
        </row>
        <row r="570">
          <cell r="B570" t="str">
            <v>TUB PVC LIVIANA 2"</v>
          </cell>
        </row>
        <row r="571">
          <cell r="B571" t="str">
            <v>TUB PVC LIVIANA 3"</v>
          </cell>
        </row>
        <row r="572">
          <cell r="B572" t="str">
            <v>TUB PVC LIVIANA 4"</v>
          </cell>
        </row>
        <row r="573">
          <cell r="B573" t="str">
            <v>TUBERIA HG DE 3/4"</v>
          </cell>
        </row>
        <row r="574">
          <cell r="B574" t="str">
            <v>TUBERIA HG DE 1.1/2"</v>
          </cell>
        </row>
        <row r="575">
          <cell r="B575" t="str">
            <v>TUBERIA HG DE 2"</v>
          </cell>
        </row>
        <row r="576">
          <cell r="B576" t="str">
            <v>TUBERIA HG DE 2.1/2"</v>
          </cell>
        </row>
        <row r="577">
          <cell r="B577" t="str">
            <v>TUBERIA HG DE 3"</v>
          </cell>
        </row>
        <row r="578">
          <cell r="B578" t="str">
            <v>TUBERIA HG DE 4"</v>
          </cell>
        </row>
        <row r="579">
          <cell r="B579" t="str">
            <v>TUBO CONDUIT GALVANIZADO 1/2"</v>
          </cell>
        </row>
        <row r="580">
          <cell r="B580" t="str">
            <v>TUBO CONDUIT GALVANIZADO 4"</v>
          </cell>
        </row>
        <row r="581">
          <cell r="B581" t="str">
            <v>TUBO CONDUIT PVC 1.1/2"</v>
          </cell>
        </row>
        <row r="582">
          <cell r="B582" t="str">
            <v>TUBO CONDUIT PCV 3/4"</v>
          </cell>
        </row>
        <row r="583">
          <cell r="B583" t="str">
            <v>TUBO CONDUIT PVC 1"</v>
          </cell>
        </row>
        <row r="584">
          <cell r="B584" t="str">
            <v>TUBO CONDUIT PVC 1/2"</v>
          </cell>
        </row>
        <row r="585">
          <cell r="B585" t="str">
            <v>TUBO CONDUIT PVC 4" DB</v>
          </cell>
        </row>
        <row r="586">
          <cell r="B586" t="str">
            <v>TUBO FLUORESCENTE 2X32W</v>
          </cell>
        </row>
        <row r="587">
          <cell r="B587" t="str">
            <v>TUB MET EMT 1/2"</v>
          </cell>
        </row>
        <row r="588">
          <cell r="B588" t="str">
            <v>TUB MET EMT 3/4"</v>
          </cell>
        </row>
        <row r="589">
          <cell r="B589" t="str">
            <v>TUB EMT CONDUIT 1"</v>
          </cell>
        </row>
        <row r="590">
          <cell r="B590" t="str">
            <v>TUB EMT CONDUIT 1.1/4"</v>
          </cell>
        </row>
        <row r="591">
          <cell r="B591" t="str">
            <v>TUB EMT CONDUIT 1.1/2"</v>
          </cell>
        </row>
        <row r="592">
          <cell r="B592" t="str">
            <v>TUB EMT CONDUIT 2"</v>
          </cell>
        </row>
        <row r="593">
          <cell r="B593" t="str">
            <v>TUBERIA FLEXIBLE DE DRENAJE 4"</v>
          </cell>
        </row>
        <row r="594">
          <cell r="B594" t="str">
            <v>TUBERIA PVC 4"</v>
          </cell>
        </row>
        <row r="595">
          <cell r="B595" t="str">
            <v>TUBO GALV. 1" CON ROSCA</v>
          </cell>
        </row>
        <row r="596">
          <cell r="B596" t="str">
            <v>TUBO GALV. 2" CON ROSCA</v>
          </cell>
        </row>
        <row r="597">
          <cell r="B597" t="str">
            <v>TUBO PRS  .1/2    RDE- 9</v>
          </cell>
        </row>
        <row r="598">
          <cell r="B598" t="str">
            <v>TUBO PRS  .1/2    RDE-13.5</v>
          </cell>
        </row>
        <row r="599">
          <cell r="B599" t="str">
            <v>TUBO PRS  .3/4    RDE-11</v>
          </cell>
        </row>
        <row r="600">
          <cell r="B600" t="str">
            <v>TUBO PRS  1       RDE-13.5</v>
          </cell>
        </row>
        <row r="601">
          <cell r="B601" t="str">
            <v>TUBO PRS  1.1/4   RDE-21</v>
          </cell>
        </row>
        <row r="602">
          <cell r="B602" t="str">
            <v>TUBO PRS  1.1/2   RDE-21</v>
          </cell>
        </row>
        <row r="603">
          <cell r="B603" t="str">
            <v>TUBO PRS  2       RDE-21</v>
          </cell>
        </row>
        <row r="604">
          <cell r="B604" t="str">
            <v>TUBO PRS  2.1/2 RDE-21</v>
          </cell>
        </row>
        <row r="605">
          <cell r="B605" t="str">
            <v>TUBO PRS  3       RDE-21</v>
          </cell>
        </row>
        <row r="606">
          <cell r="B606" t="str">
            <v>TUBO PRS  4       RDE-21</v>
          </cell>
        </row>
        <row r="607">
          <cell r="B607" t="str">
            <v>TUBO CUADRADO DE 4 X 1.1/2 CAL 18</v>
          </cell>
        </row>
        <row r="608">
          <cell r="B608" t="str">
            <v>TUBO CUADRADO DE 4 X 1.1/2 CAL 16</v>
          </cell>
        </row>
        <row r="609">
          <cell r="B609" t="str">
            <v>TUBO CUADRADO DE 1.1/2 X 1.1/2 CAL 18</v>
          </cell>
        </row>
        <row r="610">
          <cell r="B610" t="str">
            <v>TUBO RECTANGULAR DE 3 X 1.1/2 CAL 18</v>
          </cell>
        </row>
        <row r="611">
          <cell r="B611" t="str">
            <v>TUBO GALVANIZADO 1"</v>
          </cell>
        </row>
        <row r="612">
          <cell r="B612" t="str">
            <v>UNIDAD SANITARIA PARA CAMPAMENTO</v>
          </cell>
        </row>
        <row r="613">
          <cell r="B613" t="str">
            <v>UNION MET EMT 1/2"</v>
          </cell>
        </row>
        <row r="614">
          <cell r="B614" t="str">
            <v>UNION MET EMT 3/4"</v>
          </cell>
        </row>
        <row r="615">
          <cell r="B615" t="str">
            <v>UNION EMT CONDUIT 1"</v>
          </cell>
        </row>
        <row r="616">
          <cell r="B616" t="str">
            <v>UNION EMT CONDUIT 1.1/2"</v>
          </cell>
        </row>
        <row r="617">
          <cell r="B617" t="str">
            <v>UNION EMT CONDUIT 1.1/4"</v>
          </cell>
        </row>
        <row r="618">
          <cell r="B618" t="str">
            <v>UNION EMT CONDUIT 2"</v>
          </cell>
        </row>
        <row r="619">
          <cell r="B619" t="str">
            <v>UNION FLEXIBLE BORRACHA 2"</v>
          </cell>
        </row>
        <row r="620">
          <cell r="B620" t="str">
            <v>UNION GALVANIZADA 2"</v>
          </cell>
        </row>
        <row r="621">
          <cell r="B621" t="str">
            <v>UNION GALVANIZADA 4"</v>
          </cell>
        </row>
        <row r="622">
          <cell r="B622" t="str">
            <v xml:space="preserve">UNION HG  2  </v>
          </cell>
        </row>
        <row r="623">
          <cell r="B623" t="str">
            <v xml:space="preserve">UNION HG  3  </v>
          </cell>
        </row>
        <row r="624">
          <cell r="B624" t="str">
            <v xml:space="preserve">UNION HG  4  </v>
          </cell>
        </row>
        <row r="625">
          <cell r="B625" t="str">
            <v>UNION DRESSER METALICA DE 2"</v>
          </cell>
        </row>
        <row r="626">
          <cell r="B626" t="str">
            <v>UNION DRESSER METALICA DE 2.1/2"</v>
          </cell>
        </row>
        <row r="627">
          <cell r="B627" t="str">
            <v>UNION NOVAFORT 110mm</v>
          </cell>
        </row>
        <row r="628">
          <cell r="B628" t="str">
            <v>UNION NOVAFORT 160mm</v>
          </cell>
        </row>
        <row r="629">
          <cell r="B629" t="str">
            <v>UNION NOVAFORT 200mm</v>
          </cell>
        </row>
        <row r="630">
          <cell r="B630" t="str">
            <v>UNION SAN PVC 2</v>
          </cell>
        </row>
        <row r="631">
          <cell r="B631" t="str">
            <v>UNION SAN PVC 3</v>
          </cell>
        </row>
        <row r="632">
          <cell r="B632" t="str">
            <v>UNION SAN PVC 4</v>
          </cell>
        </row>
        <row r="633">
          <cell r="B633" t="str">
            <v xml:space="preserve">UNION SAN PVC 6                                             </v>
          </cell>
        </row>
        <row r="634">
          <cell r="B634" t="str">
            <v>UNION PVC-P 3</v>
          </cell>
        </row>
        <row r="635">
          <cell r="B635" t="str">
            <v>UNIVERSAL HG DE 3/4"</v>
          </cell>
        </row>
        <row r="636">
          <cell r="B636" t="str">
            <v>UNIVERSAL HG DE 1.1/2"</v>
          </cell>
        </row>
        <row r="637">
          <cell r="B637" t="str">
            <v>VALVULA ACCIONAMIENTO ANTIVANDALICO ORINAL</v>
          </cell>
        </row>
        <row r="638">
          <cell r="B638" t="str">
            <v>VALVULA ACCIONAMIENTO ANTIVANDALICO SANITARIO</v>
          </cell>
        </row>
        <row r="639">
          <cell r="B639" t="str">
            <v>VAL CHEQ/CORT/HIERR D=1.1/2"</v>
          </cell>
        </row>
        <row r="640">
          <cell r="B640" t="str">
            <v>VALLA DE INFORMACION LICENCIA 2.00 x 1.00</v>
          </cell>
        </row>
        <row r="641">
          <cell r="B641" t="str">
            <v>VALVULA DE PIE DE 2"</v>
          </cell>
        </row>
        <row r="642">
          <cell r="B642" t="str">
            <v>VALVULA DE PIE DE 4"</v>
          </cell>
        </row>
        <row r="643">
          <cell r="B643" t="str">
            <v>VALVULA SOLENOIDE 1.1/2"</v>
          </cell>
        </row>
        <row r="644">
          <cell r="B644" t="str">
            <v>VAR.CUADR.DE 1/2-12MMX6M</v>
          </cell>
        </row>
        <row r="645">
          <cell r="B645" t="str">
            <v>VAR.REDONDA 1/2" 12MMX6M</v>
          </cell>
        </row>
        <row r="646">
          <cell r="B646" t="str">
            <v>VARA DE CLAVO</v>
          </cell>
        </row>
        <row r="647">
          <cell r="B647" t="str">
            <v>VARETA 2"x2"x3M OTOBO</v>
          </cell>
        </row>
        <row r="648">
          <cell r="B648" t="str">
            <v>VARLLLA COBRE 5/8"</v>
          </cell>
        </row>
        <row r="649">
          <cell r="B649" t="str">
            <v>VARILLA LISA 3/8"</v>
          </cell>
        </row>
        <row r="650">
          <cell r="B650" t="str">
            <v>VARILLA LISA 1/2"</v>
          </cell>
        </row>
        <row r="651">
          <cell r="B651" t="str">
            <v>VIA DE CHISPAS</v>
          </cell>
        </row>
        <row r="652">
          <cell r="B652" t="str">
            <v>VIBRADOR A GASOLINA</v>
          </cell>
        </row>
        <row r="653">
          <cell r="B653" t="str">
            <v>VIBRADOR ELECTRICO</v>
          </cell>
        </row>
        <row r="654">
          <cell r="B654" t="str">
            <v>VIBROCOMPACTADOR TIPO RANA GASOLINA</v>
          </cell>
        </row>
        <row r="655">
          <cell r="B655" t="str">
            <v>VIBROCOMPACTADOR TIPO RANA ELECTRICO</v>
          </cell>
        </row>
        <row r="656">
          <cell r="B656" t="str">
            <v>VIDRIO TEMPLADO 4MM Y SANDBLASTING</v>
          </cell>
        </row>
        <row r="657">
          <cell r="B657" t="str">
            <v>VIDRIO TEMPLADO 4MM</v>
          </cell>
        </row>
        <row r="658">
          <cell r="B658" t="str">
            <v>VIDRIO TEMPLADO 6MM</v>
          </cell>
        </row>
        <row r="659">
          <cell r="B659" t="str">
            <v>VIDRIO TEMPLADO 10MM</v>
          </cell>
        </row>
        <row r="660">
          <cell r="B660" t="str">
            <v>VINILTEX</v>
          </cell>
        </row>
        <row r="661">
          <cell r="B661" t="str">
            <v>VOLQUETA 6 M3</v>
          </cell>
        </row>
        <row r="662">
          <cell r="B662" t="str">
            <v>WAIPE</v>
          </cell>
        </row>
        <row r="663">
          <cell r="B663" t="str">
            <v>WIN DE ALUMNIO</v>
          </cell>
        </row>
        <row r="664">
          <cell r="B664" t="str">
            <v>YESO CORRIENTE VENCEDOR</v>
          </cell>
        </row>
        <row r="665">
          <cell r="B665" t="str">
            <v>YEE SAN PVC 2"</v>
          </cell>
        </row>
        <row r="666">
          <cell r="B666" t="str">
            <v>YEE SAN PVC 3"</v>
          </cell>
        </row>
        <row r="667">
          <cell r="B667" t="str">
            <v>YEE SAN PVC 4"</v>
          </cell>
        </row>
        <row r="668">
          <cell r="B668" t="str">
            <v>YEE SAN PVC 6"</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FO-PE-089"/>
      <sheetName val="1.1 Repl."/>
      <sheetName val="1.1 Repl. (2)"/>
      <sheetName val="1.2 Cerramiento"/>
      <sheetName val="1.2 Cerramiento (2)"/>
      <sheetName val="2.1 Transp"/>
      <sheetName val="2.1 Transp (2)"/>
      <sheetName val="2.2 ExcMec"/>
      <sheetName val="2.2 ExcMec (2)"/>
      <sheetName val="2.3 ExcManual"/>
      <sheetName val="2.3 ExcManual (2)"/>
      <sheetName val="2.4. Dem.Concr(Anden)"/>
      <sheetName val="2.4. Dem.Concr(Anden) (2)MANUAL"/>
      <sheetName val="2.4. Dem.Concr(Anden) (2)COMPR"/>
      <sheetName val="2.5. Dem.sard"/>
      <sheetName val="2.5. Dem.sard (2)"/>
      <sheetName val="2.6. Dem.Concr"/>
      <sheetName val="2.6. Dem.Concr (2)MA"/>
      <sheetName val="2.6. Dem.Concr (2)COMP"/>
      <sheetName val="2.7. Dem.asf"/>
      <sheetName val="2.7. Dem.asf MAN"/>
      <sheetName val="2.7. Dem.asf COMP"/>
      <sheetName val="3.1 SBGA"/>
      <sheetName val="3.1 SBGA (2)"/>
      <sheetName val="3.2 BGA"/>
      <sheetName val="3.2 BGA (2)"/>
      <sheetName val="3.3. SBGC"/>
      <sheetName val="3.3. SBGC (2)"/>
      <sheetName val="3.4 Rajón"/>
      <sheetName val="3.4 Rajón (2)"/>
      <sheetName val="3.5 MD20 (2)"/>
      <sheetName val="3.5 ASFALTO MODIFICADO"/>
      <sheetName val="3.5 MD20 Conso"/>
      <sheetName val="3.5 MD20 DobleA"/>
      <sheetName val="3.6 CRL1"/>
      <sheetName val="3.6 CRL1 (2)"/>
      <sheetName val="3.7 CRR1"/>
      <sheetName val="3.7 CRR1 (2)"/>
      <sheetName val="3.8 SBGA"/>
      <sheetName val="3.9 BGA "/>
      <sheetName val="3.10 SBGC "/>
      <sheetName val="3.11 MD20"/>
      <sheetName val="3.12 CRR1"/>
      <sheetName val="3.13 CRL1"/>
      <sheetName val="3.14 GEOT"/>
      <sheetName val="3.14 GEOT T2100"/>
      <sheetName val="4.1 Sardinel A10"/>
      <sheetName val="4.1 Sardinel A10 (2)"/>
      <sheetName val="4.2 SBGC  "/>
      <sheetName val="4.3 BordA80"/>
      <sheetName val="4.3 BordA80 (2)"/>
      <sheetName val="4.4 Adoquin6"/>
      <sheetName val="4.4 Adoquin6 (2)"/>
      <sheetName val="4.5 Rampa B5"/>
      <sheetName val="4.5 Rampa B5 (2)"/>
      <sheetName val="4.6 Loseta"/>
      <sheetName val="4.6 Loseta (2)"/>
      <sheetName val="4.7 Adoquin8"/>
      <sheetName val="4.7 Adoquin8 (2)"/>
      <sheetName val="4.8 BordeA170"/>
      <sheetName val="4.8 BordeA170 (2)"/>
      <sheetName val="4.9BolardoM63"/>
      <sheetName val="4.9BolardoM63 (2)"/>
      <sheetName val="4.10 ContRaices"/>
      <sheetName val="4.10 ContRaices (2)"/>
      <sheetName val="4.11 Protec M91"/>
      <sheetName val="4.11 Protec M91 (2)"/>
      <sheetName val="4.12 BancaM31"/>
      <sheetName val="4.12 BancaM31 (2)"/>
      <sheetName val="4.13  Caneca"/>
      <sheetName val="4.13  Caneca (2)"/>
      <sheetName val="4.14 CONC3000PSI"/>
      <sheetName val="4.14 CONC3000PSI (2)"/>
      <sheetName val="4.15Tala claseI"/>
      <sheetName val="4.16Tala clase II"/>
      <sheetName val="4.17Tala clase III"/>
      <sheetName val="4.18Tala clase IV"/>
      <sheetName val="4.19 TrasladoArbol"/>
      <sheetName val="4.20 TrasladoArbol5-10"/>
      <sheetName val="4.21Palma 1,80"/>
      <sheetName val="4.21Palma 1,80 (2)"/>
      <sheetName val="4.22Ligusto 1,80"/>
      <sheetName val="4.22Ligusto 1,80 (2)"/>
      <sheetName val="4.23Pajarito 1,80"/>
      <sheetName val="4.23Pajarito 1,80 (2)"/>
      <sheetName val="4.24 Pasto"/>
      <sheetName val="4.24 Pasto (2)"/>
      <sheetName val="4.25PastoKikuyo"/>
      <sheetName val="4.25PastoKikuyo (2)"/>
      <sheetName val="5.1 Dem.Concr(Anden) "/>
      <sheetName val="5.2 Dem1Piso-teja"/>
      <sheetName val="5.3 Dem1Piso-Placa "/>
      <sheetName val="5.4Dem 2 y 3 Pisos"/>
      <sheetName val="5.5BodegaDoble altura"/>
      <sheetName val="5.6. Dem.Concr "/>
      <sheetName val="5.7. Dem.Muros15"/>
      <sheetName val="5.8. Dem.Muros25"/>
      <sheetName val="5.9 Transp "/>
      <sheetName val="5.10 ExcMec "/>
      <sheetName val="5.11 Descapote"/>
      <sheetName val="5.11 Descapote (2)"/>
      <sheetName val="5.12 LODOS"/>
      <sheetName val="6.1 Repl."/>
      <sheetName val="6,2 EXCA. MANUAL"/>
      <sheetName val="6,3 EXCA. MANUAL REDES"/>
      <sheetName val="6,4 DEMOLIC. CONCRETO"/>
      <sheetName val="6,5 BASE CONCRETO"/>
      <sheetName val="6,6 ZAPATA CONCRETO"/>
      <sheetName val="6,7 VIGA CIMENTACION CONC"/>
      <sheetName val="6,8 CAJA INSPECCION"/>
      <sheetName val="6,9 CAJA INSPEC. 80 X 80"/>
      <sheetName val="6,10 BAJANTE A. NEGRAS"/>
      <sheetName val="6,11 PUNTO DESAG. PVC 2&quot;"/>
      <sheetName val="6,12 PUNTO DESAG.PVC 3&quot;"/>
      <sheetName val="6,13 PUNTO DESAG.PVC 4&quot;"/>
      <sheetName val="6,14 PUNTO DESAG.PVC 4&quot; A.LLV"/>
      <sheetName val="6,15 PUNTO R 2&quot;"/>
      <sheetName val="6,16 TUBERIA PVC-S 2&quot;"/>
      <sheetName val="6,17 TUBERIA PVC-S 4&quot;"/>
      <sheetName val="6,18 TUBERIA PVC-S 2&quot;"/>
      <sheetName val="6,19 TUBERIA PVC-S 4&quot; "/>
      <sheetName val="6,20 TAPON LIMPIEZA 4&quot;"/>
      <sheetName val="6,21 TUBERIA A LL"/>
      <sheetName val="6,22 TUBERIA ALL 110MM"/>
      <sheetName val="6,23 SUMIDERO"/>
      <sheetName val="6,24 Rejilla"/>
      <sheetName val="6,25 CNEXION POZO"/>
      <sheetName val="6,26 BASE GRANULAR"/>
      <sheetName val="6,27 POLIETILENO"/>
      <sheetName val="6,28 ACERO"/>
      <sheetName val="6,29 MALLA ELECTDA M-131"/>
      <sheetName val="6,30 MALLA ELECTDA M-188"/>
      <sheetName val="6,31 PLACA CONTRAPISO"/>
      <sheetName val="6,32 COLUMNAS"/>
      <sheetName val="6,33 VIGA AEREA"/>
      <sheetName val="6,34 MURO CONTENCION"/>
      <sheetName val="6,35 PLACA STEEL"/>
      <sheetName val="6,36 JUNTA CONSTRCON"/>
      <sheetName val="6,37 MURO"/>
      <sheetName val="6,38 LAVADO LADRILLO"/>
      <sheetName val="6,39 MURO LADRILLO"/>
      <sheetName val="6,40 SUM E INS POSTE"/>
      <sheetName val="6,41 CAJA CS-274"/>
      <sheetName val="6,42 AP280"/>
      <sheetName val="6,43 BANCO DE DUCTO"/>
      <sheetName val="6,44 DUCTO CAMBIO"/>
      <sheetName val="6,45 ESTRUCTURA 202"/>
      <sheetName val="6,46 ESTRUCTURA 211"/>
      <sheetName val="6,47 ESTRUCTURA 320"/>
      <sheetName val="6,48 ESTRUCTURA 321"/>
      <sheetName val="6,49 MONTAJE POSTE"/>
      <sheetName val="6,50 RET TERMINAL"/>
      <sheetName val="6,51 DESCARGADORES"/>
      <sheetName val="6,52 RED MEDIA"/>
      <sheetName val="6,53 RED TRENZADA"/>
      <sheetName val="6,54 TRANSFORMADOR"/>
      <sheetName val="6,55 LAMPARA PARALUX"/>
      <sheetName val="6,56 LAMPARA HERMET"/>
      <sheetName val="6,57 BALA DULUX"/>
      <sheetName val="6,58 APLIQUE"/>
      <sheetName val="6,59 MODULO"/>
      <sheetName val="6,60 REFLECTOR"/>
      <sheetName val="6,61 GABINETE"/>
      <sheetName val="6,62 MEDIDOR"/>
      <sheetName val="6,63 PUESTA A TIERRA"/>
      <sheetName val="6,64 PUESTA TIERRA GENL"/>
      <sheetName val="6,65 ACOMETIDA"/>
      <sheetName val="6,66 ACOMETIDA 3F"/>
      <sheetName val="6,67 ACOMETIDA 3F5H"/>
      <sheetName val="6,68 ACOMETIDA 3F5H CU"/>
      <sheetName val="6,69 ACOMETIDA 3F5H TH"/>
      <sheetName val="6,70 ACOMETIDA 3F5H THH"/>
      <sheetName val="6,71 ACOMETIDA ANTIFRAUDE"/>
      <sheetName val="6,72 SUM-TUB-CONDUIT"/>
      <sheetName val="6,73 SUM-TUB-CONDUIT 3-4&quot;"/>
      <sheetName val="6,74 SUM-TUB-CONDUIT 1&quot;"/>
      <sheetName val="6,75 SUM-TUB-CONDUIT 1 1-2&quot;"/>
      <sheetName val="6,76 TABLERO DE 12"/>
      <sheetName val="6,77 TABLERO DE 8"/>
      <sheetName val="6,78 SUMINIST.INST.TABLERO"/>
      <sheetName val="6,79 SUMINIST.INST.INTERRUP."/>
      <sheetName val="6,80 SUMINIST.INST.INETRRUP"/>
      <sheetName val="6,81 SUMINIST.INST.INETRRUP (2)"/>
      <sheetName val="6,82 SUMINIST.INST.INTERRUP TRI"/>
      <sheetName val="6,83 SALIDA ILUMINACION"/>
      <sheetName val="6,84 SALIDA TOMACORRIENTE"/>
      <sheetName val="6,85 SALIDA TOMACORRIENTE"/>
      <sheetName val="6,86 SALIDA TOMAC.NORM."/>
      <sheetName val="6,87 ALIDA TOMAC.GFCI"/>
      <sheetName val="6,88 SALIDA INTERRUP.SENC,"/>
      <sheetName val="6,89 SALIDA INTERRUP.DOBLE"/>
      <sheetName val="6,90 SUMIST.E INST. PROG."/>
      <sheetName val="6,91 SUMIST.E INST. ALARMA"/>
      <sheetName val="6,92 SALIDA SENSOR"/>
      <sheetName val="6,93 SUMINIST.INST.SIRENA"/>
      <sheetName val="6,94 SUMINIST.INST.PULSADOR "/>
      <sheetName val="6,95 SALIDA TOMA"/>
      <sheetName val="6,96 ANTENA TV"/>
      <sheetName val="6,97 CERTIFICACION"/>
      <sheetName val="6,98 MEDICION SIST."/>
      <sheetName val="6,99 PAÑETE LISO"/>
      <sheetName val="6,100 PERFILES TUB."/>
      <sheetName val="6,101 ACERO 60000 PSI"/>
      <sheetName val="6,102 PLATINAS Y ANGULOS"/>
      <sheetName val="6,103 IMPERMEABILIZACION"/>
      <sheetName val="6,104 MARQUESINA EN VIDRIO"/>
      <sheetName val="6,105 CIELO RASO"/>
      <sheetName val="6,106 CERAMICA PISO"/>
      <sheetName val="6,107 BALDOSA GRANO MAR."/>
      <sheetName val="6,108 G-ESCOBA"/>
      <sheetName val="6,109 BOCAPUERTA"/>
      <sheetName val="6,110 CERAMICA NEVADA"/>
      <sheetName val="6,111 CENEFA "/>
      <sheetName val="6,112 MUEBLE EN CONC"/>
      <sheetName val="6,113 INCRUSTACIONES"/>
      <sheetName val="6,114 ESPEJO"/>
      <sheetName val="6,115 SANITARIO"/>
      <sheetName val="6,116 LAVAMANOS"/>
      <sheetName val="6,117 GRIFERIA "/>
      <sheetName val="6,118 PUERTA EMT."/>
      <sheetName val="6,119 MUEBLE BAJO MESON"/>
      <sheetName val="6,120  MARCO METAL."/>
      <sheetName val="6,121 PUERTA METAL."/>
      <sheetName val="6,122 VENTANERIA"/>
      <sheetName val="6,123 PUERTA VIDRIO"/>
      <sheetName val="6,124 CERRADURA BELL"/>
      <sheetName val="6,125 CERRADURA CERROJO DOB."/>
      <sheetName val="6,126 ESTUCO Y VINILO 3 MANOS"/>
      <sheetName val="6,127 GRANIPLAS"/>
      <sheetName val="6,128 ANDEN EN CONCRETO"/>
      <sheetName val="7,1 DESCAPOTE"/>
      <sheetName val="7,2 EXCA. MANUAL"/>
      <sheetName val="7,3 BASE CONCRETO"/>
      <sheetName val="7,4 ZAPATA CONCRETO "/>
      <sheetName val="7,5 CONCRETO CICLOPEO"/>
      <sheetName val="7,6 VIGA CIMENTACION CONC"/>
      <sheetName val="7,7 ACERO (2)"/>
      <sheetName val="7,8 ALISTADO PISOS"/>
      <sheetName val="7,9 BASE GRANULARB200"/>
      <sheetName val="7,10 COLUMNAS EN CONCRETO"/>
      <sheetName val="7,11 VIGA AEREA "/>
      <sheetName val="7,12 placa maciza"/>
      <sheetName val="7,13 MALLA ELECTROS."/>
      <sheetName val="7,14 MURO LADRILLO"/>
      <sheetName val="7,15 HILADA REMATE"/>
      <sheetName val="7,16 FACHALETA ARQ."/>
      <sheetName val="7,17 LAVADO LADRILLO "/>
      <sheetName val="7,18ESMALTADO PISO"/>
      <sheetName val="7.19 PAÑETE LISO"/>
      <sheetName val="7,20 IMPERMEABILIZACION (2)"/>
      <sheetName val="7,21 VIDRIO SEG."/>
      <sheetName val="7,22  MARCO METAL. "/>
      <sheetName val="7,23 ESCALERA METAL."/>
      <sheetName val="7,24 EXCA. MANUAL (2)"/>
      <sheetName val="7,25 BASE CONCRETO (2"/>
      <sheetName val="7,26 CONCRETO CICLOPEO "/>
      <sheetName val="7,27 VIGA CIMENTACION CONC (2)"/>
      <sheetName val="7,28 ACERO (3)"/>
      <sheetName val="7,29 BASE GRANULARB200 (2)"/>
      <sheetName val="7,30 VIGA AEREA  (2)"/>
      <sheetName val="7,31 placa maciza "/>
      <sheetName val="7,32 HILADA REMATE"/>
      <sheetName val="7,33 MURO LADRILLO"/>
      <sheetName val="7,34 FACHALETA ARQ."/>
      <sheetName val="7,35 LAVADO LADRILLO  (2)"/>
      <sheetName val="7,36ESMALTADO PISO "/>
      <sheetName val="7.37 PAÑETE LISO "/>
      <sheetName val="7,38 REJA"/>
      <sheetName val="7,39 ESCUDO"/>
      <sheetName val="8.1ExcManual Zanja"/>
      <sheetName val="8.2ArenaPeña"/>
      <sheetName val="8.2ArenaPeña (2)"/>
      <sheetName val="8.3.B400"/>
      <sheetName val="8.3.B400 (2)"/>
      <sheetName val="8.4.B200"/>
      <sheetName val="8.4.B200 (2)"/>
      <sheetName val="8.5.HIDR"/>
      <sheetName val="8.5.HIDR (2)"/>
      <sheetName val="8.6.RDE21 12&quot;"/>
      <sheetName val="8.6.RDE21 12&quot; (2)"/>
      <sheetName val="8.7.RDE21 6&quot;"/>
      <sheetName val="8.7.RDE21 6&quot; (2)"/>
      <sheetName val="8.8. SCHD40 12&quot;"/>
      <sheetName val="8.9. SCHD40 6&quot;"/>
      <sheetName val="8.10.Caja Valvula 12&quot;"/>
      <sheetName val="8.11CHOROTE"/>
      <sheetName val="8.11CHOROTE (2)"/>
      <sheetName val="8.12 VALVULA COMPUERTA"/>
      <sheetName val="8.12 VALVULA COMPUERTA (2)"/>
      <sheetName val="8.13.Caja Valvula 6&quot;"/>
      <sheetName val="8.13.Caja Valvula 6&quot; (2)"/>
      <sheetName val="8.14.TEEHD12X6"/>
      <sheetName val="8.14.TEEHD12X6 (2)"/>
      <sheetName val="8.15.TEEHD6X6"/>
      <sheetName val="8.15.TEEHD6X6 (2)"/>
      <sheetName val="8.16CODO45.6&quot;"/>
      <sheetName val="8.16CODO45.6&quot; (2)"/>
      <sheetName val="8.17CODO90.6&quot;"/>
      <sheetName val="8.17CODO90.6&quot; (2)"/>
      <sheetName val="8.18CODO45.12&quot;"/>
      <sheetName val="8.18CODO45.12&quot; (2)"/>
      <sheetName val="8.19Emp6&quot;"/>
      <sheetName val="8.19Emp6&quot; (2)"/>
      <sheetName val="8.20Emp8&quot;"/>
      <sheetName val="8.20Emp8&quot; (2)"/>
      <sheetName val="8.21Emp6 a12&quot;"/>
      <sheetName val="8.21Emp6 a12&quot; (2)"/>
      <sheetName val="8.22EmpAcero6&quot;"/>
      <sheetName val="8.22EmpAcero6&quot; (2)"/>
      <sheetName val="8.23EmpAcero12&quot;"/>
      <sheetName val="8.23EmpAcero12&quot; (2)"/>
      <sheetName val="8.24Tapon6&quot;"/>
      <sheetName val="8.24Tapon6&quot; (2)"/>
      <sheetName val="8.25Tapon4&quot;"/>
      <sheetName val="8.25Tapon4&quot; (2)"/>
      <sheetName val="8.26Tapón1 1-2&quot;"/>
      <sheetName val="8.26Tapón1 1-2&quot; (2)"/>
      <sheetName val="8.27-RED12-8"/>
      <sheetName val="8.27-RED12-8 (2)"/>
      <sheetName val="8.28 Acom1-2&quot;"/>
      <sheetName val="8.28 Acom1-2&quot; (2)"/>
      <sheetName val="8.29Conc3000"/>
      <sheetName val="8.29Conc3000 (2)"/>
      <sheetName val="8.30PruebPresion"/>
      <sheetName val="8.30PruebPresion (2)"/>
      <sheetName val="9.1ExcManual Zanja"/>
      <sheetName val="9.2TRIT 12&quot;"/>
      <sheetName val="9.2TRIT 12&quot; (2)"/>
      <sheetName val="9.3.B400"/>
      <sheetName val="9.4.B200"/>
      <sheetName val="9.5TUB8&quot;"/>
      <sheetName val="9.5TUB8&quot; (2)"/>
      <sheetName val="9.6TUB10&quot;"/>
      <sheetName val="9.6TUB10&quot; (2)"/>
      <sheetName val="9.7TUB14&quot;"/>
      <sheetName val="9.7TUB14&quot; (2)"/>
      <sheetName val="9.8TUB16&quot;"/>
      <sheetName val="9.8TUB16&quot; (2)"/>
      <sheetName val="9.9TUB18&quot;"/>
      <sheetName val="9.9TUB18&quot; (2)"/>
      <sheetName val="9.10TUB27&quot;"/>
      <sheetName val="9.10TUB27&quot; (2)"/>
      <sheetName val="9.11TUB40&quot;"/>
      <sheetName val="9.11TUB40&quot; (2)"/>
      <sheetName val="9.12TUB44&quot;"/>
      <sheetName val="9.12TUB44&quot; (2)"/>
      <sheetName val="9.13TUB10&quot;"/>
      <sheetName val="9.13TUB10&quot; (2)"/>
      <sheetName val="9.14PLacafondo"/>
      <sheetName val="9.14PLacafondo (2)"/>
      <sheetName val="9.15CONO"/>
      <sheetName val="9.15CONO (2)"/>
      <sheetName val="9.16CARGUE"/>
      <sheetName val="9.16CARGUE (2)"/>
      <sheetName val="9.17CAMARA52"/>
      <sheetName val="9.18CAMARA49"/>
      <sheetName val="9.19CAMARA54"/>
      <sheetName val="9.20CAMARA55"/>
      <sheetName val="9.21 POZO"/>
      <sheetName val="9.21 POZO (2)"/>
      <sheetName val="9.22 SUMIDERO"/>
      <sheetName val="9.23 CAJA INSPECCION "/>
      <sheetName val="9.23 CAJA INSPECCION  (2)"/>
      <sheetName val="9.24TUB6&quot;"/>
      <sheetName val="9.24TUB6&quot; (2)"/>
      <sheetName val="10.1CS276"/>
      <sheetName val="10.1CS276 (2)"/>
      <sheetName val="10.1CS276 (3)"/>
      <sheetName val="10.2CS274"/>
      <sheetName val="10.2CS274 (2)"/>
      <sheetName val="10.2CS274 (3)"/>
      <sheetName val="10.3CS275"/>
      <sheetName val="10.3CS275 (2)"/>
      <sheetName val="10.3CS275 (3)"/>
      <sheetName val="10.4DUCTOS6+DUCTO3"/>
      <sheetName val="10.4DUCTOS6+DUCTO3 (2)"/>
      <sheetName val="10.5CARCAMO"/>
      <sheetName val="10.5CARCAMO (2)"/>
      <sheetName val="10.6CAJA"/>
      <sheetName val="10.6CAJA (2)"/>
      <sheetName val="10.7CURVA 34&quot;"/>
      <sheetName val="10.7CURVA 34&quot; (2)"/>
      <sheetName val="10.8CAMARA T14"/>
      <sheetName val="10.8CAMARA T14 (2)"/>
      <sheetName val="10.9CAMARA T14A"/>
      <sheetName val="10.9CAMARA T14A (2)"/>
      <sheetName val="10.10DUCTO4&quot;"/>
      <sheetName val="10.10DUCTO4&quot; (2)"/>
      <sheetName val="10.11CARCAMO"/>
      <sheetName val="10.11CARCAMO (2)"/>
      <sheetName val="10.12 CAMARA"/>
      <sheetName val="10.12 CAMARA (2)"/>
      <sheetName val="10.13DUCTO4&quot;"/>
      <sheetName val="10.13DUCTO4&quot; (2)"/>
      <sheetName val="11.1"/>
      <sheetName val="11.1 (2)"/>
      <sheetName val="11.2"/>
      <sheetName val="11.2 (2)"/>
      <sheetName val="11.3"/>
      <sheetName val="11.3 (2)"/>
      <sheetName val="11.4"/>
      <sheetName val="11.4 (2)"/>
      <sheetName val="11.5CajaPaso"/>
      <sheetName val="11.5CajaPaso (2)"/>
      <sheetName val="11.6PEDESTAL"/>
      <sheetName val="11.6PEDESTAL (2)"/>
      <sheetName val="11.7DUCTO3&quot;"/>
      <sheetName val="11.7DUCTO3&quot; (2)"/>
      <sheetName val="11.8"/>
      <sheetName val="11.9"/>
      <sheetName val="11.9 (2)"/>
      <sheetName val="11.10"/>
      <sheetName val="11.10 (2)"/>
      <sheetName val="11.11"/>
      <sheetName val="11.11 (2)"/>
      <sheetName val="11.12"/>
      <sheetName val="11.12 (2)"/>
      <sheetName val="11.13"/>
      <sheetName val="11.13 (2)"/>
      <sheetName val="11.14"/>
      <sheetName val="11.14 (2)"/>
      <sheetName val="11.15"/>
      <sheetName val="11.15 (2)"/>
      <sheetName val="12.1ACTAVECINDAD"/>
      <sheetName val="13.1 SBGA (2)"/>
      <sheetName val="13.2 BGA (2)"/>
      <sheetName val="13.3. SBGC (2)"/>
      <sheetName val="13,4 MD20 (2)"/>
      <sheetName val="13,5 CRR1 (2)"/>
      <sheetName val="13,6 CRL1 (2)"/>
      <sheetName val="13,7 Repl."/>
      <sheetName val="13,8 Descapote "/>
      <sheetName val="13,9 ExcMec (2)"/>
    </sheetNames>
    <sheetDataSet>
      <sheetData sheetId="0">
        <row r="1">
          <cell r="A1" t="str">
            <v>Descripción</v>
          </cell>
        </row>
        <row r="2">
          <cell r="A2" t="str">
            <v>Equipo de topografía</v>
          </cell>
        </row>
        <row r="3">
          <cell r="A3" t="str">
            <v>Vehículo para transporte</v>
          </cell>
        </row>
        <row r="4">
          <cell r="A4" t="str">
            <v>Topógrafo Inspector</v>
          </cell>
        </row>
        <row r="5">
          <cell r="A5" t="str">
            <v xml:space="preserve">Cadenero I </v>
          </cell>
        </row>
        <row r="6">
          <cell r="A6" t="str">
            <v xml:space="preserve">Cadenero II </v>
          </cell>
        </row>
        <row r="7">
          <cell r="A7" t="str">
            <v>Motorista</v>
          </cell>
        </row>
        <row r="8">
          <cell r="A8" t="str">
            <v>VARA DE CLAVO 3.00 M</v>
          </cell>
        </row>
        <row r="9">
          <cell r="A9" t="str">
            <v>CERCO EN ORDINARIO 2.90 X 0.08 X 0.08</v>
          </cell>
        </row>
        <row r="10">
          <cell r="A10" t="str">
            <v>CONCRETO GRAVA COMUN 2000 PSI (140 Kg/cm2)</v>
          </cell>
        </row>
        <row r="11">
          <cell r="A11" t="str">
            <v>DERECHOS DE BOTADERO CEMEX</v>
          </cell>
        </row>
        <row r="12">
          <cell r="A12" t="str">
            <v>TRANSPORTE DE PETREOS</v>
          </cell>
        </row>
        <row r="13">
          <cell r="A13" t="str">
            <v>PUNTILLA</v>
          </cell>
        </row>
        <row r="14">
          <cell r="A14" t="str">
            <v>AYUDANTE</v>
          </cell>
        </row>
        <row r="15">
          <cell r="A15" t="str">
            <v>OFICIAL</v>
          </cell>
        </row>
        <row r="16">
          <cell r="A16" t="str">
            <v xml:space="preserve">TEJA DE ZINC 0.8X2.40 </v>
          </cell>
        </row>
        <row r="17">
          <cell r="A17" t="str">
            <v>RETROEXCAVADORA SOBRE ORUGAS</v>
          </cell>
        </row>
        <row r="18">
          <cell r="A18" t="str">
            <v>COMPRESOR</v>
          </cell>
        </row>
        <row r="19">
          <cell r="A19" t="str">
            <v>MINICARGADOR</v>
          </cell>
        </row>
        <row r="20">
          <cell r="A20" t="str">
            <v>MOTONIVELADORA</v>
          </cell>
        </row>
        <row r="21">
          <cell r="A21" t="str">
            <v>VIBROCOMPACTADOR</v>
          </cell>
        </row>
        <row r="22">
          <cell r="A22" t="str">
            <v>SBGA PUESTA EN OBRA</v>
          </cell>
        </row>
        <row r="23">
          <cell r="A23" t="str">
            <v>CARROTANQUE IRRIGADOR DE AGUA</v>
          </cell>
        </row>
        <row r="24">
          <cell r="A24" t="str">
            <v>BGA PUESTA EN OBRA</v>
          </cell>
        </row>
        <row r="25">
          <cell r="A25" t="str">
            <v>SBGC PUESTA EN OBRA</v>
          </cell>
        </row>
        <row r="26">
          <cell r="A26" t="str">
            <v>RAJON PUESTO EN OBRA</v>
          </cell>
        </row>
        <row r="27">
          <cell r="A27" t="str">
            <v>MD20 PUESTA EN OBRA</v>
          </cell>
        </row>
        <row r="28">
          <cell r="A28" t="str">
            <v>COMPACTADOR DE LLANTAS</v>
          </cell>
        </row>
        <row r="29">
          <cell r="A29" t="str">
            <v>TERMINADORA DE ASFALTO</v>
          </cell>
        </row>
        <row r="30">
          <cell r="A30" t="str">
            <v>EMULSION ASFALTICA CRL-1</v>
          </cell>
        </row>
        <row r="31">
          <cell r="A31" t="str">
            <v>EQUIPO DE IRRIGACION</v>
          </cell>
        </row>
        <row r="32">
          <cell r="A32" t="str">
            <v>EMULSION ASFALTICA CRR-1</v>
          </cell>
        </row>
        <row r="33">
          <cell r="A33" t="str">
            <v>GEOTEXTIL TEJIDO FORTEX BX-30</v>
          </cell>
        </row>
        <row r="34">
          <cell r="A34" t="str">
            <v>SARDINEL PREFABRICADO A10 (800x200x500mm). Incluye Transporte</v>
          </cell>
        </row>
        <row r="35">
          <cell r="A35" t="str">
            <v>MORTERO 2000 PSI (140 Kg/cm2)</v>
          </cell>
        </row>
        <row r="36">
          <cell r="A36" t="str">
            <v>BORDILLO PREFABRICADO A80 (800x200x350mm). Incluye Transporte</v>
          </cell>
        </row>
        <row r="37">
          <cell r="A37" t="str">
            <v>ADOQUIN DE ARCILLA 20x10x6</v>
          </cell>
        </row>
        <row r="38">
          <cell r="A38" t="str">
            <v>TRANSPORTE DE LADRILLO</v>
          </cell>
        </row>
        <row r="39">
          <cell r="A39" t="str">
            <v>ARENA DE PEÑA PUESTA EN OBRA</v>
          </cell>
        </row>
        <row r="40">
          <cell r="A40" t="str">
            <v>LOSETA PREFABRICADA A50 (400x400x60mm). Incluye Transporte</v>
          </cell>
        </row>
        <row r="41">
          <cell r="A41" t="str">
            <v>ADOQUIN DE ARCILLA 20x10x8</v>
          </cell>
        </row>
        <row r="42">
          <cell r="A42" t="str">
            <v>LOSETA PREFABRICADA A60 (400x200x60mm). Incluye Transporte</v>
          </cell>
        </row>
        <row r="43">
          <cell r="A43" t="str">
            <v>SARDINEL BAJO A85 - RAMPAS (800x200x350mm). Incluye Transporte</v>
          </cell>
        </row>
        <row r="44">
          <cell r="A44" t="str">
            <v>SARDINEL ESPECIAL A100 - RAMPA A (600x200x500mm). Incluye Transporte</v>
          </cell>
        </row>
        <row r="45">
          <cell r="A45" t="str">
            <v>MORTERO 3000 PSI (210 Kg/cm2)</v>
          </cell>
        </row>
        <row r="46">
          <cell r="A46" t="str">
            <v>CONCRETO GRAVA COMUN 3000 PSI (210 Kg/cm2)</v>
          </cell>
        </row>
        <row r="47">
          <cell r="A47" t="str">
            <v>TABLA BURRA EN ORDINARIO 2.90 X 0.28 X 0.025</v>
          </cell>
        </row>
        <row r="48">
          <cell r="A48" t="str">
            <v>BORDE SEPARADOR VERDE A170 (1000x300x812mm). Incluye Transporte</v>
          </cell>
        </row>
        <row r="49">
          <cell r="A49" t="str">
            <v>MORTERO 1:5 (Hecho en Obra)</v>
          </cell>
        </row>
        <row r="50">
          <cell r="A50" t="str">
            <v>BOLARDO ALTO EN HIERRO M63. Incluye Transporte</v>
          </cell>
        </row>
        <row r="51">
          <cell r="A51" t="str">
            <v>BORDE CONTENEDOR DE RAICES A70 (1080x120x135mm). Incluye Transporte</v>
          </cell>
        </row>
        <row r="52">
          <cell r="A52" t="str">
            <v>LADRILLO TOLETE RECOCIDO 24x12x6</v>
          </cell>
        </row>
        <row r="53">
          <cell r="A53" t="str">
            <v>LADRILLO TOLETE COMUN</v>
          </cell>
        </row>
        <row r="54">
          <cell r="A54" t="str">
            <v>GRAVILLA PUESTA EN OBRA</v>
          </cell>
        </row>
        <row r="55">
          <cell r="A55" t="str">
            <v>PROTECTOR DE ARBOL DE DOS TUBOS M91. Incluye Transporte</v>
          </cell>
        </row>
        <row r="56">
          <cell r="A56" t="str">
            <v>CONCRETO GRAVA COMUN 1500 PSI (105 Kg/cm2)</v>
          </cell>
        </row>
        <row r="57">
          <cell r="A57" t="str">
            <v>BANCA EN CONCRETO SIN ESPALDAR M31. Incluye Transporte</v>
          </cell>
        </row>
        <row r="58">
          <cell r="A58" t="str">
            <v>CANECA EN MALLA METALICA M12. Incluye Transporte</v>
          </cell>
        </row>
        <row r="59">
          <cell r="A59" t="str">
            <v>AGUA</v>
          </cell>
        </row>
        <row r="60">
          <cell r="A60" t="str">
            <v>CEMENTO</v>
          </cell>
        </row>
        <row r="61">
          <cell r="A61" t="str">
            <v>TRITURADO 3/4" PUESTO EN OBRA</v>
          </cell>
        </row>
        <row r="62">
          <cell r="A62" t="str">
            <v>ARENA DE RÍO PUESTA EN OBRA</v>
          </cell>
        </row>
        <row r="63">
          <cell r="A63" t="str">
            <v>MEZCLADORA A GASOLINA (1.5 Bultos)</v>
          </cell>
        </row>
        <row r="64">
          <cell r="A64" t="str">
            <v>RETROEXCAVADORA CON MARTILLO</v>
          </cell>
        </row>
        <row r="65">
          <cell r="A65" t="str">
            <v>TRANSPORTE Y DISPOSICION FINAL DE LODOS SITIO AUTORIZADO CAR</v>
          </cell>
        </row>
        <row r="66">
          <cell r="A66" t="str">
            <v>APISONADOR TIPO CANGURO</v>
          </cell>
        </row>
        <row r="67">
          <cell r="A67" t="str">
            <v>B400 PUESTO EN OBRA</v>
          </cell>
        </row>
        <row r="68">
          <cell r="A68" t="str">
            <v>B200 PUESTO EN OBRA</v>
          </cell>
        </row>
        <row r="69">
          <cell r="A69" t="str">
            <v xml:space="preserve">HIDRANTE EXTREMO BRIDA D=6`` TIPO POSTE
</v>
          </cell>
        </row>
        <row r="70">
          <cell r="A70" t="str">
            <v>TUBERIA PVC U.M. TIPO PLATINO D=12`` RDE 21</v>
          </cell>
        </row>
        <row r="71">
          <cell r="A71" t="str">
            <v>LUBRICANTE TUBERÍAS X 500 G</v>
          </cell>
        </row>
        <row r="72">
          <cell r="A72" t="str">
            <v>TUBERIA PVC U.M. TIPO PLATINO D=6`` RDE 21</v>
          </cell>
        </row>
        <row r="73">
          <cell r="A73" t="str">
            <v>TEE HD EXTREMO LISO 12"x6" (300x150mm)</v>
          </cell>
        </row>
        <row r="74">
          <cell r="A74" t="str">
            <v xml:space="preserve">TEE HD EXTREMO LISO 6"x6" </v>
          </cell>
        </row>
        <row r="75">
          <cell r="A75" t="str">
            <v>CODO HD EXTREMO LISO 45ºX6``</v>
          </cell>
        </row>
        <row r="76">
          <cell r="A76" t="str">
            <v>CODO HD EXTREMO LISO 90ºX6``</v>
          </cell>
        </row>
        <row r="77">
          <cell r="A77" t="str">
            <v>CODO HD EXTREMO LISO 45ºX12``</v>
          </cell>
        </row>
        <row r="78">
          <cell r="A78" t="str">
            <v>TAPON HD EXTREMO LISO D=6"</v>
          </cell>
        </row>
        <row r="79">
          <cell r="A79" t="str">
            <v>TAPON HD EXTREMO LISO D=4"</v>
          </cell>
        </row>
        <row r="80">
          <cell r="A80" t="str">
            <v>TAPON PVC U.M. T PLATINO D=3"</v>
          </cell>
        </row>
        <row r="81">
          <cell r="A81" t="str">
            <v>REDUCCION CONCENTRICA HD E.L. 12"x8" (300x200mm)</v>
          </cell>
        </row>
        <row r="82">
          <cell r="A82" t="str">
            <v>COLLAR DE DERIVACIÓN 4"X1/2"</v>
          </cell>
        </row>
        <row r="83">
          <cell r="A83" t="str">
            <v>REGISTRO DE INCORPORACION 1/2"</v>
          </cell>
        </row>
        <row r="84">
          <cell r="A84" t="str">
            <v>REGISTRO DE CORTE 1/2"</v>
          </cell>
        </row>
        <row r="85">
          <cell r="A85" t="str">
            <v>ADAPTADOR MACHO PF+UAD 1/2"</v>
          </cell>
        </row>
        <row r="86">
          <cell r="A86" t="str">
            <v>MANGUERA 1/2" PF+UAD</v>
          </cell>
        </row>
        <row r="87">
          <cell r="A87" t="str">
            <v xml:space="preserve">TRITURADO 1/2" </v>
          </cell>
        </row>
        <row r="88">
          <cell r="A88" t="str">
            <v>TUBERIA CONCRETO CL II 8" SIN REFUERZO</v>
          </cell>
        </row>
        <row r="89">
          <cell r="A89" t="str">
            <v>TUBERIA CONCRETO CL II 10" SIN REFUERZO</v>
          </cell>
        </row>
        <row r="90">
          <cell r="A90" t="str">
            <v>TUBERIA CONCRETO CL II 14" SIN REFUERZO</v>
          </cell>
        </row>
        <row r="91">
          <cell r="A91" t="str">
            <v>TUBERIA CONCRETO CL II 16" SIN REFUERZO</v>
          </cell>
        </row>
        <row r="92">
          <cell r="A92" t="str">
            <v>TUBERIA CONCRETO CL II 18" SIN REFUERZO</v>
          </cell>
        </row>
        <row r="93">
          <cell r="A93" t="str">
            <v>TUBERIA CONCRETO CL IV 27" REFORZADA</v>
          </cell>
        </row>
        <row r="94">
          <cell r="A94" t="str">
            <v>TUBERIA CONCRETO CL IV 40" REFORZADA</v>
          </cell>
        </row>
        <row r="95">
          <cell r="A95" t="str">
            <v>TUBERIA CONCRETO CL IV 44" REFORZADA</v>
          </cell>
        </row>
        <row r="96">
          <cell r="A96" t="str">
            <v>TUBERIA EXTRAREFORZADA D=10"</v>
          </cell>
        </row>
        <row r="97">
          <cell r="A97" t="str">
            <v>CONCRETO GRAVA COMUN 4000 PSI (280 Kg/cm2)</v>
          </cell>
        </row>
        <row r="98">
          <cell r="A98" t="str">
            <v>ACERO FIGURADO F'y=60000 PSI</v>
          </cell>
        </row>
        <row r="99">
          <cell r="A99" t="str">
            <v>VIBRADOR TIPO AGUJA</v>
          </cell>
        </row>
        <row r="100">
          <cell r="A100" t="str">
            <v>CONO PREFABRICADO POZO DE INSPECCION</v>
          </cell>
        </row>
        <row r="101">
          <cell r="A101" t="str">
            <v>CARGUE 1,0 POZO DE INSPECCION</v>
          </cell>
        </row>
        <row r="102">
          <cell r="A102" t="str">
            <v>TAPA 0,70 POZO DE INSPECCION</v>
          </cell>
        </row>
        <row r="103">
          <cell r="A103" t="str">
            <v>PLACA CUBIERTA POZO D=1.70m, e=0.25m</v>
          </cell>
        </row>
        <row r="104">
          <cell r="A104" t="str">
            <v>FORMALETA PLACA DE FONDO</v>
          </cell>
        </row>
        <row r="105">
          <cell r="A105" t="str">
            <v>IMPERMEABILIZANTE INTEGRAL PARA CONCRETOS/MORTEROS</v>
          </cell>
        </row>
        <row r="106">
          <cell r="A106" t="str">
            <v>GEOTEXTIL NT 2500</v>
          </cell>
        </row>
        <row r="107">
          <cell r="A107" t="str">
            <v>TUBERIA CONCRETO CL I 6" SIN REFUERZO</v>
          </cell>
        </row>
        <row r="108">
          <cell r="A108" t="str">
            <v>CONCRETO GRAVA COMUN 2500 PSI (175 Kg/cm2)</v>
          </cell>
        </row>
        <row r="109">
          <cell r="A109" t="str">
            <v>MARCO Y TAPAS CAJA INSPECCION DOBLE CODENSA CS276</v>
          </cell>
        </row>
        <row r="110">
          <cell r="A110" t="str">
            <v>RECEBO PUESTO EN OBRA</v>
          </cell>
        </row>
        <row r="111">
          <cell r="A111" t="str">
            <v>MARCO Y TAPA CAJA INSPECCION SENCILL CODENSA CS275</v>
          </cell>
        </row>
        <row r="112">
          <cell r="A112" t="str">
            <v>DUCTO PVC TIPO TDP D=6"</v>
          </cell>
        </row>
        <row r="113">
          <cell r="A113" t="str">
            <v>DUCTO PVC TIPO TDP D=3"</v>
          </cell>
        </row>
        <row r="114">
          <cell r="A114" t="str">
            <v>CURVA 3/4"</v>
          </cell>
        </row>
        <row r="115">
          <cell r="A115" t="str">
            <v>BLOQUE CAMARA TELEFONICA ETB</v>
          </cell>
        </row>
        <row r="116">
          <cell r="A116" t="str">
            <v xml:space="preserve">MORTERO 1:3 </v>
          </cell>
        </row>
        <row r="117">
          <cell r="A117" t="str">
            <v>MARCO Y TAPA CIRCULAR CAMARA INSPECCION ETB PL0025</v>
          </cell>
        </row>
        <row r="118">
          <cell r="A118" t="str">
            <v>REPISA EN ORDINARIO 2,90X0,08X0,04</v>
          </cell>
        </row>
        <row r="119">
          <cell r="A119" t="str">
            <v>TABLA CHAPA EN ORDINARIO 2.90 X 0.28 X 0.02</v>
          </cell>
        </row>
        <row r="120">
          <cell r="A120" t="str">
            <v>DUCTO PVC TIPO TDP D=4"</v>
          </cell>
        </row>
        <row r="121">
          <cell r="A121" t="str">
            <v>MARCO-TAPA CAJA PASO SENCILLA SEMAFORIZACION</v>
          </cell>
        </row>
        <row r="122">
          <cell r="A122" t="str">
            <v>GRAVA 3/4" PUESTA EN OBRA</v>
          </cell>
        </row>
        <row r="123">
          <cell r="A123" t="str">
            <v>BOLARDO BAJO EN HIERRO M62</v>
          </cell>
        </row>
        <row r="124">
          <cell r="A124" t="str">
            <v>PIEZA REMATE A105 - RAMPA A (800x400x275mm)</v>
          </cell>
        </row>
        <row r="125">
          <cell r="A125" t="str">
            <v>DURMIENTES 4 X 4</v>
          </cell>
        </row>
        <row r="126">
          <cell r="A126" t="str">
            <v>TOPOGRAFIA PERMANENTE /INCLUYE TOPOGRAFO 2 CADENEROS Y EQUIPO TOPOGRAFICO ESTACION Y NIVEL</v>
          </cell>
        </row>
        <row r="127">
          <cell r="A127" t="str">
            <v>CONCRETO 2000 PSI HECHO EN OBRA</v>
          </cell>
        </row>
        <row r="128">
          <cell r="A128" t="str">
            <v>MARCO Y TAPA CAJA DE INSPECCION 0,60 X 0,60 CMS (MARCO EN ANGULO DE 2 1/2" X 2 1/2" X 3/16 TAPA REFORZADA EN PLATINA DE 3" X 3/16 CON PARRILLA DE VARILLA 3/8" CADA 10 CMS FUNDIDA</v>
          </cell>
        </row>
        <row r="129">
          <cell r="A129" t="str">
            <v>MARCO Y TAPA CAJA DE INSPECCION 0,80 X 0,80 CMS (MARCO EN ANGULO DE 2 1/2" X 2 1/2" X 3/16 TAPA REFORZADA EN PLATINA DE 3" X 3/16 CON PARRILLA DE VARILLA 3/8" CADA 10 CMS FUNDIDA</v>
          </cell>
        </row>
        <row r="130">
          <cell r="A130" t="str">
            <v xml:space="preserve">TUBO PVC SANITARIO 4" </v>
          </cell>
        </row>
        <row r="131">
          <cell r="A131" t="str">
            <v>SOLDADURA PVC LIQUIDA 1/4</v>
          </cell>
        </row>
        <row r="132">
          <cell r="A132" t="str">
            <v>LIMPIADOR REM PVC 750 GRAMOS (1/4)</v>
          </cell>
        </row>
        <row r="133">
          <cell r="A133" t="str">
            <v>UNION SANITARIA 4" PVC</v>
          </cell>
        </row>
        <row r="134">
          <cell r="A134" t="str">
            <v>CODO 90 " CXC SANITARIO 4"</v>
          </cell>
        </row>
        <row r="135">
          <cell r="A135" t="str">
            <v>ABRAZADERA EN ACERO</v>
          </cell>
        </row>
        <row r="136">
          <cell r="A136" t="str">
            <v xml:space="preserve">TUBO PVC SANITARIO 2" </v>
          </cell>
        </row>
        <row r="137">
          <cell r="A137" t="str">
            <v>YEE SANITARIA 2"</v>
          </cell>
        </row>
        <row r="138">
          <cell r="A138" t="str">
            <v>CODO 90 CXC SANITARIO 2"</v>
          </cell>
        </row>
        <row r="139">
          <cell r="A139" t="str">
            <v xml:space="preserve">TUBO PVC SANITARIO 3" </v>
          </cell>
        </row>
        <row r="140">
          <cell r="A140" t="str">
            <v>YEE SANITARIA 3"</v>
          </cell>
        </row>
        <row r="141">
          <cell r="A141" t="str">
            <v>CODO 90 CXC SANITARIO 3"</v>
          </cell>
        </row>
        <row r="142">
          <cell r="A142" t="str">
            <v xml:space="preserve">TUBO PVC SANITARIO 4" </v>
          </cell>
        </row>
        <row r="143">
          <cell r="A143" t="str">
            <v>YEE SANITARIA 4"</v>
          </cell>
        </row>
        <row r="144">
          <cell r="A144" t="str">
            <v>CODO 90 CXC SANITARIO 4"</v>
          </cell>
        </row>
        <row r="145">
          <cell r="A145" t="str">
            <v xml:space="preserve">TUBO PVC ALL VENTILACION 2" </v>
          </cell>
        </row>
        <row r="146">
          <cell r="A146" t="str">
            <v>UNION SANITARIA 2" PVC</v>
          </cell>
        </row>
        <row r="147">
          <cell r="A147" t="str">
            <v>CODO 90 1/4 CXE SANITARIO 2"</v>
          </cell>
        </row>
        <row r="148">
          <cell r="A148" t="str">
            <v xml:space="preserve">TUBO PVC ALL VENTILACION 4" </v>
          </cell>
        </row>
        <row r="149">
          <cell r="A149" t="str">
            <v xml:space="preserve">TUBO PVC ALL SANITARIO  4" </v>
          </cell>
        </row>
        <row r="150">
          <cell r="A150" t="str">
            <v>ADAPTADOR DE LIMPIEZA</v>
          </cell>
        </row>
        <row r="151">
          <cell r="A151" t="str">
            <v>ANDAMIO  METALICO TUBULAR (SECCION DE 2 MARCOS DE 1,50*1,50M. CON 2 CRUCETAS DE 2,30M)</v>
          </cell>
        </row>
        <row r="152">
          <cell r="A152" t="str">
            <v>TUBO ALCANTARILLADO NOVAFORT PVC 110 MM</v>
          </cell>
        </row>
        <row r="153">
          <cell r="A153" t="str">
            <v>CINTA DE DEMARCACION 10M</v>
          </cell>
        </row>
        <row r="154">
          <cell r="A154" t="str">
            <v>MORTERO 1:4 (Hecho en Obra)</v>
          </cell>
        </row>
        <row r="155">
          <cell r="A155" t="str">
            <v>REJILLA SUMIDEROS PLAQUETA (PEATONAL) A=40CM L=40CM REF. P40402 TIPO TITAN</v>
          </cell>
        </row>
        <row r="156">
          <cell r="A156" t="str">
            <v>CEMENTO BLANCO</v>
          </cell>
        </row>
        <row r="157">
          <cell r="A157" t="str">
            <v>REJILLA ALUMINIO 6"X4" CUPULA TRADICIONAL CON SOSCO REF C-6"X4 TIPO COLREJILLAS</v>
          </cell>
        </row>
        <row r="158">
          <cell r="A158" t="str">
            <v>POLIETILENO N0-6</v>
          </cell>
        </row>
        <row r="159">
          <cell r="A159" t="str">
            <v>ALAMBRE NEGRO N0-18</v>
          </cell>
        </row>
        <row r="160">
          <cell r="A160" t="str">
            <v>MALLA ELECTROSOLDADA M-131 Q-3.1  5MM 15X15CM</v>
          </cell>
        </row>
        <row r="161">
          <cell r="A161" t="str">
            <v>MALLA ELECTROSOLDADA M-188 Q-5 6MM 15X15CM</v>
          </cell>
        </row>
        <row r="162">
          <cell r="A162" t="str">
            <v>LISTON 2X4</v>
          </cell>
        </row>
        <row r="163">
          <cell r="A163" t="str">
            <v>LISTON CEDRO MACHO 5CM X 2,5 CM X3M</v>
          </cell>
        </row>
        <row r="164">
          <cell r="A164" t="str">
            <v>SIKA ANTISOL ROJO</v>
          </cell>
        </row>
        <row r="165">
          <cell r="A165" t="str">
            <v>SIKA SEPAROL</v>
          </cell>
        </row>
        <row r="166">
          <cell r="A166" t="str">
            <v>POLIETILENO NEGRO CALIBRE 3,5</v>
          </cell>
        </row>
        <row r="167">
          <cell r="A167" t="str">
            <v>TABLA CHAPA EN CEDRO MACHO 30 CM X 2 CM X 3M</v>
          </cell>
        </row>
        <row r="168">
          <cell r="A168" t="str">
            <v>MORDAZA METALICA</v>
          </cell>
        </row>
        <row r="169">
          <cell r="A169" t="str">
            <v>PARAL LARGO 2X3.50 M</v>
          </cell>
        </row>
        <row r="170">
          <cell r="A170" t="str">
            <v>FORMALETA BORDE VIGAS AEREAS INCLUYE PARAL</v>
          </cell>
        </row>
        <row r="171">
          <cell r="A171" t="str">
            <v>FORMALETA TABLEMAC 4MM SUPERT O EQUIVALENTE</v>
          </cell>
        </row>
        <row r="172">
          <cell r="A172" t="str">
            <v>LAMINA METAL DECK LAMINA 2" CAL,22-TIPO ACESCO</v>
          </cell>
        </row>
        <row r="173">
          <cell r="A173" t="str">
            <v>CORTADORA DE CONCRETO CON COMBUSTIBLE + DISCO DE CORTE</v>
          </cell>
        </row>
        <row r="174">
          <cell r="A174" t="str">
            <v>DISCO DIAMANTADO DE 14"</v>
          </cell>
        </row>
        <row r="175">
          <cell r="A175" t="str">
            <v>SIKAFLEX PRO 3 WF TUBO 600 CC</v>
          </cell>
        </row>
        <row r="176">
          <cell r="A176" t="str">
            <v>EQUIPO HIDROLAVADORA ELECTRICA INDUSTRIAL</v>
          </cell>
        </row>
        <row r="177">
          <cell r="A177" t="str">
            <v xml:space="preserve">HIDROFUGO TIPO SILICONITE DE PINTUCO </v>
          </cell>
        </row>
        <row r="178">
          <cell r="A178" t="str">
            <v>CORTADORA DE LADRILLO INCLUYE DISCO</v>
          </cell>
        </row>
        <row r="179">
          <cell r="A179" t="str">
            <v>LADRILLO FACHADA PRENSADO MACIZO GRAN FORMATO TIERRA (39X11.5X5.5CM)ARCILLA</v>
          </cell>
        </row>
        <row r="180">
          <cell r="A180" t="str">
            <v>GRAFIL 5.5 MM</v>
          </cell>
        </row>
        <row r="181">
          <cell r="A181" t="str">
            <v>ANCLAJES 1/2" X 8" (INCLUYE PERFORACION Y ADHESIVO EPOXICO)</v>
          </cell>
        </row>
        <row r="182">
          <cell r="A182" t="str">
            <v>GRUA CON BRAZO HIDRAULICO</v>
          </cell>
        </row>
        <row r="183">
          <cell r="A183" t="str">
            <v>POSTE DE CONCRETO 12 METROS 750KG HOMOLOGADO</v>
          </cell>
        </row>
        <row r="184">
          <cell r="A184" t="str">
            <v>PINTURA ACRILICA A BASE SOLVENTES DE RAPIDO SECAMIENTO TIPO PINTUCO ACRILICO</v>
          </cell>
        </row>
        <row r="185">
          <cell r="A185" t="str">
            <v>MARCO Y TAPA CAJA INSPECCION  DE 0,30X0.30M (MARCO EN ANGULO 1 1/2X1 1/2" 1/8" TAPA REFORZADA EN PLATINA DE 2" 1/8  CON PARRILLA EN VARILLA DE 3/8 CADA 10CM</v>
          </cell>
        </row>
        <row r="186">
          <cell r="A186" t="str">
            <v>DUCTO TDP 2"</v>
          </cell>
        </row>
        <row r="187">
          <cell r="A187" t="str">
            <v>BANDA PLASTICA SEÑALIZACION SEGÚN NORMA CS-273</v>
          </cell>
        </row>
        <row r="188">
          <cell r="A188" t="str">
            <v>LIMPIADOR REM PVC 750 GRMS (1/4)</v>
          </cell>
        </row>
        <row r="189">
          <cell r="A189" t="str">
            <v>SOLDADURA PVC LIQUIDA 1/4</v>
          </cell>
        </row>
        <row r="190">
          <cell r="A190" t="str">
            <v>SBG4 PUESTA EN OBRA</v>
          </cell>
        </row>
        <row r="191">
          <cell r="A191" t="str">
            <v>MDC1 PUESTA EN OBRA</v>
          </cell>
        </row>
        <row r="192">
          <cell r="A192" t="str">
            <v>MDC3 PUESTA EN OBRA</v>
          </cell>
        </row>
        <row r="193">
          <cell r="A193" t="str">
            <v>B600 PUESTO EN OBRA</v>
          </cell>
        </row>
        <row r="194">
          <cell r="A194" t="str">
            <v>TUBO CONDUIT IMC 2"</v>
          </cell>
        </row>
        <row r="195">
          <cell r="A195" t="str">
            <v>CAPACETE ROSCADO EN ALUMINIO PARA TUBERIA IMC GALVANIZADA DE 2"</v>
          </cell>
        </row>
        <row r="196">
          <cell r="A196" t="str">
            <v>HEBILLA BANDIT DE ACERO INOXIDABLE 1/2</v>
          </cell>
        </row>
        <row r="197">
          <cell r="A197" t="str">
            <v>CINTA EN ACERO INOXIDABLE 1/2</v>
          </cell>
        </row>
        <row r="198">
          <cell r="A198" t="str">
            <v>CURVA GRAN RADIO 90 PVC DUCTO 2" TIPO PAVCO</v>
          </cell>
        </row>
        <row r="199">
          <cell r="A199" t="str">
            <v>TERMINAL CAMPANA PVC DUCTO 2"</v>
          </cell>
        </row>
        <row r="200">
          <cell r="A200" t="str">
            <v>UNION PVC DUCTO 2"</v>
          </cell>
        </row>
        <row r="201">
          <cell r="A201" t="str">
            <v>AISLADOR DE PIN ANSI 55-5 EN MATERIAL POLIMARICO</v>
          </cell>
        </row>
        <row r="202">
          <cell r="A202" t="str">
            <v>CRUCETA METALICA EN ANGULO GALVANIZANO DE 2 1/2" X 3/16" X 2M</v>
          </cell>
        </row>
        <row r="203">
          <cell r="A203" t="str">
            <v>DIAGONAL RECTA DE ANGULO DE HIERRO GALVANIZADO DE 38X38X5 MM (1 1/2" X 1 1/2" X3 1/6") 68CM</v>
          </cell>
        </row>
        <row r="204">
          <cell r="A204" t="str">
            <v xml:space="preserve">ESPIGO DE ACERO GALVANIZADO PARA CRUCETA METALICA </v>
          </cell>
        </row>
        <row r="205">
          <cell r="A205" t="str">
            <v>TORNILLO DE ACREO GALVANIZADO 1/2" X 1 1/2". INCLUYE 2 TUERCAS 2 ARANDELAS</v>
          </cell>
        </row>
        <row r="206">
          <cell r="A206" t="str">
            <v>TORNILLO DE ACREO GALVANIZADO 5/8" X 8". INCLUYE 2 TUERCAS 2 ARANDELAS</v>
          </cell>
        </row>
        <row r="207">
          <cell r="A207" t="str">
            <v>AISLADOR DE SUSPENSION ANSI 52-1 EN MATERIAL POLIMARICO</v>
          </cell>
        </row>
        <row r="208">
          <cell r="A208" t="str">
            <v>GRAPA TERMINAL TIPO RECTO 3/0-266,8</v>
          </cell>
        </row>
        <row r="209">
          <cell r="A209" t="str">
            <v>PERNO DE OJO CERRADO 5/8"X20"</v>
          </cell>
        </row>
        <row r="210">
          <cell r="A210" t="str">
            <v>CONECTOR TIPO CUÑA</v>
          </cell>
        </row>
        <row r="211">
          <cell r="A211" t="str">
            <v>ESPARRAGO 5/8" X 20" INCLUYE 2 TUERCAS 2 ARANDELAS</v>
          </cell>
        </row>
        <row r="212">
          <cell r="A212" t="str">
            <v>TORNILLO DE ACREO GALVANIZADO 5/8" X 10". INCLUYE 2 TUERCAS 2 ARANDELAS</v>
          </cell>
        </row>
        <row r="213">
          <cell r="A213" t="str">
            <v>TORNILLO DE ACREO GALVANIZADO 5/8" X 5". INCLUYE 2 TUERCAS 2 ARANDELAS</v>
          </cell>
        </row>
        <row r="214">
          <cell r="A214" t="str">
            <v>AMARRE PLASTICOMPARA CABLE TRENZADO 20X4 8MM</v>
          </cell>
        </row>
        <row r="215">
          <cell r="A215" t="str">
            <v>GRAPA DE SUSPENSIÓN PARA CABLE TRENZADO DE T.B</v>
          </cell>
        </row>
        <row r="216">
          <cell r="A216" t="str">
            <v>PERNO DE OJO  5/8"X8"</v>
          </cell>
        </row>
        <row r="217">
          <cell r="A217" t="str">
            <v>CONECTOR DE TORNILLO CON CHAQUETA AISLANTE</v>
          </cell>
        </row>
        <row r="218">
          <cell r="A218" t="str">
            <v>PERCHA TIPO PESADO DE 1 PUESTO</v>
          </cell>
        </row>
        <row r="219">
          <cell r="A219" t="str">
            <v>CRUCETA METALICA EN ANGULO GALVANIZANO DE 2 1/2" X 3/16" X 2M</v>
          </cell>
        </row>
        <row r="220">
          <cell r="A220" t="str">
            <v>GRAPA DE OPERAR EN CALIENTE MARCA GB</v>
          </cell>
        </row>
        <row r="221">
          <cell r="A221" t="str">
            <v>HEBILLA BANDIT DE ACERO INOXIDABLE 5/8"</v>
          </cell>
        </row>
        <row r="222">
          <cell r="A222" t="str">
            <v>CINTA DE ACERO INOXIDABLE 5/8"</v>
          </cell>
        </row>
        <row r="223">
          <cell r="A223" t="str">
            <v>CABLE DE COBRE DESNUDO N0 4 AWG</v>
          </cell>
        </row>
        <row r="224">
          <cell r="A224" t="str">
            <v>CORTACIRCUITOS 15KV-100A</v>
          </cell>
        </row>
        <row r="225">
          <cell r="A225" t="str">
            <v>DESCARGADOR DE SOBRETENSION DE LINEA 10KV-10KA POLIMERICO OXIDO DE ZINC</v>
          </cell>
        </row>
        <row r="226">
          <cell r="A226" t="str">
            <v>CONECTOR DE TORNILLO CON CHAQUETE AISLANTE</v>
          </cell>
        </row>
        <row r="227">
          <cell r="A227" t="str">
            <v>PERNO O TORNILLO DE CARRIAJE 5/8" X 1 1/2"+ TUERCA</v>
          </cell>
        </row>
        <row r="228">
          <cell r="A228" t="str">
            <v>TORNILLO DE ACERO GALVANIZADO 1/2" X 1 1/2" INCLUYE 2 TUERCA 2 ARANDELAS</v>
          </cell>
        </row>
        <row r="229">
          <cell r="A229" t="str">
            <v>TORNILLO DE ACERO GALVANIZADO 5/8"" X 8" INCLUYE 2 TUERCA 2 ARANDELAS</v>
          </cell>
        </row>
        <row r="230">
          <cell r="A230" t="str">
            <v>TORNILLO DE ACERO GALVANIZADO 5/8" X 5" INCLUYE 2 TUERCA 2 ARANDELAS</v>
          </cell>
        </row>
        <row r="231">
          <cell r="A231" t="str">
            <v>VARILLA COPPERWELD DE 5/8" X 2.40 COBRE</v>
          </cell>
        </row>
        <row r="232">
          <cell r="A232" t="str">
            <v>CONECTOR PARA VARILLA 5/8"</v>
          </cell>
        </row>
        <row r="233">
          <cell r="A233" t="str">
            <v>ALAMBRE COBRE DESNUDO N04 AWG</v>
          </cell>
        </row>
        <row r="234">
          <cell r="A234" t="str">
            <v>ABRAZADERA EN U TIPO 2</v>
          </cell>
        </row>
        <row r="235">
          <cell r="A235" t="str">
            <v>ABRAZADERA O COLLARIN DE 7-8 UNA SALIDA-PL 1/4" IDEM TIPO 3</v>
          </cell>
        </row>
        <row r="236">
          <cell r="A236" t="str">
            <v>AISLADOR PORCELANA TIPO TENSOR ANSI 54-2</v>
          </cell>
        </row>
        <row r="237">
          <cell r="A237" t="str">
            <v>VARILLA DE ANCLAJE DE 3/4" X 180CM</v>
          </cell>
        </row>
        <row r="238">
          <cell r="A238" t="str">
            <v>GUARDACABO PARA RETENIDAS</v>
          </cell>
        </row>
        <row r="239">
          <cell r="A239" t="str">
            <v>GRAPA PRENSADORA DE TRES TORNILLOS</v>
          </cell>
        </row>
        <row r="240">
          <cell r="A240" t="str">
            <v>CABLE SUPER GX DE 9.53 MM (3/8") GALVANIZADO O CABLE PARA RETENIDA DE 3/8" GALVANIZADO</v>
          </cell>
        </row>
        <row r="241">
          <cell r="A241" t="str">
            <v>VIGUETA DE ANCLAJE</v>
          </cell>
        </row>
        <row r="242">
          <cell r="A242" t="str">
            <v>ABRAZADERA SIN SALIDA TIPO 2</v>
          </cell>
        </row>
        <row r="243">
          <cell r="A243" t="str">
            <v>DESCARGADOR DE SOBRETENSION DE LINEA 10KV - 10KA POLIMERICO OXIDO DE ZINC</v>
          </cell>
        </row>
        <row r="244">
          <cell r="A244" t="str">
            <v>ALAMBRE COBRE DESNUDO N0-4 AWG</v>
          </cell>
        </row>
        <row r="245">
          <cell r="A245" t="str">
            <v>CRUCETA METALICA DE ANGULO GALVANIZADO DE 2 1/2" X 3 1/6"  X 2M</v>
          </cell>
        </row>
        <row r="246">
          <cell r="A246" t="str">
            <v>DIAGONAL RECTA DE ANGULO DE HIERRO GALVANIZADO DE 38X38X5MM (1 1/2"X 1 1/2"X3/16")68CM</v>
          </cell>
        </row>
        <row r="247">
          <cell r="A247" t="str">
            <v>CABLE DE ALUMINIO DESNUDO CON ALMA ACERO GALVANIZADO ACSR N0 1/0 AWG</v>
          </cell>
        </row>
        <row r="248">
          <cell r="A248" t="str">
            <v>CABLE CUADRUPLEX AUTOSOPORTADOS 90C 600V N0 2X4+4 CONDUCTOR DE ALUMINIO AISLADO EN POLIETILENO RETICULADO (XLP)</v>
          </cell>
        </row>
        <row r="249">
          <cell r="A249" t="str">
            <v xml:space="preserve">LAMPARA PARALUX 2X32W. BL CM BALASTO ELECTRONICO 2X32T8. INCLUYE 2 TUBOS FLUORESCENTE 32W T8 120 V OSR SEGURIDAD 2249-9HS </v>
          </cell>
        </row>
        <row r="250">
          <cell r="A250" t="str">
            <v>ACCESORIOS DE FIJACION</v>
          </cell>
        </row>
        <row r="251">
          <cell r="A251" t="str">
            <v>LAMPARA HERMETICA POLICARBONATO MARCA PHILIPS  IP65, 2X32W. BALASTO ELECTRONICO 2X32T8. INCLUYE 2 TUBOS FLUORESCENTE 32W T8</v>
          </cell>
        </row>
        <row r="252">
          <cell r="A252" t="str">
            <v>BALA DULUX FC HIGH LIGHTS 2X26W. ARO BLANCO Y VIDRIO DECORATIVO. INCLUYE 2 BOMBILLAS AHORRADORAS 26W. E27 Y BALASTO ELECTRONICO.</v>
          </cell>
        </row>
        <row r="253">
          <cell r="A253" t="str">
            <v>APLIQUE TORTUGA APTO PARA USO A LA INTEMPERIE. BOMBILLO AHORRADOR 26W E27.</v>
          </cell>
        </row>
        <row r="254">
          <cell r="A254" t="str">
            <v>MODULO DE ILUMINACION DE EMERGENCIA PARA BALASTO T8 O T5 (2X32, 2x 54 W )</v>
          </cell>
        </row>
        <row r="255">
          <cell r="A255" t="str">
            <v>REFLECTOR DE 250 VATIOS - SODIO ALTA PRESION - 208/240 VOLTIOS-SODIO ALTA PRESION-CUADRADO-CERRADO - ESTRIBOS - COMPLETO: CHASIS, BOMBILLA, ARRANCADOR, ETC. ACCESORIOS DE FIJACION E INSTALACION  -REFERENCIA RRA ROY ALPHA</v>
          </cell>
        </row>
        <row r="256">
          <cell r="A256" t="str">
            <v>BASE Y FOTOCELDA TIPO EXTERIOR PARA ALUMBRADO INSTALADA</v>
          </cell>
        </row>
        <row r="257">
          <cell r="A257" t="str">
            <v>GABINETE FABRICADO EN LAMINA COLD ROLLED CAL 18-16. ALOJA E INCLUYE SISTEMA DE CONTROL ENCENDIDO / APAGADO ILUMINACION EXTERIORES MEDIANTE PROGRAMADOR HORARIO/SEMANAL REF:TAP-D21P. DIM SUGERIDA 40X30X20CMS</v>
          </cell>
        </row>
        <row r="258">
          <cell r="A258" t="str">
            <v>INSUMOS VARIOS (GABINETE 40*30*25)</v>
          </cell>
        </row>
        <row r="259">
          <cell r="A259" t="str">
            <v>SISTEMA DE CONTROL ENCENDIDO APAGADO LUMINACION EXTRERIORES MEDIANTE PROGRAMADOR HORARIO SEMANAL REF: TAP  021P</v>
          </cell>
        </row>
        <row r="260">
          <cell r="A260" t="str">
            <v>MEDIDOR TRIFASICO Electromagnetico de 20 a 100 AMP, calibrado y certificado  por CIDET</v>
          </cell>
        </row>
        <row r="261">
          <cell r="A261" t="str">
            <v>CABLE DE COBRE DESNUDO N0-2 AWG</v>
          </cell>
        </row>
        <row r="262">
          <cell r="A262" t="str">
            <v>SUELO ARTIFICIAL CEMENTO CONDUCTOR CELEC</v>
          </cell>
        </row>
        <row r="263">
          <cell r="A263" t="str">
            <v>SOLDADURA EXOTERMICA TIPO CADWELD DE 115 GRAMOS</v>
          </cell>
        </row>
        <row r="264">
          <cell r="A264" t="str">
            <v>BORDA TERMUNAL PONCHAR MARCA 3M O PANDUIT BARRIL LARGO PARA CABLE N-2AWG</v>
          </cell>
        </row>
        <row r="265">
          <cell r="A265" t="str">
            <v>VARILLA COPPERWELD DE 5/8 X 2.40 COBRE</v>
          </cell>
        </row>
        <row r="266">
          <cell r="A266" t="str">
            <v>CABLE DE COBRE DESNUDO N0-2/0 AWG</v>
          </cell>
        </row>
        <row r="267">
          <cell r="A267" t="str">
            <v>BORNA TERMINAL PONCHAR MARCA 3M 6 PANDUIT BARRIL LARGO PARA CABLE N0 2/0AWG</v>
          </cell>
        </row>
        <row r="268">
          <cell r="A268" t="str">
            <v>CABLE DE COBRE N-6 THHN AWG NEGRO</v>
          </cell>
        </row>
        <row r="269">
          <cell r="A269" t="str">
            <v>CABLE DE COBRE DESNUDO N0-8 AWG</v>
          </cell>
        </row>
        <row r="270">
          <cell r="A270" t="str">
            <v>CABLE DE COBRE N-8 THHN AWG NEGRO</v>
          </cell>
        </row>
        <row r="271">
          <cell r="A271" t="str">
            <v>CABLE DE COBRE N-10 THHN AWG NEGRO</v>
          </cell>
        </row>
        <row r="272">
          <cell r="A272" t="str">
            <v>CABLE DE COBRE DESNUDO N0-10 AWG</v>
          </cell>
        </row>
        <row r="273">
          <cell r="A273" t="str">
            <v>CABLE DE COBRE N-5 THHN AWG NEGRO</v>
          </cell>
        </row>
        <row r="274">
          <cell r="A274" t="str">
            <v>CABLE ACOMETIDA ANTIFRAUDE 3X6+6 AWG 600 V (PE/PVC)</v>
          </cell>
        </row>
        <row r="275">
          <cell r="A275" t="str">
            <v>TUBO CONDUIT PVC 1/2"</v>
          </cell>
        </row>
        <row r="276">
          <cell r="A276" t="str">
            <v>ACCESORIOS TUBERIA PVC CONDUIT 1/2" ( UNION Y ADAPTADORES TERMINAL)</v>
          </cell>
        </row>
        <row r="277">
          <cell r="A277" t="str">
            <v>TUBO CONDUIT PVC 3/4"</v>
          </cell>
        </row>
        <row r="278">
          <cell r="A278" t="str">
            <v>ACCESORIOS TUBERIA PVC CONDUIT 1/2" ( UNION Y ADAPTADORES TERMINAL)</v>
          </cell>
        </row>
        <row r="279">
          <cell r="A279" t="str">
            <v>TUBO CONDUIT PVC 1"</v>
          </cell>
        </row>
        <row r="280">
          <cell r="A280" t="str">
            <v>ACCESORIOS TUBERIA PVC CONDUIT 1" ( UNION Y ADAPTADORES TERMINAL)</v>
          </cell>
        </row>
        <row r="281">
          <cell r="A281" t="str">
            <v>TUBO CONDUIT PVC 1 1/2"</v>
          </cell>
        </row>
        <row r="282">
          <cell r="A282" t="str">
            <v>ACCESORIOS TUBERIA PVC CONDUIT 1/2" ( UNION Y ADAPTADORES TERMINAL)</v>
          </cell>
        </row>
        <row r="283">
          <cell r="A283" t="str">
            <v>TABLERO DE 8 CIRCUITOS 2F4H, CON PUERTA. BARRAJE PARA 200A BARRA NEUTRO Y BARRA TIERRA  Calidad Legrand, Siemens, SqareD o superior de marca reconocida y homologada por el CIDET</v>
          </cell>
        </row>
        <row r="284">
          <cell r="A284" t="str">
            <v>TABLERO DE 12 CIRCUITOS 3F5H, CON PUERTA Y ESPACIO PARA TOTALIZADOR, BARRAJE PARA 200A BARRA NEUTRO Y BARRA TIERRA  Calidad Legrand, Siemens, SqareD o superior de marca reconocida y homologada por el CIDET</v>
          </cell>
        </row>
        <row r="285">
          <cell r="A285" t="str">
            <v>FORMALETA ENTRE PISOS CON PARAL LARGO DE 2,00 A 3.50 M (POR M2)</v>
          </cell>
        </row>
        <row r="286">
          <cell r="A286" t="str">
            <v>CASETON DE GUADUA 80X27 CM (PLACA H=0 ,35 M)</v>
          </cell>
        </row>
        <row r="287">
          <cell r="A287" t="str">
            <v>TABLERO DE 12 CIRCUITOS 1F3H. BARRAJE PARA 75A BARRA NEUTRO Y BARRA TIERRA  CALIDAD LEGRAND SIEMENS, SQARE O SUPERIOR DE MARCA RECONOCIDA Y HOMOLOGADA POR EL CIDET</v>
          </cell>
        </row>
        <row r="288">
          <cell r="A288" t="str">
            <v>INTERRUPTOR ENCHUFABLE DE 1 X 20A 240V - 10 KA</v>
          </cell>
        </row>
        <row r="289">
          <cell r="A289" t="str">
            <v>INTERRUPTOR ENCHUFABLE DE 1 X 30A 240V - 10 KA</v>
          </cell>
        </row>
        <row r="290">
          <cell r="A290" t="str">
            <v>INTERRUPTOR ENCHUFABLE DE 3 X 20A 240V - 10 KA</v>
          </cell>
        </row>
        <row r="291">
          <cell r="A291" t="str">
            <v>INTERRUPTOR INDUSTRIAL EN CAJA MOLDEADA 3X 20A. 25KA CALIDAD LEGRAND MERLIN CERIN MITSUBISHI SOEMENS SQUAR O SUPERIOR MARCA ECONOCIDA HOMOLOGADA POR EL CIDET</v>
          </cell>
        </row>
        <row r="292">
          <cell r="A292" t="str">
            <v>ADAPTADOR TERMINAL PVC 3/4"</v>
          </cell>
        </row>
        <row r="293">
          <cell r="A293" t="str">
            <v>ALAMBRE COBRE DESNUDO No. 12 AWG</v>
          </cell>
        </row>
        <row r="294">
          <cell r="A294" t="str">
            <v>ALAMBRE COBRE No. 12 THHN AWG</v>
          </cell>
        </row>
        <row r="295">
          <cell r="A295" t="str">
            <v>TAPA CIEGA CON IMPACTO GALVANIZADA CUADRADA 4*4"</v>
          </cell>
        </row>
        <row r="296">
          <cell r="A296" t="str">
            <v>CAJA OCTAGONAL GALVANIZADA (CAJA EMP GALV. OCTAGONAL 4")</v>
          </cell>
        </row>
        <row r="297">
          <cell r="A297" t="str">
            <v>CINTA AISLANTE 3M SUPER X 20M</v>
          </cell>
        </row>
        <row r="298">
          <cell r="A298" t="str">
            <v>ACCESORIOS TUBERIA IMC O RIGIDO 3/4" (UNION Y CURVA)</v>
          </cell>
        </row>
        <row r="299">
          <cell r="A299" t="str">
            <v>TOMA CORRIENTE CON POLO A TIERRA NORMA 5-15R</v>
          </cell>
        </row>
        <row r="300">
          <cell r="A300" t="str">
            <v>TOMA NARANJA GRADO HOSPITALARIO LEGRAND</v>
          </cell>
        </row>
        <row r="301">
          <cell r="A301" t="str">
            <v>CAJA METALICA GALVANIZADA (REF.2400)</v>
          </cell>
        </row>
        <row r="302">
          <cell r="A302" t="str">
            <v>TOMA CORRIENTE DOBLE CON PROTECCION FALLA A TIERRA GFCI MARCA SCHNEIDER O CALIDAD SUPERIOR</v>
          </cell>
        </row>
        <row r="303">
          <cell r="A303" t="str">
            <v>CAJA METALICA GALVANIZADA (REF.5800)</v>
          </cell>
        </row>
        <row r="304">
          <cell r="A304" t="str">
            <v>INTERRUPTOR SENCILLO</v>
          </cell>
        </row>
        <row r="305">
          <cell r="A305" t="str">
            <v>INTERRUPTOR DOBLE MARCA SCHNEIDER</v>
          </cell>
        </row>
        <row r="306">
          <cell r="A306" t="str">
            <v xml:space="preserve">PROGRAMADOR HORARIO ELECTRONICO </v>
          </cell>
        </row>
        <row r="307">
          <cell r="A307" t="str">
            <v>CAJA METALICA</v>
          </cell>
        </row>
        <row r="308">
          <cell r="A308" t="str">
            <v>ACCECSORIOS TUBERIA EMT 3/4" (UNION,CURVA,ADPATADOR TERMINAL)</v>
          </cell>
        </row>
        <row r="309">
          <cell r="A309" t="str">
            <v>CAJA METALICA EN LAMINA COLD ROLLED 12X12X5 CM TAPA CIEGA</v>
          </cell>
        </row>
        <row r="310">
          <cell r="A310" t="str">
            <v>TUBO CONDUIT GALVANIZADA EMT 3/4"</v>
          </cell>
        </row>
        <row r="311">
          <cell r="A311" t="str">
            <v>ACCESORIOS FIJACION TUBERIA EMT 3/4" (ABRAZADERAS GALVANIZADAS DOBLE ALA, CHAZO PUNTILLA NYLON 1/22X1/4")</v>
          </cell>
        </row>
        <row r="312">
          <cell r="A312" t="str">
            <v>CABLE GUIA PARA TUBERIA CONDUIT</v>
          </cell>
        </row>
        <row r="313">
          <cell r="A313" t="str">
            <v>CABLE COAXIAL RG-6 PARA SEÑAL DE TELEVISION APANTALLADO NIPPON</v>
          </cell>
        </row>
        <row r="314">
          <cell r="A314" t="str">
            <v>TOMA TV TIPO COAXILA 15 OHM MARCA SCHENEIDER O CALIDAD SUPERIOR</v>
          </cell>
        </row>
        <row r="315">
          <cell r="A315" t="str">
            <v>ANTENA DE TELEVISION AREA MULTICANAL DE 10 ELEMENTOS ALTA GANANCIA</v>
          </cell>
        </row>
        <row r="316">
          <cell r="A316" t="str">
            <v>TUBERIA ESTRUCTURAL A.S.T.M. A-500 GRADO C REDONDA, CUADRADA O RECTANGULAR SEGÚN DISEÑO TIPO COLMENA</v>
          </cell>
        </row>
        <row r="317">
          <cell r="A317" t="str">
            <v>ANTICORROSIVO PREMIUM TIPO PINTUCO REF513</v>
          </cell>
        </row>
        <row r="318">
          <cell r="A318" t="str">
            <v>ESMALTE SINTETICO PINTULUX TIPO PINTUCO SEGÚN COLOR DE DISEÑO</v>
          </cell>
        </row>
        <row r="319">
          <cell r="A319" t="str">
            <v>SOLDADURA ELECTRICA TIPO WESARCO SUPER E-6013 DE 1/8</v>
          </cell>
        </row>
        <row r="320">
          <cell r="A320" t="str">
            <v>PLATINAS ACERO A-36</v>
          </cell>
        </row>
        <row r="321">
          <cell r="A321" t="str">
            <v>PINTURA BITUMINOSA TIPO PINTUCO REF. ECP-100</v>
          </cell>
        </row>
        <row r="322">
          <cell r="A322" t="str">
            <v>IMPERMEABILIZACION TIPO MANTO MORTER PLAS AL 80 E-3,5 MM</v>
          </cell>
        </row>
        <row r="323">
          <cell r="A323" t="str">
            <v>CINTA PAPEL (72M)</v>
          </cell>
        </row>
        <row r="324">
          <cell r="A324" t="str">
            <v>PLACA YESO TIPO GYPLAC ESTANDAR 1/2" (12,7 MM) DE 1,22 X 2,44 MM</v>
          </cell>
        </row>
        <row r="325">
          <cell r="A325" t="str">
            <v>TORNILLO AUTOPERFORANTE EST.7/16"</v>
          </cell>
        </row>
        <row r="326">
          <cell r="A326" t="str">
            <v>TORNILLO AUTOPERFORANTE YESO 6 X 1</v>
          </cell>
        </row>
        <row r="327">
          <cell r="A327" t="str">
            <v>TORNILLO PTA BROCA EXTRAPL. EST, 8 X 12" (13MM)</v>
          </cell>
        </row>
        <row r="328">
          <cell r="A328" t="str">
            <v>MASILLA SUPERMASTIC USG</v>
          </cell>
        </row>
        <row r="329">
          <cell r="A329" t="str">
            <v>ANGULO 30X20 (2.44 M)</v>
          </cell>
        </row>
        <row r="330">
          <cell r="A330" t="str">
            <v>VIGUETA PRINCIPAL (2,44 MM) CAL. 24</v>
          </cell>
        </row>
        <row r="331">
          <cell r="A331" t="str">
            <v>PERFILOMEGA CAL. 26 - 2,44 M</v>
          </cell>
        </row>
        <row r="332">
          <cell r="A332" t="str">
            <v>INTERVINILO TIPO PINTUCO REF. SEGÚN COLOR DISEÑO</v>
          </cell>
        </row>
        <row r="333">
          <cell r="A333" t="str">
            <v>VINILTEX TIPO PINTUCO REF. SEGÚN COLOR DISEÑO</v>
          </cell>
        </row>
        <row r="334">
          <cell r="A334" t="str">
            <v>CERAMICA PISO PIEDRACID CAYONRED 45*45 - COLOR BLANCO</v>
          </cell>
        </row>
        <row r="335">
          <cell r="A335" t="str">
            <v>ALFALISTO GRIS</v>
          </cell>
        </row>
        <row r="336">
          <cell r="A336" t="str">
            <v>BOQUILLA ALFACOLOR 3-15</v>
          </cell>
        </row>
        <row r="337">
          <cell r="A337" t="str">
            <v>BALDOSA GRANO TRADICIONAL PERLATO CLARO PCL 5 DE 40 X 40 CM. TIPO ALFA CREMA</v>
          </cell>
        </row>
        <row r="338">
          <cell r="A338" t="str">
            <v>DILATACION EN BRONCE</v>
          </cell>
        </row>
        <row r="339">
          <cell r="A339" t="str">
            <v>ZOCALO GRANO DE MARMOL PERTALO CLARO PCL 5 DE 30 X 7,2 CM TIPO ALFA CREMA</v>
          </cell>
        </row>
        <row r="340">
          <cell r="A340" t="str">
            <v>DILATACION EN BRONCE PC09</v>
          </cell>
        </row>
        <row r="341">
          <cell r="A341" t="str">
            <v>GRAVILLAMONA (25 KILOS)</v>
          </cell>
        </row>
        <row r="342">
          <cell r="A342" t="str">
            <v>CERAMICA IMPORTADA NEVADA BLANCA BR 30*45-1 TIPO ALFA</v>
          </cell>
        </row>
        <row r="343">
          <cell r="A343" t="str">
            <v>ALFALISTO BLANCA</v>
          </cell>
        </row>
        <row r="344">
          <cell r="A344" t="str">
            <v>BOQUILLA ALFACOLOR -15</v>
          </cell>
        </row>
        <row r="345">
          <cell r="A345" t="str">
            <v>WIN PLASTICO</v>
          </cell>
        </row>
        <row r="346">
          <cell r="A346" t="str">
            <v>CENEFA PRECORTADA OXIDO 10*30,5-1 TIPO ALFA</v>
          </cell>
        </row>
        <row r="347">
          <cell r="A347" t="str">
            <v>JUEGO DE INCRUSTACIONES X 6 UND TIPO ELITE PORCELANA DE CORONA REF.06610100-1(PAPELERA.JABONERA LAVAMANOS, 2 GANCHOS, CEPILLERA, JABONERA DUCHA Y TOALLERO)</v>
          </cell>
        </row>
        <row r="348">
          <cell r="A348" t="str">
            <v>CONJUNTO SANITARIO TIPO ACUACER COLOR BLANCO REF.30038100-1 DE CORONA (INCLUYE SANITARIO, TAPA, TANQUE, GRIFERIA, ACCESO DECONEXION E INSTALACION)</v>
          </cell>
        </row>
        <row r="349">
          <cell r="A349" t="str">
            <v>LAVAMANOS NOVARA BLANCO REF 193011001 TIPO CORONA</v>
          </cell>
        </row>
        <row r="350">
          <cell r="A350" t="str">
            <v>CONJUNTO GRIFERIA LAVAMANOS CROMADA 8" GALAXIA TIPO GRIVAL (MEZCLADOR CIERRE COMPRESION, DESAGUE AUTOMATICO, SIFON BOTELLA, GRAPAS 2 UND)</v>
          </cell>
        </row>
        <row r="351">
          <cell r="A351" t="str">
            <v>PUERTA EMTAMBORADA EN LAMINA TRIPLEX OKUME - TIPO PIZANO OKUME ANCHO 0,51 A 0,75 M ALTO 1,80 A 2,40 M. HOJA LISA CON MARQUETE CHAPACANTO DURNA</v>
          </cell>
        </row>
        <row r="352">
          <cell r="A352" t="str">
            <v>MARQUETE CHAPACANTO OKUME</v>
          </cell>
        </row>
        <row r="353">
          <cell r="A353" t="str">
            <v>PINTUTRA HOJA PUERTA ANCHO 0,51 A 0,75M (DOS CARAS)</v>
          </cell>
        </row>
        <row r="354">
          <cell r="A354" t="str">
            <v>TINTILLA SELLADORA TIPO MINWAX</v>
          </cell>
        </row>
        <row r="355">
          <cell r="A355" t="str">
            <v>SELLADOR LIJABLE - TIPO PINTUCO</v>
          </cell>
        </row>
        <row r="356">
          <cell r="A356" t="str">
            <v>LACA PINTULACA - TIPO PINTUCO</v>
          </cell>
        </row>
        <row r="357">
          <cell r="A357" t="str">
            <v>BISAGRAS ALUMINIO</v>
          </cell>
        </row>
        <row r="358">
          <cell r="A358" t="str">
            <v>MUEBLO BAJO MESON ANCHO 0,60 M CON FACHADA: TABLEX ENCHAPADO TRIPLEX OKUME 19 MM. TIPO PIZANO INTERIOR MADECOR 15 MM TIPO PIZANO ACABADO TINTILLA SELLADOR (MINIMO SEIS MANOS) Y LACA PARA EL TABLEX, EL MADECOR SEGÚN PINTA SELECCIONADA DE CARTA DE COLORES M</v>
          </cell>
        </row>
        <row r="359">
          <cell r="A359" t="str">
            <v>PINTURA FACHADA EN TABLEX ENCHAPADO OKUME (DOS CARAS)</v>
          </cell>
        </row>
        <row r="360">
          <cell r="A360" t="str">
            <v>MARCO METALICO PUERTAS E 8,5 CM SENCILLO EN LAMINA COLD ROLLES¡D CAL. 18 PARA HOJA DE PUERTA CON ANCHO 0,51 A 0,75 M Y ALTURA 1,80 A 2,10 M (SUMINISTRO)</v>
          </cell>
        </row>
        <row r="361">
          <cell r="A361" t="str">
            <v>MORTERO 1:3 (ARENA SEMILAVADA DE PEÑA)</v>
          </cell>
        </row>
        <row r="362">
          <cell r="A362" t="str">
            <v>ANTICORROSIVO PREMIUM - TIPO PINTUCO REF. 513</v>
          </cell>
        </row>
        <row r="363">
          <cell r="A363" t="str">
            <v>ESMALTE SINTETICO PINTULUX - TIPO PINTUCO REF. SEGÚN COLOR DISEÑO</v>
          </cell>
        </row>
        <row r="364">
          <cell r="A364" t="str">
            <v>CERRADURA BELL WOOD POMO MADERA - BAÑO  Tipo Schalage Ref. A40S - Acabado según diseño.</v>
          </cell>
        </row>
        <row r="365">
          <cell r="A365" t="str">
            <v>CERRADURA CERROJO DOBLE LLAVE - Tipo Schalage Ref. B362PX . Acabado según diseño</v>
          </cell>
        </row>
        <row r="366">
          <cell r="A366" t="str">
            <v>ESTUCO PARA INTERIORES - TIPO PINTUCO REF. 117060</v>
          </cell>
        </row>
        <row r="367">
          <cell r="A367" t="str">
            <v>INTERVINILO - TIPO PINTUCO REF. SEGÚN COLOR DE DISEÑO</v>
          </cell>
        </row>
        <row r="368">
          <cell r="A368" t="str">
            <v>VINILTEX - TIPO PINTUCO REF. SEGÚN COLOR DE DISEÑO</v>
          </cell>
        </row>
        <row r="369">
          <cell r="A369" t="str">
            <v>PAB,ERIL PLIEGO 9" X 11"</v>
          </cell>
        </row>
        <row r="370">
          <cell r="A370" t="str">
            <v>GRANIPLAS (ESGRAFIADO) FACHADA COLORES INTERMEDIOS Y FUERTES</v>
          </cell>
        </row>
        <row r="371">
          <cell r="A371" t="str">
            <v>MALLA ELECTROSOLDADA M-084 Q-2 4 MM 15 X 15 CM</v>
          </cell>
        </row>
        <row r="372">
          <cell r="A372" t="str">
            <v>LADRILLO 1/4 X 26 TONOOCRE (25 X 6 CM) TIPO MOORE</v>
          </cell>
        </row>
        <row r="373">
          <cell r="A373" t="str">
            <v>PIEZA ESPECIAL EN "L" 25 X 12,5 X 6 CM. TONO OCRE TIPO MOORE</v>
          </cell>
        </row>
        <row r="374">
          <cell r="A374" t="str">
            <v>FORMALETA SARDINEL DESDE 0,20 HASTA 0,60 M DE ALTURA POR 2,00 M DE LONGITUD (POR METRO LINEAL)</v>
          </cell>
        </row>
        <row r="375">
          <cell r="A375" t="str">
            <v>TRANSPORTE DE PETREOS SUELTOS</v>
          </cell>
        </row>
        <row r="376">
          <cell r="A376" t="str">
            <v>PIEDRA MEDIA ZONGA PUESTA EN OBRA</v>
          </cell>
        </row>
        <row r="377">
          <cell r="A377" t="str">
            <v>MALLA ELECTROSOLDADA M-131 Q 3,1 5,0 MM 15 X 15 CM</v>
          </cell>
        </row>
        <row r="378">
          <cell r="A378" t="str">
            <v>LADRILLO ESTRUCTURAL PORTANTE PRENSADO 30 X 6 CM (29 X 12 X 9 CM) ARCILLA TIPOSANTAFE</v>
          </cell>
        </row>
        <row r="379">
          <cell r="A379" t="str">
            <v>GRAFIL 5,5 MM</v>
          </cell>
        </row>
        <row r="380">
          <cell r="A380" t="str">
            <v>GROUTING 17,5 MPA</v>
          </cell>
        </row>
        <row r="381">
          <cell r="A381" t="str">
            <v>LADRILLO FACHADA PRENSADO 30 X 6 CM (29X12X9 CM) ARCILLA TIPO SANTAFE</v>
          </cell>
        </row>
        <row r="382">
          <cell r="A382" t="str">
            <v>PABMERIL PLIEGO 9" X 11"</v>
          </cell>
        </row>
        <row r="383">
          <cell r="A383" t="str">
            <v>MARCO Y TAPA CAJA INSPECCION  SEGÚN NORMA CS 274 DE 0.72ML (MARCO EN ANGULO 2 1/2X 2 1/2" X 3/16" CON PARRILLA EN VARILLA 3/8" CADA 10CM</v>
          </cell>
        </row>
        <row r="384">
          <cell r="A384" t="str">
            <v>MARCO Y TAPA CAJA INSPECCION  SEGÚN NORMA CS 274 DE 0.72ML (MARCO EN ANGULO 2 1/2X 2 1/2" X 3/16" CON PARRILLA EN VARILLA 3/8" CADA 10CM</v>
          </cell>
        </row>
        <row r="385">
          <cell r="A385" t="str">
            <v>TUBO PVC SANITARIO 2"</v>
          </cell>
        </row>
        <row r="386">
          <cell r="A386" t="str">
            <v>PLACA DE IDENTIFICACION EN ALUMINIO ALTO RELIEVE DE 12X5CM SEGÚN NORMA CS 278-1</v>
          </cell>
        </row>
        <row r="387">
          <cell r="A387" t="str">
            <v>MARCO Y TAPA CAJA INSPECCION CS274</v>
          </cell>
        </row>
        <row r="388">
          <cell r="A388" t="str">
            <v>CONCRETO GRAVA COMUN 4000 PSI (280 Kg/cm2) IMPERMEABILIZADO</v>
          </cell>
        </row>
        <row r="389">
          <cell r="A389" t="str">
            <v>TAPA ALCANTARILLADO 0,69 PARA SUMIDERO NS047</v>
          </cell>
        </row>
        <row r="390">
          <cell r="A390" t="str">
            <v>REJILLA CONCRETO SUMIDERO NS047</v>
          </cell>
        </row>
        <row r="391">
          <cell r="A391" t="str">
            <v>MARCO REJILLA CONCRETO SUMIDERO NS047</v>
          </cell>
        </row>
        <row r="392">
          <cell r="A392" t="str">
            <v>BLOQUE DIVISORIO N5 (33X23X11,5) ARCILLA TIPO SANTAFE</v>
          </cell>
        </row>
        <row r="393">
          <cell r="A393" t="str">
            <v xml:space="preserve">TRANSFORMADOR DE DISTRIBUCION  TRIFASICO AUTROPROTEGIDO DE 15 kVA-DyN5, 60 Hz, 13.2 kV /208/120 VOLTIOS ONAN - USO INTEMPERIE- HOMOLOGADO -ACCESORIOS DE SUJECION -PROTOCOLO DE PRUEBAS.(DPS PRIMARIOS, INTERRUPTOR AUTOMATICO BAJA TENSION  INCORPORADO EN LA </v>
          </cell>
        </row>
        <row r="394">
          <cell r="A394" t="str">
            <v>MD12 PUESTA EN OBRA</v>
          </cell>
        </row>
        <row r="395">
          <cell r="A395" t="str">
            <v>ARENA DE PEÑA</v>
          </cell>
        </row>
        <row r="396">
          <cell r="A396" t="str">
            <v>GRAVILLA</v>
          </cell>
        </row>
        <row r="397">
          <cell r="A397" t="str">
            <v>TRITURADO 3/4"</v>
          </cell>
        </row>
        <row r="398">
          <cell r="A398" t="str">
            <v>ARENA DE RIO</v>
          </cell>
        </row>
        <row r="399">
          <cell r="A399" t="str">
            <v>DERECHOS DE BOTADERO SUELTO</v>
          </cell>
        </row>
        <row r="400">
          <cell r="A400" t="str">
            <v>RECEBO</v>
          </cell>
        </row>
        <row r="401">
          <cell r="A401" t="str">
            <v>B200</v>
          </cell>
        </row>
        <row r="402">
          <cell r="A402" t="str">
            <v>ARENA DE PEÑA</v>
          </cell>
        </row>
        <row r="403">
          <cell r="A403" t="str">
            <v>SBG4</v>
          </cell>
        </row>
        <row r="404">
          <cell r="A404" t="str">
            <v>B600</v>
          </cell>
        </row>
        <row r="405">
          <cell r="A405" t="str">
            <v>MDC1</v>
          </cell>
        </row>
        <row r="406">
          <cell r="A406" t="str">
            <v>MDC3</v>
          </cell>
        </row>
        <row r="407">
          <cell r="A407" t="str">
            <v>CONCRETO GRAVA COMUN 3500 PSI (245 Kg/cm2) Premezclado</v>
          </cell>
        </row>
        <row r="408">
          <cell r="A408" t="str">
            <v>MORTERO 3500 PSI (245 Kg/cm2)</v>
          </cell>
        </row>
        <row r="409">
          <cell r="A409" t="str">
            <v>FORMALETA MADERA PARA TAPAS-CAJAS Y CAMARAS</v>
          </cell>
        </row>
        <row r="410">
          <cell r="A410" t="str">
            <v>TUBO ALCANTARILLADO NOVAFORT PVC 110 MM</v>
          </cell>
        </row>
        <row r="411">
          <cell r="A411" t="str">
            <v>UNION PVC UM TIPO PLATINO D=6"</v>
          </cell>
        </row>
        <row r="412">
          <cell r="A412" t="str">
            <v>UNION REPARACION HD EXTREMO LISO D=6"</v>
          </cell>
        </row>
        <row r="413">
          <cell r="A413" t="str">
            <v>UNION PVC UM TIPO PLATINO D=8"</v>
          </cell>
        </row>
        <row r="414">
          <cell r="A414" t="str">
            <v>UNION REPARACION HD EXTREMO LISO D=8"</v>
          </cell>
        </row>
        <row r="415">
          <cell r="A415" t="str">
            <v>TUBERIA PVC UM TIPO PLATINO D=8" RDE 21</v>
          </cell>
        </row>
        <row r="416">
          <cell r="A416" t="str">
            <v>UNION PVC UM TIPO PLATINO D=12"</v>
          </cell>
        </row>
        <row r="417">
          <cell r="A417" t="str">
            <v>UNION REPARACION PVC UM TIPO PLATINO D=12"</v>
          </cell>
        </row>
        <row r="418">
          <cell r="A418" t="str">
            <v>UNION DRESSER HD=6"</v>
          </cell>
        </row>
        <row r="419">
          <cell r="A419" t="str">
            <v>UNION REPARACION PVC UM TIPO PLATINO D=6"</v>
          </cell>
        </row>
        <row r="420">
          <cell r="A420" t="str">
            <v>TEE HD EXTREMO LISO 12"x12" (300x300mm)</v>
          </cell>
        </row>
        <row r="421">
          <cell r="A421" t="str">
            <v>UNION DRESSER HD=12"</v>
          </cell>
        </row>
        <row r="422">
          <cell r="A422" t="str">
            <v>GEOTEXTIL NT 2000</v>
          </cell>
        </row>
        <row r="423">
          <cell r="A423" t="str">
            <v>Jornal ayudante</v>
          </cell>
        </row>
        <row r="424">
          <cell r="A424" t="str">
            <v>Jornal oficial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Itemes_Renovación"/>
      <sheetName val="FECHAS_DE_CORTE"/>
      <sheetName val="Informacion_General"/>
      <sheetName val="días_habiles_2015"/>
      <sheetName val="Plan_auditoría"/>
      <sheetName val="Análisis_de_precios"/>
      <sheetName val="FIBRA_ÓPTICA"/>
      <sheetName val="2103mar%20_xls"/>
      <sheetName val="Hoja1"/>
      <sheetName val="320_1"/>
      <sheetName val="330_2"/>
      <sheetName val="700_1"/>
      <sheetName val="BASE"/>
      <sheetName val="1_Preliminares"/>
      <sheetName val="M_Obra"/>
      <sheetName val="ManoDeObra"/>
      <sheetName val="M.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2">
          <cell r="A2" t="str">
            <v>INVÍAS - TERRITORIAL CORDOBA - GRUPO 3</v>
          </cell>
        </row>
      </sheetData>
      <sheetData sheetId="175"/>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refreshError="1"/>
      <sheetData sheetId="190"/>
      <sheetData sheetId="191"/>
      <sheetData sheetId="192"/>
      <sheetData sheetId="193" refreshError="1"/>
      <sheetData sheetId="194" refreshError="1"/>
      <sheetData sheetId="195"/>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esmonte_y_Limpieza"/>
      <sheetName val="Reprograma_4"/>
      <sheetName val="PR_1"/>
      <sheetName val="5_2"/>
      <sheetName val="MC_SF_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s"/>
      <sheetName val="Hoja1"/>
      <sheetName val="Lista1"/>
      <sheetName val="Lista2"/>
      <sheetName val="M-O"/>
      <sheetName val="Equi. y Herra."/>
      <sheetName val="Acabados"/>
      <sheetName val="Concreto"/>
      <sheetName val="Acero"/>
      <sheetName val="Mat. Cantera"/>
      <sheetName val="Mat. Hidra."/>
      <sheetName val="Mat. Elect."/>
      <sheetName val="Otros"/>
      <sheetName val="Prefabricados"/>
      <sheetName val="Carp. Met."/>
      <sheetName val="Aire Acon."/>
      <sheetName val="Cristales"/>
      <sheetName val="Madera"/>
      <sheetName val="Insta. Gas"/>
      <sheetName val="Con.280kg-cm2"/>
      <sheetName val="Con.210kg-cm2"/>
      <sheetName val="Conc.140kg-cm2"/>
      <sheetName val="Mort.14"/>
      <sheetName val="PPTO CENTRO DE VIDA"/>
      <sheetName val="PPTO CENTRO DE VIDA.xls"/>
      <sheetName val="PPTO%20CENTRO%20DE%20VIDA.xls"/>
    </sheetNames>
    <sheetDataSet>
      <sheetData sheetId="0">
        <row r="10">
          <cell r="F10">
            <v>81714957.240699992</v>
          </cell>
        </row>
      </sheetData>
      <sheetData sheetId="1">
        <row r="10">
          <cell r="F10" t="str">
            <v>ANÁLISIS DE PRECIOS UNITARIOS</v>
          </cell>
        </row>
      </sheetData>
      <sheetData sheetId="2">
        <row r="10">
          <cell r="C10" t="str">
            <v>ACCESORIOS PVC 1 1/2" - RDE21</v>
          </cell>
        </row>
      </sheetData>
      <sheetData sheetId="3">
        <row r="10">
          <cell r="C10" t="str">
            <v>ACCESORIOS PVC 1 1/2" - RDE21</v>
          </cell>
          <cell r="E10" t="str">
            <v>UN</v>
          </cell>
          <cell r="F10">
            <v>3500</v>
          </cell>
        </row>
        <row r="11">
          <cell r="C11" t="str">
            <v>ACCESORIOS PVC 1 1/4" - RDE21</v>
          </cell>
          <cell r="E11" t="str">
            <v>UN</v>
          </cell>
          <cell r="F11">
            <v>3500</v>
          </cell>
        </row>
        <row r="12">
          <cell r="C12" t="str">
            <v>ACCESORIOS PVC 1" - RDE13.5</v>
          </cell>
          <cell r="E12" t="str">
            <v>UN</v>
          </cell>
          <cell r="F12">
            <v>2500</v>
          </cell>
        </row>
        <row r="13">
          <cell r="C13" t="str">
            <v>ACCESORIOS PVC 1/2" - RDE9</v>
          </cell>
          <cell r="E13" t="str">
            <v>UN</v>
          </cell>
          <cell r="F13">
            <v>1200</v>
          </cell>
        </row>
        <row r="14">
          <cell r="C14" t="str">
            <v>ACCESORIOS PVC 2" - RDE21</v>
          </cell>
          <cell r="E14" t="str">
            <v>UN</v>
          </cell>
          <cell r="F14">
            <v>5700</v>
          </cell>
        </row>
        <row r="15">
          <cell r="C15" t="str">
            <v>ACCESORIOS PVC 2" SANITARIA</v>
          </cell>
          <cell r="E15" t="str">
            <v>UN</v>
          </cell>
          <cell r="F15">
            <v>3400</v>
          </cell>
        </row>
        <row r="16">
          <cell r="C16" t="str">
            <v>ACCESORIOS PVC 3" SANITARIA</v>
          </cell>
          <cell r="E16" t="str">
            <v>UN</v>
          </cell>
          <cell r="F16">
            <v>3400</v>
          </cell>
        </row>
        <row r="17">
          <cell r="C17" t="str">
            <v>ACCESORIOS PVC 3/4" - RDE11</v>
          </cell>
          <cell r="E17" t="str">
            <v>UN</v>
          </cell>
          <cell r="F17">
            <v>1200</v>
          </cell>
        </row>
        <row r="18">
          <cell r="C18" t="str">
            <v>ACCESORIOS PVC 4" SANITARIA</v>
          </cell>
          <cell r="E18" t="str">
            <v>UN</v>
          </cell>
          <cell r="F18">
            <v>7000</v>
          </cell>
        </row>
        <row r="19">
          <cell r="C19" t="str">
            <v>ACCESORIOS PVC 6" SANITARIA</v>
          </cell>
          <cell r="E19" t="str">
            <v>UN</v>
          </cell>
          <cell r="F19">
            <v>17000</v>
          </cell>
        </row>
        <row r="20">
          <cell r="C20" t="str">
            <v>ACERO DE REFUERZO TRANSVERSAL</v>
          </cell>
          <cell r="E20" t="str">
            <v>KG</v>
          </cell>
          <cell r="F20">
            <v>2850</v>
          </cell>
        </row>
        <row r="21">
          <cell r="C21" t="str">
            <v>ACERO DE REFUERZO</v>
          </cell>
          <cell r="E21" t="str">
            <v>KG</v>
          </cell>
          <cell r="F21">
            <v>2850</v>
          </cell>
        </row>
        <row r="22">
          <cell r="C22" t="str">
            <v>ACIDO MURIATICO</v>
          </cell>
          <cell r="E22" t="str">
            <v>GALON</v>
          </cell>
          <cell r="F22">
            <v>12000</v>
          </cell>
        </row>
        <row r="23">
          <cell r="C23" t="str">
            <v>ADOBE DE 10</v>
          </cell>
          <cell r="E23" t="str">
            <v>UN</v>
          </cell>
          <cell r="F23">
            <v>1450</v>
          </cell>
        </row>
        <row r="24">
          <cell r="C24" t="str">
            <v>ADOQUIN DE CONCRETO</v>
          </cell>
          <cell r="E24" t="str">
            <v>M2</v>
          </cell>
          <cell r="F24">
            <v>37950</v>
          </cell>
        </row>
        <row r="25">
          <cell r="C25" t="str">
            <v>ADOQUIN ECOLOGICO</v>
          </cell>
          <cell r="E25" t="str">
            <v>M2</v>
          </cell>
          <cell r="F25">
            <v>36000</v>
          </cell>
        </row>
        <row r="26">
          <cell r="C26" t="str">
            <v>AGUA</v>
          </cell>
          <cell r="E26" t="str">
            <v>LT</v>
          </cell>
          <cell r="F26">
            <v>2</v>
          </cell>
        </row>
        <row r="27">
          <cell r="C27" t="str">
            <v>ALAMBRE NEGRO No.18</v>
          </cell>
          <cell r="E27" t="str">
            <v>KG</v>
          </cell>
          <cell r="F27">
            <v>3850</v>
          </cell>
        </row>
        <row r="28">
          <cell r="C28" t="str">
            <v>ALAMBRE DE PUAS</v>
          </cell>
          <cell r="E28" t="str">
            <v>ML</v>
          </cell>
          <cell r="F28">
            <v>7000</v>
          </cell>
        </row>
        <row r="29">
          <cell r="C29" t="str">
            <v>AMPLIFICADOR DE POTENCIA</v>
          </cell>
          <cell r="E29" t="str">
            <v>UN</v>
          </cell>
          <cell r="F29">
            <v>1200000</v>
          </cell>
        </row>
        <row r="30">
          <cell r="C30" t="str">
            <v>ANDAMIOS</v>
          </cell>
          <cell r="E30" t="str">
            <v>SEM</v>
          </cell>
          <cell r="F30">
            <v>5000</v>
          </cell>
        </row>
        <row r="31">
          <cell r="C31" t="str">
            <v>ANGULO 1/2" X 3/16"</v>
          </cell>
          <cell r="E31" t="str">
            <v>ML</v>
          </cell>
          <cell r="F31">
            <v>21000</v>
          </cell>
        </row>
        <row r="32">
          <cell r="C32" t="str">
            <v>ANTICORROSIVO GRIS</v>
          </cell>
          <cell r="E32" t="str">
            <v>GALON</v>
          </cell>
          <cell r="F32">
            <v>34220</v>
          </cell>
        </row>
        <row r="33">
          <cell r="C33" t="str">
            <v>ANTISOL</v>
          </cell>
          <cell r="E33" t="str">
            <v>KG</v>
          </cell>
          <cell r="F33">
            <v>6000</v>
          </cell>
        </row>
        <row r="34">
          <cell r="C34" t="str">
            <v>ARBOL - GUAYACAN</v>
          </cell>
          <cell r="E34" t="str">
            <v>UN</v>
          </cell>
          <cell r="F34">
            <v>25000</v>
          </cell>
        </row>
        <row r="35">
          <cell r="C35" t="str">
            <v>ARENA DE RIO</v>
          </cell>
          <cell r="E35" t="str">
            <v>M3</v>
          </cell>
          <cell r="F35">
            <v>22000</v>
          </cell>
        </row>
        <row r="36">
          <cell r="C36" t="str">
            <v>ARENA DE RIO PARA TUBERIAS</v>
          </cell>
          <cell r="E36" t="str">
            <v>M3</v>
          </cell>
          <cell r="F36">
            <v>22300</v>
          </cell>
        </row>
        <row r="37">
          <cell r="C37" t="str">
            <v>ARENILLA</v>
          </cell>
          <cell r="E37" t="str">
            <v>KG</v>
          </cell>
          <cell r="F37">
            <v>1500</v>
          </cell>
        </row>
        <row r="38">
          <cell r="C38" t="str">
            <v>BALDOSA ANTIDESLIZANTE EXTERIORES</v>
          </cell>
          <cell r="E38" t="str">
            <v>M2</v>
          </cell>
          <cell r="F38">
            <v>42500</v>
          </cell>
        </row>
        <row r="39">
          <cell r="C39" t="str">
            <v>BANDEJA 20 x 8</v>
          </cell>
          <cell r="E39" t="str">
            <v>ML</v>
          </cell>
          <cell r="F39">
            <v>23000</v>
          </cell>
        </row>
        <row r="40">
          <cell r="C40" t="str">
            <v>BANDEJA PORTACABLE - 20 x 8 - TAPA</v>
          </cell>
          <cell r="E40" t="str">
            <v>ML</v>
          </cell>
          <cell r="F40">
            <v>25000</v>
          </cell>
        </row>
        <row r="41">
          <cell r="C41" t="str">
            <v>BARRA ANTIPANICO</v>
          </cell>
          <cell r="E41" t="str">
            <v>UN</v>
          </cell>
          <cell r="F41">
            <v>170000</v>
          </cell>
        </row>
        <row r="42">
          <cell r="C42" t="str">
            <v>BATERIA 20 MINUTOS - TRIPP LITE</v>
          </cell>
          <cell r="E42" t="str">
            <v>UN</v>
          </cell>
          <cell r="F42">
            <v>8200000</v>
          </cell>
        </row>
        <row r="43">
          <cell r="C43" t="str">
            <v>BISAGRA HIDRAULICA</v>
          </cell>
          <cell r="E43" t="str">
            <v>UN</v>
          </cell>
          <cell r="F43">
            <v>300000</v>
          </cell>
        </row>
        <row r="44">
          <cell r="C44" t="str">
            <v>BLOQUE CATALAN</v>
          </cell>
          <cell r="E44" t="str">
            <v>UN</v>
          </cell>
          <cell r="F44">
            <v>920</v>
          </cell>
        </row>
        <row r="45">
          <cell r="C45" t="str">
            <v>BLOQUE CEMENTO</v>
          </cell>
          <cell r="E45" t="str">
            <v>UN</v>
          </cell>
          <cell r="F45">
            <v>1450</v>
          </cell>
        </row>
        <row r="46">
          <cell r="C46" t="str">
            <v>BLOQUE No 5</v>
          </cell>
          <cell r="E46" t="str">
            <v>UN</v>
          </cell>
          <cell r="F46">
            <v>1680</v>
          </cell>
        </row>
        <row r="47">
          <cell r="C47" t="str">
            <v>BLOQUE TEXTURIZADO</v>
          </cell>
          <cell r="E47" t="str">
            <v>UN</v>
          </cell>
          <cell r="F47">
            <v>1950</v>
          </cell>
        </row>
        <row r="48">
          <cell r="C48" t="str">
            <v>BORDILLO CONCRETO A-80</v>
          </cell>
          <cell r="E48" t="str">
            <v>ML</v>
          </cell>
          <cell r="F48">
            <v>36500</v>
          </cell>
        </row>
        <row r="49">
          <cell r="C49" t="str">
            <v>BREA SÓLIDA</v>
          </cell>
          <cell r="E49" t="str">
            <v>KG</v>
          </cell>
          <cell r="F49">
            <v>3000</v>
          </cell>
        </row>
        <row r="50">
          <cell r="C50" t="str">
            <v>CABLE BAJA No 4</v>
          </cell>
          <cell r="E50" t="str">
            <v>ML</v>
          </cell>
          <cell r="F50">
            <v>28000</v>
          </cell>
        </row>
        <row r="51">
          <cell r="C51" t="str">
            <v>CABLE COBRE AISLADO AWG # 1/0 THWN</v>
          </cell>
          <cell r="E51" t="str">
            <v>ML</v>
          </cell>
          <cell r="F51">
            <v>14520</v>
          </cell>
        </row>
        <row r="52">
          <cell r="C52" t="str">
            <v>CABLE COBRE AISLADO AWG # 10 THWN</v>
          </cell>
          <cell r="E52" t="str">
            <v>ML</v>
          </cell>
          <cell r="F52">
            <v>1730</v>
          </cell>
        </row>
        <row r="53">
          <cell r="C53" t="str">
            <v>CABLE COBRE AISLADO AWG # 12 THWN</v>
          </cell>
          <cell r="E53" t="str">
            <v>ML</v>
          </cell>
          <cell r="F53">
            <v>1200</v>
          </cell>
        </row>
        <row r="54">
          <cell r="C54" t="str">
            <v>CABLE COBRE AISLADO AWG # 14 THWN</v>
          </cell>
          <cell r="E54" t="str">
            <v>ML</v>
          </cell>
          <cell r="F54">
            <v>1200</v>
          </cell>
        </row>
        <row r="55">
          <cell r="C55" t="str">
            <v>CABLE COBRE AISLADO AWG # 4 THWN</v>
          </cell>
          <cell r="E55" t="str">
            <v>ML</v>
          </cell>
          <cell r="F55">
            <v>7000</v>
          </cell>
        </row>
        <row r="56">
          <cell r="C56" t="str">
            <v>CABLE COBRE AISLADO AWG # 6 THWN</v>
          </cell>
          <cell r="E56" t="str">
            <v>ML</v>
          </cell>
          <cell r="F56">
            <v>2500</v>
          </cell>
        </row>
        <row r="57">
          <cell r="C57" t="str">
            <v>CABLE COBRE AISLADO AWG # 8 THWN</v>
          </cell>
          <cell r="E57" t="str">
            <v>ML</v>
          </cell>
          <cell r="F57">
            <v>2500</v>
          </cell>
        </row>
        <row r="58">
          <cell r="C58" t="str">
            <v>CABLE ENCAUCHETADO 2 x 18</v>
          </cell>
          <cell r="E58" t="str">
            <v>ML</v>
          </cell>
          <cell r="F58">
            <v>1500</v>
          </cell>
        </row>
        <row r="59">
          <cell r="C59" t="str">
            <v>CABLE FIBRA OPTICA</v>
          </cell>
          <cell r="E59" t="str">
            <v>UN</v>
          </cell>
          <cell r="F59">
            <v>180000</v>
          </cell>
        </row>
        <row r="60">
          <cell r="C60" t="str">
            <v>CABLE LOOP BLINDADO 2 x 18</v>
          </cell>
          <cell r="E60" t="str">
            <v>ML</v>
          </cell>
          <cell r="F60">
            <v>3000</v>
          </cell>
        </row>
        <row r="61">
          <cell r="C61" t="str">
            <v>CABLE TRENZADO 3 x 12</v>
          </cell>
          <cell r="E61" t="str">
            <v>ML</v>
          </cell>
          <cell r="F61">
            <v>5200</v>
          </cell>
        </row>
        <row r="62">
          <cell r="C62" t="str">
            <v>CABLE UTP - CATEGORIA 5 - 25 PARES</v>
          </cell>
          <cell r="E62" t="str">
            <v>ML</v>
          </cell>
          <cell r="F62">
            <v>2500</v>
          </cell>
        </row>
        <row r="63">
          <cell r="C63" t="str">
            <v>CABLE UTP - CATEGORIA 6</v>
          </cell>
          <cell r="E63" t="str">
            <v>ML</v>
          </cell>
          <cell r="F63">
            <v>1850</v>
          </cell>
        </row>
        <row r="64">
          <cell r="C64" t="str">
            <v>CAJA 2400</v>
          </cell>
          <cell r="E64" t="str">
            <v>UN</v>
          </cell>
          <cell r="F64">
            <v>1200</v>
          </cell>
        </row>
        <row r="65">
          <cell r="C65" t="str">
            <v>CAJA CARTON</v>
          </cell>
          <cell r="E65" t="str">
            <v>UN</v>
          </cell>
          <cell r="F65">
            <v>3000</v>
          </cell>
        </row>
        <row r="66">
          <cell r="C66" t="str">
            <v>CAJA METALICA NEMA 4X</v>
          </cell>
          <cell r="E66" t="str">
            <v>UN</v>
          </cell>
          <cell r="F66">
            <v>35000</v>
          </cell>
        </row>
        <row r="67">
          <cell r="C67" t="str">
            <v>CAJA MEZCLAS UNIDADES MANEJADORAS</v>
          </cell>
          <cell r="E67" t="str">
            <v>UN</v>
          </cell>
          <cell r="F67">
            <v>1200000</v>
          </cell>
        </row>
        <row r="68">
          <cell r="C68" t="str">
            <v>CAJA OCTOGONAL</v>
          </cell>
          <cell r="E68" t="str">
            <v>UN</v>
          </cell>
          <cell r="F68">
            <v>600</v>
          </cell>
        </row>
        <row r="69">
          <cell r="C69" t="str">
            <v>CAJA PASO 10 x 10</v>
          </cell>
          <cell r="E69" t="str">
            <v>UN</v>
          </cell>
          <cell r="F69">
            <v>1200</v>
          </cell>
        </row>
        <row r="70">
          <cell r="C70" t="str">
            <v>CANALETA 15 x 5</v>
          </cell>
          <cell r="E70" t="str">
            <v>ML</v>
          </cell>
          <cell r="F70">
            <v>6500</v>
          </cell>
        </row>
        <row r="71">
          <cell r="C71" t="str">
            <v>CANALETA 8 x 5</v>
          </cell>
          <cell r="E71" t="str">
            <v>ML</v>
          </cell>
          <cell r="F71">
            <v>22000</v>
          </cell>
        </row>
        <row r="72">
          <cell r="C72" t="str">
            <v>CANALETA DE PISO 60 X 13</v>
          </cell>
          <cell r="E72" t="str">
            <v>ML</v>
          </cell>
          <cell r="F72">
            <v>26000</v>
          </cell>
        </row>
        <row r="73">
          <cell r="C73" t="str">
            <v xml:space="preserve">CANECA CONICA </v>
          </cell>
          <cell r="E73" t="str">
            <v>UN</v>
          </cell>
          <cell r="F73">
            <v>335000</v>
          </cell>
        </row>
        <row r="74">
          <cell r="C74" t="str">
            <v>CAOLIN</v>
          </cell>
          <cell r="E74" t="str">
            <v>KG</v>
          </cell>
          <cell r="F74">
            <v>650</v>
          </cell>
        </row>
        <row r="75">
          <cell r="C75" t="str">
            <v>CARRO-GRUA</v>
          </cell>
          <cell r="E75" t="str">
            <v>HORA</v>
          </cell>
          <cell r="F75">
            <v>240000</v>
          </cell>
        </row>
        <row r="76">
          <cell r="C76" t="str">
            <v>CEMENTO BLANCO</v>
          </cell>
          <cell r="E76" t="str">
            <v>KG</v>
          </cell>
          <cell r="F76">
            <v>750</v>
          </cell>
        </row>
        <row r="77">
          <cell r="C77" t="str">
            <v>CEMENTO PORTLAND</v>
          </cell>
          <cell r="E77" t="str">
            <v>KG</v>
          </cell>
          <cell r="F77">
            <v>540</v>
          </cell>
        </row>
        <row r="78">
          <cell r="C78" t="str">
            <v xml:space="preserve">CERRADURA </v>
          </cell>
          <cell r="E78" t="str">
            <v>UN</v>
          </cell>
          <cell r="F78">
            <v>35000</v>
          </cell>
        </row>
        <row r="79">
          <cell r="C79" t="str">
            <v>CERRADURA SEGURIDAD</v>
          </cell>
          <cell r="E79" t="str">
            <v>UN</v>
          </cell>
          <cell r="F79">
            <v>225000</v>
          </cell>
        </row>
        <row r="80">
          <cell r="C80" t="str">
            <v>CHAQUETA ALUMINIO</v>
          </cell>
          <cell r="E80" t="str">
            <v>ML</v>
          </cell>
          <cell r="F80">
            <v>29000</v>
          </cell>
        </row>
        <row r="81">
          <cell r="C81" t="str">
            <v>CHEQUE CORTINA HELBERT 1 1/2"</v>
          </cell>
          <cell r="E81" t="str">
            <v>UN</v>
          </cell>
          <cell r="F81">
            <v>92000</v>
          </cell>
        </row>
        <row r="82">
          <cell r="C82" t="str">
            <v>CIELORASO OWACOUSTIC COSMOS 68/N</v>
          </cell>
          <cell r="E82" t="str">
            <v>M2</v>
          </cell>
          <cell r="F82">
            <v>18000</v>
          </cell>
        </row>
        <row r="83">
          <cell r="C83" t="str">
            <v>CILINDRO</v>
          </cell>
          <cell r="E83" t="str">
            <v>DIA</v>
          </cell>
          <cell r="F83">
            <v>390000</v>
          </cell>
        </row>
        <row r="84">
          <cell r="C84" t="str">
            <v>CINTA EUCO DILAFLEX 15 CM</v>
          </cell>
          <cell r="E84" t="str">
            <v>ML</v>
          </cell>
          <cell r="F84">
            <v>58500</v>
          </cell>
        </row>
        <row r="85">
          <cell r="C85" t="str">
            <v>CINTA REFLECTIVA</v>
          </cell>
          <cell r="E85" t="str">
            <v>ROLLO</v>
          </cell>
          <cell r="F85">
            <v>6000</v>
          </cell>
        </row>
        <row r="86">
          <cell r="C86" t="str">
            <v>CLAVO COMUN</v>
          </cell>
          <cell r="E86" t="str">
            <v>LB</v>
          </cell>
          <cell r="F86">
            <v>2800</v>
          </cell>
        </row>
        <row r="87">
          <cell r="C87" t="str">
            <v>COMPRESOR</v>
          </cell>
          <cell r="E87" t="str">
            <v>HORA</v>
          </cell>
          <cell r="F87">
            <v>5000</v>
          </cell>
        </row>
        <row r="88">
          <cell r="C88" t="str">
            <v xml:space="preserve">CONCRETO 1500 PSI </v>
          </cell>
          <cell r="E88" t="str">
            <v>M3</v>
          </cell>
          <cell r="F88">
            <v>230000</v>
          </cell>
        </row>
        <row r="89">
          <cell r="C89" t="str">
            <v>CONCRETADORA DE 2 SACOS</v>
          </cell>
          <cell r="E89" t="str">
            <v>HORA</v>
          </cell>
          <cell r="F89">
            <v>7000</v>
          </cell>
        </row>
        <row r="90">
          <cell r="C90" t="str">
            <v>CONCRETO 140 Kg/Cm2</v>
          </cell>
          <cell r="E90" t="str">
            <v>M3</v>
          </cell>
          <cell r="F90">
            <v>289120</v>
          </cell>
        </row>
        <row r="91">
          <cell r="C91" t="str">
            <v>CONCRETO 210 Kg/Cm2</v>
          </cell>
          <cell r="E91" t="str">
            <v>M3</v>
          </cell>
          <cell r="F91">
            <v>293549</v>
          </cell>
        </row>
        <row r="92">
          <cell r="C92" t="str">
            <v>CONCRETO 280 Kg/Cm2</v>
          </cell>
          <cell r="E92" t="str">
            <v>M3</v>
          </cell>
          <cell r="F92">
            <v>361630</v>
          </cell>
        </row>
        <row r="93">
          <cell r="C93" t="str">
            <v>CONECTOR RJ -45</v>
          </cell>
          <cell r="E93" t="str">
            <v>UN</v>
          </cell>
          <cell r="F93">
            <v>30000</v>
          </cell>
        </row>
        <row r="94">
          <cell r="C94" t="str">
            <v>CONTENEDORES</v>
          </cell>
          <cell r="E94" t="str">
            <v>MES</v>
          </cell>
          <cell r="F94">
            <v>500000</v>
          </cell>
        </row>
        <row r="95">
          <cell r="C95" t="str">
            <v>CONTROL DE VOLUMEN</v>
          </cell>
          <cell r="E95" t="str">
            <v>UN</v>
          </cell>
          <cell r="F95">
            <v>65000</v>
          </cell>
        </row>
        <row r="96">
          <cell r="C96" t="str">
            <v>CONTROLES REFRIGERACION</v>
          </cell>
          <cell r="E96" t="str">
            <v>UN</v>
          </cell>
          <cell r="F96">
            <v>320000</v>
          </cell>
        </row>
        <row r="97">
          <cell r="C97" t="str">
            <v>CONO Y CUELLO</v>
          </cell>
          <cell r="E97" t="str">
            <v>UN</v>
          </cell>
          <cell r="F97">
            <v>400000</v>
          </cell>
        </row>
        <row r="98">
          <cell r="C98" t="str">
            <v>CORTADORA LADRILLO</v>
          </cell>
          <cell r="E98" t="str">
            <v>DIA</v>
          </cell>
          <cell r="F98">
            <v>30933.333333333332</v>
          </cell>
        </row>
        <row r="99">
          <cell r="C99" t="str">
            <v>CORTADORA DE PAVIMENTO</v>
          </cell>
          <cell r="E99" t="str">
            <v>HORA</v>
          </cell>
          <cell r="F99">
            <v>7500</v>
          </cell>
        </row>
        <row r="100">
          <cell r="C100" t="str">
            <v>CORTASOL - SL4 - FIJO</v>
          </cell>
          <cell r="E100" t="str">
            <v>M2</v>
          </cell>
          <cell r="F100">
            <v>280000</v>
          </cell>
        </row>
        <row r="101">
          <cell r="C101" t="str">
            <v>CORTINA VERTICAL</v>
          </cell>
          <cell r="E101" t="str">
            <v>M2</v>
          </cell>
          <cell r="F101">
            <v>95000</v>
          </cell>
        </row>
        <row r="102">
          <cell r="C102" t="str">
            <v>CUBIERTA ACERO INOXIDABLE - CAL 20</v>
          </cell>
          <cell r="E102" t="str">
            <v>M2</v>
          </cell>
          <cell r="F102">
            <v>350000</v>
          </cell>
        </row>
        <row r="103">
          <cell r="C103" t="str">
            <v>CUELLO PARA REALCE DE MH</v>
          </cell>
          <cell r="E103" t="str">
            <v>UN</v>
          </cell>
          <cell r="F103">
            <v>230000</v>
          </cell>
        </row>
        <row r="104">
          <cell r="C104" t="str">
            <v>DIFUSOR 3 VIAS - 12 x 10</v>
          </cell>
          <cell r="E104" t="str">
            <v>UN</v>
          </cell>
          <cell r="F104">
            <v>125000</v>
          </cell>
        </row>
        <row r="105">
          <cell r="C105" t="str">
            <v>DIFUSOR 4 VIAS - 12 x 12</v>
          </cell>
          <cell r="E105" t="str">
            <v>UN</v>
          </cell>
          <cell r="F105">
            <v>110000</v>
          </cell>
        </row>
        <row r="106">
          <cell r="C106" t="str">
            <v>DIFUSORES  24 x 24" - CUELLO Ø 10</v>
          </cell>
          <cell r="E106" t="str">
            <v>UN</v>
          </cell>
          <cell r="F106">
            <v>265000</v>
          </cell>
        </row>
        <row r="107">
          <cell r="C107" t="str">
            <v>DISCO DIAMANTADO DE 14"</v>
          </cell>
          <cell r="E107" t="str">
            <v>UN</v>
          </cell>
          <cell r="F107">
            <v>90000</v>
          </cell>
        </row>
        <row r="108">
          <cell r="C108" t="str">
            <v>DISPENSADOR JABON LIQUIDO</v>
          </cell>
          <cell r="E108" t="str">
            <v>UN</v>
          </cell>
          <cell r="F108">
            <v>140000</v>
          </cell>
        </row>
        <row r="109">
          <cell r="C109" t="str">
            <v>DISOLVENTE</v>
          </cell>
          <cell r="E109" t="str">
            <v>GALON</v>
          </cell>
          <cell r="F109">
            <v>15000</v>
          </cell>
        </row>
        <row r="110">
          <cell r="C110" t="str">
            <v>DIOXIDO DE HIERRO COLOR AMARILLO</v>
          </cell>
          <cell r="E110" t="str">
            <v>SACO</v>
          </cell>
          <cell r="F110">
            <v>185000</v>
          </cell>
        </row>
        <row r="111">
          <cell r="C111" t="str">
            <v>DUCHA MEZCLADOR - GALAXIA</v>
          </cell>
          <cell r="E111" t="str">
            <v>UN</v>
          </cell>
          <cell r="F111">
            <v>82000</v>
          </cell>
        </row>
        <row r="112">
          <cell r="C112" t="str">
            <v>DUCT WRAP</v>
          </cell>
          <cell r="E112" t="str">
            <v>M2</v>
          </cell>
          <cell r="F112">
            <v>11000</v>
          </cell>
        </row>
        <row r="113">
          <cell r="C113" t="str">
            <v>DUCTO FLEXIBLE Ø 10"</v>
          </cell>
          <cell r="E113" t="str">
            <v>ML</v>
          </cell>
          <cell r="F113">
            <v>11000</v>
          </cell>
        </row>
        <row r="114">
          <cell r="C114" t="str">
            <v>DUCTO FLEXIBLE Ø 12"</v>
          </cell>
          <cell r="E114" t="str">
            <v>ML</v>
          </cell>
          <cell r="F114">
            <v>15000</v>
          </cell>
        </row>
        <row r="115">
          <cell r="C115" t="str">
            <v>DUCTO FLEXIBLE Ø 8"</v>
          </cell>
          <cell r="E115" t="str">
            <v>ML</v>
          </cell>
          <cell r="F115">
            <v>8000</v>
          </cell>
        </row>
        <row r="116">
          <cell r="C116" t="str">
            <v>DUCTOS - LAMINA GAL CAL 22</v>
          </cell>
          <cell r="E116" t="str">
            <v>M2</v>
          </cell>
          <cell r="F116">
            <v>25000</v>
          </cell>
        </row>
        <row r="117">
          <cell r="C117" t="str">
            <v>DUCTOS - LAMINA GAL CAL 24</v>
          </cell>
          <cell r="E117" t="str">
            <v>M2</v>
          </cell>
          <cell r="F117">
            <v>20000</v>
          </cell>
        </row>
        <row r="118">
          <cell r="C118" t="str">
            <v>EQUIPO DE OFICINA DIDACTICO</v>
          </cell>
          <cell r="E118" t="str">
            <v>MES</v>
          </cell>
          <cell r="F118">
            <v>1000000</v>
          </cell>
        </row>
        <row r="119">
          <cell r="C119" t="str">
            <v>EQUIPO PARA COMISION DE TOPOGRAFIA</v>
          </cell>
          <cell r="E119" t="str">
            <v>DIA</v>
          </cell>
          <cell r="F119">
            <v>60000</v>
          </cell>
        </row>
        <row r="120">
          <cell r="C120" t="str">
            <v>EQUIPO PROTECCION INSPECCION</v>
          </cell>
          <cell r="E120" t="str">
            <v>UN</v>
          </cell>
          <cell r="F120">
            <v>320000</v>
          </cell>
        </row>
        <row r="121">
          <cell r="C121" t="str">
            <v>EQUIPO SOLDADURA</v>
          </cell>
          <cell r="E121" t="str">
            <v>DIA</v>
          </cell>
          <cell r="F121">
            <v>80000</v>
          </cell>
        </row>
        <row r="122">
          <cell r="C122" t="str">
            <v>EQUIPO TIPO PAQUETE 10 TR</v>
          </cell>
          <cell r="E122" t="str">
            <v>UN</v>
          </cell>
          <cell r="F122">
            <v>21000000</v>
          </cell>
        </row>
        <row r="123">
          <cell r="C123" t="str">
            <v>EQUIPO TIPO PAQUETE 7.5 TR</v>
          </cell>
          <cell r="E123" t="str">
            <v>UN</v>
          </cell>
          <cell r="F123">
            <v>14000000</v>
          </cell>
        </row>
        <row r="124">
          <cell r="C124" t="str">
            <v>EQUIPO DE PAVIMENTO</v>
          </cell>
          <cell r="E124" t="str">
            <v>HORA</v>
          </cell>
          <cell r="F124">
            <v>1900</v>
          </cell>
        </row>
        <row r="125">
          <cell r="C125" t="str">
            <v>EQUIPO DE CORTE</v>
          </cell>
          <cell r="E125" t="str">
            <v>HORA</v>
          </cell>
          <cell r="F125">
            <v>12000</v>
          </cell>
        </row>
        <row r="126">
          <cell r="C126" t="str">
            <v>EQUIPO UCA - 1</v>
          </cell>
          <cell r="E126" t="str">
            <v>UN</v>
          </cell>
          <cell r="F126">
            <v>28000000</v>
          </cell>
        </row>
        <row r="127">
          <cell r="C127" t="str">
            <v>EQUIPO UCA - 2</v>
          </cell>
          <cell r="E127" t="str">
            <v>UN</v>
          </cell>
          <cell r="F127">
            <v>1550000</v>
          </cell>
        </row>
        <row r="128">
          <cell r="C128" t="str">
            <v>EQUIPO UCA - 3</v>
          </cell>
          <cell r="E128" t="str">
            <v>UN</v>
          </cell>
          <cell r="F128">
            <v>28000000</v>
          </cell>
        </row>
        <row r="129">
          <cell r="C129" t="str">
            <v>EQUIPO UCA - 4</v>
          </cell>
          <cell r="E129" t="str">
            <v>UN</v>
          </cell>
          <cell r="F129">
            <v>1550000</v>
          </cell>
        </row>
        <row r="130">
          <cell r="C130" t="str">
            <v>EQUIPO UMA - 1</v>
          </cell>
          <cell r="E130" t="str">
            <v>UN</v>
          </cell>
          <cell r="F130">
            <v>18500000</v>
          </cell>
        </row>
        <row r="131">
          <cell r="C131" t="str">
            <v>EQUIPO UMA - 2</v>
          </cell>
          <cell r="E131" t="str">
            <v>UN</v>
          </cell>
          <cell r="F131">
            <v>1600000</v>
          </cell>
        </row>
        <row r="132">
          <cell r="C132" t="str">
            <v>EQUIPO UMA - 3</v>
          </cell>
          <cell r="E132" t="str">
            <v>UN</v>
          </cell>
          <cell r="F132">
            <v>18500000</v>
          </cell>
        </row>
        <row r="133">
          <cell r="C133" t="str">
            <v>EQUIPO UMA - 4</v>
          </cell>
          <cell r="E133" t="str">
            <v>UN</v>
          </cell>
          <cell r="F133">
            <v>1600000</v>
          </cell>
        </row>
        <row r="134">
          <cell r="C134" t="str">
            <v>ESMALTE</v>
          </cell>
          <cell r="E134" t="str">
            <v>GALON</v>
          </cell>
          <cell r="F134">
            <v>46280</v>
          </cell>
        </row>
        <row r="135">
          <cell r="C135" t="str">
            <v>ESPECIE FORESTAL (plantación de Oití / Oiti / Oiticica(Licania Tomentosa), altura en el momento de plantación 1.5 m)</v>
          </cell>
          <cell r="E135" t="str">
            <v>Unidad</v>
          </cell>
          <cell r="F135">
            <v>35000</v>
          </cell>
        </row>
        <row r="136">
          <cell r="C136" t="str">
            <v xml:space="preserve">FERTILIZANTE FÓSFORO </v>
          </cell>
          <cell r="E136" t="str">
            <v>BULTO</v>
          </cell>
          <cell r="F136">
            <v>110000</v>
          </cell>
        </row>
        <row r="137">
          <cell r="C137" t="str">
            <v>FERTILIZANTE Urea</v>
          </cell>
          <cell r="E137" t="str">
            <v>BULTO</v>
          </cell>
          <cell r="F137">
            <v>95000</v>
          </cell>
        </row>
        <row r="138">
          <cell r="C138" t="str">
            <v>FERTILIZANTE Foliar</v>
          </cell>
          <cell r="E138" t="str">
            <v>LITRO</v>
          </cell>
          <cell r="F138">
            <v>30000</v>
          </cell>
        </row>
        <row r="139">
          <cell r="C139" t="str">
            <v>ELEMENTOS DE SEÑALIZACION</v>
          </cell>
          <cell r="E139" t="str">
            <v>MES</v>
          </cell>
          <cell r="F139">
            <v>800000</v>
          </cell>
        </row>
        <row r="140">
          <cell r="C140" t="str">
            <v xml:space="preserve">ESPEJO BISELADO - 6 MM </v>
          </cell>
          <cell r="E140" t="str">
            <v>M2</v>
          </cell>
          <cell r="F140">
            <v>85000</v>
          </cell>
        </row>
        <row r="141">
          <cell r="C141" t="str">
            <v>ESTACION MANUAL DE ALARMA</v>
          </cell>
          <cell r="E141" t="str">
            <v>UN</v>
          </cell>
          <cell r="F141">
            <v>400000</v>
          </cell>
        </row>
        <row r="142">
          <cell r="C142" t="str">
            <v>ESTRUCTURA METALICA - CORTASOL</v>
          </cell>
          <cell r="E142" t="str">
            <v>ML</v>
          </cell>
          <cell r="F142">
            <v>45000</v>
          </cell>
        </row>
        <row r="143">
          <cell r="C143" t="str">
            <v>ESTRUCTURA METALICA DRAYWALL</v>
          </cell>
          <cell r="E143" t="str">
            <v>ML</v>
          </cell>
          <cell r="F143">
            <v>4000</v>
          </cell>
        </row>
        <row r="144">
          <cell r="C144" t="str">
            <v>ESTUCO PLASTICO</v>
          </cell>
          <cell r="E144" t="str">
            <v>KG</v>
          </cell>
          <cell r="F144">
            <v>2300</v>
          </cell>
        </row>
        <row r="145">
          <cell r="C145" t="str">
            <v>EUCOFILER</v>
          </cell>
          <cell r="E145" t="str">
            <v>KG</v>
          </cell>
          <cell r="F145">
            <v>1500</v>
          </cell>
        </row>
        <row r="146">
          <cell r="C146" t="str">
            <v>FASEPLATE 3M</v>
          </cell>
          <cell r="E146" t="str">
            <v>UN</v>
          </cell>
          <cell r="F146">
            <v>10000</v>
          </cell>
        </row>
        <row r="147">
          <cell r="C147" t="str">
            <v>FLANCHES LAMINA GAL - CAL 22</v>
          </cell>
          <cell r="E147" t="str">
            <v>ML</v>
          </cell>
          <cell r="F147">
            <v>24000</v>
          </cell>
        </row>
        <row r="148">
          <cell r="C148" t="str">
            <v xml:space="preserve">FLUXOMETRO 5-AA-TS1H-12 </v>
          </cell>
          <cell r="E148" t="str">
            <v>UN</v>
          </cell>
          <cell r="F148">
            <v>323000</v>
          </cell>
        </row>
        <row r="149">
          <cell r="C149" t="str">
            <v>FLUXOMETRO 5-AA-TS1H-32 TOTO</v>
          </cell>
          <cell r="E149" t="str">
            <v>UN</v>
          </cell>
          <cell r="F149">
            <v>340000</v>
          </cell>
        </row>
        <row r="150">
          <cell r="C150" t="str">
            <v>FORMALETA METALICA CON PERFORACION PARA PAVIMENTO ELEMENTO DE FIJACION</v>
          </cell>
          <cell r="E150" t="str">
            <v>M2/HORA</v>
          </cell>
          <cell r="F150">
            <v>1000</v>
          </cell>
        </row>
        <row r="151">
          <cell r="C151" t="str">
            <v>FORMALETA MADERA</v>
          </cell>
          <cell r="E151" t="str">
            <v>PAR</v>
          </cell>
          <cell r="F151">
            <v>8000</v>
          </cell>
        </row>
        <row r="152">
          <cell r="C152" t="str">
            <v>FORMALETA PARA CILINDRO</v>
          </cell>
          <cell r="E152" t="str">
            <v>HORA</v>
          </cell>
          <cell r="F152">
            <v>7500</v>
          </cell>
        </row>
        <row r="153">
          <cell r="C153" t="str">
            <v xml:space="preserve">GABINETE PARED COMPACTO </v>
          </cell>
          <cell r="E153" t="str">
            <v>UN</v>
          </cell>
          <cell r="F153">
            <v>300000</v>
          </cell>
        </row>
        <row r="154">
          <cell r="C154" t="str">
            <v>GABINETE TOALLA</v>
          </cell>
          <cell r="E154" t="str">
            <v>UN</v>
          </cell>
          <cell r="F154">
            <v>425000</v>
          </cell>
        </row>
        <row r="155">
          <cell r="C155" t="str">
            <v>GANCHOS - 250</v>
          </cell>
          <cell r="E155" t="str">
            <v>UN</v>
          </cell>
          <cell r="F155">
            <v>550</v>
          </cell>
        </row>
        <row r="156">
          <cell r="C156" t="str">
            <v>GASOLINA</v>
          </cell>
          <cell r="E156" t="str">
            <v>GALON</v>
          </cell>
          <cell r="F156">
            <v>9000</v>
          </cell>
        </row>
        <row r="157">
          <cell r="C157" t="str">
            <v>GEOTEXTIL TEJIDO 1700</v>
          </cell>
          <cell r="E157" t="str">
            <v>M2</v>
          </cell>
          <cell r="F157">
            <v>6500</v>
          </cell>
        </row>
        <row r="158">
          <cell r="C158" t="str">
            <v>GRANIPLAST</v>
          </cell>
          <cell r="E158" t="str">
            <v>KG</v>
          </cell>
        </row>
        <row r="159">
          <cell r="C159" t="str">
            <v>GRANITO BLANCO</v>
          </cell>
          <cell r="E159" t="str">
            <v>KG</v>
          </cell>
          <cell r="F159">
            <v>3500</v>
          </cell>
        </row>
        <row r="160">
          <cell r="C160" t="str">
            <v>GRASA VEGETAL</v>
          </cell>
          <cell r="E160" t="str">
            <v>KG</v>
          </cell>
          <cell r="F160">
            <v>8500</v>
          </cell>
        </row>
        <row r="161">
          <cell r="C161" t="str">
            <v>GRANITO UVA TUBA</v>
          </cell>
          <cell r="E161" t="str">
            <v>M2</v>
          </cell>
          <cell r="F161">
            <v>230000</v>
          </cell>
        </row>
        <row r="162">
          <cell r="C162" t="str">
            <v xml:space="preserve">GRAVA TRITURADA DE 3/4" </v>
          </cell>
          <cell r="E162" t="str">
            <v>M3</v>
          </cell>
          <cell r="F162">
            <v>26500</v>
          </cell>
        </row>
        <row r="163">
          <cell r="C163" t="str">
            <v>GRAVILLA</v>
          </cell>
          <cell r="E163" t="str">
            <v>M3</v>
          </cell>
          <cell r="F163">
            <v>20000</v>
          </cell>
        </row>
        <row r="164">
          <cell r="C164" t="str">
            <v>GRIFERIA PUSH 4-AA-110 DOCOL</v>
          </cell>
          <cell r="E164" t="str">
            <v>UN</v>
          </cell>
          <cell r="F164">
            <v>130000</v>
          </cell>
        </row>
        <row r="165">
          <cell r="C165" t="str">
            <v>GUARDAESCOBA LOUNGE - 0,08 x 0,60</v>
          </cell>
          <cell r="E165" t="str">
            <v>ML</v>
          </cell>
          <cell r="F165">
            <v>8500</v>
          </cell>
        </row>
        <row r="166">
          <cell r="C166" t="str">
            <v>GUARDAESCOBA PIZARRA - 0,08 x 0,60</v>
          </cell>
          <cell r="E166" t="str">
            <v>ML</v>
          </cell>
          <cell r="F166">
            <v>12000</v>
          </cell>
        </row>
        <row r="167">
          <cell r="C167" t="str">
            <v>GUIA DE MADERA PARA PERFILACION TALUDES</v>
          </cell>
          <cell r="E167" t="str">
            <v>UN</v>
          </cell>
          <cell r="F167">
            <v>100000</v>
          </cell>
        </row>
        <row r="168">
          <cell r="C168" t="str">
            <v>HERRAMIENTA MENOR</v>
          </cell>
          <cell r="E168" t="str">
            <v>GLOBAL</v>
          </cell>
          <cell r="F168">
            <v>2000</v>
          </cell>
        </row>
        <row r="169">
          <cell r="C169" t="str">
            <v>HERRAJE MH</v>
          </cell>
          <cell r="E169" t="str">
            <v>UN</v>
          </cell>
          <cell r="F169">
            <v>210000</v>
          </cell>
        </row>
        <row r="170">
          <cell r="C170" t="str">
            <v>HOJA - PIZANO F2</v>
          </cell>
          <cell r="E170" t="str">
            <v>UN</v>
          </cell>
          <cell r="F170">
            <v>110000</v>
          </cell>
        </row>
        <row r="171">
          <cell r="C171" t="str">
            <v>HOJA METALICA</v>
          </cell>
          <cell r="E171" t="str">
            <v>UN</v>
          </cell>
          <cell r="F171">
            <v>260000</v>
          </cell>
        </row>
        <row r="172">
          <cell r="C172" t="str">
            <v>INTERRUPTOR</v>
          </cell>
          <cell r="E172" t="str">
            <v>UN</v>
          </cell>
          <cell r="F172">
            <v>3000</v>
          </cell>
        </row>
        <row r="173">
          <cell r="C173" t="str">
            <v>INTERRUPTOR ENCHUFABLE 1x20 A</v>
          </cell>
          <cell r="E173" t="str">
            <v>UN</v>
          </cell>
          <cell r="F173">
            <v>9200</v>
          </cell>
        </row>
        <row r="174">
          <cell r="C174" t="str">
            <v>INTERRUPTOR ENCHUFABLE 1x40 A</v>
          </cell>
          <cell r="E174" t="str">
            <v>UN</v>
          </cell>
          <cell r="F174">
            <v>9200</v>
          </cell>
        </row>
        <row r="175">
          <cell r="C175" t="str">
            <v>INTERRUPTOR ENCHUFABLE 2x30 A</v>
          </cell>
          <cell r="E175" t="str">
            <v>UN</v>
          </cell>
          <cell r="F175">
            <v>45000</v>
          </cell>
        </row>
        <row r="176">
          <cell r="C176" t="str">
            <v>INTERRUPTOR ENCHUFABLE 3x100 A</v>
          </cell>
          <cell r="E176" t="str">
            <v>UN</v>
          </cell>
          <cell r="F176">
            <v>412000</v>
          </cell>
        </row>
        <row r="177">
          <cell r="C177" t="str">
            <v>INTERRUPTOR ENCHUFABLE 3x40 A</v>
          </cell>
          <cell r="E177" t="str">
            <v>UN</v>
          </cell>
          <cell r="F177">
            <v>45000</v>
          </cell>
        </row>
        <row r="178">
          <cell r="C178" t="str">
            <v>INTERRUPTOR INDUSTRIAL 3x150 A</v>
          </cell>
          <cell r="E178" t="str">
            <v>UN</v>
          </cell>
          <cell r="F178">
            <v>900000</v>
          </cell>
        </row>
        <row r="179">
          <cell r="C179" t="str">
            <v>KORAZA</v>
          </cell>
          <cell r="E179" t="str">
            <v>GALON</v>
          </cell>
          <cell r="F179">
            <v>65000</v>
          </cell>
        </row>
        <row r="180">
          <cell r="C180" t="str">
            <v>LADRILLO TOLETE</v>
          </cell>
          <cell r="E180" t="str">
            <v>UN</v>
          </cell>
          <cell r="F180">
            <v>300</v>
          </cell>
        </row>
        <row r="181">
          <cell r="C181" t="str">
            <v>LAMINA ACERO INOXIDABLE - CAL 20</v>
          </cell>
          <cell r="E181" t="str">
            <v>M2</v>
          </cell>
          <cell r="F181">
            <v>125000</v>
          </cell>
        </row>
        <row r="182">
          <cell r="C182" t="str">
            <v xml:space="preserve">LAMINA DRAYWALL </v>
          </cell>
          <cell r="E182" t="str">
            <v>M2</v>
          </cell>
          <cell r="F182">
            <v>12500</v>
          </cell>
        </row>
        <row r="183">
          <cell r="C183" t="str">
            <v>LAMINA FORMICA</v>
          </cell>
          <cell r="E183" t="str">
            <v>M2</v>
          </cell>
          <cell r="F183">
            <v>25000</v>
          </cell>
        </row>
        <row r="184">
          <cell r="C184" t="str">
            <v>LAMINA TABLEX</v>
          </cell>
          <cell r="E184" t="str">
            <v>M2</v>
          </cell>
          <cell r="F184">
            <v>15000</v>
          </cell>
        </row>
        <row r="185">
          <cell r="C185" t="str">
            <v>LAMPARA EMERGENCIA</v>
          </cell>
          <cell r="E185" t="str">
            <v>UN</v>
          </cell>
          <cell r="F185">
            <v>290000</v>
          </cell>
        </row>
        <row r="186">
          <cell r="C186" t="str">
            <v>LAMPARA FLUOR. 4 x 17 W - ESPECULAR</v>
          </cell>
          <cell r="E186" t="str">
            <v>UN</v>
          </cell>
          <cell r="F186">
            <v>170000</v>
          </cell>
        </row>
        <row r="187">
          <cell r="C187" t="str">
            <v>LAMPARA FLUORESCENTE 2 x 32 W</v>
          </cell>
          <cell r="E187" t="str">
            <v>UN</v>
          </cell>
          <cell r="F187">
            <v>80000</v>
          </cell>
        </row>
        <row r="188">
          <cell r="C188" t="str">
            <v>LAMPARA FLUORESCENTE 4 x 17 W</v>
          </cell>
          <cell r="E188" t="str">
            <v>UN</v>
          </cell>
          <cell r="F188">
            <v>98000</v>
          </cell>
        </row>
        <row r="189">
          <cell r="C189" t="str">
            <v>LAMPARA TIPO BALA DULUX</v>
          </cell>
          <cell r="E189" t="str">
            <v>UN</v>
          </cell>
          <cell r="F189">
            <v>130000</v>
          </cell>
        </row>
        <row r="190">
          <cell r="C190" t="str">
            <v>LAVAMANOS INCRUSTAR</v>
          </cell>
          <cell r="E190" t="str">
            <v>UN</v>
          </cell>
          <cell r="F190">
            <v>110000</v>
          </cell>
        </row>
        <row r="191">
          <cell r="C191" t="str">
            <v>LAVAPLATOS ACERO INOX. - 0.50 x 0.40 x 0.20</v>
          </cell>
          <cell r="E191" t="str">
            <v>UN</v>
          </cell>
          <cell r="F191">
            <v>90000</v>
          </cell>
        </row>
        <row r="192">
          <cell r="C192" t="str">
            <v>LISTON - 0.04 x 0.04 x 3.00</v>
          </cell>
          <cell r="E192" t="str">
            <v>ML</v>
          </cell>
          <cell r="F192">
            <v>1500</v>
          </cell>
        </row>
        <row r="193">
          <cell r="C193" t="str">
            <v>LISTON 2x5 ABARCO DE RIO</v>
          </cell>
          <cell r="E193" t="str">
            <v>ML</v>
          </cell>
          <cell r="F193">
            <v>19800</v>
          </cell>
        </row>
        <row r="194">
          <cell r="C194" t="str">
            <v>LISTON 2*2 MADERA TIPO COMUN</v>
          </cell>
          <cell r="D194" t="str">
            <v>X 3 MTS</v>
          </cell>
          <cell r="E194" t="str">
            <v>UND</v>
          </cell>
          <cell r="F194">
            <v>18000</v>
          </cell>
        </row>
        <row r="195">
          <cell r="C195" t="str">
            <v>LISTON Y VARILLAS SUPL. FORMALETAS METALICAS</v>
          </cell>
          <cell r="E195" t="str">
            <v>UN</v>
          </cell>
          <cell r="F195">
            <v>1000</v>
          </cell>
        </row>
        <row r="196">
          <cell r="C196" t="str">
            <v>LLAVE DE ASEO</v>
          </cell>
          <cell r="E196" t="str">
            <v>UN</v>
          </cell>
          <cell r="F196">
            <v>26000</v>
          </cell>
        </row>
        <row r="197">
          <cell r="C197" t="str">
            <v>LLAVE DE PASO 3/4"</v>
          </cell>
          <cell r="E197" t="str">
            <v>UN</v>
          </cell>
          <cell r="F197">
            <v>18900</v>
          </cell>
        </row>
        <row r="198">
          <cell r="C198" t="str">
            <v>LOCKERS METALICO - 0.72 x 1.20 x 0.50</v>
          </cell>
          <cell r="E198" t="str">
            <v>UN</v>
          </cell>
          <cell r="F198">
            <v>90000</v>
          </cell>
        </row>
        <row r="199">
          <cell r="C199" t="str">
            <v>MADERA CEDRO</v>
          </cell>
          <cell r="E199" t="str">
            <v>ML</v>
          </cell>
          <cell r="F199">
            <v>15000</v>
          </cell>
        </row>
        <row r="200">
          <cell r="C200" t="str">
            <v>MALLA 2" X 2" - CAL.10</v>
          </cell>
          <cell r="E200" t="str">
            <v>M2</v>
          </cell>
          <cell r="F200">
            <v>77000</v>
          </cell>
        </row>
        <row r="201">
          <cell r="C201" t="str">
            <v>MALLA ELECTROSOLDADA</v>
          </cell>
          <cell r="E201" t="str">
            <v>KG</v>
          </cell>
          <cell r="F201">
            <v>4800</v>
          </cell>
        </row>
        <row r="202">
          <cell r="C202" t="str">
            <v xml:space="preserve">MANTO REAL </v>
          </cell>
          <cell r="E202" t="str">
            <v>M2</v>
          </cell>
          <cell r="F202">
            <v>6500</v>
          </cell>
        </row>
        <row r="203">
          <cell r="C203" t="str">
            <v>MANTO ASFALTICO</v>
          </cell>
          <cell r="E203" t="str">
            <v>M2</v>
          </cell>
          <cell r="F203">
            <v>9870</v>
          </cell>
        </row>
        <row r="204">
          <cell r="C204" t="str">
            <v>CAMABAJA MAQUINA</v>
          </cell>
          <cell r="E204" t="str">
            <v>TARIFA</v>
          </cell>
          <cell r="F204">
            <v>900000</v>
          </cell>
        </row>
        <row r="205">
          <cell r="C205" t="str">
            <v>MAQUINA PULIDORA PISOS</v>
          </cell>
          <cell r="E205" t="str">
            <v>DIA</v>
          </cell>
          <cell r="F205">
            <v>60000</v>
          </cell>
        </row>
        <row r="206">
          <cell r="C206" t="str">
            <v>MARCO METALICO</v>
          </cell>
          <cell r="E206" t="str">
            <v>UN</v>
          </cell>
          <cell r="F206">
            <v>80000</v>
          </cell>
        </row>
        <row r="207">
          <cell r="C207" t="str">
            <v>MAT. GRANULAR M3-KM &lt; 10KM TRANSPORTE</v>
          </cell>
          <cell r="E207" t="str">
            <v>M3/KM</v>
          </cell>
          <cell r="F207">
            <v>1100</v>
          </cell>
        </row>
        <row r="208">
          <cell r="C208" t="str">
            <v>MAT. GRANULAR &gt;10 KM PROV CHIGORODO TRANS.</v>
          </cell>
          <cell r="E208" t="str">
            <v>M3/KM</v>
          </cell>
          <cell r="F208">
            <v>900</v>
          </cell>
        </row>
        <row r="209">
          <cell r="C209" t="str">
            <v>MATERIAL FINO GRANULAR (MIXTO RIO) TIPO GRAVILLA</v>
          </cell>
          <cell r="E209" t="str">
            <v>M3</v>
          </cell>
          <cell r="F209">
            <v>22000</v>
          </cell>
        </row>
        <row r="210">
          <cell r="C210" t="str">
            <v>MEZCLA ASFALTICA</v>
          </cell>
          <cell r="E210" t="str">
            <v>M3</v>
          </cell>
          <cell r="F210">
            <v>200000</v>
          </cell>
        </row>
        <row r="211">
          <cell r="C211" t="str">
            <v>MEZCLADORA</v>
          </cell>
          <cell r="E211" t="str">
            <v>DIA</v>
          </cell>
          <cell r="F211">
            <v>60000</v>
          </cell>
        </row>
        <row r="212">
          <cell r="C212" t="str">
            <v>MINERAL</v>
          </cell>
          <cell r="E212" t="str">
            <v>LB</v>
          </cell>
          <cell r="F212">
            <v>3500</v>
          </cell>
        </row>
        <row r="213">
          <cell r="C213" t="str">
            <v>MINI SPLIT 12000 BTU</v>
          </cell>
          <cell r="E213" t="str">
            <v>UN</v>
          </cell>
          <cell r="F213">
            <v>2200000</v>
          </cell>
        </row>
        <row r="214">
          <cell r="C214" t="str">
            <v>MINI SPLIT 18000 BTU</v>
          </cell>
          <cell r="E214" t="str">
            <v>UN</v>
          </cell>
          <cell r="F214">
            <v>2500000</v>
          </cell>
        </row>
        <row r="215">
          <cell r="C215" t="str">
            <v xml:space="preserve">MODULO 1000 BASE SX </v>
          </cell>
          <cell r="E215" t="str">
            <v>UN</v>
          </cell>
          <cell r="F215">
            <v>850000</v>
          </cell>
        </row>
        <row r="216">
          <cell r="C216" t="str">
            <v>MODULO DE CONTROL</v>
          </cell>
          <cell r="E216" t="str">
            <v>UN</v>
          </cell>
          <cell r="F216">
            <v>350000</v>
          </cell>
        </row>
        <row r="217">
          <cell r="C217" t="str">
            <v>MORTEPLAST 3 MM - ALUMINIO</v>
          </cell>
          <cell r="E217" t="str">
            <v>M2</v>
          </cell>
          <cell r="F217">
            <v>11600</v>
          </cell>
        </row>
        <row r="218">
          <cell r="C218" t="str">
            <v>MORTERO 1:3</v>
          </cell>
          <cell r="E218" t="str">
            <v>M3</v>
          </cell>
          <cell r="F218">
            <v>275280</v>
          </cell>
        </row>
        <row r="219">
          <cell r="C219" t="str">
            <v>MORTERO 1:3 IMP</v>
          </cell>
          <cell r="E219" t="str">
            <v>M3</v>
          </cell>
          <cell r="F219">
            <v>369240</v>
          </cell>
        </row>
        <row r="220">
          <cell r="C220" t="str">
            <v>MORTERO 1:4</v>
          </cell>
          <cell r="E220" t="str">
            <v>M3</v>
          </cell>
          <cell r="F220">
            <v>280649</v>
          </cell>
        </row>
        <row r="221">
          <cell r="C221" t="str">
            <v>MORTERO 1:4 IMP</v>
          </cell>
          <cell r="E221" t="str">
            <v>M3</v>
          </cell>
          <cell r="F221">
            <v>318470</v>
          </cell>
        </row>
        <row r="222">
          <cell r="C222" t="str">
            <v>MORTERO 1:5</v>
          </cell>
          <cell r="E222" t="str">
            <v>M3</v>
          </cell>
          <cell r="F222">
            <v>210460</v>
          </cell>
        </row>
        <row r="223">
          <cell r="C223" t="str">
            <v>MORTERO 1:5 IMP</v>
          </cell>
          <cell r="E223" t="str">
            <v>M3</v>
          </cell>
          <cell r="F223">
            <v>273430</v>
          </cell>
        </row>
        <row r="224">
          <cell r="C224" t="str">
            <v>MOTOBOMBA 2"</v>
          </cell>
          <cell r="E224" t="str">
            <v>DIA</v>
          </cell>
          <cell r="F224">
            <v>45000</v>
          </cell>
        </row>
        <row r="225">
          <cell r="C225" t="str">
            <v>MOTOSIERRA</v>
          </cell>
          <cell r="E225" t="str">
            <v>DIA</v>
          </cell>
          <cell r="F225">
            <v>100000</v>
          </cell>
        </row>
        <row r="226">
          <cell r="C226" t="str">
            <v>MOTONIVELADORA</v>
          </cell>
          <cell r="E226" t="str">
            <v>HORA</v>
          </cell>
          <cell r="F226">
            <v>145000</v>
          </cell>
        </row>
        <row r="227">
          <cell r="C227" t="str">
            <v>ORGANIZADOR HORIZONTAL CABLE</v>
          </cell>
          <cell r="E227" t="str">
            <v>UN</v>
          </cell>
          <cell r="F227">
            <v>58000</v>
          </cell>
        </row>
        <row r="228">
          <cell r="C228" t="str">
            <v>ORINAL INSTITUCIONAL</v>
          </cell>
          <cell r="E228" t="str">
            <v>UN</v>
          </cell>
          <cell r="F228">
            <v>120000</v>
          </cell>
        </row>
        <row r="229">
          <cell r="C229" t="str">
            <v>PAJARITA</v>
          </cell>
          <cell r="E229" t="str">
            <v>DIA</v>
          </cell>
          <cell r="F229">
            <v>90000</v>
          </cell>
        </row>
        <row r="230">
          <cell r="C230" t="str">
            <v>PAPELERIA E INSUMOS PARA CAPACITACION</v>
          </cell>
          <cell r="E230" t="str">
            <v>MES</v>
          </cell>
          <cell r="F230">
            <v>450000</v>
          </cell>
        </row>
        <row r="231">
          <cell r="C231" t="str">
            <v>PARLANTE TECHO</v>
          </cell>
          <cell r="E231" t="str">
            <v>UN</v>
          </cell>
          <cell r="F231">
            <v>90000</v>
          </cell>
        </row>
        <row r="232">
          <cell r="C232" t="str">
            <v>PASTO O GRAMA</v>
          </cell>
          <cell r="E232" t="str">
            <v>M2</v>
          </cell>
          <cell r="F232">
            <v>7000</v>
          </cell>
        </row>
        <row r="233">
          <cell r="C233" t="str">
            <v>PATCH CORD RJ-11 / RJ-45 - 10 FT</v>
          </cell>
          <cell r="E233" t="str">
            <v>UN</v>
          </cell>
          <cell r="F233">
            <v>27000</v>
          </cell>
        </row>
        <row r="234">
          <cell r="C234" t="str">
            <v>PATCH CORD RJ-45 / RJ-45 - 10 FT</v>
          </cell>
          <cell r="E234" t="str">
            <v>UN</v>
          </cell>
          <cell r="F234">
            <v>18000</v>
          </cell>
        </row>
        <row r="235">
          <cell r="C235" t="str">
            <v>PATCH CORD RJ-45 / RJ-45 - 5 FT</v>
          </cell>
          <cell r="E235" t="str">
            <v>UN</v>
          </cell>
          <cell r="F235">
            <v>9000</v>
          </cell>
        </row>
        <row r="236">
          <cell r="C236" t="str">
            <v>PATCH PANEL 24 PUERTOS</v>
          </cell>
          <cell r="E236" t="str">
            <v>UN</v>
          </cell>
          <cell r="F236">
            <v>350000</v>
          </cell>
        </row>
        <row r="237">
          <cell r="C237" t="str">
            <v>PEGACOR</v>
          </cell>
          <cell r="E237" t="str">
            <v>KG</v>
          </cell>
          <cell r="F237">
            <v>1100</v>
          </cell>
        </row>
        <row r="238">
          <cell r="C238" t="str">
            <v>PELICULA CONTROL SOLAR</v>
          </cell>
          <cell r="E238" t="str">
            <v>M2</v>
          </cell>
          <cell r="F238">
            <v>50000</v>
          </cell>
        </row>
        <row r="239">
          <cell r="C239" t="str">
            <v>PERFIL ENSAMBLAJE 9/16"</v>
          </cell>
          <cell r="E239" t="str">
            <v>ML</v>
          </cell>
          <cell r="F239">
            <v>5000</v>
          </cell>
        </row>
        <row r="240">
          <cell r="C240" t="str">
            <v>PERFILES ALUMINIO - FACHADA</v>
          </cell>
          <cell r="E240" t="str">
            <v>ML</v>
          </cell>
          <cell r="F240">
            <v>60000</v>
          </cell>
        </row>
        <row r="241">
          <cell r="C241" t="str">
            <v>PIEDRA PARA FILTROS ENTRE 10 Y 15 CM</v>
          </cell>
          <cell r="E241" t="str">
            <v>M3</v>
          </cell>
          <cell r="F241">
            <v>58335</v>
          </cell>
        </row>
        <row r="242">
          <cell r="C242" t="str">
            <v>PINTURA</v>
          </cell>
          <cell r="E242" t="str">
            <v>1/4</v>
          </cell>
          <cell r="F242">
            <v>22000</v>
          </cell>
        </row>
        <row r="243">
          <cell r="C243" t="str">
            <v>PINTURA EPOXICA</v>
          </cell>
          <cell r="E243" t="str">
            <v>GALON</v>
          </cell>
          <cell r="F243">
            <v>58000</v>
          </cell>
        </row>
        <row r="244">
          <cell r="C244" t="str">
            <v>PINTURA ACRÍLICA PARA SEÑALIZACIÓN VIAL</v>
          </cell>
          <cell r="E244" t="str">
            <v>GALON</v>
          </cell>
          <cell r="F244">
            <v>86000</v>
          </cell>
        </row>
        <row r="245">
          <cell r="C245" t="str">
            <v>PINTURA GRIS BASALTO</v>
          </cell>
          <cell r="E245" t="str">
            <v>GALON</v>
          </cell>
          <cell r="F245">
            <v>55000</v>
          </cell>
        </row>
        <row r="246">
          <cell r="C246" t="str">
            <v>PIZARRA - ALFA - 0.40 x 0,40</v>
          </cell>
          <cell r="E246" t="str">
            <v>M2</v>
          </cell>
          <cell r="F246">
            <v>82000</v>
          </cell>
        </row>
        <row r="247">
          <cell r="C247" t="str">
            <v>PLACA STEEL DECK 2"</v>
          </cell>
          <cell r="E247" t="str">
            <v>M2</v>
          </cell>
          <cell r="F247">
            <v>32000</v>
          </cell>
        </row>
        <row r="248">
          <cell r="C248" t="str">
            <v>PLANCHON - 0.20 x 0.04 x 3.00</v>
          </cell>
          <cell r="E248" t="str">
            <v>ML</v>
          </cell>
          <cell r="F248">
            <v>3830</v>
          </cell>
        </row>
        <row r="249">
          <cell r="C249" t="str">
            <v>PLUMA GRUA</v>
          </cell>
          <cell r="E249" t="str">
            <v>DIA</v>
          </cell>
          <cell r="F249">
            <v>19913.333333333332</v>
          </cell>
        </row>
        <row r="250">
          <cell r="C250" t="str">
            <v>POLIETILENO</v>
          </cell>
          <cell r="E250" t="str">
            <v>M2</v>
          </cell>
          <cell r="F250">
            <v>2000</v>
          </cell>
        </row>
        <row r="251">
          <cell r="C251" t="str">
            <v>POLIZOMBRA</v>
          </cell>
          <cell r="E251" t="str">
            <v>ML</v>
          </cell>
          <cell r="F251">
            <v>1650</v>
          </cell>
        </row>
        <row r="252">
          <cell r="C252" t="str">
            <v>PORCELANATO LOUNGE - 0.30 x 0,60</v>
          </cell>
          <cell r="E252" t="str">
            <v>M2</v>
          </cell>
          <cell r="F252">
            <v>45000</v>
          </cell>
        </row>
        <row r="253">
          <cell r="C253" t="str">
            <v>POSTE DE MADERA</v>
          </cell>
          <cell r="E253" t="str">
            <v>UN</v>
          </cell>
          <cell r="F253">
            <v>12000</v>
          </cell>
        </row>
        <row r="254">
          <cell r="C254" t="str">
            <v>PROTECTOR PAPEL HIGIENICO</v>
          </cell>
          <cell r="E254" t="str">
            <v>UN</v>
          </cell>
          <cell r="F254">
            <v>115000</v>
          </cell>
        </row>
        <row r="255">
          <cell r="C255" t="str">
            <v>PULIDORA</v>
          </cell>
          <cell r="E255" t="str">
            <v>DIA</v>
          </cell>
          <cell r="F255">
            <v>35000</v>
          </cell>
        </row>
        <row r="256">
          <cell r="C256" t="str">
            <v>PUNTILLA</v>
          </cell>
          <cell r="E256" t="str">
            <v>LIBRA</v>
          </cell>
          <cell r="F256">
            <v>2300</v>
          </cell>
        </row>
        <row r="257">
          <cell r="C257" t="str">
            <v>RACK METALICO - 1.80 M - QUEST</v>
          </cell>
          <cell r="E257" t="str">
            <v>UN</v>
          </cell>
          <cell r="F257">
            <v>1700000</v>
          </cell>
        </row>
        <row r="258">
          <cell r="C258" t="str">
            <v>RECEBO B-200</v>
          </cell>
          <cell r="E258" t="str">
            <v>M3</v>
          </cell>
          <cell r="F258">
            <v>22000</v>
          </cell>
        </row>
        <row r="259">
          <cell r="C259" t="str">
            <v>RECEBO B-600</v>
          </cell>
          <cell r="E259" t="str">
            <v>M3</v>
          </cell>
          <cell r="F259">
            <v>32000</v>
          </cell>
        </row>
        <row r="260">
          <cell r="C260" t="str">
            <v>REGISTRO RW - 1 1/2"</v>
          </cell>
          <cell r="E260" t="str">
            <v>UN</v>
          </cell>
          <cell r="F260">
            <v>67000</v>
          </cell>
        </row>
        <row r="261">
          <cell r="C261" t="str">
            <v>REGISTRO RW - 1"</v>
          </cell>
          <cell r="E261" t="str">
            <v>UN</v>
          </cell>
          <cell r="F261">
            <v>42500</v>
          </cell>
        </row>
        <row r="262">
          <cell r="C262" t="str">
            <v>REGISTRO RW - 1/2"</v>
          </cell>
          <cell r="E262" t="str">
            <v>UN</v>
          </cell>
          <cell r="F262">
            <v>26600</v>
          </cell>
        </row>
        <row r="263">
          <cell r="C263" t="str">
            <v>REGISTRO RW - 3/4"</v>
          </cell>
          <cell r="E263" t="str">
            <v>UN</v>
          </cell>
          <cell r="F263">
            <v>40500</v>
          </cell>
        </row>
        <row r="264">
          <cell r="C264" t="str">
            <v>REGLA VIBRATORIA</v>
          </cell>
          <cell r="E264" t="str">
            <v>HORA</v>
          </cell>
          <cell r="F264">
            <v>2500</v>
          </cell>
        </row>
        <row r="265">
          <cell r="C265" t="str">
            <v>REGLETA GUIA</v>
          </cell>
          <cell r="E265" t="str">
            <v>HORA</v>
          </cell>
          <cell r="F265">
            <v>1000</v>
          </cell>
        </row>
        <row r="266">
          <cell r="C266" t="str">
            <v>REGLETA PARA CORTE</v>
          </cell>
          <cell r="E266" t="str">
            <v>UN</v>
          </cell>
          <cell r="F266">
            <v>65000</v>
          </cell>
        </row>
        <row r="267">
          <cell r="C267" t="str">
            <v>REJILLA  SUMIDERO</v>
          </cell>
          <cell r="E267" t="str">
            <v>UN</v>
          </cell>
          <cell r="F267">
            <v>195000</v>
          </cell>
        </row>
        <row r="268">
          <cell r="C268" t="str">
            <v>REJILLA PARA CARCAMO TRAFICO PESADO</v>
          </cell>
          <cell r="E268" t="str">
            <v>ML</v>
          </cell>
          <cell r="F268">
            <v>250000</v>
          </cell>
        </row>
        <row r="269">
          <cell r="C269" t="str">
            <v>REJILLA 24 x 24"- DAMPER</v>
          </cell>
          <cell r="E269" t="str">
            <v>UN</v>
          </cell>
          <cell r="F269">
            <v>140000</v>
          </cell>
        </row>
        <row r="270">
          <cell r="C270" t="str">
            <v xml:space="preserve">REJILLA ALMACENAMIENTO - CABLE UTP </v>
          </cell>
          <cell r="E270" t="str">
            <v>UN</v>
          </cell>
          <cell r="F270">
            <v>180000</v>
          </cell>
        </row>
        <row r="271">
          <cell r="C271" t="str">
            <v>REJILLA SIFON 2 x 2"</v>
          </cell>
          <cell r="E271" t="str">
            <v>UN</v>
          </cell>
          <cell r="F271">
            <v>9000</v>
          </cell>
        </row>
        <row r="272">
          <cell r="C272" t="str">
            <v>REJILLA SIFON 3 x 2"</v>
          </cell>
          <cell r="E272" t="str">
            <v>UN</v>
          </cell>
          <cell r="F272">
            <v>9000</v>
          </cell>
        </row>
        <row r="273">
          <cell r="C273" t="str">
            <v>REJILLA SIFON 5 x 4"</v>
          </cell>
          <cell r="E273" t="str">
            <v>UN</v>
          </cell>
          <cell r="F273">
            <v>18000</v>
          </cell>
        </row>
        <row r="274">
          <cell r="C274" t="str">
            <v>REPISA - 0.08 x 0.04 x 3.00</v>
          </cell>
          <cell r="E274" t="str">
            <v>ML</v>
          </cell>
          <cell r="F274">
            <v>2090</v>
          </cell>
        </row>
        <row r="275">
          <cell r="C275" t="str">
            <v>RETROEXCAVADORA</v>
          </cell>
          <cell r="E275" t="str">
            <v>HORA</v>
          </cell>
          <cell r="F275">
            <v>130000</v>
          </cell>
        </row>
        <row r="276">
          <cell r="C276" t="str">
            <v>SACOS DE LONA</v>
          </cell>
          <cell r="E276" t="str">
            <v>UN</v>
          </cell>
          <cell r="F276">
            <v>500</v>
          </cell>
        </row>
        <row r="277">
          <cell r="C277" t="str">
            <v>SALPICADERO - FRENTERO - UVA TUBA</v>
          </cell>
          <cell r="E277" t="str">
            <v>ML</v>
          </cell>
          <cell r="F277">
            <v>55000</v>
          </cell>
        </row>
        <row r="278">
          <cell r="C278" t="str">
            <v>SAND BLASTING</v>
          </cell>
          <cell r="E278" t="str">
            <v>M2</v>
          </cell>
          <cell r="F278">
            <v>56000</v>
          </cell>
        </row>
        <row r="279">
          <cell r="C279" t="str">
            <v>SANITARIO - CICLONE</v>
          </cell>
          <cell r="E279" t="str">
            <v>UN</v>
          </cell>
          <cell r="F279">
            <v>826000</v>
          </cell>
        </row>
        <row r="280">
          <cell r="C280" t="str">
            <v>SANITARIO INSTITUCIONAL</v>
          </cell>
          <cell r="E280" t="str">
            <v>UN</v>
          </cell>
          <cell r="F280">
            <v>240000</v>
          </cell>
        </row>
        <row r="281">
          <cell r="C281" t="str">
            <v>SARDINEL EN CONCRETO A-10</v>
          </cell>
          <cell r="E281" t="str">
            <v>ML</v>
          </cell>
          <cell r="F281">
            <v>18000</v>
          </cell>
        </row>
        <row r="282">
          <cell r="C282" t="str">
            <v>SENSOR  DE HUMO FOTOELECTRICO</v>
          </cell>
          <cell r="E282" t="str">
            <v>UN</v>
          </cell>
          <cell r="F282">
            <v>400000</v>
          </cell>
        </row>
        <row r="283">
          <cell r="C283" t="str">
            <v>SENSOR MOVIMIENTO INFRAROJO</v>
          </cell>
          <cell r="E283" t="str">
            <v>UN</v>
          </cell>
          <cell r="F283">
            <v>293000</v>
          </cell>
        </row>
        <row r="284">
          <cell r="C284" t="str">
            <v>SENSOR MOVIMIENTO ULTRASONICO</v>
          </cell>
          <cell r="E284" t="str">
            <v>UN</v>
          </cell>
          <cell r="F284">
            <v>293000</v>
          </cell>
        </row>
        <row r="285">
          <cell r="C285" t="str">
            <v>SENSOR TERMICO</v>
          </cell>
          <cell r="E285" t="str">
            <v>UN</v>
          </cell>
          <cell r="F285">
            <v>300000</v>
          </cell>
        </row>
        <row r="286">
          <cell r="C286" t="str">
            <v>SIKA No 1</v>
          </cell>
          <cell r="E286" t="str">
            <v>KG</v>
          </cell>
          <cell r="F286">
            <v>22500</v>
          </cell>
        </row>
        <row r="287">
          <cell r="C287" t="str">
            <v>SIKACOLOR</v>
          </cell>
          <cell r="E287" t="str">
            <v>GL</v>
          </cell>
          <cell r="F287">
            <v>110000</v>
          </cell>
        </row>
        <row r="288">
          <cell r="C288" t="str">
            <v xml:space="preserve">SIKA IMPERMEBILIZANTE </v>
          </cell>
          <cell r="E288" t="str">
            <v>GL</v>
          </cell>
          <cell r="F288">
            <v>87900</v>
          </cell>
        </row>
        <row r="289">
          <cell r="C289" t="str">
            <v>SIRENA CON STROBE</v>
          </cell>
          <cell r="E289" t="str">
            <v>UN</v>
          </cell>
          <cell r="F289">
            <v>250000</v>
          </cell>
        </row>
        <row r="290">
          <cell r="C290" t="str">
            <v>SOLDADURA CARBONO</v>
          </cell>
          <cell r="E290" t="str">
            <v>LB</v>
          </cell>
          <cell r="F290">
            <v>20000</v>
          </cell>
        </row>
        <row r="291">
          <cell r="C291" t="str">
            <v>SUB-BASE GRANULAR</v>
          </cell>
          <cell r="E291" t="str">
            <v>M3</v>
          </cell>
          <cell r="F291">
            <v>36500</v>
          </cell>
        </row>
        <row r="292">
          <cell r="C292" t="str">
            <v>SUB-BASE GRANULAR CHIGORODO</v>
          </cell>
          <cell r="E292" t="str">
            <v>M3</v>
          </cell>
          <cell r="F292">
            <v>24500</v>
          </cell>
        </row>
        <row r="293">
          <cell r="C293" t="str">
            <v>SWITCH 24 PUESTOS</v>
          </cell>
          <cell r="E293" t="str">
            <v>UN</v>
          </cell>
          <cell r="F293">
            <v>2300000</v>
          </cell>
        </row>
        <row r="294">
          <cell r="C294" t="str">
            <v>T. MATERIAL</v>
          </cell>
          <cell r="E294" t="str">
            <v>M3</v>
          </cell>
          <cell r="F294">
            <v>15000</v>
          </cell>
        </row>
        <row r="295">
          <cell r="C295" t="str">
            <v>TABLA BURRA - 0.30 x 0.03 x 3.00</v>
          </cell>
          <cell r="E295" t="str">
            <v>ML</v>
          </cell>
          <cell r="F295">
            <v>3830</v>
          </cell>
        </row>
        <row r="296">
          <cell r="C296" t="str">
            <v>TABLILLA ZAFAN</v>
          </cell>
          <cell r="E296" t="str">
            <v>M2</v>
          </cell>
          <cell r="F296">
            <v>16500</v>
          </cell>
        </row>
        <row r="297">
          <cell r="C297" t="str">
            <v>TABLERO 12 CIRCUITOS</v>
          </cell>
          <cell r="E297" t="str">
            <v>UN</v>
          </cell>
          <cell r="F297">
            <v>300000</v>
          </cell>
        </row>
        <row r="298">
          <cell r="C298" t="str">
            <v>TABLERO 12 CIRCUITOS - AREA PIVOTE</v>
          </cell>
          <cell r="E298" t="str">
            <v>UN</v>
          </cell>
          <cell r="F298">
            <v>700000</v>
          </cell>
        </row>
        <row r="299">
          <cell r="C299" t="str">
            <v>TABLERO 24 CIRCUITOS</v>
          </cell>
          <cell r="E299" t="str">
            <v>UN</v>
          </cell>
          <cell r="F299">
            <v>350000</v>
          </cell>
        </row>
        <row r="300">
          <cell r="C300" t="str">
            <v>TABLERO 36 CIRCUITOS</v>
          </cell>
          <cell r="E300" t="str">
            <v>UN</v>
          </cell>
          <cell r="F300">
            <v>430000</v>
          </cell>
        </row>
        <row r="301">
          <cell r="C301" t="str">
            <v>TABLERO TA-1</v>
          </cell>
          <cell r="E301" t="str">
            <v>UN</v>
          </cell>
          <cell r="F301">
            <v>2450000</v>
          </cell>
        </row>
        <row r="302">
          <cell r="C302" t="str">
            <v>TABLERO TA-2</v>
          </cell>
          <cell r="E302" t="str">
            <v>UN</v>
          </cell>
          <cell r="F302">
            <v>2450000</v>
          </cell>
        </row>
        <row r="303">
          <cell r="C303" t="str">
            <v>TABLERO TA-3</v>
          </cell>
          <cell r="E303" t="str">
            <v>UN</v>
          </cell>
          <cell r="F303">
            <v>1000000</v>
          </cell>
        </row>
        <row r="304">
          <cell r="C304" t="str">
            <v>TABLETA TACTIL COLOR</v>
          </cell>
          <cell r="E304" t="str">
            <v>UN</v>
          </cell>
          <cell r="F304">
            <v>1500</v>
          </cell>
        </row>
        <row r="305">
          <cell r="C305" t="str">
            <v>TABLETA DISCAPACITADOS</v>
          </cell>
          <cell r="E305" t="str">
            <v>UN</v>
          </cell>
          <cell r="F305">
            <v>1100</v>
          </cell>
        </row>
        <row r="306">
          <cell r="C306" t="str">
            <v>TANQUE PARA IRRIGAR</v>
          </cell>
          <cell r="E306" t="str">
            <v>DIA</v>
          </cell>
          <cell r="F306">
            <v>5000</v>
          </cell>
        </row>
        <row r="307">
          <cell r="C307" t="str">
            <v>TAPA INCLUYE HERRAJE</v>
          </cell>
          <cell r="E307" t="str">
            <v>UN</v>
          </cell>
          <cell r="F307">
            <v>300000</v>
          </cell>
        </row>
        <row r="308">
          <cell r="C308" t="str">
            <v>TAPA REGISTRO - 0.20 X 0.20</v>
          </cell>
          <cell r="E308" t="str">
            <v>UN</v>
          </cell>
          <cell r="F308">
            <v>26800</v>
          </cell>
        </row>
        <row r="309">
          <cell r="C309" t="str">
            <v>TEJA ETERNIT No 4</v>
          </cell>
          <cell r="E309" t="str">
            <v>UN</v>
          </cell>
          <cell r="F309">
            <v>20000</v>
          </cell>
        </row>
        <row r="310">
          <cell r="C310" t="str">
            <v xml:space="preserve">TEJA ZINC - 0.80 x 2.45 </v>
          </cell>
          <cell r="E310" t="str">
            <v>UN</v>
          </cell>
          <cell r="F310">
            <v>15000</v>
          </cell>
        </row>
        <row r="311">
          <cell r="C311" t="str">
            <v>TEJA CHINGLE</v>
          </cell>
          <cell r="E311" t="str">
            <v>M2</v>
          </cell>
          <cell r="F311">
            <v>35000</v>
          </cell>
        </row>
        <row r="312">
          <cell r="C312" t="str">
            <v>TEJA POLICARBONATO ALBOLEAR</v>
          </cell>
          <cell r="E312" t="str">
            <v>M2</v>
          </cell>
          <cell r="F312">
            <v>85000</v>
          </cell>
        </row>
        <row r="313">
          <cell r="C313" t="str">
            <v>TERMOSTATO BULBO - DOS ETAPAS</v>
          </cell>
          <cell r="E313" t="str">
            <v>UN</v>
          </cell>
          <cell r="F313">
            <v>100000</v>
          </cell>
        </row>
        <row r="314">
          <cell r="C314" t="str">
            <v>TERMOSTATO BULBO - UNA ETAPA</v>
          </cell>
          <cell r="E314" t="str">
            <v>UN</v>
          </cell>
          <cell r="F314">
            <v>290000</v>
          </cell>
        </row>
        <row r="315">
          <cell r="C315" t="str">
            <v>TICINO 0.25 x 0.25</v>
          </cell>
          <cell r="E315" t="str">
            <v>M2</v>
          </cell>
          <cell r="F315">
            <v>26000</v>
          </cell>
        </row>
        <row r="316">
          <cell r="C316" t="str">
            <v>TIERRA PARA JARDIN</v>
          </cell>
          <cell r="E316" t="str">
            <v>M3</v>
          </cell>
          <cell r="F316">
            <v>35000</v>
          </cell>
        </row>
        <row r="317">
          <cell r="C317" t="str">
            <v>TUBO DE CONCRETO ARMADO 28"</v>
          </cell>
          <cell r="E317" t="str">
            <v>UND</v>
          </cell>
          <cell r="F317">
            <v>95000</v>
          </cell>
        </row>
        <row r="318">
          <cell r="C318" t="str">
            <v>TOMA 15 A</v>
          </cell>
          <cell r="E318" t="str">
            <v>UN</v>
          </cell>
          <cell r="F318">
            <v>3250</v>
          </cell>
        </row>
        <row r="319">
          <cell r="C319" t="str">
            <v>TOMA 20 A</v>
          </cell>
          <cell r="E319" t="str">
            <v>UN</v>
          </cell>
          <cell r="F319">
            <v>18000</v>
          </cell>
        </row>
        <row r="320">
          <cell r="C320" t="str">
            <v>TOMA 20 A - GFCI</v>
          </cell>
          <cell r="E320" t="str">
            <v>UN</v>
          </cell>
          <cell r="F320">
            <v>32000</v>
          </cell>
        </row>
        <row r="321">
          <cell r="C321" t="str">
            <v xml:space="preserve">TOTALIZADOR 125 AMP </v>
          </cell>
          <cell r="E321" t="str">
            <v>UN</v>
          </cell>
          <cell r="F321">
            <v>230000</v>
          </cell>
        </row>
        <row r="322">
          <cell r="C322" t="str">
            <v xml:space="preserve">TOTALIZADOR 175 - 250 AMP </v>
          </cell>
          <cell r="E322" t="str">
            <v>UN</v>
          </cell>
          <cell r="F322">
            <v>1200000</v>
          </cell>
        </row>
        <row r="323">
          <cell r="C323" t="str">
            <v>TUBERIA CARBONO SCH 40 - 2 1/2"</v>
          </cell>
          <cell r="E323" t="str">
            <v>ML</v>
          </cell>
          <cell r="F323">
            <v>80000</v>
          </cell>
        </row>
        <row r="324">
          <cell r="C324" t="str">
            <v xml:space="preserve">TUBERIA COBRE 1/2" </v>
          </cell>
          <cell r="E324" t="str">
            <v>ML</v>
          </cell>
          <cell r="F324">
            <v>47000</v>
          </cell>
        </row>
        <row r="325">
          <cell r="C325" t="str">
            <v xml:space="preserve">TUBERIA COBRE 3/8" </v>
          </cell>
          <cell r="E325" t="str">
            <v>ML</v>
          </cell>
          <cell r="F325">
            <v>47000</v>
          </cell>
        </row>
        <row r="326">
          <cell r="C326" t="str">
            <v xml:space="preserve">TUBERIA COBRE 5/16" </v>
          </cell>
          <cell r="E326" t="str">
            <v>ML</v>
          </cell>
          <cell r="F326">
            <v>47000</v>
          </cell>
        </row>
        <row r="327">
          <cell r="C327" t="str">
            <v xml:space="preserve">TUBERIA COBRE 5/8" </v>
          </cell>
          <cell r="E327" t="str">
            <v>ML</v>
          </cell>
          <cell r="F327">
            <v>87000</v>
          </cell>
        </row>
        <row r="328">
          <cell r="C328" t="str">
            <v xml:space="preserve">TUBERIA EMT - 1 1/2" </v>
          </cell>
          <cell r="E328" t="str">
            <v>ML</v>
          </cell>
          <cell r="F328">
            <v>16500</v>
          </cell>
        </row>
        <row r="329">
          <cell r="C329" t="str">
            <v xml:space="preserve">TUBERIA EMT - 1" </v>
          </cell>
          <cell r="E329" t="str">
            <v>ML</v>
          </cell>
          <cell r="F329">
            <v>4700</v>
          </cell>
        </row>
        <row r="330">
          <cell r="C330" t="str">
            <v xml:space="preserve">TUBERIA EMT - 1/2" </v>
          </cell>
          <cell r="E330" t="str">
            <v>ML</v>
          </cell>
          <cell r="F330">
            <v>2200</v>
          </cell>
        </row>
        <row r="331">
          <cell r="C331" t="str">
            <v xml:space="preserve">TUBERIA EMT - 3/4" </v>
          </cell>
          <cell r="E331" t="str">
            <v>ML</v>
          </cell>
          <cell r="F331">
            <v>3100</v>
          </cell>
        </row>
        <row r="332">
          <cell r="C332" t="str">
            <v xml:space="preserve">TUBERIA IMC - 3/4" </v>
          </cell>
          <cell r="E332" t="str">
            <v>ML</v>
          </cell>
          <cell r="F332">
            <v>12000</v>
          </cell>
        </row>
        <row r="333">
          <cell r="C333" t="str">
            <v xml:space="preserve">TUBERIA PVC 1 1/2" - RDE21 </v>
          </cell>
          <cell r="E333" t="str">
            <v>ML</v>
          </cell>
          <cell r="F333">
            <v>5800</v>
          </cell>
        </row>
        <row r="334">
          <cell r="C334" t="str">
            <v xml:space="preserve">TUBERIA PVC 1 1/4" - RDE21 </v>
          </cell>
          <cell r="E334" t="str">
            <v>ML</v>
          </cell>
          <cell r="F334">
            <v>5800</v>
          </cell>
        </row>
        <row r="335">
          <cell r="C335" t="str">
            <v xml:space="preserve">TUBERIA PVC 1" - RDE13.5 </v>
          </cell>
          <cell r="E335" t="str">
            <v>ML</v>
          </cell>
          <cell r="F335">
            <v>5000</v>
          </cell>
        </row>
        <row r="336">
          <cell r="C336" t="str">
            <v xml:space="preserve">TUBERIA PVC 1/2" - RDE9 </v>
          </cell>
          <cell r="E336" t="str">
            <v>ML</v>
          </cell>
          <cell r="F336">
            <v>2800</v>
          </cell>
        </row>
        <row r="337">
          <cell r="C337" t="str">
            <v xml:space="preserve">TUBERIA PVC 2" - RDE21 </v>
          </cell>
          <cell r="E337" t="str">
            <v>ML</v>
          </cell>
          <cell r="F337">
            <v>6500</v>
          </cell>
        </row>
        <row r="338">
          <cell r="C338" t="str">
            <v xml:space="preserve">TUBERIA PVC 2" AGUAS LLUVIAS </v>
          </cell>
          <cell r="E338" t="str">
            <v>ML</v>
          </cell>
          <cell r="F338">
            <v>7000</v>
          </cell>
        </row>
        <row r="339">
          <cell r="C339" t="str">
            <v>TUBERIA PVC 2" SANITARIA</v>
          </cell>
          <cell r="E339" t="str">
            <v>ML</v>
          </cell>
          <cell r="F339">
            <v>8800</v>
          </cell>
        </row>
        <row r="340">
          <cell r="C340" t="str">
            <v xml:space="preserve">TUBERIA PVC 3" AGUAS LLUVIAS </v>
          </cell>
          <cell r="E340" t="str">
            <v>ML</v>
          </cell>
          <cell r="F340">
            <v>4670</v>
          </cell>
        </row>
        <row r="341">
          <cell r="C341" t="str">
            <v>TUBERIA PVC 3" SANITARIA</v>
          </cell>
          <cell r="E341" t="str">
            <v>ML</v>
          </cell>
          <cell r="F341">
            <v>8800</v>
          </cell>
        </row>
        <row r="342">
          <cell r="C342" t="str">
            <v xml:space="preserve">TUBERIA PVC 3/4" - RDE11 </v>
          </cell>
          <cell r="E342" t="str">
            <v>ML</v>
          </cell>
          <cell r="F342">
            <v>2800</v>
          </cell>
        </row>
        <row r="343">
          <cell r="C343" t="str">
            <v xml:space="preserve">TUBERIA PVC 4" AGUAS LLUVIAS </v>
          </cell>
          <cell r="E343" t="str">
            <v>ML</v>
          </cell>
          <cell r="F343">
            <v>8200</v>
          </cell>
        </row>
        <row r="344">
          <cell r="C344" t="str">
            <v>TUBERIA PVC 4" SANITARIA</v>
          </cell>
          <cell r="E344" t="str">
            <v>ML</v>
          </cell>
          <cell r="F344">
            <v>13300</v>
          </cell>
        </row>
        <row r="345">
          <cell r="C345" t="str">
            <v>TUBERIA PVC 6" SANITARIA</v>
          </cell>
          <cell r="E345" t="str">
            <v>ML</v>
          </cell>
          <cell r="F345">
            <v>27000</v>
          </cell>
        </row>
        <row r="346">
          <cell r="C346" t="str">
            <v>TUBERÍA NOVAFORTN 8"</v>
          </cell>
          <cell r="E346" t="str">
            <v>ML</v>
          </cell>
          <cell r="F346">
            <v>39800</v>
          </cell>
        </row>
        <row r="347">
          <cell r="C347" t="str">
            <v>TUBERÍA NOVAFORTN 10"</v>
          </cell>
          <cell r="E347" t="str">
            <v>ML</v>
          </cell>
          <cell r="F347">
            <v>52000</v>
          </cell>
        </row>
        <row r="348">
          <cell r="C348" t="str">
            <v>TUBERÍA NOVAFORTN 12"</v>
          </cell>
          <cell r="E348" t="str">
            <v>ML</v>
          </cell>
          <cell r="F348">
            <v>72472.546666666662</v>
          </cell>
        </row>
        <row r="349">
          <cell r="C349" t="str">
            <v>TUBERÍA NOVAFORTN 14"</v>
          </cell>
          <cell r="E349" t="str">
            <v>ML</v>
          </cell>
          <cell r="F349">
            <v>83750.646666666653</v>
          </cell>
        </row>
        <row r="350">
          <cell r="C350" t="str">
            <v>TUBERÍA NOVAFORTN 16"</v>
          </cell>
          <cell r="E350" t="str">
            <v>ML</v>
          </cell>
          <cell r="F350">
            <v>118547.55333333333</v>
          </cell>
        </row>
        <row r="351">
          <cell r="C351" t="str">
            <v>TUBERÍA NOVAFORTN 18"</v>
          </cell>
          <cell r="E351" t="str">
            <v>ML</v>
          </cell>
          <cell r="F351">
            <v>157298.51333333331</v>
          </cell>
        </row>
        <row r="352">
          <cell r="C352" t="str">
            <v>TUBERÍA NOVAFORTN 20"</v>
          </cell>
          <cell r="E352" t="str">
            <v>ML</v>
          </cell>
          <cell r="F352">
            <v>195248.3</v>
          </cell>
        </row>
        <row r="353">
          <cell r="C353" t="str">
            <v>TUBERÍA NOVAFORTN 24"</v>
          </cell>
          <cell r="E353" t="str">
            <v>ML</v>
          </cell>
          <cell r="F353">
            <v>266236.24</v>
          </cell>
        </row>
        <row r="354">
          <cell r="C354" t="str">
            <v>TUBERÍA NOVAFORTN 27"</v>
          </cell>
          <cell r="E354" t="str">
            <v>ML</v>
          </cell>
          <cell r="F354">
            <v>289317.02769230766</v>
          </cell>
        </row>
        <row r="355">
          <cell r="C355" t="str">
            <v>TUBERÍA NOVAFORTN 30"</v>
          </cell>
          <cell r="E355" t="str">
            <v>ML</v>
          </cell>
          <cell r="F355">
            <v>361227.56923076924</v>
          </cell>
        </row>
        <row r="356">
          <cell r="C356" t="str">
            <v>TUBERÍA NOVAFORTN 33"</v>
          </cell>
          <cell r="E356" t="str">
            <v>ML</v>
          </cell>
          <cell r="F356">
            <v>484425.45846153848</v>
          </cell>
        </row>
        <row r="357">
          <cell r="C357" t="str">
            <v>TUBERÍA NOVAFORTN 36"</v>
          </cell>
          <cell r="E357" t="str">
            <v>ML</v>
          </cell>
          <cell r="F357">
            <v>699311.88923076913</v>
          </cell>
        </row>
        <row r="358">
          <cell r="C358" t="str">
            <v>TUBERÍA NOVAFORTN 39"</v>
          </cell>
          <cell r="E358" t="str">
            <v>ML</v>
          </cell>
          <cell r="F358">
            <v>987932.55999999994</v>
          </cell>
        </row>
        <row r="359">
          <cell r="C359" t="str">
            <v>TUBERÍA NOVAFORTN 42"</v>
          </cell>
          <cell r="E359" t="str">
            <v>ML</v>
          </cell>
          <cell r="F359">
            <v>1082199.3353846152</v>
          </cell>
        </row>
        <row r="360">
          <cell r="C360" t="str">
            <v>TUBO 1 1/2" -  ACERO INOXIDABLE - CAL 20</v>
          </cell>
          <cell r="E360" t="str">
            <v>ML</v>
          </cell>
          <cell r="F360">
            <v>55000</v>
          </cell>
        </row>
        <row r="361">
          <cell r="C361" t="str">
            <v>TUBO 2" -  ACERO INOXIDABLE - CAL 20</v>
          </cell>
          <cell r="E361" t="str">
            <v>ML</v>
          </cell>
          <cell r="F361">
            <v>85000</v>
          </cell>
        </row>
        <row r="362">
          <cell r="C362" t="str">
            <v>TUBO GALVANIZADO 2"</v>
          </cell>
          <cell r="E362" t="str">
            <v>ML</v>
          </cell>
          <cell r="F362">
            <v>49000</v>
          </cell>
        </row>
        <row r="363">
          <cell r="C363" t="str">
            <v>UPS 10 KVA - 8 MINUTOS - TRIPP LITE</v>
          </cell>
          <cell r="E363" t="str">
            <v>UN</v>
          </cell>
          <cell r="F363">
            <v>16500000</v>
          </cell>
        </row>
        <row r="364">
          <cell r="C364" t="str">
            <v>UPS 16 KVA - 8 MINUTOS - TRIPP LITE</v>
          </cell>
          <cell r="E364" t="str">
            <v>UN</v>
          </cell>
          <cell r="F364">
            <v>25000000</v>
          </cell>
        </row>
        <row r="365">
          <cell r="C365" t="str">
            <v>UPS 4KWA TRANSFORMADOR - FELTON</v>
          </cell>
          <cell r="E365" t="str">
            <v>UN</v>
          </cell>
          <cell r="F365">
            <v>5200000</v>
          </cell>
        </row>
        <row r="366">
          <cell r="C366" t="str">
            <v>VALVULA COMPUERTA 2"</v>
          </cell>
          <cell r="E366" t="str">
            <v>UN</v>
          </cell>
          <cell r="F366">
            <v>120000</v>
          </cell>
        </row>
        <row r="367">
          <cell r="C367" t="str">
            <v>VARA CORREDOR - 0.12 x 3.00</v>
          </cell>
          <cell r="E367" t="str">
            <v>ML</v>
          </cell>
          <cell r="F367">
            <v>1390</v>
          </cell>
        </row>
        <row r="368">
          <cell r="C368" t="str">
            <v>VARILLA PARA FORMALETA</v>
          </cell>
          <cell r="E368" t="str">
            <v>UN</v>
          </cell>
          <cell r="F368">
            <v>13850</v>
          </cell>
        </row>
        <row r="369">
          <cell r="C369" t="str">
            <v>VENTANA ALUMINIO</v>
          </cell>
          <cell r="E369" t="str">
            <v>ML</v>
          </cell>
          <cell r="F369">
            <v>140000</v>
          </cell>
        </row>
        <row r="370">
          <cell r="C370" t="str">
            <v>VIBRADOR</v>
          </cell>
          <cell r="E370" t="str">
            <v>DIA</v>
          </cell>
          <cell r="F370">
            <v>55000</v>
          </cell>
        </row>
        <row r="371">
          <cell r="C371" t="str">
            <v>VIBROCOMPACTADOR</v>
          </cell>
          <cell r="E371" t="str">
            <v>DIA</v>
          </cell>
          <cell r="F371">
            <v>125000</v>
          </cell>
        </row>
        <row r="372">
          <cell r="C372" t="str">
            <v>VIBROCOMPACTADOR TIPO RANA</v>
          </cell>
          <cell r="E372" t="str">
            <v>DIA</v>
          </cell>
          <cell r="F372">
            <v>65000</v>
          </cell>
        </row>
        <row r="373">
          <cell r="C373" t="str">
            <v>VIDRIO 10 MM - TEMPLADO</v>
          </cell>
          <cell r="E373" t="str">
            <v>M2</v>
          </cell>
          <cell r="F373">
            <v>320000</v>
          </cell>
        </row>
        <row r="374">
          <cell r="C374" t="str">
            <v>VIDRIO 6 MM</v>
          </cell>
          <cell r="E374" t="str">
            <v>M2</v>
          </cell>
          <cell r="F374">
            <v>62000</v>
          </cell>
        </row>
        <row r="375">
          <cell r="C375" t="str">
            <v>VIDRIO 6 MM - TEMPLADO</v>
          </cell>
          <cell r="E375" t="str">
            <v>M2</v>
          </cell>
          <cell r="F375">
            <v>180000</v>
          </cell>
        </row>
        <row r="376">
          <cell r="C376" t="str">
            <v>VIGA CARGUERA EN MADERA</v>
          </cell>
          <cell r="E376" t="str">
            <v>ML</v>
          </cell>
          <cell r="F376">
            <v>46666.666666666664</v>
          </cell>
        </row>
        <row r="377">
          <cell r="C377" t="str">
            <v>VIGUETA PERLIN -2P-8-12</v>
          </cell>
          <cell r="E377" t="str">
            <v>KG</v>
          </cell>
          <cell r="F377">
            <v>3600</v>
          </cell>
        </row>
        <row r="378">
          <cell r="C378" t="str">
            <v>VINILO - TIPO I</v>
          </cell>
          <cell r="E378" t="str">
            <v>GALON</v>
          </cell>
          <cell r="F378">
            <v>44600</v>
          </cell>
        </row>
        <row r="379">
          <cell r="C379" t="str">
            <v>VOLQUETA</v>
          </cell>
          <cell r="E379" t="str">
            <v>DIA</v>
          </cell>
          <cell r="F379">
            <v>850000</v>
          </cell>
        </row>
        <row r="380">
          <cell r="C380" t="str">
            <v>VULKEM 116</v>
          </cell>
          <cell r="E380" t="str">
            <v>CM3</v>
          </cell>
          <cell r="F380">
            <v>100</v>
          </cell>
        </row>
        <row r="381">
          <cell r="C381" t="str">
            <v>VULKEM 171</v>
          </cell>
          <cell r="E381" t="str">
            <v>GAL</v>
          </cell>
          <cell r="F381">
            <v>30000</v>
          </cell>
        </row>
        <row r="382">
          <cell r="C382" t="str">
            <v>VULKEM 350</v>
          </cell>
          <cell r="E382" t="str">
            <v>GAL</v>
          </cell>
          <cell r="F382">
            <v>125000</v>
          </cell>
        </row>
        <row r="383">
          <cell r="C383" t="str">
            <v>VULKEM 351</v>
          </cell>
          <cell r="E383" t="str">
            <v>GAL</v>
          </cell>
          <cell r="F383">
            <v>250000</v>
          </cell>
        </row>
        <row r="384">
          <cell r="C384" t="str">
            <v>VULKEM 801 GRIS</v>
          </cell>
          <cell r="E384" t="str">
            <v>GAL</v>
          </cell>
          <cell r="F384">
            <v>130000</v>
          </cell>
        </row>
        <row r="385">
          <cell r="C385" t="str">
            <v>WC PORTATIL</v>
          </cell>
          <cell r="E385" t="str">
            <v>UN/MES</v>
          </cell>
          <cell r="F385">
            <v>450000</v>
          </cell>
        </row>
        <row r="386">
          <cell r="C386" t="str">
            <v>WIN ALUMINO</v>
          </cell>
          <cell r="E386" t="str">
            <v>ML</v>
          </cell>
          <cell r="F386">
            <v>3500</v>
          </cell>
        </row>
        <row r="387">
          <cell r="C387" t="str">
            <v>YESO</v>
          </cell>
          <cell r="E387" t="str">
            <v>KG</v>
          </cell>
          <cell r="F387">
            <v>1350</v>
          </cell>
        </row>
        <row r="388">
          <cell r="C388" t="str">
            <v>ZOCALO ALUMINIO</v>
          </cell>
          <cell r="E388" t="str">
            <v>ML</v>
          </cell>
          <cell r="F388">
            <v>200000</v>
          </cell>
        </row>
        <row r="389">
          <cell r="F389">
            <v>245969265.97333336</v>
          </cell>
        </row>
      </sheetData>
      <sheetData sheetId="4">
        <row r="10">
          <cell r="C10" t="str">
            <v>ACCESORIOS PVC 1 1/2" - RDE21</v>
          </cell>
        </row>
      </sheetData>
      <sheetData sheetId="5">
        <row r="10">
          <cell r="C10">
            <v>300000</v>
          </cell>
        </row>
      </sheetData>
      <sheetData sheetId="6">
        <row r="10">
          <cell r="C10">
            <v>300000</v>
          </cell>
        </row>
      </sheetData>
      <sheetData sheetId="7">
        <row r="10">
          <cell r="C10">
            <v>8500</v>
          </cell>
        </row>
      </sheetData>
      <sheetData sheetId="8">
        <row r="10">
          <cell r="C10">
            <v>289120</v>
          </cell>
        </row>
      </sheetData>
      <sheetData sheetId="9">
        <row r="10">
          <cell r="C10">
            <v>26500</v>
          </cell>
        </row>
      </sheetData>
      <sheetData sheetId="10">
        <row r="10">
          <cell r="C10">
            <v>26500</v>
          </cell>
        </row>
      </sheetData>
      <sheetData sheetId="11">
        <row r="10">
          <cell r="C10">
            <v>5000</v>
          </cell>
        </row>
      </sheetData>
      <sheetData sheetId="12">
        <row r="10">
          <cell r="C10">
            <v>14520</v>
          </cell>
        </row>
      </sheetData>
      <sheetData sheetId="13">
        <row r="10">
          <cell r="C10">
            <v>9000</v>
          </cell>
        </row>
      </sheetData>
      <sheetData sheetId="14">
        <row r="10">
          <cell r="C10">
            <v>13700</v>
          </cell>
        </row>
      </sheetData>
      <sheetData sheetId="15">
        <row r="10">
          <cell r="C10">
            <v>80000</v>
          </cell>
        </row>
      </sheetData>
      <sheetData sheetId="16">
        <row r="10">
          <cell r="C10">
            <v>25000</v>
          </cell>
        </row>
      </sheetData>
      <sheetData sheetId="17">
        <row r="10">
          <cell r="C10">
            <v>180000</v>
          </cell>
        </row>
      </sheetData>
      <sheetData sheetId="18">
        <row r="10">
          <cell r="C10">
            <v>15000</v>
          </cell>
        </row>
      </sheetData>
      <sheetData sheetId="19">
        <row r="8">
          <cell r="C8" t="str">
            <v>A.P.U.
BÁSICO</v>
          </cell>
        </row>
      </sheetData>
      <sheetData sheetId="20">
        <row r="8">
          <cell r="C8" t="str">
            <v>A.P.U.
BÁSICO</v>
          </cell>
        </row>
      </sheetData>
      <sheetData sheetId="21">
        <row r="8">
          <cell r="C8" t="str">
            <v>A.P.U.
BÁSICO</v>
          </cell>
        </row>
      </sheetData>
      <sheetData sheetId="22">
        <row r="10">
          <cell r="E10" t="str">
            <v>Tipo</v>
          </cell>
        </row>
      </sheetData>
      <sheetData sheetId="23">
        <row r="10">
          <cell r="E10" t="str">
            <v>Tipo</v>
          </cell>
        </row>
      </sheetData>
      <sheetData sheetId="24" refreshError="1"/>
      <sheetData sheetId="25" refreshError="1"/>
      <sheetData sheetId="2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refreshError="1"/>
      <sheetData sheetId="1" refreshError="1"/>
      <sheetData sheetId="2" refreshError="1">
        <row r="12">
          <cell r="A12" t="str">
            <v>ADMINISTRACIÓN</v>
          </cell>
        </row>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 (D=1 1/4")</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cloruro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366">
          <cell r="A366" t="str">
            <v>Mezcla semidensa en caliente MSC-1</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1.1 Excav mar"/>
      <sheetName val="1.2 Desvio agua"/>
      <sheetName val="1.2 Relleno"/>
      <sheetName val="2.1 Desmonte"/>
      <sheetName val="2.2 demolicion concret"/>
      <sheetName val="3.1 a 3.3 Anclaje"/>
      <sheetName val="3,4 Pilotes"/>
      <sheetName val="3.5. a 3.9 Vigas ml"/>
      <sheetName val="Costos"/>
      <sheetName val="PRESUPUESTO"/>
      <sheetName val="4.1 Estructura metalica"/>
      <sheetName val="3.10 muros concreto"/>
      <sheetName val="3.11 y 3.12 tableros"/>
      <sheetName val="3.13 Acero refuer"/>
      <sheetName val="4.2 Neopreno"/>
      <sheetName val="concretos"/>
      <sheetName val="4.5 anclaj"/>
      <sheetName val="5.1 madera viga"/>
      <sheetName val="5.2 madera solera"/>
      <sheetName val="5.3. madera solera"/>
      <sheetName val="6.1 tablon piso"/>
      <sheetName val="6.2 tablon pasamanos"/>
      <sheetName val="7.1 Bancas"/>
      <sheetName val="7.2 poste lumin"/>
      <sheetName val="7.3 led"/>
      <sheetName val="8.1 madera caseta columna"/>
      <sheetName val="8.2 madera estruc caseta"/>
      <sheetName val="8.3 correa cubierta"/>
      <sheetName val="8.4 cielo falso"/>
      <sheetName val="8.5 teja"/>
      <sheetName val="8.6 banca"/>
      <sheetName val="9.1 señalizacion"/>
      <sheetName val="refuerzo"/>
      <sheetName val="INV. AMBIENTAL"/>
      <sheetName val="Hoja1"/>
      <sheetName val="ADM"/>
      <sheetName val="INTERVENTORIA"/>
      <sheetName val="CRONOGRAMA "/>
      <sheetName val="F.M"/>
      <sheetName val="PGIO"/>
      <sheetName val="APU PGIO"/>
      <sheetName val="factor prestacional "/>
      <sheetName val="AIU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79">
          <cell r="E79">
            <v>0</v>
          </cell>
        </row>
      </sheetData>
      <sheetData sheetId="4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Instructivo"/>
      <sheetName val="Hoja1"/>
      <sheetName val="TO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s>
    <sheetDataSet>
      <sheetData sheetId="0"/>
      <sheetData sheetId="1"/>
      <sheetData sheetId="2"/>
      <sheetData sheetId="3"/>
      <sheetData sheetId="4"/>
      <sheetData sheetId="5"/>
      <sheetData sheetId="6"/>
      <sheetData sheetId="7"/>
      <sheetData sheetId="8"/>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sheetData sheetId="107"/>
      <sheetData sheetId="108"/>
      <sheetData sheetId="109">
        <row r="3">
          <cell r="A3">
            <v>1</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ronograma y Flujo"/>
      <sheetName val="PRESUPUESTO REDES "/>
      <sheetName val="Replanteo"/>
      <sheetName val="Poste 12m 500daN"/>
      <sheetName val="Poste 12m 300daN"/>
      <sheetName val="Poste 9m 500daN"/>
      <sheetName val="Poste 9m 300daN"/>
      <sheetName val="Cimen 12m300-500daN"/>
      <sheetName val="Cimen 9m300-500daN"/>
      <sheetName val="650 (511)"/>
      <sheetName val="670 (533)"/>
      <sheetName val="680 (580)"/>
      <sheetName val="690 (550)"/>
      <sheetName val="PT MT"/>
      <sheetName val="Templete MT"/>
      <sheetName val="1050 ACSR #1-0"/>
      <sheetName val="1210 (320T)"/>
      <sheetName val="1220 (322T)"/>
      <sheetName val="1230 (329T)"/>
      <sheetName val="1290 TRIPLEX"/>
      <sheetName val="1310 Puente Cruce Aer BT"/>
      <sheetName val="1190 trafo a Triplex"/>
      <sheetName val="1280 Caja Dist"/>
      <sheetName val="1250 Acom, Medid, PT"/>
      <sheetName val="Templete BT"/>
      <sheetName val="PT BT"/>
      <sheetName val="T 10 Kva Bif"/>
      <sheetName val="T 15 Kva Bif"/>
      <sheetName val="T 25 Kva Bif"/>
      <sheetName val="materiales"/>
      <sheetName val="equipos y herramientas"/>
      <sheetName val="personal y transporte"/>
    </sheetNames>
    <sheetDataSet>
      <sheetData sheetId="0">
        <row r="2">
          <cell r="B2" t="str">
            <v>CONSTRUCCION DE REDES ELECTRICAS DE MT Y BT EN LAS VEREDAS SANTA RITA Y MARTINETE</v>
          </cell>
        </row>
      </sheetData>
      <sheetData sheetId="1" refreshError="1"/>
      <sheetData sheetId="2">
        <row r="51">
          <cell r="A51">
            <v>13.1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
          <cell r="A3" t="str">
            <v>Abrazadera de 1 salida tipo 2</v>
          </cell>
        </row>
        <row r="4">
          <cell r="A4" t="str">
            <v>Abrazadera de 1 salida tipo 4</v>
          </cell>
        </row>
        <row r="5">
          <cell r="A5" t="str">
            <v>Abrazadera de 1 salida tipo 4</v>
          </cell>
        </row>
        <row r="6">
          <cell r="A6" t="str">
            <v>Abrazadera de 2 salida tipo 4</v>
          </cell>
        </row>
        <row r="7">
          <cell r="A7" t="str">
            <v>Abrazadera de 2 salidas tipo 3</v>
          </cell>
        </row>
        <row r="8">
          <cell r="A8" t="str">
            <v>Abrazadera en U tipo 1</v>
          </cell>
        </row>
        <row r="9">
          <cell r="A9" t="str">
            <v>Abrazadera en U tipo 2</v>
          </cell>
        </row>
        <row r="10">
          <cell r="A10" t="str">
            <v>Abrazadera sin salida de 5-6"</v>
          </cell>
        </row>
        <row r="11">
          <cell r="A11" t="str">
            <v>Abrazadera sin salida tipo 2</v>
          </cell>
        </row>
        <row r="12">
          <cell r="A12" t="str">
            <v>Agarradera tipo clevis con conector y Pin</v>
          </cell>
        </row>
        <row r="13">
          <cell r="A13" t="str">
            <v>Aislador composite paso de fase sobre poste.</v>
          </cell>
        </row>
        <row r="14">
          <cell r="A14" t="str">
            <v>Aislador composite tipo suspensión a 13.2 Kv.</v>
          </cell>
        </row>
        <row r="15">
          <cell r="A15" t="str">
            <v xml:space="preserve">Aislador de carrete ANSI  53-3    </v>
          </cell>
        </row>
        <row r="16">
          <cell r="A16" t="str">
            <v>Aislador de suspensión de 10" ANSI  52-4</v>
          </cell>
        </row>
        <row r="17">
          <cell r="A17" t="str">
            <v>Aislador de suspensión de 6" ANSI  52-1</v>
          </cell>
        </row>
        <row r="18">
          <cell r="A18" t="str">
            <v xml:space="preserve">Aislador de suspensión polimérico para 15 KV </v>
          </cell>
        </row>
        <row r="19">
          <cell r="A19" t="str">
            <v>Aislador de tensión 13,2 KV</v>
          </cell>
        </row>
        <row r="20">
          <cell r="A20" t="str">
            <v>Aislador de tensión BT</v>
          </cell>
        </row>
        <row r="21">
          <cell r="A21" t="str">
            <v>Aislador de tipo tensor de 3.5 " clase ANSI: 54 - 2</v>
          </cell>
        </row>
        <row r="22">
          <cell r="A22" t="str">
            <v>Aislador Line-Post 25 KV</v>
          </cell>
        </row>
        <row r="23">
          <cell r="A23" t="str">
            <v>Aislador tensor de 3 1/2" ANSI  54-1</v>
          </cell>
        </row>
        <row r="24">
          <cell r="A24" t="str">
            <v>Aislador tensor de 4 1/2" ANSI  54-2</v>
          </cell>
        </row>
        <row r="25">
          <cell r="A25" t="str">
            <v>Aislador tensor de 6 3/4" ANSI  54-4</v>
          </cell>
        </row>
        <row r="26">
          <cell r="A26" t="str">
            <v>Aislador tipo carrete</v>
          </cell>
        </row>
        <row r="27">
          <cell r="A27" t="str">
            <v>Aislador tipo pin 15 KV ANSI 55-5</v>
          </cell>
        </row>
        <row r="28">
          <cell r="A28" t="str">
            <v>Aislador Tipo Pin 34.5 KV ANSI 56-3</v>
          </cell>
        </row>
        <row r="29">
          <cell r="A29" t="str">
            <v xml:space="preserve">Alambre de Aluminio No.4 para amarre </v>
          </cell>
        </row>
        <row r="30">
          <cell r="A30" t="str">
            <v xml:space="preserve">Alambre de Aluminio No.6 para amarre </v>
          </cell>
        </row>
        <row r="31">
          <cell r="A31" t="str">
            <v>Alambre de Cobre desnudo No.4 AWG</v>
          </cell>
        </row>
        <row r="32">
          <cell r="A32" t="str">
            <v>Alambre galvanizado No. 10</v>
          </cell>
        </row>
        <row r="33">
          <cell r="A33" t="str">
            <v>Alambre galvanizado No. 12 para entices</v>
          </cell>
        </row>
        <row r="34">
          <cell r="A34" t="str">
            <v>Amarre plástico para cable trenzado</v>
          </cell>
        </row>
        <row r="35">
          <cell r="A35" t="str">
            <v>Amortiguador para vibración cable 4/0-266,8 mcm</v>
          </cell>
        </row>
        <row r="36">
          <cell r="A36" t="str">
            <v>Ancla de concreto de 0,40x0,40x0,25 mts. tipo Electricaribe S.A.</v>
          </cell>
        </row>
        <row r="37">
          <cell r="A37" t="str">
            <v>Arandela cuadrada 4"x4" 5/8"</v>
          </cell>
        </row>
        <row r="38">
          <cell r="A38" t="str">
            <v>Arandela cuadrada curvada 11/16"</v>
          </cell>
        </row>
        <row r="39">
          <cell r="A39" t="str">
            <v>Arandela cuadrada curvada de 13/16" galvanizada.</v>
          </cell>
        </row>
        <row r="40">
          <cell r="A40" t="str">
            <v>Arandela cuadrada curvada de 5/8"  galavanizada.</v>
          </cell>
        </row>
        <row r="41">
          <cell r="A41" t="str">
            <v>Arandela cuadrada plana 5/8"</v>
          </cell>
        </row>
        <row r="42">
          <cell r="A42" t="str">
            <v>Arandela cuadrada plana de 5/8" galavnizada .</v>
          </cell>
        </row>
        <row r="43">
          <cell r="A43" t="str">
            <v>Arandela de presión  galvanizada de 5/8".</v>
          </cell>
        </row>
        <row r="44">
          <cell r="A44" t="str">
            <v>Arandela de presión de 1/2"</v>
          </cell>
        </row>
        <row r="45">
          <cell r="A45" t="str">
            <v>Arandela de presión de 5/8"</v>
          </cell>
        </row>
        <row r="46">
          <cell r="A46" t="str">
            <v>Arandelas cuadradas galavanizadas de 5/8" x 2 "</v>
          </cell>
        </row>
        <row r="47">
          <cell r="A47" t="str">
            <v>Banda copa doble de 5 1/4" a 6"</v>
          </cell>
        </row>
        <row r="48">
          <cell r="A48" t="str">
            <v>Banda copa doble de 6" a 6 3/4"</v>
          </cell>
        </row>
        <row r="49">
          <cell r="A49" t="str">
            <v>Banda copa doble de 6" a 8"</v>
          </cell>
        </row>
        <row r="50">
          <cell r="A50" t="str">
            <v>Base Angular para Line-Post</v>
          </cell>
        </row>
        <row r="51">
          <cell r="A51" t="str">
            <v>Bayoneta para angulo 2 1/2"x2 1/2"x1/4"x1,50 mts</v>
          </cell>
        </row>
        <row r="52">
          <cell r="A52" t="str">
            <v>Bayoneta para angulo 2 1/2"x2 1/2"x1/4"x2 mts</v>
          </cell>
        </row>
        <row r="53">
          <cell r="A53" t="str">
            <v>Bayoneta para retenida 2 1/2"x2 1/2"x1/4"x1,50 mts</v>
          </cell>
        </row>
        <row r="54">
          <cell r="A54" t="str">
            <v>Bayoneta para retenida 2 1/2"x2 1/2"x1/4"x2,00 mts</v>
          </cell>
        </row>
        <row r="55">
          <cell r="A55" t="str">
            <v>Bayoneta sencilla 2 1/2"x2 1/2"x1/4"x1,50 mts</v>
          </cell>
        </row>
        <row r="56">
          <cell r="A56" t="str">
            <v>Bayoneta sencilla 2 1/2"x2 1/2"x1/4"x2,00 mts</v>
          </cell>
        </row>
        <row r="57">
          <cell r="A57" t="str">
            <v>Boquilla galvanizada de 1"</v>
          </cell>
        </row>
        <row r="58">
          <cell r="A58" t="str">
            <v>Brida de sujeción hasta 50 mm</v>
          </cell>
        </row>
        <row r="59">
          <cell r="A59" t="str">
            <v>Cable ACSR calibre 1/0</v>
          </cell>
        </row>
        <row r="60">
          <cell r="A60" t="str">
            <v>Cable ACSR calibre 2</v>
          </cell>
        </row>
        <row r="61">
          <cell r="A61" t="str">
            <v>Cable ACSR calibre 2/0</v>
          </cell>
        </row>
        <row r="62">
          <cell r="A62" t="str">
            <v>Cable ACSR calibre 266,8 Patridge</v>
          </cell>
        </row>
        <row r="63">
          <cell r="A63" t="str">
            <v>Cable ACSR calibre 4</v>
          </cell>
        </row>
        <row r="64">
          <cell r="A64" t="str">
            <v>Cable ACSR calibre 4/0 Penguin</v>
          </cell>
        </row>
        <row r="65">
          <cell r="A65" t="str">
            <v>Cable concentrico de cobre de 3x4 awg.</v>
          </cell>
        </row>
        <row r="66">
          <cell r="A66" t="str">
            <v>Cable de acero 1/4"</v>
          </cell>
        </row>
        <row r="67">
          <cell r="A67" t="str">
            <v>Cable de acero extrarresistente super GX de 1/4"</v>
          </cell>
        </row>
        <row r="68">
          <cell r="A68" t="str">
            <v>Cable de acero extrarresistente super GX de 3/8"</v>
          </cell>
        </row>
        <row r="69">
          <cell r="A69" t="str">
            <v>Cable de cobre aislado con neutro concentrico 600 V 2x8 AWG</v>
          </cell>
        </row>
        <row r="70">
          <cell r="A70" t="str">
            <v>Cable de cobre aislado con neutro concentrico 600 V 2x8+1x8 AWG</v>
          </cell>
        </row>
        <row r="71">
          <cell r="A71" t="str">
            <v>Cable de cobre aislado con neutro concentrico 600 V 3x6+1x8 AWG</v>
          </cell>
        </row>
        <row r="72">
          <cell r="A72" t="str">
            <v>Cable de cobre aislado No. 1/0</v>
          </cell>
        </row>
        <row r="73">
          <cell r="A73" t="str">
            <v>Cable de cobre desnudo # 12 awg</v>
          </cell>
        </row>
        <row r="74">
          <cell r="A74" t="str">
            <v>Cable de cobre desnudo calibre 4</v>
          </cell>
        </row>
        <row r="75">
          <cell r="A75" t="str">
            <v>Cable de cobre forrado tipo THNN # 2/0 awg. Blando</v>
          </cell>
        </row>
        <row r="76">
          <cell r="A76" t="str">
            <v>Cable de cobre forrado tipo THNN # 4/0 awg. Blando</v>
          </cell>
        </row>
        <row r="77">
          <cell r="A77" t="str">
            <v>Cable de cobre para acometida tipo antifraude 1x8 + 8 PE/PVC Procables</v>
          </cell>
        </row>
        <row r="78">
          <cell r="A78" t="str">
            <v>Cable de cobre THW No. 2</v>
          </cell>
        </row>
        <row r="79">
          <cell r="A79" t="str">
            <v>Cable de cobre THW No. 2/0</v>
          </cell>
        </row>
        <row r="80">
          <cell r="A80" t="str">
            <v>Cable de cobre THW No. 4/0</v>
          </cell>
        </row>
        <row r="81">
          <cell r="A81" t="str">
            <v>Cable de cobre trenzado para derivaciones 3 N° 2 + 1 N° 4 AWG</v>
          </cell>
        </row>
        <row r="82">
          <cell r="A82" t="str">
            <v>Cable de comunicación RS 485. Incluye conectores.</v>
          </cell>
        </row>
        <row r="83">
          <cell r="A83" t="str">
            <v>Cable en acero galvanizado de 3/8" suave.</v>
          </cell>
        </row>
        <row r="84">
          <cell r="A84" t="str">
            <v xml:space="preserve">Cable tipo cuádruplex AL 600V, 90°C   (3 N° 1/0 XLPE + 1 N° 1/0 ACSR aislado)  </v>
          </cell>
        </row>
        <row r="85">
          <cell r="A85" t="str">
            <v>Cable tipo cuádruplex AL 600V, 90°C  (3 N° 4/0 XLPE + 1 N° 4/0 ACSR aislado)</v>
          </cell>
        </row>
        <row r="86">
          <cell r="A86" t="str">
            <v>Cable tipo cuádruplex AL 600V, 90°C (3 N° 2/0 XLPE + 1 N° 2/0 ACSR aislado)</v>
          </cell>
        </row>
        <row r="87">
          <cell r="A87" t="str">
            <v>Cable tipo cuádruplex ALl 600V, 90°C  (3 N° 2 XLPE + 1 N° 2 ACSR aislado)</v>
          </cell>
        </row>
        <row r="88">
          <cell r="A88" t="str">
            <v>Cable tipo triplex (2 N° 2/0 XLPE + 1 N° 1/0 ACSR)</v>
          </cell>
        </row>
        <row r="89">
          <cell r="A89" t="str">
            <v>Cable tipo triplex ALl 600V, 90°C  (2 N° 2 XLPE + 1 N° 2 ACSR aislado)</v>
          </cell>
        </row>
        <row r="90">
          <cell r="A90" t="str">
            <v xml:space="preserve">Cable trenzado tipo Triplex en aluminio : 2 # 4/0 + 1 # 4/0 </v>
          </cell>
        </row>
        <row r="91">
          <cell r="A91" t="str">
            <v>Cable triplex XLPE 15 KV 1/0 AWG</v>
          </cell>
        </row>
        <row r="92">
          <cell r="A92" t="str">
            <v>Cable y accesorios de conexionado display de lectura de usuarios. Incluye tubo EMT de 1/"x3mt, cinta bandit, hebillas, boquilla, silicona, cable duplex y conectores.</v>
          </cell>
        </row>
        <row r="93">
          <cell r="A93" t="str">
            <v>Cable y accesorios de conexionado modulo de lectura</v>
          </cell>
        </row>
        <row r="94">
          <cell r="A94" t="str">
            <v>Cable y accesorios de conexionado transformadores de corriente</v>
          </cell>
        </row>
        <row r="95">
          <cell r="A95" t="str">
            <v>Caja basica de distribucion</v>
          </cell>
        </row>
        <row r="96">
          <cell r="A96" t="str">
            <v>Caja de dirivación para acometidas</v>
          </cell>
        </row>
        <row r="97">
          <cell r="A97" t="str">
            <v>Caja de medidor bifasico con puerta removible</v>
          </cell>
        </row>
        <row r="98">
          <cell r="A98" t="str">
            <v>Caja de medidor monofasico con puerta removible</v>
          </cell>
        </row>
        <row r="99">
          <cell r="A99" t="str">
            <v>Caja de medidor trifasico con puerta removible</v>
          </cell>
        </row>
        <row r="100">
          <cell r="A100" t="str">
            <v>Caja de Policarbonato para medidor tipo 1</v>
          </cell>
        </row>
        <row r="101">
          <cell r="A101" t="str">
            <v>Caja monofásica de Derivación de  5  salidas marca AMP tipo resorte</v>
          </cell>
        </row>
        <row r="102">
          <cell r="A102" t="str">
            <v>Caja monofásica de Derivación de 8/9 salidas marca AMP tipo resorte</v>
          </cell>
        </row>
        <row r="103">
          <cell r="A103" t="str">
            <v>Caja trifásica tipo intemperie para acometidas</v>
          </cell>
        </row>
        <row r="104">
          <cell r="A104" t="str">
            <v>Campana terminal PVC de 4"</v>
          </cell>
        </row>
        <row r="105">
          <cell r="A105" t="str">
            <v>Capacete galvanizado de 1"</v>
          </cell>
        </row>
        <row r="106">
          <cell r="A106" t="str">
            <v>Cercha de madera de 2,4 para camareta de TRF</v>
          </cell>
        </row>
        <row r="107">
          <cell r="A107" t="str">
            <v>Cerco de madera inmunizada de 2,2 mts</v>
          </cell>
        </row>
        <row r="108">
          <cell r="A108" t="str">
            <v>Cinta acero inoxidable de 5/8"</v>
          </cell>
        </row>
        <row r="109">
          <cell r="A109" t="str">
            <v>Cinta bandit de 3/4"</v>
          </cell>
        </row>
        <row r="110">
          <cell r="A110" t="str">
            <v>Cinta de Aluminio protectora para ACSR</v>
          </cell>
        </row>
        <row r="111">
          <cell r="A111" t="str">
            <v>Cinta mastic de caucho (pieza de 83mmX114mm)</v>
          </cell>
        </row>
        <row r="112">
          <cell r="A112" t="str">
            <v>Codo galvanizado de 1"</v>
          </cell>
        </row>
        <row r="113">
          <cell r="A113" t="str">
            <v>Collarín 1 salida 6" a 7"</v>
          </cell>
        </row>
        <row r="114">
          <cell r="A114" t="str">
            <v>Collarín 1 salida 6" a 7" para transformador</v>
          </cell>
        </row>
        <row r="115">
          <cell r="A115" t="str">
            <v xml:space="preserve">Collarín 2 salidas 5" - 6"  </v>
          </cell>
        </row>
        <row r="116">
          <cell r="A116" t="str">
            <v>Collarín 2 salidas 8" - 9"</v>
          </cell>
        </row>
        <row r="117">
          <cell r="A117" t="str">
            <v>Collarin dos salidas de 15 a 20 cm</v>
          </cell>
        </row>
        <row r="118">
          <cell r="A118" t="str">
            <v>Collarin una salida de 15 a 20 cm</v>
          </cell>
        </row>
        <row r="119">
          <cell r="A119" t="str">
            <v>Concreto de 3000 PSI</v>
          </cell>
        </row>
        <row r="120">
          <cell r="A120" t="str">
            <v xml:space="preserve">Conductor aislado de cobre # 8 awg </v>
          </cell>
        </row>
        <row r="121">
          <cell r="A121" t="str">
            <v>Conductor de aluminio tipo ACSR # 1/0 awg dos hilos</v>
          </cell>
        </row>
        <row r="122">
          <cell r="A122" t="str">
            <v>Conductor de aluminio tipo ACSR # 1/0 awg tres hilos</v>
          </cell>
        </row>
        <row r="123">
          <cell r="A123" t="str">
            <v>Conector AMPACT Ref. 600403 para conductor tipo  ACSR # 1/0</v>
          </cell>
        </row>
        <row r="124">
          <cell r="A124" t="str">
            <v>Conector bimetálico ranuras paralelas Cu-Al dos pernos</v>
          </cell>
        </row>
        <row r="125">
          <cell r="A125" t="str">
            <v>Conector Bimetálico un perno calibre 4 a 2</v>
          </cell>
        </row>
        <row r="126">
          <cell r="A126" t="str">
            <v>Conector compresión # 2 - # 2 Cu.</v>
          </cell>
        </row>
        <row r="127">
          <cell r="A127" t="str">
            <v>Conector de aluminio de ranuras paralelas calibre 2 a 2/0</v>
          </cell>
        </row>
        <row r="128">
          <cell r="A128" t="str">
            <v>Conector de cobre tipo paleta para conductor No 1/0</v>
          </cell>
        </row>
        <row r="129">
          <cell r="A129" t="str">
            <v>Conector de cobre tipo paleta para conductor No 2</v>
          </cell>
        </row>
        <row r="130">
          <cell r="A130" t="str">
            <v>Conector de cobre tipo paleta para conductor No 2/0</v>
          </cell>
        </row>
        <row r="131">
          <cell r="A131" t="str">
            <v>Conector de cobre tipo paleta para conductor No 4/0</v>
          </cell>
        </row>
        <row r="132">
          <cell r="A132" t="str">
            <v>Conector de compresión de ranuras paralelas</v>
          </cell>
        </row>
        <row r="133">
          <cell r="A133" t="str">
            <v>Conector de compresion en ranuras paralelas tipo 3</v>
          </cell>
        </row>
        <row r="134">
          <cell r="A134" t="str">
            <v>Conector de perforación cruce aereo</v>
          </cell>
        </row>
        <row r="135">
          <cell r="A135" t="str">
            <v>Conector de tipo compresión para pica puesta a tierra.</v>
          </cell>
        </row>
        <row r="136">
          <cell r="A136" t="str">
            <v>Conector de tipo cuña para conductor # 1/0 awg ACSR</v>
          </cell>
        </row>
        <row r="137">
          <cell r="A137" t="str">
            <v>Conector de tornillo con chaqueta aislante, tipo 1</v>
          </cell>
        </row>
        <row r="138">
          <cell r="A138" t="str">
            <v>Conector de tornillo con chaqueta aislante, tipo 2</v>
          </cell>
        </row>
        <row r="139">
          <cell r="A139" t="str">
            <v>Conector de tornillo con chaqueta aislante, tipo 4</v>
          </cell>
        </row>
        <row r="140">
          <cell r="A140" t="str">
            <v>Conector para Varilla copperweld de 5/8"</v>
          </cell>
        </row>
        <row r="141">
          <cell r="A141" t="str">
            <v>Conector ranuras paralelas para cable de guarda de 1/4"</v>
          </cell>
        </row>
        <row r="142">
          <cell r="A142" t="str">
            <v>Conector Tipo Cuña</v>
          </cell>
        </row>
        <row r="143">
          <cell r="A143" t="str">
            <v>Conector tipo cuña para acometida de nivel I</v>
          </cell>
        </row>
        <row r="144">
          <cell r="A144" t="str">
            <v>Conector tipo tornillo para puesta a tierra</v>
          </cell>
        </row>
        <row r="145">
          <cell r="A145" t="str">
            <v xml:space="preserve">Conectores de perforación de una salida de 2 - 8 </v>
          </cell>
        </row>
        <row r="146">
          <cell r="A146" t="str">
            <v>Contador monofásico bifilar tipo 1 MD  cicclométrico</v>
          </cell>
        </row>
        <row r="147">
          <cell r="A147" t="str">
            <v>Coraza metálica para ACSR aislador simple con sus grilletes</v>
          </cell>
        </row>
        <row r="148">
          <cell r="A148" t="str">
            <v>Cortacircuitos monopolares de 15 Kv. A 50/100 amp.  En acero inoxidable, marca Melec S. A.</v>
          </cell>
        </row>
        <row r="149">
          <cell r="A149" t="str">
            <v>Cortacircuitos para 13,8 KV 100A</v>
          </cell>
        </row>
        <row r="150">
          <cell r="A150" t="str">
            <v>Cortacircuitos tipo expulsion 15 KV-100A</v>
          </cell>
        </row>
        <row r="151">
          <cell r="A151" t="str">
            <v>Cruceta de madera inmunizada de 100 cm</v>
          </cell>
        </row>
        <row r="152">
          <cell r="A152" t="str">
            <v>Cruceta de madera inmunizada de 2 mt</v>
          </cell>
        </row>
        <row r="153">
          <cell r="A153" t="str">
            <v>Cruceta metálica 3X3X3/8'X2.4 m</v>
          </cell>
        </row>
        <row r="154">
          <cell r="A154" t="str">
            <v>Cruceta metálica 3X3X3/8'X4 m</v>
          </cell>
        </row>
        <row r="155">
          <cell r="A155" t="str">
            <v>Cruceta metálica 3X3X3/8'X6 m</v>
          </cell>
        </row>
        <row r="156">
          <cell r="A156" t="str">
            <v>Cruceta metalica de 1,5m angulo de 2 1/2"x2 1/2"x3/16"</v>
          </cell>
        </row>
        <row r="157">
          <cell r="A157" t="str">
            <v>Cruceta metalica de 2m angulo de 2 1/2"x2 1/2"x3/16"</v>
          </cell>
        </row>
        <row r="158">
          <cell r="A158" t="str">
            <v>Cruceta metalica de 4m angulo de 2 1/2"x2 1/2"x1/4"</v>
          </cell>
        </row>
        <row r="159">
          <cell r="A159" t="str">
            <v>Cruceta metalica de 6m angulo de 2 1/2"x2 1/2"x1/4"</v>
          </cell>
        </row>
        <row r="160">
          <cell r="A160" t="str">
            <v>Cruceta metálica en angulo galvanizado de 2,40 mts x3"x 5/16"</v>
          </cell>
        </row>
        <row r="161">
          <cell r="A161" t="str">
            <v>Crucetas metálicas en ángulo galv. De 2,40 mts. 3" x 5/16"</v>
          </cell>
        </row>
        <row r="162">
          <cell r="A162" t="str">
            <v xml:space="preserve">Cubos metálicos galvanizados para soporte de c/circuitos </v>
          </cell>
        </row>
        <row r="163">
          <cell r="A163" t="str">
            <v>Diagonal metalica en varilla tipo 1</v>
          </cell>
        </row>
        <row r="164">
          <cell r="A164" t="str">
            <v>Diagonal metalica recta de 0,68 mt en angulo de 1 1/2"x3/16"</v>
          </cell>
        </row>
        <row r="165">
          <cell r="A165" t="str">
            <v>Diagonal metalica recta de 1,1 mt en angulo de 1 1/2"x3/16"</v>
          </cell>
        </row>
        <row r="166">
          <cell r="A166" t="str">
            <v>Display para lectura de consumo por parte de usuarios</v>
          </cell>
        </row>
        <row r="167">
          <cell r="A167" t="str">
            <v>Ducto de acero galvanizado de 1"x3 m</v>
          </cell>
        </row>
        <row r="168">
          <cell r="A168" t="str">
            <v>Equipo de computo minimo Pentium IV, memoria RAM 1 GB, disco duro 100 GB, monitor 15¨LCD, impresora laser ó superior.</v>
          </cell>
        </row>
        <row r="169">
          <cell r="A169" t="str">
            <v>Esparrago 5/8x10" cuatro tuercas</v>
          </cell>
        </row>
        <row r="170">
          <cell r="A170" t="str">
            <v>Esparrago de 5/8"x20"</v>
          </cell>
        </row>
        <row r="171">
          <cell r="A171" t="str">
            <v>Espigo extremo de poste para 15 KV</v>
          </cell>
        </row>
        <row r="172">
          <cell r="A172" t="str">
            <v>Espigo para aislador Line-Post 3/4"</v>
          </cell>
        </row>
        <row r="173">
          <cell r="A173" t="str">
            <v>Espigo para aislador Line-Post 5/8"</v>
          </cell>
        </row>
        <row r="174">
          <cell r="A174" t="str">
            <v>Espigo pin cruceta metalica para 15 KV</v>
          </cell>
        </row>
        <row r="175">
          <cell r="A175" t="str">
            <v>Espigo pin cruceta metalica para 36 KV</v>
          </cell>
        </row>
        <row r="176">
          <cell r="A176" t="str">
            <v>Espigo recto acanalado para Line - Post</v>
          </cell>
        </row>
        <row r="177">
          <cell r="A177" t="str">
            <v>Estacas</v>
          </cell>
        </row>
        <row r="178">
          <cell r="A178" t="str">
            <v>Estribo para media tensión</v>
          </cell>
        </row>
        <row r="179">
          <cell r="A179" t="str">
            <v>Estribo para nivel I</v>
          </cell>
        </row>
        <row r="180">
          <cell r="A180" t="str">
            <v>Extensión de soporte para red trenzada de baja tensión</v>
          </cell>
        </row>
        <row r="181">
          <cell r="A181" t="str">
            <v>Fusible de cable universal</v>
          </cell>
        </row>
        <row r="182">
          <cell r="A182" t="str">
            <v>Fusible tipo dual de 5,2 A. para 13,2 kV.</v>
          </cell>
        </row>
        <row r="183">
          <cell r="A183" t="str">
            <v>Fusible tipo NH - 00 - 160 A.</v>
          </cell>
        </row>
        <row r="184">
          <cell r="A184" t="str">
            <v>Fusible tipo NH - 00 - 40 A.</v>
          </cell>
        </row>
        <row r="185">
          <cell r="A185" t="str">
            <v>Fusible tipo NH - 00 - 80 A.</v>
          </cell>
        </row>
        <row r="186">
          <cell r="A186" t="str">
            <v>Fusible tipo NH - 2 - 200 A.</v>
          </cell>
        </row>
        <row r="187">
          <cell r="A187" t="str">
            <v>Fusible tipo NH segun carga</v>
          </cell>
        </row>
        <row r="188">
          <cell r="A188" t="str">
            <v>Fusibles para M.T. de 4 amp.</v>
          </cell>
        </row>
        <row r="189">
          <cell r="A189" t="str">
            <v>Fusibles para M.T. de 6 amp.</v>
          </cell>
        </row>
        <row r="190">
          <cell r="A190" t="str">
            <v>Grapa de operar en Caliente</v>
          </cell>
        </row>
        <row r="191">
          <cell r="A191" t="str">
            <v>Grapa de retención aislada para red trenzada de baja tensión</v>
          </cell>
        </row>
        <row r="192">
          <cell r="A192" t="str">
            <v>Grapa de retencion tipo pistola para cable de guarda</v>
          </cell>
        </row>
        <row r="193">
          <cell r="A193" t="str">
            <v>Grapa de suspensión en aluminio calibre 4/0 AWG-266,8 mcm</v>
          </cell>
        </row>
        <row r="194">
          <cell r="A194" t="str">
            <v xml:space="preserve">Grapa de suspensión en aluminio para ángulos </v>
          </cell>
        </row>
        <row r="195">
          <cell r="A195" t="str">
            <v>Grapa de suspensión para cable trenzado de baja tensión</v>
          </cell>
        </row>
        <row r="196">
          <cell r="A196" t="str">
            <v>Grapa para retenida cables de 5/16 a 1/2", 3 tornillos</v>
          </cell>
        </row>
        <row r="197">
          <cell r="A197" t="str">
            <v>Grapa prensahilos de 6"x3/8" tres pernos</v>
          </cell>
        </row>
        <row r="198">
          <cell r="A198" t="str">
            <v>Grapa retencion tipo pistola para calibre 4/0-266,8 de 3 Ues</v>
          </cell>
        </row>
        <row r="199">
          <cell r="A199" t="str">
            <v>Grapa retencion tipo pistola para calibre 6-2/0 de 2 Ues</v>
          </cell>
        </row>
        <row r="200">
          <cell r="A200" t="str">
            <v>Grapa terminal en aluminio calibre 6 - 2/0</v>
          </cell>
        </row>
        <row r="201">
          <cell r="A201" t="str">
            <v>Grapas de amarre en aluminio tipo pasante de dos pernos en U para conductor de aluminio tipo ACSR # 1/0 awg</v>
          </cell>
        </row>
        <row r="202">
          <cell r="A202" t="str">
            <v>Guardacabo 1/2"</v>
          </cell>
        </row>
        <row r="203">
          <cell r="A203" t="str">
            <v>Guardacabo 3/8"</v>
          </cell>
        </row>
        <row r="204">
          <cell r="A204" t="str">
            <v>Guardacabo en acero galvanizado de 1/2".</v>
          </cell>
        </row>
        <row r="205">
          <cell r="A205" t="str">
            <v>Hebilla para cinta bandit</v>
          </cell>
        </row>
        <row r="206">
          <cell r="A206" t="str">
            <v>Hebillas acero inoxidable de 5/8"</v>
          </cell>
        </row>
        <row r="207">
          <cell r="A207" t="str">
            <v>Hebillas en acero inoxidable ( cinta Band - it ) de 3/4"</v>
          </cell>
        </row>
        <row r="208">
          <cell r="A208" t="str">
            <v>Hebillas en acero inoxidable de 3/4" para cinta band - it</v>
          </cell>
        </row>
        <row r="209">
          <cell r="A209" t="str">
            <v>Herraje cuerda de guitarra</v>
          </cell>
        </row>
        <row r="210">
          <cell r="A210" t="str">
            <v xml:space="preserve">Herraje para soporte de seccionador de baja tensión de 160A. </v>
          </cell>
        </row>
        <row r="211">
          <cell r="A211" t="str">
            <v xml:space="preserve">Herraje para soporte de seccionador de baja tensión de 400A. </v>
          </cell>
        </row>
        <row r="212">
          <cell r="A212" t="str">
            <v>Hilo fusible tipo H 13.2 KV (según TRF)</v>
          </cell>
        </row>
        <row r="213">
          <cell r="A213" t="str">
            <v>Licencia Softward para equipo de computo (Windows XP ó superior)</v>
          </cell>
        </row>
        <row r="214">
          <cell r="A214" t="str">
            <v>Medidor de energia activa bifasico, tarifa sencilla 15(60) A, 120 V.</v>
          </cell>
        </row>
        <row r="215">
          <cell r="A215" t="str">
            <v>Medidor de energia activa monofasico, tarifa sencilla 15(60) A, 120 V.</v>
          </cell>
        </row>
        <row r="216">
          <cell r="A216" t="str">
            <v>Medidor de energia activa trifasico, tarifa sencilla 20(100) A, 120 V.</v>
          </cell>
        </row>
        <row r="217">
          <cell r="A217" t="str">
            <v>Metros de cable de cobre desnudo Nª 2 awg. Suave</v>
          </cell>
        </row>
        <row r="218">
          <cell r="A218" t="str">
            <v>Modem de comunicacion entre cajas basicas</v>
          </cell>
        </row>
        <row r="219">
          <cell r="A219" t="str">
            <v>Modem de comunicación macromedidores-centro de gestion</v>
          </cell>
        </row>
        <row r="220">
          <cell r="A220" t="str">
            <v>Modem RF</v>
          </cell>
        </row>
        <row r="221">
          <cell r="A221" t="str">
            <v xml:space="preserve">Modem TLC </v>
          </cell>
        </row>
        <row r="222">
          <cell r="A222" t="str">
            <v>Modulo de lectura 5 Amp para macromedicion. Incluido certificado de calibracion</v>
          </cell>
        </row>
        <row r="223">
          <cell r="A223" t="str">
            <v>Modulo de lectura, corte y reconexion 60 ó 100 Amp. Incluido certificado de calibracion</v>
          </cell>
        </row>
        <row r="224">
          <cell r="A224" t="str">
            <v>Molde en Grafito para soldadura exotermica</v>
          </cell>
        </row>
        <row r="225">
          <cell r="A225" t="str">
            <v>Pararrayo trifásico para baja tensión 175 V. 5 kA.</v>
          </cell>
        </row>
        <row r="226">
          <cell r="A226" t="str">
            <v>Pararrayos de tipo distribución serie 12 Kv. Poliméricos.</v>
          </cell>
        </row>
        <row r="227">
          <cell r="A227" t="str">
            <v>Pararrayos polimerico 12 KV-10 KA</v>
          </cell>
        </row>
        <row r="228">
          <cell r="A228" t="str">
            <v>Pararrayos tipo distribución, clase 12 KV, 10 KA</v>
          </cell>
        </row>
        <row r="229">
          <cell r="A229" t="str">
            <v>Percha de un puesto galvanizada completa</v>
          </cell>
        </row>
        <row r="230">
          <cell r="A230" t="str">
            <v>Percha galvanizada tipo pesado de 2 puestos</v>
          </cell>
        </row>
        <row r="231">
          <cell r="A231" t="str">
            <v>Percha galvanizada tipo pesado de 3 puestos</v>
          </cell>
        </row>
        <row r="232">
          <cell r="A232" t="str">
            <v>Percha galvanizada tipo pesado de 4 puestos</v>
          </cell>
        </row>
        <row r="233">
          <cell r="A233" t="str">
            <v>Percha galvanizada tipo pesado de 5 puestos</v>
          </cell>
        </row>
        <row r="234">
          <cell r="A234" t="str">
            <v>Percha porta aislador de 1 puesto</v>
          </cell>
        </row>
        <row r="235">
          <cell r="A235" t="str">
            <v>Percha secundaria para un alambre</v>
          </cell>
        </row>
        <row r="236">
          <cell r="A236" t="str">
            <v>Perno de carruaje de 5/8"x2"</v>
          </cell>
        </row>
        <row r="237">
          <cell r="A237" t="str">
            <v>Perno de maquina de 1/2"x1 1/2"</v>
          </cell>
        </row>
        <row r="238">
          <cell r="A238" t="str">
            <v>Perno de maquina de 1/2"x6"</v>
          </cell>
        </row>
        <row r="239">
          <cell r="A239" t="str">
            <v>Perno de maquina de 5/8"x10"</v>
          </cell>
        </row>
        <row r="240">
          <cell r="A240" t="str">
            <v>Perno de maquina de 5/8"x12"</v>
          </cell>
        </row>
        <row r="241">
          <cell r="A241" t="str">
            <v>Perno de maquina de 5/8"x8"</v>
          </cell>
        </row>
        <row r="242">
          <cell r="A242" t="str">
            <v>Perno de ojo abierto de 5/8"x10"</v>
          </cell>
        </row>
        <row r="243">
          <cell r="A243" t="str">
            <v>Perno de ojo dos tuercas 5/8"x4"</v>
          </cell>
        </row>
        <row r="244">
          <cell r="A244" t="str">
            <v>Perno de ojo dos tuercas 5/8"x8"</v>
          </cell>
        </row>
        <row r="245">
          <cell r="A245" t="str">
            <v>Perno de ojo tipo 2 (5/8"x254 mm)</v>
          </cell>
        </row>
        <row r="246">
          <cell r="A246" t="str">
            <v>Perno de rosca corrida en acero galvanizado de 5/8" x 16" con tuercas hexagonales.</v>
          </cell>
        </row>
        <row r="247">
          <cell r="A247" t="str">
            <v>Perno de rosca corrida en acero galvanizado de 5/8" x 20" con tuercas hexagonales.</v>
          </cell>
        </row>
        <row r="248">
          <cell r="A248" t="str">
            <v>Perno en U de 1/2"</v>
          </cell>
        </row>
        <row r="249">
          <cell r="A249" t="str">
            <v>Perno largo en acero galv. De 3/4" x7" con tuerca y arandelas.</v>
          </cell>
        </row>
        <row r="250">
          <cell r="A250" t="str">
            <v>Pica de puesta a tierra de 5/8" x 8'</v>
          </cell>
        </row>
        <row r="251">
          <cell r="A251" t="str">
            <v>Pinza de anclaje tipo PA - 1/0 - -1500</v>
          </cell>
        </row>
        <row r="252">
          <cell r="A252" t="str">
            <v>Platina de 5"X5"X1/4" para anclaje</v>
          </cell>
        </row>
        <row r="253">
          <cell r="A253" t="str">
            <v>Poste de concreto  de 12 mts. x 300 daN  Pretenzado , centrifug.</v>
          </cell>
        </row>
        <row r="254">
          <cell r="A254" t="str">
            <v>Poste de concreto  de 12 mts. x 500 daN Pretenzado , centrifug.</v>
          </cell>
        </row>
        <row r="255">
          <cell r="A255" t="str">
            <v>Poste de concreto  de 9 mts. x 300 daN. Pretenzado , centrifug.</v>
          </cell>
        </row>
        <row r="256">
          <cell r="A256" t="str">
            <v>Poste de concreto  de 9 mts. x 500 daN . Pretenzado , centrifug.</v>
          </cell>
        </row>
        <row r="257">
          <cell r="A257" t="str">
            <v>Poste de concreto de 10 m.-510 kg.</v>
          </cell>
        </row>
        <row r="258">
          <cell r="A258" t="str">
            <v>Poste de concreto de 10 m.-750 kg.</v>
          </cell>
        </row>
        <row r="259">
          <cell r="A259" t="str">
            <v>Poste de concreto de 12 m.-510 kg.</v>
          </cell>
        </row>
        <row r="260">
          <cell r="A260" t="str">
            <v>Poste de concreto de 12 m.-750 kg.</v>
          </cell>
        </row>
        <row r="261">
          <cell r="A261" t="str">
            <v>Poste de concreto de 8 m.-1050 kg.</v>
          </cell>
        </row>
        <row r="262">
          <cell r="A262" t="str">
            <v>Poste de concreto de 8 m.-510 kg.</v>
          </cell>
        </row>
        <row r="263">
          <cell r="A263" t="str">
            <v>Poste de concreto de 8 m.-750 kg.</v>
          </cell>
        </row>
        <row r="264">
          <cell r="A264" t="str">
            <v>Poste en concreto de 12mX510 Kg</v>
          </cell>
        </row>
        <row r="265">
          <cell r="A265" t="str">
            <v>Poste en concreto de 12mX750 Kg</v>
          </cell>
        </row>
        <row r="266">
          <cell r="A266" t="str">
            <v>Poste en concreto de 14mX1050 Kg</v>
          </cell>
        </row>
        <row r="267">
          <cell r="A267" t="str">
            <v>Poste en concreto de 14mX750 Kg</v>
          </cell>
        </row>
        <row r="268">
          <cell r="A268" t="str">
            <v>Poste en concreto de 8mX510 Kg</v>
          </cell>
        </row>
        <row r="269">
          <cell r="A269" t="str">
            <v>Poste en concreto de 8mX750 Kg</v>
          </cell>
        </row>
        <row r="270">
          <cell r="A270" t="str">
            <v xml:space="preserve">Agua </v>
          </cell>
        </row>
        <row r="271">
          <cell r="A271" t="str">
            <v>Arena</v>
          </cell>
        </row>
        <row r="272">
          <cell r="A272" t="str">
            <v>Cemento gris</v>
          </cell>
        </row>
        <row r="273">
          <cell r="A273" t="str">
            <v>desperdicios</v>
          </cell>
        </row>
        <row r="274">
          <cell r="A274" t="str">
            <v>Formaletas y otros</v>
          </cell>
        </row>
        <row r="275">
          <cell r="A275" t="str">
            <v>Gransón</v>
          </cell>
        </row>
        <row r="276">
          <cell r="A276" t="str">
            <v>Recebo</v>
          </cell>
        </row>
        <row r="277">
          <cell r="A277" t="str">
            <v>Retención preformada en acero de 3/8".</v>
          </cell>
        </row>
        <row r="278">
          <cell r="A278" t="str">
            <v>Retensión preformada tipo Omega.</v>
          </cell>
        </row>
        <row r="279">
          <cell r="A279" t="str">
            <v>Seccionador monopolar 400 AMP, 15 KV</v>
          </cell>
        </row>
        <row r="280">
          <cell r="A280" t="str">
            <v>Seccionador portafusible para baja tensión 160 A.</v>
          </cell>
        </row>
        <row r="281">
          <cell r="A281" t="str">
            <v>Seccionador portafusible para baja tensión 400 A.</v>
          </cell>
        </row>
        <row r="282">
          <cell r="A282" t="str">
            <v>Silleta para cruceta de madera tipo ICEL</v>
          </cell>
        </row>
        <row r="283">
          <cell r="A283" t="str">
            <v>Soldadura exotermica carga de 115 gr</v>
          </cell>
        </row>
        <row r="284">
          <cell r="A284" t="str">
            <v>Soldadura exotermica carga de 150 gr</v>
          </cell>
        </row>
        <row r="285">
          <cell r="A285" t="str">
            <v>Soporte para aislador Line-Post punta de poste 11/16"</v>
          </cell>
        </row>
        <row r="286">
          <cell r="A286" t="str">
            <v>Soporte para conductor en fachada hasta 25 mm.</v>
          </cell>
        </row>
        <row r="287">
          <cell r="A287" t="str">
            <v>Soportes (Collarines ) galvanizados para transformador</v>
          </cell>
        </row>
        <row r="288">
          <cell r="A288" t="str">
            <v>Tapon para ducto PVC de 4"</v>
          </cell>
        </row>
        <row r="289">
          <cell r="A289" t="str">
            <v>Tapón sellador para cable cuadruplex</v>
          </cell>
        </row>
        <row r="290">
          <cell r="A290" t="str">
            <v>Tensor</v>
          </cell>
        </row>
        <row r="291">
          <cell r="A291" t="str">
            <v>Tensor de acometidas</v>
          </cell>
        </row>
        <row r="292">
          <cell r="A292" t="str">
            <v>Terminal de compresión para cable 2/0 awg</v>
          </cell>
        </row>
        <row r="293">
          <cell r="A293" t="str">
            <v>Terminal de compresión para cable 4/0 awg</v>
          </cell>
        </row>
        <row r="294">
          <cell r="A294" t="str">
            <v>Terminal premoldeado 15 KV tipo exterior</v>
          </cell>
        </row>
        <row r="295">
          <cell r="A295" t="str">
            <v xml:space="preserve">Terminales Bimetàlicos </v>
          </cell>
        </row>
        <row r="296">
          <cell r="A296" t="str">
            <v>Tornapunta en V 48"</v>
          </cell>
        </row>
        <row r="297">
          <cell r="A297" t="str">
            <v>Tornillo armazón doble 5/8"X12</v>
          </cell>
        </row>
        <row r="298">
          <cell r="A298" t="str">
            <v>Tornillo de acero galvanizado de 5/8"x15"</v>
          </cell>
        </row>
        <row r="299">
          <cell r="A299" t="str">
            <v>Tornillo de acero galvanizado de 5/8"x5"</v>
          </cell>
        </row>
        <row r="300">
          <cell r="A300" t="str">
            <v>Tornillo de bronce para borna terminal 5/8"x2"</v>
          </cell>
        </row>
        <row r="301">
          <cell r="A301" t="str">
            <v>Tornillo de carruaje de 5/8"x1 1/2"</v>
          </cell>
        </row>
        <row r="302">
          <cell r="A302" t="str">
            <v>Tornillo de carruaje de 5/8"x1 1/2" con tuerca hexagonal</v>
          </cell>
        </row>
        <row r="303">
          <cell r="A303" t="str">
            <v>Tornillo de carruaje de 5/8"x3 3/4" con tuerca hexagonal</v>
          </cell>
        </row>
        <row r="304">
          <cell r="A304" t="str">
            <v>Tornillo de máquina 5/8 X 2"</v>
          </cell>
        </row>
        <row r="305">
          <cell r="A305" t="str">
            <v>Tornillo de máquina 5/8 X 9"</v>
          </cell>
        </row>
        <row r="306">
          <cell r="A306" t="str">
            <v>Tornillo en acero con Ojo galvanizado de 5/8" x 10"</v>
          </cell>
        </row>
        <row r="307">
          <cell r="A307" t="str">
            <v>Tornillo en acero galv. De 5/8" x 10" con tuerca hexagonal.</v>
          </cell>
        </row>
        <row r="308">
          <cell r="A308" t="str">
            <v>Tornillo en acero galvanizado con Ojo de 5/8"x12"  y tuerca.</v>
          </cell>
        </row>
        <row r="309">
          <cell r="A309" t="str">
            <v>Torrecilla metalica de 12 mts</v>
          </cell>
        </row>
        <row r="310">
          <cell r="A310" t="str">
            <v>Torrecilla metalica de 14 mts</v>
          </cell>
        </row>
        <row r="311">
          <cell r="A311" t="str">
            <v>Transformador  monofásico de dos bornes tipo poste de 50 Kva, a 13.200/240/120 V Siemens/ ABB / Rymel ó similar.</v>
          </cell>
        </row>
        <row r="312">
          <cell r="A312" t="str">
            <v>Transformador  monofásico de dos bornes tipo poste de 75 Kva, a 13.200/240/120 V Siemens/ ABB / Rymel ó similar.</v>
          </cell>
        </row>
        <row r="313">
          <cell r="A313" t="str">
            <v>Transformador de corriente tipo ventana 300-200-100/5 Amp.</v>
          </cell>
        </row>
        <row r="314">
          <cell r="A314" t="str">
            <v>Transformador monofásico 10 kVA 13.200/240-120 V.</v>
          </cell>
        </row>
        <row r="315">
          <cell r="A315" t="str">
            <v>Transformador monofásico 15 kVA 13.200/240-120 V.</v>
          </cell>
        </row>
        <row r="316">
          <cell r="A316" t="str">
            <v>Transformador monofásico 25 kVA 13.200/240-120 V.</v>
          </cell>
        </row>
        <row r="317">
          <cell r="A317" t="str">
            <v>Transformador monofásico 5 kVA 13.200/240-120 V.</v>
          </cell>
        </row>
        <row r="318">
          <cell r="A318" t="str">
            <v>Transformador trifásico 112.5 kVA 13.200/208-120 V.</v>
          </cell>
        </row>
        <row r="319">
          <cell r="A319" t="str">
            <v>Transformador trifásico 112.5 kVA 13.200/208-120 V.</v>
          </cell>
        </row>
        <row r="320">
          <cell r="A320" t="str">
            <v>Transformador trifásico 15 kVA 13.200/208-120 V.</v>
          </cell>
        </row>
        <row r="321">
          <cell r="A321" t="str">
            <v>Transformador trifásico 15 kVA 13.200/220-127 V.</v>
          </cell>
        </row>
        <row r="322">
          <cell r="A322" t="str">
            <v>Transformador trifásico 150 kVA 13.200/208-120 V.</v>
          </cell>
        </row>
        <row r="323">
          <cell r="A323" t="str">
            <v>Transformador trifásico 30 kVA 13.200/208-120 V.</v>
          </cell>
        </row>
        <row r="324">
          <cell r="A324" t="str">
            <v>Transformador trifásico 45 kVA 13.200/208-120 V.</v>
          </cell>
        </row>
        <row r="325">
          <cell r="A325" t="str">
            <v>Transformador trifásico 75 kVA 13.200/208-120 V.</v>
          </cell>
        </row>
        <row r="326">
          <cell r="A326" t="str">
            <v>Tuberia PVC de 1/2"</v>
          </cell>
        </row>
        <row r="327">
          <cell r="A327" t="str">
            <v>Tubo conduit galv. De 1/2 " .</v>
          </cell>
        </row>
        <row r="328">
          <cell r="A328" t="str">
            <v>Tubo conduit galvanizado 3/8"X 3 m</v>
          </cell>
        </row>
        <row r="329">
          <cell r="A329" t="str">
            <v>Tubo Galvanizado de 1/2"x3m</v>
          </cell>
        </row>
        <row r="330">
          <cell r="A330" t="str">
            <v>Tubo PVC tipo corrugado de 4"</v>
          </cell>
        </row>
        <row r="331">
          <cell r="A331" t="str">
            <v>Tuerca de ojo alargada 5/8"</v>
          </cell>
        </row>
        <row r="332">
          <cell r="A332" t="str">
            <v>Tuerca Hexagonal para 5/8"</v>
          </cell>
        </row>
        <row r="333">
          <cell r="A333" t="str">
            <v>Tuercas de Ojo alargado en acero galvanizado de 5/8" y de Fy = 5000 psi</v>
          </cell>
        </row>
        <row r="334">
          <cell r="A334" t="str">
            <v>Union PVC de 4"</v>
          </cell>
        </row>
        <row r="335">
          <cell r="A335" t="str">
            <v>Varilla cobre-cobre 5/8"x2,4m</v>
          </cell>
        </row>
        <row r="336">
          <cell r="A336" t="str">
            <v>Varilla copperweld de 5/8"X6"</v>
          </cell>
        </row>
        <row r="337">
          <cell r="A337" t="str">
            <v>Varilla de anclaje 3/4"x2,0m</v>
          </cell>
        </row>
        <row r="338">
          <cell r="A338" t="str">
            <v>Varilla de anclaje 5/8"x1,5m</v>
          </cell>
        </row>
        <row r="339">
          <cell r="A339" t="str">
            <v>Varilla de anclaje 5/8"x1,8m</v>
          </cell>
        </row>
        <row r="340">
          <cell r="A340" t="str">
            <v>Varilla de anclaje 5/8"x6"</v>
          </cell>
        </row>
        <row r="341">
          <cell r="A341" t="str">
            <v>Varilla de copperweld de 578" x 2,4 mts. con grapa conectora</v>
          </cell>
        </row>
        <row r="342">
          <cell r="A342" t="str">
            <v>Varilla para anclaje galvanizada de 5/8"x1,8 mts. con tuerca</v>
          </cell>
        </row>
        <row r="343">
          <cell r="A343" t="str">
            <v>Varilla para conexión a tierra de acero recubierto en CU electrolitico</v>
          </cell>
        </row>
        <row r="344">
          <cell r="A344" t="str">
            <v>Viga de madera inmunizada de 2,5 mts</v>
          </cell>
        </row>
        <row r="345">
          <cell r="A345" t="str">
            <v>Vigueta de concreto de 15x15x60 cm</v>
          </cell>
        </row>
        <row r="346">
          <cell r="A346" t="str">
            <v>Zapata de concreto de 40X40X15 cm para retenidas</v>
          </cell>
        </row>
      </sheetData>
      <sheetData sheetId="31">
        <row r="4">
          <cell r="B4" t="str">
            <v>Antenallas</v>
          </cell>
        </row>
      </sheetData>
      <sheetData sheetId="32">
        <row r="3">
          <cell r="B3" t="str">
            <v>Ing. Residente</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EM_19_217"/>
      <sheetName val="MULTIUSOS "/>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0</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0</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0</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0</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0</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
      <sheetName val="PPTO REP"/>
      <sheetName val="CRON. ACTV"/>
      <sheetName val="PLAN FIN. U. Y F."/>
      <sheetName val="ACCES"/>
      <sheetName val="LIST NOMB CANTD"/>
    </sheetNames>
    <sheetDataSet>
      <sheetData sheetId="0"/>
      <sheetData sheetId="1">
        <row r="13">
          <cell r="G13">
            <v>50556351</v>
          </cell>
        </row>
        <row r="27">
          <cell r="G27">
            <v>71214017</v>
          </cell>
        </row>
        <row r="30">
          <cell r="G30">
            <v>450800</v>
          </cell>
        </row>
        <row r="34">
          <cell r="G34">
            <v>12232836</v>
          </cell>
        </row>
        <row r="41">
          <cell r="G41">
            <v>264638032</v>
          </cell>
        </row>
        <row r="44">
          <cell r="G44">
            <v>14914331</v>
          </cell>
        </row>
      </sheetData>
      <sheetData sheetId="2"/>
      <sheetData sheetId="3"/>
      <sheetData sheetId="4"/>
      <sheetData sheetId="5"/>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macenamiento"/>
      <sheetName val="Arriendos y Espacios"/>
      <sheetName val="Fluct y Var Inv"/>
      <sheetName val="Listas"/>
    </sheetNames>
    <sheetDataSet>
      <sheetData sheetId="0" refreshError="1"/>
      <sheetData sheetId="1" refreshError="1"/>
      <sheetData sheetId="2" refreshError="1"/>
      <sheetData sheetId="3" refreshError="1"/>
      <sheetData sheetId="4">
        <row r="3">
          <cell r="F3" t="str">
            <v>AGUACLARA</v>
          </cell>
        </row>
        <row r="4">
          <cell r="F4" t="str">
            <v>AGUAZUL</v>
          </cell>
        </row>
        <row r="5">
          <cell r="F5" t="str">
            <v>ARAUCA</v>
          </cell>
        </row>
        <row r="6">
          <cell r="F6" t="str">
            <v>AYACUCHO</v>
          </cell>
        </row>
        <row r="7">
          <cell r="F7" t="str">
            <v>BARANOA</v>
          </cell>
        </row>
        <row r="8">
          <cell r="F8" t="str">
            <v>BUGA</v>
          </cell>
        </row>
        <row r="9">
          <cell r="F9" t="str">
            <v>CHIMITÁ</v>
          </cell>
        </row>
        <row r="10">
          <cell r="F10" t="str">
            <v>FLORENCIA</v>
          </cell>
        </row>
        <row r="11">
          <cell r="F11" t="str">
            <v>GUALANDAY</v>
          </cell>
        </row>
        <row r="12">
          <cell r="F12" t="str">
            <v>LA FORTUNA</v>
          </cell>
        </row>
        <row r="13">
          <cell r="F13" t="str">
            <v>LA JAGUA CARBONES</v>
          </cell>
        </row>
        <row r="14">
          <cell r="F14" t="str">
            <v>LA JAGUA CMU</v>
          </cell>
        </row>
        <row r="15">
          <cell r="F15" t="str">
            <v>LA JAGUA TELMAN</v>
          </cell>
        </row>
        <row r="16">
          <cell r="F16" t="str">
            <v>LA MARÍA - MEDELLÍN</v>
          </cell>
        </row>
        <row r="17">
          <cell r="F17" t="str">
            <v>LA PINTADA</v>
          </cell>
        </row>
        <row r="18">
          <cell r="F18" t="str">
            <v>LETICIA</v>
          </cell>
        </row>
        <row r="19">
          <cell r="F19" t="str">
            <v>MAGANGUÉ</v>
          </cell>
        </row>
        <row r="20">
          <cell r="F20" t="str">
            <v>MAMONAL</v>
          </cell>
        </row>
        <row r="21">
          <cell r="F21" t="str">
            <v>MANIZALES</v>
          </cell>
        </row>
        <row r="22">
          <cell r="F22" t="str">
            <v>MANSILLA</v>
          </cell>
        </row>
        <row r="23">
          <cell r="F23" t="str">
            <v>MARIQUITA</v>
          </cell>
        </row>
        <row r="24">
          <cell r="F24" t="str">
            <v>MULALÓ</v>
          </cell>
        </row>
        <row r="25">
          <cell r="F25" t="str">
            <v>NEIVA</v>
          </cell>
        </row>
        <row r="26">
          <cell r="F26" t="str">
            <v>PEREIRA</v>
          </cell>
        </row>
        <row r="27">
          <cell r="F27" t="str">
            <v>PUERTO ASIS</v>
          </cell>
        </row>
        <row r="28">
          <cell r="F28" t="str">
            <v>PUERTO CARREÑO</v>
          </cell>
        </row>
        <row r="29">
          <cell r="F29" t="str">
            <v>PUERTO INIRIDA</v>
          </cell>
        </row>
        <row r="30">
          <cell r="F30" t="str">
            <v>RIONEGRO</v>
          </cell>
        </row>
        <row r="31">
          <cell r="F31" t="str">
            <v>SAN JOSE DEL GUAVIARE</v>
          </cell>
        </row>
        <row r="32">
          <cell r="F32" t="str">
            <v>SEBASTOPOL</v>
          </cell>
        </row>
        <row r="33">
          <cell r="F33" t="str">
            <v>VILLAVICENCIO</v>
          </cell>
        </row>
      </sheetData>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B2" t="str">
            <v>INFORME SEMANAL DE ACTIVIDADES</v>
          </cell>
        </row>
      </sheetData>
      <sheetData sheetId="55"/>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s>
    <sheetDataSet>
      <sheetData sheetId="0"/>
      <sheetData sheetId="1"/>
      <sheetData sheetId="2"/>
      <sheetData sheetId="3"/>
      <sheetData sheetId="4" refreshError="1"/>
      <sheetData sheetId="5"/>
      <sheetData sheetId="6"/>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_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Lp"/>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5. ELECTRICO"/>
      <sheetName val=" Liquidacion de Obra por Tramos"/>
      <sheetName val="LISTA DE PRECIOS"/>
      <sheetName val="062"/>
      <sheetName val="Listado"/>
      <sheetName val="BALANCE"/>
      <sheetName val="ITEMS NO REVISTOS"/>
      <sheetName val="APU ELECTRICOS"/>
      <sheetName val="Bajadas"/>
      <sheetName val="NARIÑO"/>
      <sheetName val="PUNITARIOS_PARA_241201_2S10"/>
      <sheetName val="PR_110"/>
      <sheetName val="ESTADO_RED_TEC10"/>
      <sheetName val="PREACTA_1010"/>
      <sheetName val="PREACTA_91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FINANC"/>
      <sheetName val="TODAS"/>
      <sheetName val="2,2,6,1 Pilotes 0,30"/>
      <sheetName val="OCTUBRE"/>
      <sheetName val="skj452"/>
      <sheetName val="ita878"/>
      <sheetName val="aea-944"/>
      <sheetName val="dub-823"/>
      <sheetName val="gpi 526"/>
      <sheetName val="xxj617"/>
      <sheetName val="sng_855"/>
      <sheetName val="vea 374"/>
      <sheetName val="hfb024"/>
      <sheetName val="paj825"/>
      <sheetName val="TRAPMO"/>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ow r="48">
          <cell r="E48">
            <v>0</v>
          </cell>
        </row>
      </sheetData>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ow r="3">
          <cell r="A3" t="str">
            <v>COD</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PROGR_2"/>
      <sheetName val="A__P__U_"/>
      <sheetName val="ACTA_DE_MODIFICACION__(2)"/>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36">
          <cell r="H36">
            <v>6365535367</v>
          </cell>
        </row>
        <row r="70">
          <cell r="H70">
            <v>6126760661</v>
          </cell>
        </row>
        <row r="185">
          <cell r="H185">
            <v>1457814009.9520001</v>
          </cell>
        </row>
        <row r="229">
          <cell r="H229">
            <v>668684258</v>
          </cell>
        </row>
        <row r="276">
          <cell r="H276">
            <v>2660558486.1728392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
      <sheetName val="Final"/>
      <sheetName val="Canasta de Precios 2021"/>
      <sheetName val="TRM"/>
      <sheetName val="PONDERACIÓN "/>
      <sheetName val="MODELO DE VALORACIÓN  PROCESO S"/>
    </sheetNames>
    <sheetDataSet>
      <sheetData sheetId="0" refreshError="1"/>
      <sheetData sheetId="1"/>
      <sheetData sheetId="2"/>
      <sheetData sheetId="3"/>
      <sheetData sheetId="4"/>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F7CAE-3031-48DD-870B-7757BCC27C95}">
  <dimension ref="A1:Q64"/>
  <sheetViews>
    <sheetView view="pageBreakPreview" topLeftCell="K55" zoomScale="60" zoomScaleNormal="60" workbookViewId="0">
      <selection activeCell="Q62" sqref="A1:Q62"/>
    </sheetView>
  </sheetViews>
  <sheetFormatPr baseColWidth="10" defaultColWidth="9.1796875" defaultRowHeight="14.5"/>
  <cols>
    <col min="1" max="1" width="8.453125" customWidth="1"/>
    <col min="2" max="2" width="21.453125" customWidth="1"/>
    <col min="3" max="3" width="120" customWidth="1"/>
    <col min="4" max="4" width="12.1796875" customWidth="1"/>
    <col min="5" max="5" width="15.453125" bestFit="1" customWidth="1"/>
    <col min="6" max="6" width="27.26953125" customWidth="1"/>
    <col min="7" max="7" width="14.81640625" bestFit="1" customWidth="1"/>
    <col min="8" max="8" width="25.54296875" customWidth="1"/>
    <col min="9" max="9" width="17.26953125" customWidth="1"/>
    <col min="10" max="10" width="24.26953125" customWidth="1"/>
    <col min="11" max="11" width="14.453125" customWidth="1"/>
    <col min="12" max="12" width="16.54296875" bestFit="1" customWidth="1"/>
    <col min="13" max="13" width="23.81640625" bestFit="1" customWidth="1"/>
    <col min="14" max="14" width="22.26953125" customWidth="1"/>
    <col min="15" max="15" width="20.1796875" customWidth="1"/>
    <col min="16" max="16" width="15.7265625" customWidth="1"/>
    <col min="17" max="17" width="24.453125" bestFit="1" customWidth="1"/>
  </cols>
  <sheetData>
    <row r="1" spans="1:17" ht="21">
      <c r="A1" s="164" t="s">
        <v>67</v>
      </c>
      <c r="B1" s="164"/>
      <c r="C1" s="164"/>
      <c r="D1" s="164"/>
      <c r="E1" s="164"/>
      <c r="F1" s="164"/>
      <c r="G1" s="164"/>
      <c r="H1" s="164"/>
      <c r="I1" s="164"/>
      <c r="J1" s="164"/>
      <c r="K1" s="164"/>
      <c r="L1" s="164"/>
      <c r="M1" s="164"/>
      <c r="N1" s="164"/>
      <c r="O1" s="164"/>
      <c r="P1" s="164"/>
      <c r="Q1" s="164"/>
    </row>
    <row r="2" spans="1:17" ht="21">
      <c r="A2" s="164" t="s">
        <v>68</v>
      </c>
      <c r="B2" s="164"/>
      <c r="C2" s="164"/>
      <c r="D2" s="164"/>
      <c r="E2" s="164"/>
      <c r="F2" s="164"/>
      <c r="G2" s="164"/>
      <c r="H2" s="164"/>
      <c r="I2" s="164"/>
      <c r="J2" s="164"/>
      <c r="K2" s="164"/>
      <c r="L2" s="164"/>
      <c r="M2" s="164"/>
      <c r="N2" s="164"/>
      <c r="O2" s="164"/>
      <c r="P2" s="164"/>
      <c r="Q2" s="164"/>
    </row>
    <row r="3" spans="1:17" ht="21">
      <c r="A3" s="164" t="s">
        <v>69</v>
      </c>
      <c r="B3" s="164"/>
      <c r="C3" s="164"/>
      <c r="D3" s="164"/>
      <c r="E3" s="164"/>
      <c r="F3" s="164"/>
      <c r="G3" s="164"/>
      <c r="H3" s="164"/>
      <c r="I3" s="164"/>
      <c r="J3" s="164"/>
      <c r="K3" s="164"/>
      <c r="L3" s="164"/>
      <c r="M3" s="164"/>
      <c r="N3" s="164"/>
      <c r="O3" s="164"/>
      <c r="P3" s="164"/>
      <c r="Q3" s="164"/>
    </row>
    <row r="4" spans="1:17" ht="18.75" customHeight="1">
      <c r="A4" s="165" t="s">
        <v>41</v>
      </c>
      <c r="B4" s="166" t="s">
        <v>41</v>
      </c>
      <c r="C4" s="165" t="s">
        <v>42</v>
      </c>
      <c r="D4" s="167" t="s">
        <v>43</v>
      </c>
      <c r="E4" s="168" t="s">
        <v>70</v>
      </c>
      <c r="F4" s="168" t="s">
        <v>71</v>
      </c>
      <c r="G4" s="168" t="s">
        <v>72</v>
      </c>
      <c r="H4" s="169"/>
      <c r="I4" s="168" t="s">
        <v>73</v>
      </c>
      <c r="J4" s="170"/>
      <c r="K4" s="171" t="s">
        <v>74</v>
      </c>
      <c r="L4" s="172" t="s">
        <v>75</v>
      </c>
      <c r="M4" s="172" t="s">
        <v>76</v>
      </c>
      <c r="N4" s="172" t="s">
        <v>77</v>
      </c>
      <c r="O4" s="173" t="s">
        <v>78</v>
      </c>
      <c r="P4" s="174" t="s">
        <v>44</v>
      </c>
      <c r="Q4" s="175" t="s">
        <v>79</v>
      </c>
    </row>
    <row r="5" spans="1:17" ht="34.5" customHeight="1">
      <c r="A5" s="176"/>
      <c r="B5" s="177"/>
      <c r="C5" s="176"/>
      <c r="D5" s="178"/>
      <c r="E5" s="179"/>
      <c r="F5" s="179"/>
      <c r="G5" s="179"/>
      <c r="H5" s="180" t="s">
        <v>80</v>
      </c>
      <c r="I5" s="181"/>
      <c r="J5" s="182" t="s">
        <v>81</v>
      </c>
      <c r="K5" s="183"/>
      <c r="L5" s="184"/>
      <c r="M5" s="184"/>
      <c r="N5" s="176"/>
      <c r="O5" s="178"/>
      <c r="P5" s="185"/>
      <c r="Q5" s="186"/>
    </row>
    <row r="6" spans="1:17" ht="34.5" customHeight="1">
      <c r="A6" s="187"/>
      <c r="B6" s="188" t="s">
        <v>82</v>
      </c>
      <c r="C6" s="188"/>
      <c r="D6" s="188"/>
      <c r="E6" s="188"/>
      <c r="F6" s="188"/>
      <c r="G6" s="188"/>
      <c r="H6" s="188"/>
      <c r="I6" s="188"/>
      <c r="J6" s="188"/>
      <c r="K6" s="188"/>
      <c r="L6" s="188"/>
      <c r="M6" s="188"/>
      <c r="N6" s="188"/>
      <c r="O6" s="188"/>
      <c r="P6" s="188"/>
      <c r="Q6" s="188"/>
    </row>
    <row r="7" spans="1:17" ht="195" customHeight="1">
      <c r="A7" s="189">
        <v>1</v>
      </c>
      <c r="B7" s="190" t="s">
        <v>50</v>
      </c>
      <c r="C7" s="191" t="s">
        <v>83</v>
      </c>
      <c r="D7" s="192" t="s">
        <v>84</v>
      </c>
      <c r="E7" s="193">
        <v>49980</v>
      </c>
      <c r="F7" s="194" t="s">
        <v>85</v>
      </c>
      <c r="G7" s="193">
        <v>59900</v>
      </c>
      <c r="H7" s="195" t="s">
        <v>51</v>
      </c>
      <c r="I7" s="196">
        <v>59900</v>
      </c>
      <c r="J7" s="195" t="s">
        <v>86</v>
      </c>
      <c r="K7" s="197">
        <f>+COUNT(E7,G7,I7)</f>
        <v>3</v>
      </c>
      <c r="L7" s="198">
        <f>+MEDIAN(E7,G7,I7)</f>
        <v>59900</v>
      </c>
      <c r="M7" s="199">
        <f>+STDEVA(E7,G7,I7)</f>
        <v>5727.3146703610882</v>
      </c>
      <c r="N7" s="200">
        <f>+AVERAGE(E7,G7,I7)</f>
        <v>56593.333333333336</v>
      </c>
      <c r="O7" s="201">
        <f>_xlfn.CEILING.MATH(N7,50,FALSE)</f>
        <v>56600</v>
      </c>
      <c r="P7" s="202">
        <v>210</v>
      </c>
      <c r="Q7" s="203">
        <f>O7*P7</f>
        <v>11886000</v>
      </c>
    </row>
    <row r="8" spans="1:17" ht="52.15" customHeight="1">
      <c r="A8" s="189">
        <v>2</v>
      </c>
      <c r="B8" s="204" t="s">
        <v>87</v>
      </c>
      <c r="C8" s="205" t="s">
        <v>88</v>
      </c>
      <c r="D8" s="192" t="s">
        <v>84</v>
      </c>
      <c r="E8" s="206">
        <f>37000*1.19</f>
        <v>44030</v>
      </c>
      <c r="F8" s="207" t="s">
        <v>89</v>
      </c>
      <c r="G8" s="206">
        <f>39300*1.19</f>
        <v>46767</v>
      </c>
      <c r="H8" s="208" t="s">
        <v>90</v>
      </c>
      <c r="I8" s="206">
        <f>28000*1.19</f>
        <v>33320</v>
      </c>
      <c r="J8" s="209" t="s">
        <v>91</v>
      </c>
      <c r="K8" s="197">
        <f t="shared" ref="K8:K33" si="0">+COUNT(E8,G8,I8)</f>
        <v>3</v>
      </c>
      <c r="L8" s="198">
        <f t="shared" ref="L8:L33" si="1">+MEDIAN(E8,G8,I8)</f>
        <v>44030</v>
      </c>
      <c r="M8" s="199">
        <f t="shared" ref="M8:M33" si="2">+STDEVA(E8,G8,I8)</f>
        <v>7106.5354662686013</v>
      </c>
      <c r="N8" s="200">
        <f t="shared" ref="N8:N33" si="3">+AVERAGE(E8,G8,I8)</f>
        <v>41372.333333333336</v>
      </c>
      <c r="O8" s="201">
        <f t="shared" ref="O8:O34" si="4">_xlfn.CEILING.MATH(N8,50,FALSE)</f>
        <v>41400</v>
      </c>
      <c r="P8" s="202">
        <v>210</v>
      </c>
      <c r="Q8" s="203">
        <f t="shared" ref="Q8:Q34" si="5">O8*P8</f>
        <v>8694000</v>
      </c>
    </row>
    <row r="9" spans="1:17" ht="112">
      <c r="A9" s="189">
        <v>3</v>
      </c>
      <c r="B9" s="204" t="s">
        <v>92</v>
      </c>
      <c r="C9" s="210" t="s">
        <v>93</v>
      </c>
      <c r="D9" s="192" t="s">
        <v>84</v>
      </c>
      <c r="E9" s="211">
        <v>23900</v>
      </c>
      <c r="F9" s="212" t="s">
        <v>94</v>
      </c>
      <c r="G9" s="211">
        <v>24900</v>
      </c>
      <c r="H9" s="212" t="s">
        <v>95</v>
      </c>
      <c r="I9" s="213">
        <v>24900</v>
      </c>
      <c r="J9" s="212" t="s">
        <v>96</v>
      </c>
      <c r="K9" s="197">
        <f t="shared" si="0"/>
        <v>3</v>
      </c>
      <c r="L9" s="198">
        <f t="shared" si="1"/>
        <v>24900</v>
      </c>
      <c r="M9" s="199">
        <f t="shared" si="2"/>
        <v>577.35026918962581</v>
      </c>
      <c r="N9" s="200">
        <f t="shared" si="3"/>
        <v>24566.666666666668</v>
      </c>
      <c r="O9" s="201">
        <f t="shared" si="4"/>
        <v>24600</v>
      </c>
      <c r="P9" s="202">
        <v>250</v>
      </c>
      <c r="Q9" s="203">
        <f t="shared" si="5"/>
        <v>6150000</v>
      </c>
    </row>
    <row r="10" spans="1:17" ht="28">
      <c r="A10" s="189">
        <v>4</v>
      </c>
      <c r="B10" s="204" t="s">
        <v>97</v>
      </c>
      <c r="C10" s="214" t="s">
        <v>98</v>
      </c>
      <c r="D10" s="192" t="s">
        <v>84</v>
      </c>
      <c r="E10" s="215">
        <f>28000*1.19</f>
        <v>33320</v>
      </c>
      <c r="F10" s="139" t="s">
        <v>99</v>
      </c>
      <c r="G10" s="216">
        <v>35000</v>
      </c>
      <c r="H10" s="217" t="s">
        <v>55</v>
      </c>
      <c r="I10" s="218">
        <v>38000</v>
      </c>
      <c r="J10" s="217" t="s">
        <v>54</v>
      </c>
      <c r="K10" s="197">
        <f t="shared" si="0"/>
        <v>3</v>
      </c>
      <c r="L10" s="198">
        <f t="shared" si="1"/>
        <v>35000</v>
      </c>
      <c r="M10" s="199">
        <f t="shared" si="2"/>
        <v>2370.822642037991</v>
      </c>
      <c r="N10" s="200">
        <f t="shared" si="3"/>
        <v>35440</v>
      </c>
      <c r="O10" s="201">
        <f t="shared" si="4"/>
        <v>35450</v>
      </c>
      <c r="P10" s="202">
        <v>250</v>
      </c>
      <c r="Q10" s="203">
        <f t="shared" si="5"/>
        <v>8862500</v>
      </c>
    </row>
    <row r="11" spans="1:17" ht="70">
      <c r="A11" s="189">
        <v>5</v>
      </c>
      <c r="B11" s="204" t="s">
        <v>100</v>
      </c>
      <c r="C11" s="214" t="s">
        <v>101</v>
      </c>
      <c r="D11" s="192" t="s">
        <v>84</v>
      </c>
      <c r="E11" s="219">
        <v>58000</v>
      </c>
      <c r="F11" s="208" t="s">
        <v>102</v>
      </c>
      <c r="G11" s="220">
        <v>58900</v>
      </c>
      <c r="H11" s="208" t="s">
        <v>103</v>
      </c>
      <c r="I11" s="221">
        <v>54300</v>
      </c>
      <c r="J11" s="222" t="s">
        <v>104</v>
      </c>
      <c r="K11" s="197">
        <f t="shared" si="0"/>
        <v>3</v>
      </c>
      <c r="L11" s="198">
        <f t="shared" si="1"/>
        <v>58000</v>
      </c>
      <c r="M11" s="199">
        <f t="shared" si="2"/>
        <v>2437.8952670968729</v>
      </c>
      <c r="N11" s="200">
        <f t="shared" si="3"/>
        <v>57066.666666666664</v>
      </c>
      <c r="O11" s="201">
        <f t="shared" si="4"/>
        <v>57100</v>
      </c>
      <c r="P11" s="202">
        <v>200</v>
      </c>
      <c r="Q11" s="203">
        <f t="shared" si="5"/>
        <v>11420000</v>
      </c>
    </row>
    <row r="12" spans="1:17" ht="42">
      <c r="A12" s="189">
        <v>6</v>
      </c>
      <c r="B12" s="204" t="s">
        <v>105</v>
      </c>
      <c r="C12" s="214" t="s">
        <v>106</v>
      </c>
      <c r="D12" s="192" t="s">
        <v>84</v>
      </c>
      <c r="E12" s="219">
        <v>42000</v>
      </c>
      <c r="F12" s="208" t="s">
        <v>107</v>
      </c>
      <c r="G12" s="223">
        <v>38900</v>
      </c>
      <c r="H12" s="208" t="s">
        <v>108</v>
      </c>
      <c r="I12" s="224">
        <v>39900</v>
      </c>
      <c r="J12" s="209" t="s">
        <v>109</v>
      </c>
      <c r="K12" s="197">
        <f t="shared" si="0"/>
        <v>3</v>
      </c>
      <c r="L12" s="198">
        <f t="shared" si="1"/>
        <v>39900</v>
      </c>
      <c r="M12" s="199">
        <f t="shared" si="2"/>
        <v>1582.1925715074424</v>
      </c>
      <c r="N12" s="200">
        <f t="shared" si="3"/>
        <v>40266.666666666664</v>
      </c>
      <c r="O12" s="201">
        <f t="shared" si="4"/>
        <v>40300</v>
      </c>
      <c r="P12" s="202">
        <v>20</v>
      </c>
      <c r="Q12" s="203">
        <f t="shared" si="5"/>
        <v>806000</v>
      </c>
    </row>
    <row r="13" spans="1:17" ht="15.5">
      <c r="A13" s="189">
        <v>7</v>
      </c>
      <c r="B13" s="204" t="s">
        <v>45</v>
      </c>
      <c r="C13" s="214" t="s">
        <v>110</v>
      </c>
      <c r="D13" s="192" t="s">
        <v>84</v>
      </c>
      <c r="E13" s="219">
        <v>11672</v>
      </c>
      <c r="F13" s="225" t="s">
        <v>47</v>
      </c>
      <c r="G13" s="223">
        <v>14000</v>
      </c>
      <c r="H13" s="225" t="s">
        <v>48</v>
      </c>
      <c r="I13" s="226">
        <v>13900</v>
      </c>
      <c r="J13" s="227" t="s">
        <v>111</v>
      </c>
      <c r="K13" s="197">
        <f t="shared" si="0"/>
        <v>3</v>
      </c>
      <c r="L13" s="198">
        <f t="shared" si="1"/>
        <v>13900</v>
      </c>
      <c r="M13" s="199">
        <f t="shared" si="2"/>
        <v>1316.1539930165213</v>
      </c>
      <c r="N13" s="200">
        <f t="shared" si="3"/>
        <v>13190.666666666666</v>
      </c>
      <c r="O13" s="201">
        <f t="shared" si="4"/>
        <v>13200</v>
      </c>
      <c r="P13" s="202">
        <v>40</v>
      </c>
      <c r="Q13" s="203">
        <f t="shared" si="5"/>
        <v>528000</v>
      </c>
    </row>
    <row r="14" spans="1:17" ht="28">
      <c r="A14" s="189">
        <v>8</v>
      </c>
      <c r="B14" s="204" t="s">
        <v>112</v>
      </c>
      <c r="C14" s="214" t="s">
        <v>113</v>
      </c>
      <c r="D14" s="192" t="s">
        <v>84</v>
      </c>
      <c r="E14" s="228">
        <v>9500</v>
      </c>
      <c r="F14" s="140" t="s">
        <v>52</v>
      </c>
      <c r="G14" s="228">
        <v>11000</v>
      </c>
      <c r="H14" s="140" t="s">
        <v>37</v>
      </c>
      <c r="I14" s="228">
        <v>12000</v>
      </c>
      <c r="J14" s="140" t="s">
        <v>114</v>
      </c>
      <c r="K14" s="197">
        <f t="shared" si="0"/>
        <v>3</v>
      </c>
      <c r="L14" s="198">
        <f t="shared" si="1"/>
        <v>11000</v>
      </c>
      <c r="M14" s="199">
        <f t="shared" si="2"/>
        <v>1258.3057392117917</v>
      </c>
      <c r="N14" s="200">
        <f t="shared" si="3"/>
        <v>10833.333333333334</v>
      </c>
      <c r="O14" s="201">
        <f t="shared" si="4"/>
        <v>10850</v>
      </c>
      <c r="P14" s="202">
        <v>460</v>
      </c>
      <c r="Q14" s="203">
        <f t="shared" si="5"/>
        <v>4991000</v>
      </c>
    </row>
    <row r="15" spans="1:17" ht="42">
      <c r="A15" s="189">
        <v>9</v>
      </c>
      <c r="B15" s="204" t="s">
        <v>115</v>
      </c>
      <c r="C15" s="214" t="s">
        <v>116</v>
      </c>
      <c r="D15" s="192" t="s">
        <v>84</v>
      </c>
      <c r="E15" s="219">
        <v>280900</v>
      </c>
      <c r="F15" s="225" t="s">
        <v>117</v>
      </c>
      <c r="G15" s="223">
        <v>282900</v>
      </c>
      <c r="H15" s="225" t="s">
        <v>95</v>
      </c>
      <c r="I15" s="226">
        <v>329900</v>
      </c>
      <c r="J15" s="227" t="s">
        <v>118</v>
      </c>
      <c r="K15" s="197">
        <f t="shared" si="0"/>
        <v>3</v>
      </c>
      <c r="L15" s="198">
        <f t="shared" si="1"/>
        <v>282900</v>
      </c>
      <c r="M15" s="199">
        <f t="shared" si="2"/>
        <v>27730.849247724094</v>
      </c>
      <c r="N15" s="200">
        <f t="shared" si="3"/>
        <v>297900</v>
      </c>
      <c r="O15" s="201">
        <f t="shared" si="4"/>
        <v>297900</v>
      </c>
      <c r="P15" s="202">
        <v>2</v>
      </c>
      <c r="Q15" s="203">
        <f t="shared" si="5"/>
        <v>595800</v>
      </c>
    </row>
    <row r="16" spans="1:17" ht="15.5">
      <c r="A16" s="189">
        <v>10</v>
      </c>
      <c r="B16" s="204" t="s">
        <v>119</v>
      </c>
      <c r="C16" s="214" t="s">
        <v>120</v>
      </c>
      <c r="D16" s="192" t="s">
        <v>84</v>
      </c>
      <c r="E16" s="219">
        <v>141900</v>
      </c>
      <c r="F16" s="225" t="s">
        <v>121</v>
      </c>
      <c r="G16" s="223">
        <v>142990</v>
      </c>
      <c r="H16" s="225" t="s">
        <v>118</v>
      </c>
      <c r="I16" s="226">
        <v>145000</v>
      </c>
      <c r="J16" s="227" t="s">
        <v>122</v>
      </c>
      <c r="K16" s="197">
        <f t="shared" si="0"/>
        <v>3</v>
      </c>
      <c r="L16" s="198">
        <f t="shared" si="1"/>
        <v>142990</v>
      </c>
      <c r="M16" s="199">
        <f t="shared" si="2"/>
        <v>1572.5881003407515</v>
      </c>
      <c r="N16" s="200">
        <f t="shared" si="3"/>
        <v>143296.66666666666</v>
      </c>
      <c r="O16" s="201">
        <f t="shared" si="4"/>
        <v>143300</v>
      </c>
      <c r="P16" s="202">
        <v>2</v>
      </c>
      <c r="Q16" s="203">
        <f t="shared" si="5"/>
        <v>286600</v>
      </c>
    </row>
    <row r="17" spans="1:17" ht="56">
      <c r="A17" s="189">
        <v>11</v>
      </c>
      <c r="B17" s="204" t="s">
        <v>123</v>
      </c>
      <c r="C17" s="214" t="s">
        <v>124</v>
      </c>
      <c r="D17" s="192" t="s">
        <v>84</v>
      </c>
      <c r="E17" s="219">
        <v>18000</v>
      </c>
      <c r="F17" s="208" t="s">
        <v>125</v>
      </c>
      <c r="G17" s="223">
        <v>18000</v>
      </c>
      <c r="H17" s="208" t="s">
        <v>126</v>
      </c>
      <c r="I17" s="226"/>
      <c r="J17" s="227"/>
      <c r="K17" s="197">
        <f t="shared" si="0"/>
        <v>2</v>
      </c>
      <c r="L17" s="198">
        <f t="shared" si="1"/>
        <v>18000</v>
      </c>
      <c r="M17" s="199">
        <f t="shared" si="2"/>
        <v>0</v>
      </c>
      <c r="N17" s="200">
        <f t="shared" si="3"/>
        <v>18000</v>
      </c>
      <c r="O17" s="201">
        <f t="shared" si="4"/>
        <v>18000</v>
      </c>
      <c r="P17" s="202">
        <v>200</v>
      </c>
      <c r="Q17" s="203">
        <f t="shared" si="5"/>
        <v>3600000</v>
      </c>
    </row>
    <row r="18" spans="1:17" ht="15.5">
      <c r="A18" s="189">
        <v>12</v>
      </c>
      <c r="B18" s="204" t="s">
        <v>127</v>
      </c>
      <c r="C18" s="214" t="s">
        <v>128</v>
      </c>
      <c r="D18" s="192" t="s">
        <v>84</v>
      </c>
      <c r="E18" s="219">
        <v>11790</v>
      </c>
      <c r="F18" s="225" t="s">
        <v>129</v>
      </c>
      <c r="G18" s="223">
        <v>12600</v>
      </c>
      <c r="H18" s="225" t="s">
        <v>130</v>
      </c>
      <c r="I18" s="226">
        <v>8790</v>
      </c>
      <c r="J18" s="227" t="s">
        <v>131</v>
      </c>
      <c r="K18" s="197">
        <f t="shared" si="0"/>
        <v>3</v>
      </c>
      <c r="L18" s="198">
        <f t="shared" si="1"/>
        <v>11790</v>
      </c>
      <c r="M18" s="199">
        <f t="shared" si="2"/>
        <v>2007.1621758094188</v>
      </c>
      <c r="N18" s="200">
        <f t="shared" si="3"/>
        <v>11060</v>
      </c>
      <c r="O18" s="201">
        <f t="shared" si="4"/>
        <v>11100</v>
      </c>
      <c r="P18" s="202">
        <v>40</v>
      </c>
      <c r="Q18" s="203">
        <f t="shared" si="5"/>
        <v>444000</v>
      </c>
    </row>
    <row r="19" spans="1:17" ht="15.5">
      <c r="A19" s="189">
        <v>13</v>
      </c>
      <c r="B19" s="204" t="s">
        <v>132</v>
      </c>
      <c r="C19" s="214" t="s">
        <v>133</v>
      </c>
      <c r="D19" s="192" t="s">
        <v>84</v>
      </c>
      <c r="E19" s="219">
        <v>11200</v>
      </c>
      <c r="F19" s="225" t="s">
        <v>134</v>
      </c>
      <c r="G19" s="223">
        <v>12870</v>
      </c>
      <c r="H19" s="225" t="s">
        <v>135</v>
      </c>
      <c r="I19" s="226">
        <v>18000</v>
      </c>
      <c r="J19" s="227" t="s">
        <v>136</v>
      </c>
      <c r="K19" s="197">
        <f t="shared" si="0"/>
        <v>3</v>
      </c>
      <c r="L19" s="198">
        <f t="shared" si="1"/>
        <v>12870</v>
      </c>
      <c r="M19" s="199">
        <f t="shared" si="2"/>
        <v>3543.6751167867114</v>
      </c>
      <c r="N19" s="200">
        <f t="shared" si="3"/>
        <v>14023.333333333334</v>
      </c>
      <c r="O19" s="201">
        <f t="shared" si="4"/>
        <v>14050</v>
      </c>
      <c r="P19" s="202">
        <v>200</v>
      </c>
      <c r="Q19" s="203">
        <f t="shared" si="5"/>
        <v>2810000</v>
      </c>
    </row>
    <row r="20" spans="1:17" ht="28">
      <c r="A20" s="189">
        <v>14</v>
      </c>
      <c r="B20" s="204" t="s">
        <v>137</v>
      </c>
      <c r="C20" s="214" t="s">
        <v>138</v>
      </c>
      <c r="D20" s="192" t="s">
        <v>84</v>
      </c>
      <c r="E20" s="219">
        <v>28900</v>
      </c>
      <c r="F20" s="225" t="s">
        <v>95</v>
      </c>
      <c r="G20" s="223">
        <v>39900</v>
      </c>
      <c r="H20" s="225" t="s">
        <v>139</v>
      </c>
      <c r="I20" s="226">
        <v>55512</v>
      </c>
      <c r="J20" s="227" t="s">
        <v>140</v>
      </c>
      <c r="K20" s="197">
        <f t="shared" si="0"/>
        <v>3</v>
      </c>
      <c r="L20" s="198">
        <f t="shared" si="1"/>
        <v>39900</v>
      </c>
      <c r="M20" s="199">
        <f t="shared" si="2"/>
        <v>13372.44111347414</v>
      </c>
      <c r="N20" s="200">
        <f t="shared" si="3"/>
        <v>41437.333333333336</v>
      </c>
      <c r="O20" s="201">
        <f t="shared" si="4"/>
        <v>41450</v>
      </c>
      <c r="P20" s="202">
        <v>95</v>
      </c>
      <c r="Q20" s="203">
        <f t="shared" si="5"/>
        <v>3937750</v>
      </c>
    </row>
    <row r="21" spans="1:17" ht="15.5">
      <c r="A21" s="189">
        <v>15</v>
      </c>
      <c r="B21" s="204" t="s">
        <v>141</v>
      </c>
      <c r="C21" s="214" t="s">
        <v>142</v>
      </c>
      <c r="D21" s="192" t="s">
        <v>84</v>
      </c>
      <c r="E21" s="219">
        <f>53000*1.19</f>
        <v>63070</v>
      </c>
      <c r="F21" s="225" t="s">
        <v>143</v>
      </c>
      <c r="G21" s="223">
        <f>70000*1.19</f>
        <v>83300</v>
      </c>
      <c r="H21" s="225" t="s">
        <v>144</v>
      </c>
      <c r="I21" s="226">
        <f>75000*1.19</f>
        <v>89250</v>
      </c>
      <c r="J21" s="227" t="s">
        <v>145</v>
      </c>
      <c r="K21" s="197">
        <f t="shared" si="0"/>
        <v>3</v>
      </c>
      <c r="L21" s="198">
        <f t="shared" si="1"/>
        <v>83300</v>
      </c>
      <c r="M21" s="199">
        <f t="shared" si="2"/>
        <v>13723.749487658248</v>
      </c>
      <c r="N21" s="200">
        <f t="shared" si="3"/>
        <v>78540</v>
      </c>
      <c r="O21" s="201">
        <f t="shared" si="4"/>
        <v>78550</v>
      </c>
      <c r="P21" s="202">
        <v>10</v>
      </c>
      <c r="Q21" s="203">
        <f t="shared" si="5"/>
        <v>785500</v>
      </c>
    </row>
    <row r="22" spans="1:17" ht="15.5">
      <c r="A22" s="189">
        <v>16</v>
      </c>
      <c r="B22" s="204" t="s">
        <v>146</v>
      </c>
      <c r="C22" s="214" t="s">
        <v>147</v>
      </c>
      <c r="D22" s="192" t="s">
        <v>84</v>
      </c>
      <c r="E22" s="219">
        <f>100000*1.19</f>
        <v>119000</v>
      </c>
      <c r="F22" s="225" t="s">
        <v>143</v>
      </c>
      <c r="G22" s="223">
        <f>180000*1.19</f>
        <v>214200</v>
      </c>
      <c r="H22" s="225" t="s">
        <v>148</v>
      </c>
      <c r="I22" s="226">
        <v>200000</v>
      </c>
      <c r="J22" s="227" t="s">
        <v>54</v>
      </c>
      <c r="K22" s="197">
        <f t="shared" si="0"/>
        <v>3</v>
      </c>
      <c r="L22" s="198">
        <f t="shared" si="1"/>
        <v>200000</v>
      </c>
      <c r="M22" s="199">
        <f t="shared" si="2"/>
        <v>51357.699844651688</v>
      </c>
      <c r="N22" s="200">
        <f t="shared" si="3"/>
        <v>177733.33333333334</v>
      </c>
      <c r="O22" s="201">
        <f t="shared" si="4"/>
        <v>177750</v>
      </c>
      <c r="P22" s="202">
        <v>10</v>
      </c>
      <c r="Q22" s="203">
        <f t="shared" si="5"/>
        <v>1777500</v>
      </c>
    </row>
    <row r="23" spans="1:17" ht="15.5">
      <c r="A23" s="189">
        <v>17</v>
      </c>
      <c r="B23" s="204" t="s">
        <v>149</v>
      </c>
      <c r="C23" s="214" t="s">
        <v>150</v>
      </c>
      <c r="D23" s="192" t="s">
        <v>84</v>
      </c>
      <c r="E23" s="219">
        <v>22000</v>
      </c>
      <c r="F23" s="225" t="s">
        <v>151</v>
      </c>
      <c r="G23" s="223">
        <v>28000</v>
      </c>
      <c r="H23" s="225" t="s">
        <v>152</v>
      </c>
      <c r="I23" s="226"/>
      <c r="J23" s="227"/>
      <c r="K23" s="197">
        <f t="shared" si="0"/>
        <v>2</v>
      </c>
      <c r="L23" s="198">
        <f t="shared" si="1"/>
        <v>25000</v>
      </c>
      <c r="M23" s="199">
        <f t="shared" si="2"/>
        <v>4242.6406871192848</v>
      </c>
      <c r="N23" s="200">
        <f t="shared" si="3"/>
        <v>25000</v>
      </c>
      <c r="O23" s="201">
        <f t="shared" si="4"/>
        <v>25000</v>
      </c>
      <c r="P23" s="202">
        <v>10</v>
      </c>
      <c r="Q23" s="203">
        <f t="shared" si="5"/>
        <v>250000</v>
      </c>
    </row>
    <row r="24" spans="1:17" ht="15.5">
      <c r="A24" s="189">
        <v>18</v>
      </c>
      <c r="B24" s="204" t="s">
        <v>153</v>
      </c>
      <c r="C24" s="214" t="s">
        <v>154</v>
      </c>
      <c r="D24" s="192" t="s">
        <v>155</v>
      </c>
      <c r="E24" s="219">
        <v>15000</v>
      </c>
      <c r="F24" s="225" t="s">
        <v>49</v>
      </c>
      <c r="G24" s="223">
        <v>14580</v>
      </c>
      <c r="H24" s="225" t="s">
        <v>156</v>
      </c>
      <c r="I24" s="226">
        <v>16900</v>
      </c>
      <c r="J24" s="227" t="s">
        <v>157</v>
      </c>
      <c r="K24" s="197">
        <f t="shared" si="0"/>
        <v>3</v>
      </c>
      <c r="L24" s="198">
        <f t="shared" si="1"/>
        <v>15000</v>
      </c>
      <c r="M24" s="199">
        <f t="shared" si="2"/>
        <v>1236.1769021193259</v>
      </c>
      <c r="N24" s="200">
        <f t="shared" si="3"/>
        <v>15493.333333333334</v>
      </c>
      <c r="O24" s="201">
        <f t="shared" si="4"/>
        <v>15500</v>
      </c>
      <c r="P24" s="202">
        <v>10</v>
      </c>
      <c r="Q24" s="203">
        <f t="shared" si="5"/>
        <v>155000</v>
      </c>
    </row>
    <row r="25" spans="1:17" ht="28">
      <c r="A25" s="189">
        <v>19</v>
      </c>
      <c r="B25" s="204" t="s">
        <v>158</v>
      </c>
      <c r="C25" s="214" t="s">
        <v>159</v>
      </c>
      <c r="D25" s="192" t="s">
        <v>84</v>
      </c>
      <c r="E25" s="229">
        <v>25000</v>
      </c>
      <c r="F25" s="230" t="s">
        <v>160</v>
      </c>
      <c r="G25" s="229">
        <v>20000</v>
      </c>
      <c r="H25" s="230" t="s">
        <v>161</v>
      </c>
      <c r="I25" s="229">
        <v>21420</v>
      </c>
      <c r="J25" s="230" t="s">
        <v>162</v>
      </c>
      <c r="K25" s="197">
        <f t="shared" si="0"/>
        <v>3</v>
      </c>
      <c r="L25" s="198">
        <f t="shared" si="1"/>
        <v>21420</v>
      </c>
      <c r="M25" s="199">
        <f t="shared" si="2"/>
        <v>2576.58688966625</v>
      </c>
      <c r="N25" s="200">
        <f t="shared" si="3"/>
        <v>22140</v>
      </c>
      <c r="O25" s="201">
        <f t="shared" si="4"/>
        <v>22150</v>
      </c>
      <c r="P25" s="202">
        <v>460</v>
      </c>
      <c r="Q25" s="203">
        <f t="shared" si="5"/>
        <v>10189000</v>
      </c>
    </row>
    <row r="26" spans="1:17" ht="31">
      <c r="A26" s="189">
        <v>20</v>
      </c>
      <c r="B26" s="204" t="s">
        <v>163</v>
      </c>
      <c r="C26" s="214" t="s">
        <v>164</v>
      </c>
      <c r="D26" s="192" t="s">
        <v>165</v>
      </c>
      <c r="E26" s="231">
        <v>291200</v>
      </c>
      <c r="F26" s="230" t="s">
        <v>166</v>
      </c>
      <c r="G26" s="232"/>
      <c r="H26" s="230"/>
      <c r="I26" s="229"/>
      <c r="J26" s="233"/>
      <c r="K26" s="197">
        <f t="shared" si="0"/>
        <v>1</v>
      </c>
      <c r="L26" s="198">
        <f t="shared" si="1"/>
        <v>291200</v>
      </c>
      <c r="M26" s="199" t="e">
        <f t="shared" si="2"/>
        <v>#DIV/0!</v>
      </c>
      <c r="N26" s="200">
        <f t="shared" si="3"/>
        <v>291200</v>
      </c>
      <c r="O26" s="201">
        <f t="shared" si="4"/>
        <v>291200</v>
      </c>
      <c r="P26" s="202">
        <v>8</v>
      </c>
      <c r="Q26" s="203">
        <f t="shared" si="5"/>
        <v>2329600</v>
      </c>
    </row>
    <row r="27" spans="1:17" ht="112">
      <c r="A27" s="189">
        <v>21</v>
      </c>
      <c r="B27" s="234" t="s">
        <v>167</v>
      </c>
      <c r="C27" s="235" t="s">
        <v>168</v>
      </c>
      <c r="D27" s="192" t="s">
        <v>84</v>
      </c>
      <c r="E27" s="219">
        <v>14950</v>
      </c>
      <c r="F27" s="208" t="s">
        <v>169</v>
      </c>
      <c r="G27" s="236">
        <v>14000</v>
      </c>
      <c r="H27" s="208" t="s">
        <v>102</v>
      </c>
      <c r="I27" s="226">
        <v>14900</v>
      </c>
      <c r="J27" s="222" t="s">
        <v>95</v>
      </c>
      <c r="K27" s="197">
        <f t="shared" si="0"/>
        <v>3</v>
      </c>
      <c r="L27" s="198">
        <f t="shared" si="1"/>
        <v>14900</v>
      </c>
      <c r="M27" s="199">
        <f t="shared" si="2"/>
        <v>534.6338310781814</v>
      </c>
      <c r="N27" s="200">
        <f t="shared" si="3"/>
        <v>14616.666666666666</v>
      </c>
      <c r="O27" s="201">
        <f t="shared" si="4"/>
        <v>14650</v>
      </c>
      <c r="P27" s="202">
        <v>200</v>
      </c>
      <c r="Q27" s="203">
        <f t="shared" si="5"/>
        <v>2930000</v>
      </c>
    </row>
    <row r="28" spans="1:17" ht="34.15" customHeight="1">
      <c r="A28" s="189">
        <v>22</v>
      </c>
      <c r="B28" s="234" t="s">
        <v>170</v>
      </c>
      <c r="C28" s="237" t="s">
        <v>171</v>
      </c>
      <c r="D28" s="192" t="s">
        <v>84</v>
      </c>
      <c r="E28" s="219">
        <f>40000*1.19</f>
        <v>47600</v>
      </c>
      <c r="F28" s="230" t="s">
        <v>172</v>
      </c>
      <c r="G28" s="236">
        <f>45000*1.19</f>
        <v>53550</v>
      </c>
      <c r="H28" s="208" t="s">
        <v>173</v>
      </c>
      <c r="I28" s="226"/>
      <c r="J28" s="222"/>
      <c r="K28" s="197">
        <f t="shared" si="0"/>
        <v>2</v>
      </c>
      <c r="L28" s="198">
        <f t="shared" si="1"/>
        <v>50575</v>
      </c>
      <c r="M28" s="199">
        <f t="shared" si="2"/>
        <v>4207.2853480599579</v>
      </c>
      <c r="N28" s="200">
        <f t="shared" si="3"/>
        <v>50575</v>
      </c>
      <c r="O28" s="201">
        <f t="shared" si="4"/>
        <v>50600</v>
      </c>
      <c r="P28" s="202">
        <v>50</v>
      </c>
      <c r="Q28" s="203">
        <f t="shared" si="5"/>
        <v>2530000</v>
      </c>
    </row>
    <row r="29" spans="1:17" ht="37.15" customHeight="1">
      <c r="A29" s="189">
        <v>23</v>
      </c>
      <c r="B29" s="234" t="s">
        <v>174</v>
      </c>
      <c r="C29" s="235" t="s">
        <v>175</v>
      </c>
      <c r="D29" s="192" t="s">
        <v>84</v>
      </c>
      <c r="E29" s="220">
        <v>24000</v>
      </c>
      <c r="F29" s="222" t="s">
        <v>176</v>
      </c>
      <c r="G29" s="238">
        <v>25000</v>
      </c>
      <c r="H29" s="222" t="s">
        <v>177</v>
      </c>
      <c r="I29" s="239">
        <v>28000</v>
      </c>
      <c r="J29" s="222" t="s">
        <v>178</v>
      </c>
      <c r="K29" s="197">
        <f t="shared" si="0"/>
        <v>3</v>
      </c>
      <c r="L29" s="198">
        <f t="shared" si="1"/>
        <v>25000</v>
      </c>
      <c r="M29" s="199">
        <f t="shared" si="2"/>
        <v>2081.6659994661327</v>
      </c>
      <c r="N29" s="200">
        <f t="shared" si="3"/>
        <v>25666.666666666668</v>
      </c>
      <c r="O29" s="201">
        <f t="shared" si="4"/>
        <v>25700</v>
      </c>
      <c r="P29" s="202">
        <v>20</v>
      </c>
      <c r="Q29" s="203">
        <f t="shared" si="5"/>
        <v>514000</v>
      </c>
    </row>
    <row r="30" spans="1:17" ht="15.5">
      <c r="A30" s="189">
        <v>24</v>
      </c>
      <c r="B30" s="234" t="s">
        <v>174</v>
      </c>
      <c r="C30" s="235" t="s">
        <v>179</v>
      </c>
      <c r="D30" s="192" t="s">
        <v>84</v>
      </c>
      <c r="E30" s="223">
        <v>59990</v>
      </c>
      <c r="F30" s="208" t="s">
        <v>96</v>
      </c>
      <c r="G30" s="223">
        <v>62930</v>
      </c>
      <c r="H30" s="208" t="s">
        <v>180</v>
      </c>
      <c r="I30" s="226">
        <v>54900</v>
      </c>
      <c r="J30" s="208" t="s">
        <v>181</v>
      </c>
      <c r="K30" s="197">
        <f t="shared" si="0"/>
        <v>3</v>
      </c>
      <c r="L30" s="198">
        <f t="shared" si="1"/>
        <v>59990</v>
      </c>
      <c r="M30" s="199">
        <f t="shared" si="2"/>
        <v>4062.687944370492</v>
      </c>
      <c r="N30" s="200">
        <f t="shared" si="3"/>
        <v>59273.333333333336</v>
      </c>
      <c r="O30" s="201">
        <f t="shared" si="4"/>
        <v>59300</v>
      </c>
      <c r="P30" s="202">
        <v>16</v>
      </c>
      <c r="Q30" s="203">
        <f t="shared" si="5"/>
        <v>948800</v>
      </c>
    </row>
    <row r="31" spans="1:17" ht="29">
      <c r="A31" s="189">
        <v>25</v>
      </c>
      <c r="B31" s="240" t="s">
        <v>182</v>
      </c>
      <c r="C31" s="241" t="s">
        <v>183</v>
      </c>
      <c r="D31" s="192" t="s">
        <v>84</v>
      </c>
      <c r="E31" s="223">
        <v>29000</v>
      </c>
      <c r="F31" s="208" t="s">
        <v>184</v>
      </c>
      <c r="G31" s="223">
        <v>22000</v>
      </c>
      <c r="H31" s="208" t="s">
        <v>185</v>
      </c>
      <c r="I31" s="226"/>
      <c r="J31" s="208"/>
      <c r="K31" s="197">
        <f t="shared" si="0"/>
        <v>2</v>
      </c>
      <c r="L31" s="198">
        <f t="shared" si="1"/>
        <v>25500</v>
      </c>
      <c r="M31" s="199">
        <f t="shared" si="2"/>
        <v>4949.7474683058326</v>
      </c>
      <c r="N31" s="200">
        <f t="shared" si="3"/>
        <v>25500</v>
      </c>
      <c r="O31" s="201">
        <f t="shared" si="4"/>
        <v>25500</v>
      </c>
      <c r="P31" s="202">
        <v>64</v>
      </c>
      <c r="Q31" s="203">
        <f t="shared" si="5"/>
        <v>1632000</v>
      </c>
    </row>
    <row r="32" spans="1:17" ht="15.5">
      <c r="A32" s="189">
        <v>26</v>
      </c>
      <c r="B32" s="234" t="s">
        <v>186</v>
      </c>
      <c r="C32" s="242" t="s">
        <v>187</v>
      </c>
      <c r="D32" s="192" t="s">
        <v>84</v>
      </c>
      <c r="E32" s="223">
        <v>1750000</v>
      </c>
      <c r="F32" s="208" t="s">
        <v>188</v>
      </c>
      <c r="G32" s="223">
        <v>1799000</v>
      </c>
      <c r="H32" s="208" t="s">
        <v>189</v>
      </c>
      <c r="I32" s="226">
        <v>1790000</v>
      </c>
      <c r="J32" t="s">
        <v>190</v>
      </c>
      <c r="K32" s="197">
        <f t="shared" si="0"/>
        <v>3</v>
      </c>
      <c r="L32" s="198">
        <f t="shared" si="1"/>
        <v>1790000</v>
      </c>
      <c r="M32" s="199">
        <f t="shared" si="2"/>
        <v>26083.200212652842</v>
      </c>
      <c r="N32" s="200">
        <f t="shared" si="3"/>
        <v>1779666.6666666667</v>
      </c>
      <c r="O32" s="201">
        <f t="shared" si="4"/>
        <v>1779700</v>
      </c>
      <c r="P32" s="243">
        <v>3</v>
      </c>
      <c r="Q32" s="203">
        <f t="shared" si="5"/>
        <v>5339100</v>
      </c>
    </row>
    <row r="33" spans="1:17" ht="42.5" thickBot="1">
      <c r="A33" s="189">
        <v>27</v>
      </c>
      <c r="B33" s="234" t="s">
        <v>191</v>
      </c>
      <c r="C33" s="242" t="s">
        <v>192</v>
      </c>
      <c r="D33" s="192" t="s">
        <v>84</v>
      </c>
      <c r="E33" s="223">
        <v>779900</v>
      </c>
      <c r="F33" s="208" t="s">
        <v>48</v>
      </c>
      <c r="G33" s="223">
        <v>769900</v>
      </c>
      <c r="H33" s="208" t="s">
        <v>193</v>
      </c>
      <c r="I33" s="226">
        <v>749900</v>
      </c>
      <c r="J33" s="208" t="s">
        <v>95</v>
      </c>
      <c r="K33" s="197">
        <f t="shared" si="0"/>
        <v>3</v>
      </c>
      <c r="L33" s="198">
        <f t="shared" si="1"/>
        <v>769900</v>
      </c>
      <c r="M33" s="199">
        <f t="shared" si="2"/>
        <v>15275.252316519465</v>
      </c>
      <c r="N33" s="200">
        <f t="shared" si="3"/>
        <v>766566.66666666663</v>
      </c>
      <c r="O33" s="201">
        <f t="shared" si="4"/>
        <v>766600</v>
      </c>
      <c r="P33" s="244">
        <v>3</v>
      </c>
      <c r="Q33" s="245">
        <f t="shared" si="5"/>
        <v>2299800</v>
      </c>
    </row>
    <row r="34" spans="1:17" ht="16" hidden="1" thickBot="1">
      <c r="A34" s="189">
        <v>21</v>
      </c>
      <c r="B34" s="234" t="s">
        <v>163</v>
      </c>
      <c r="C34" s="242" t="s">
        <v>164</v>
      </c>
      <c r="D34" s="246" t="s">
        <v>194</v>
      </c>
      <c r="E34" s="223"/>
      <c r="F34" s="208"/>
      <c r="G34" s="223"/>
      <c r="H34" s="208"/>
      <c r="I34" s="226"/>
      <c r="J34" s="208"/>
      <c r="K34" s="197">
        <f t="shared" ref="K34" si="6">COUNT(E34:I34)</f>
        <v>0</v>
      </c>
      <c r="L34" s="247"/>
      <c r="M34" s="247"/>
      <c r="N34" s="200">
        <f t="shared" ref="N34" si="7">IFERROR(AVERAGE($E34:$H34),0)</f>
        <v>0</v>
      </c>
      <c r="O34" s="201">
        <f t="shared" si="4"/>
        <v>0</v>
      </c>
      <c r="P34" s="244"/>
      <c r="Q34" s="203">
        <f t="shared" si="5"/>
        <v>0</v>
      </c>
    </row>
    <row r="35" spans="1:17" ht="24" hidden="1" thickBot="1">
      <c r="A35" s="189"/>
      <c r="B35" s="248"/>
      <c r="C35" s="249"/>
      <c r="D35" s="250" t="s">
        <v>56</v>
      </c>
      <c r="E35" s="251"/>
      <c r="F35" s="251"/>
      <c r="G35" s="251"/>
      <c r="H35" s="251"/>
      <c r="I35" s="251"/>
      <c r="J35" s="251"/>
      <c r="K35" s="251"/>
      <c r="L35" s="251"/>
      <c r="M35" s="251"/>
      <c r="N35" s="251"/>
      <c r="O35" s="251"/>
      <c r="P35" s="252"/>
      <c r="Q35" s="253">
        <f>SUM(Q7:Q34)</f>
        <v>96691950</v>
      </c>
    </row>
    <row r="36" spans="1:17" ht="15.75" hidden="1" customHeight="1">
      <c r="A36" s="254" t="s">
        <v>195</v>
      </c>
      <c r="B36" s="254"/>
      <c r="C36" s="254"/>
      <c r="D36" s="254"/>
      <c r="E36" s="254"/>
      <c r="F36" s="254"/>
      <c r="G36" s="254"/>
      <c r="H36" s="254"/>
      <c r="I36" s="254"/>
      <c r="J36" s="254"/>
      <c r="K36" s="254"/>
      <c r="L36" s="254"/>
      <c r="M36" s="254"/>
      <c r="N36" s="254"/>
      <c r="O36" s="254"/>
      <c r="P36" s="254"/>
      <c r="Q36" s="254"/>
    </row>
    <row r="37" spans="1:17" ht="94.5" hidden="1" customHeight="1">
      <c r="A37" s="255">
        <v>28</v>
      </c>
      <c r="B37" s="256" t="s">
        <v>196</v>
      </c>
      <c r="C37" s="257" t="s">
        <v>197</v>
      </c>
      <c r="D37" s="258" t="s">
        <v>38</v>
      </c>
      <c r="E37" s="259"/>
      <c r="F37" s="259"/>
      <c r="G37" s="259"/>
      <c r="H37" s="259"/>
      <c r="I37" s="260"/>
      <c r="J37" s="260"/>
      <c r="K37" s="197">
        <f>COUNT(E37:I37)</f>
        <v>0</v>
      </c>
      <c r="L37" s="199"/>
      <c r="M37" s="199"/>
      <c r="N37" s="200">
        <f>IFERROR(AVERAGE($E37:$H37),0)</f>
        <v>0</v>
      </c>
      <c r="O37" s="201">
        <f>_xlfn.CEILING.MATH(N37,50,FALSE)</f>
        <v>0</v>
      </c>
      <c r="P37" s="202">
        <v>2</v>
      </c>
      <c r="Q37" s="203">
        <f>O37*P37</f>
        <v>0</v>
      </c>
    </row>
    <row r="38" spans="1:17" ht="86.25" hidden="1" customHeight="1">
      <c r="A38" s="261">
        <v>29</v>
      </c>
      <c r="B38" s="262" t="s">
        <v>198</v>
      </c>
      <c r="C38" s="263" t="s">
        <v>199</v>
      </c>
      <c r="D38" s="258" t="s">
        <v>38</v>
      </c>
      <c r="E38" s="264"/>
      <c r="F38" s="259"/>
      <c r="G38" s="264"/>
      <c r="H38" s="264"/>
      <c r="I38" s="265"/>
      <c r="J38" s="265"/>
      <c r="K38" s="266">
        <f>COUNT(E38:I38)</f>
        <v>0</v>
      </c>
      <c r="L38" s="267"/>
      <c r="M38" s="267"/>
      <c r="N38" s="268">
        <f>IFERROR(AVERAGE($E38:$H38),0)</f>
        <v>0</v>
      </c>
      <c r="O38" s="269">
        <f>_xlfn.CEILING.MATH(N38,50,FALSE)</f>
        <v>0</v>
      </c>
      <c r="P38" s="270">
        <v>4</v>
      </c>
      <c r="Q38" s="271">
        <f>O38*P38</f>
        <v>0</v>
      </c>
    </row>
    <row r="39" spans="1:17" ht="68.25" hidden="1" customHeight="1">
      <c r="A39" s="272">
        <v>30</v>
      </c>
      <c r="B39" s="273" t="s">
        <v>200</v>
      </c>
      <c r="C39" s="235" t="s">
        <v>201</v>
      </c>
      <c r="D39" s="274" t="s">
        <v>53</v>
      </c>
      <c r="E39" s="275"/>
      <c r="F39" s="275"/>
      <c r="G39" s="275"/>
      <c r="H39" s="275"/>
      <c r="I39" s="276"/>
      <c r="J39" s="276"/>
      <c r="K39" s="277">
        <f>COUNT(E39:I39)</f>
        <v>0</v>
      </c>
      <c r="L39" s="247"/>
      <c r="M39" s="247"/>
      <c r="N39" s="200">
        <f>IFERROR(AVERAGE($E39:$H39),0)</f>
        <v>0</v>
      </c>
      <c r="O39" s="278">
        <f>_xlfn.CEILING.MATH(N39,50,FALSE)</f>
        <v>0</v>
      </c>
      <c r="P39" s="244"/>
      <c r="Q39" s="279">
        <f>O39*P39</f>
        <v>0</v>
      </c>
    </row>
    <row r="40" spans="1:17" ht="88.9" hidden="1" customHeight="1">
      <c r="A40" s="272">
        <v>31</v>
      </c>
      <c r="B40" s="280" t="s">
        <v>202</v>
      </c>
      <c r="C40" s="214" t="s">
        <v>203</v>
      </c>
      <c r="D40" s="274" t="s">
        <v>53</v>
      </c>
      <c r="E40" s="275"/>
      <c r="F40" s="275"/>
      <c r="G40" s="275"/>
      <c r="H40" s="275"/>
      <c r="I40" s="276"/>
      <c r="J40" s="276"/>
      <c r="K40" s="277">
        <f t="shared" ref="K40:K42" si="8">COUNT(E40:I40)</f>
        <v>0</v>
      </c>
      <c r="L40" s="247"/>
      <c r="M40" s="247"/>
      <c r="N40" s="200">
        <f t="shared" ref="N40:N42" si="9">IFERROR(AVERAGE($E40:$H40),0)</f>
        <v>0</v>
      </c>
      <c r="O40" s="278">
        <f t="shared" ref="O40:O42" si="10">_xlfn.CEILING.MATH(N40,50,FALSE)</f>
        <v>0</v>
      </c>
      <c r="P40" s="244"/>
      <c r="Q40" s="279">
        <f t="shared" ref="Q40:Q42" si="11">O40*P40</f>
        <v>0</v>
      </c>
    </row>
    <row r="41" spans="1:17" ht="84" hidden="1" customHeight="1">
      <c r="A41" s="272">
        <v>32</v>
      </c>
      <c r="B41" s="280" t="s">
        <v>204</v>
      </c>
      <c r="C41" s="214" t="s">
        <v>205</v>
      </c>
      <c r="D41" s="274" t="s">
        <v>53</v>
      </c>
      <c r="E41" s="275"/>
      <c r="F41" s="275"/>
      <c r="G41" s="275"/>
      <c r="H41" s="275"/>
      <c r="I41" s="276"/>
      <c r="J41" s="276"/>
      <c r="K41" s="277">
        <f t="shared" si="8"/>
        <v>0</v>
      </c>
      <c r="L41" s="247"/>
      <c r="M41" s="247"/>
      <c r="N41" s="200">
        <f t="shared" si="9"/>
        <v>0</v>
      </c>
      <c r="O41" s="278">
        <f t="shared" si="10"/>
        <v>0</v>
      </c>
      <c r="P41" s="244"/>
      <c r="Q41" s="279">
        <f t="shared" si="11"/>
        <v>0</v>
      </c>
    </row>
    <row r="42" spans="1:17" ht="87" hidden="1" customHeight="1">
      <c r="A42" s="272">
        <v>33</v>
      </c>
      <c r="B42" s="273" t="s">
        <v>206</v>
      </c>
      <c r="C42" s="235" t="s">
        <v>207</v>
      </c>
      <c r="D42" s="274" t="s">
        <v>53</v>
      </c>
      <c r="E42" s="275"/>
      <c r="F42" s="275"/>
      <c r="G42" s="275"/>
      <c r="H42" s="275"/>
      <c r="I42" s="276"/>
      <c r="J42" s="276"/>
      <c r="K42" s="277">
        <f t="shared" si="8"/>
        <v>0</v>
      </c>
      <c r="L42" s="247"/>
      <c r="M42" s="247"/>
      <c r="N42" s="200">
        <f t="shared" si="9"/>
        <v>0</v>
      </c>
      <c r="O42" s="278">
        <f t="shared" si="10"/>
        <v>0</v>
      </c>
      <c r="P42" s="244"/>
      <c r="Q42" s="279">
        <f t="shared" si="11"/>
        <v>0</v>
      </c>
    </row>
    <row r="43" spans="1:17" ht="24" hidden="1" thickBot="1">
      <c r="A43" s="272"/>
      <c r="B43" s="281"/>
      <c r="C43" s="282"/>
      <c r="D43" s="283" t="s">
        <v>208</v>
      </c>
      <c r="E43" s="284"/>
      <c r="F43" s="284"/>
      <c r="G43" s="284"/>
      <c r="H43" s="284"/>
      <c r="I43" s="284"/>
      <c r="J43" s="284"/>
      <c r="K43" s="284"/>
      <c r="L43" s="284"/>
      <c r="M43" s="284"/>
      <c r="N43" s="284"/>
      <c r="O43" s="284"/>
      <c r="P43" s="285"/>
      <c r="Q43" s="286">
        <f>SUM(Q37:Q42)</f>
        <v>0</v>
      </c>
    </row>
    <row r="44" spans="1:17" ht="24" hidden="1" thickBot="1">
      <c r="A44" s="272"/>
      <c r="B44" s="287" t="s">
        <v>209</v>
      </c>
      <c r="C44" s="287"/>
      <c r="D44" s="287"/>
      <c r="E44" s="287"/>
      <c r="F44" s="287"/>
      <c r="G44" s="287"/>
      <c r="H44" s="287"/>
      <c r="I44" s="287"/>
      <c r="J44" s="287"/>
      <c r="K44" s="287"/>
      <c r="L44" s="287"/>
      <c r="M44" s="287"/>
      <c r="N44" s="287"/>
      <c r="O44" s="287"/>
      <c r="P44" s="287"/>
      <c r="Q44" s="286">
        <f>Q35+Q43</f>
        <v>96691950</v>
      </c>
    </row>
    <row r="45" spans="1:17" ht="15" hidden="1" thickBot="1">
      <c r="C45" s="288"/>
    </row>
    <row r="46" spans="1:17" ht="15" hidden="1" thickBot="1">
      <c r="C46" s="288"/>
    </row>
    <row r="47" spans="1:17" ht="15" hidden="1" thickBot="1"/>
    <row r="48" spans="1:17" ht="15" hidden="1" thickBot="1"/>
    <row r="49" spans="1:17" ht="15" hidden="1" thickBot="1"/>
    <row r="50" spans="1:17" ht="15" hidden="1" thickBot="1"/>
    <row r="51" spans="1:17" ht="15" hidden="1" thickBot="1"/>
    <row r="52" spans="1:17" ht="15" hidden="1" thickBot="1"/>
    <row r="53" spans="1:17" ht="15" hidden="1" thickBot="1"/>
    <row r="54" spans="1:17" ht="35.5" customHeight="1" thickBot="1">
      <c r="A54" s="289"/>
      <c r="B54" s="290"/>
      <c r="C54" s="290"/>
      <c r="D54" s="290"/>
      <c r="E54" s="290"/>
      <c r="F54" s="290"/>
      <c r="G54" s="290"/>
      <c r="H54" s="290"/>
      <c r="I54" s="290"/>
      <c r="J54" s="290"/>
      <c r="K54" s="290"/>
      <c r="L54" s="290"/>
      <c r="M54" s="290"/>
      <c r="N54" s="290"/>
      <c r="O54" s="290"/>
      <c r="P54" s="291" t="s">
        <v>210</v>
      </c>
      <c r="Q54" s="292">
        <f>+SUM(Q7:Q33)</f>
        <v>96691950</v>
      </c>
    </row>
    <row r="55" spans="1:17" ht="35">
      <c r="A55" s="188" t="s">
        <v>211</v>
      </c>
      <c r="B55" s="188"/>
      <c r="C55" s="188"/>
      <c r="D55" s="188"/>
      <c r="E55" s="188"/>
      <c r="F55" s="188"/>
      <c r="G55" s="188"/>
      <c r="H55" s="188"/>
      <c r="I55" s="188"/>
      <c r="J55" s="188"/>
      <c r="K55" s="188"/>
      <c r="L55" s="188"/>
      <c r="M55" s="188"/>
      <c r="N55" s="188"/>
      <c r="O55" s="188"/>
      <c r="P55" s="293"/>
      <c r="Q55" s="294"/>
    </row>
    <row r="56" spans="1:17" ht="56">
      <c r="A56" s="189">
        <v>28</v>
      </c>
      <c r="B56" s="295" t="s">
        <v>196</v>
      </c>
      <c r="C56" s="257" t="s">
        <v>197</v>
      </c>
      <c r="D56" s="258" t="s">
        <v>38</v>
      </c>
      <c r="E56" s="259">
        <v>4773000</v>
      </c>
      <c r="F56" s="259" t="s">
        <v>212</v>
      </c>
      <c r="G56" s="259"/>
      <c r="H56" s="259"/>
      <c r="I56" s="260"/>
      <c r="J56" s="260"/>
      <c r="K56" s="197">
        <f>COUNT(E56:I56)</f>
        <v>1</v>
      </c>
      <c r="L56" s="199"/>
      <c r="M56" s="199"/>
      <c r="N56" s="200">
        <f>IFERROR(AVERAGE($E56:$H56),0)</f>
        <v>4773000</v>
      </c>
      <c r="O56" s="201">
        <f>_xlfn.CEILING.MATH(N56,50,FALSE)</f>
        <v>4773000</v>
      </c>
      <c r="P56" s="202">
        <v>3</v>
      </c>
      <c r="Q56" s="203">
        <f>O56*P56</f>
        <v>14319000</v>
      </c>
    </row>
    <row r="57" spans="1:17" ht="46.5">
      <c r="A57" s="189">
        <v>29</v>
      </c>
      <c r="B57" s="296" t="s">
        <v>198</v>
      </c>
      <c r="C57" s="235" t="s">
        <v>213</v>
      </c>
      <c r="D57" s="297" t="s">
        <v>38</v>
      </c>
      <c r="E57" s="264">
        <v>1989000</v>
      </c>
      <c r="F57" s="259" t="s">
        <v>212</v>
      </c>
      <c r="G57" s="264"/>
      <c r="H57" s="264"/>
      <c r="I57" s="265"/>
      <c r="J57" s="265"/>
      <c r="K57" s="266">
        <f>COUNT(E57:I57)</f>
        <v>1</v>
      </c>
      <c r="L57" s="267"/>
      <c r="M57" s="267"/>
      <c r="N57" s="268">
        <f>IFERROR(AVERAGE($E57:$H57),0)</f>
        <v>1989000</v>
      </c>
      <c r="O57" s="269">
        <f>_xlfn.CEILING.MATH(N57,50,FALSE)</f>
        <v>1989000</v>
      </c>
      <c r="P57" s="270">
        <v>9</v>
      </c>
      <c r="Q57" s="271">
        <f>O57*P57</f>
        <v>17901000</v>
      </c>
    </row>
    <row r="58" spans="1:17" ht="46.5">
      <c r="A58" s="189">
        <v>30</v>
      </c>
      <c r="B58" s="298" t="s">
        <v>200</v>
      </c>
      <c r="C58" s="235" t="s">
        <v>214</v>
      </c>
      <c r="D58" s="274" t="s">
        <v>53</v>
      </c>
      <c r="E58" s="275">
        <v>100000</v>
      </c>
      <c r="F58" s="259" t="s">
        <v>212</v>
      </c>
      <c r="G58" s="275"/>
      <c r="H58" s="275"/>
      <c r="I58" s="276"/>
      <c r="J58" s="276"/>
      <c r="K58" s="277">
        <f>COUNT(E58:I58)</f>
        <v>1</v>
      </c>
      <c r="L58" s="247"/>
      <c r="M58" s="247"/>
      <c r="N58" s="200">
        <f>IFERROR(AVERAGE($E58:$H58),0)</f>
        <v>100000</v>
      </c>
      <c r="O58" s="278">
        <f>_xlfn.CEILING.MATH(N58,50,FALSE)</f>
        <v>100000</v>
      </c>
      <c r="P58" s="244">
        <v>40</v>
      </c>
      <c r="Q58" s="279">
        <f>O58*P58</f>
        <v>4000000</v>
      </c>
    </row>
    <row r="59" spans="1:17" ht="46.5">
      <c r="A59" s="189">
        <v>31</v>
      </c>
      <c r="B59" s="299" t="s">
        <v>202</v>
      </c>
      <c r="C59" s="214" t="s">
        <v>203</v>
      </c>
      <c r="D59" s="274" t="s">
        <v>53</v>
      </c>
      <c r="E59" s="275">
        <v>200000</v>
      </c>
      <c r="F59" s="259" t="s">
        <v>212</v>
      </c>
      <c r="G59" s="275"/>
      <c r="H59" s="275"/>
      <c r="I59" s="276"/>
      <c r="J59" s="276"/>
      <c r="K59" s="277">
        <f t="shared" ref="K59" si="12">COUNT(E59:I59)</f>
        <v>1</v>
      </c>
      <c r="L59" s="247"/>
      <c r="M59" s="247"/>
      <c r="N59" s="200">
        <f t="shared" ref="N59:N60" si="13">IFERROR(AVERAGE($E59:$H59),0)</f>
        <v>200000</v>
      </c>
      <c r="O59" s="278">
        <f t="shared" ref="O59:O60" si="14">_xlfn.CEILING.MATH(N59,50,FALSE)</f>
        <v>200000</v>
      </c>
      <c r="P59" s="244">
        <v>2</v>
      </c>
      <c r="Q59" s="279">
        <f>O59*P59</f>
        <v>400000</v>
      </c>
    </row>
    <row r="60" spans="1:17" ht="47" thickBot="1">
      <c r="A60" s="189">
        <v>32</v>
      </c>
      <c r="B60" s="280" t="s">
        <v>204</v>
      </c>
      <c r="C60" s="214" t="s">
        <v>205</v>
      </c>
      <c r="D60" s="274" t="s">
        <v>53</v>
      </c>
      <c r="E60" s="275">
        <v>200000</v>
      </c>
      <c r="F60" s="259" t="s">
        <v>212</v>
      </c>
      <c r="G60" s="275"/>
      <c r="H60" s="275"/>
      <c r="I60" s="276"/>
      <c r="J60" s="276"/>
      <c r="K60" s="277"/>
      <c r="L60" s="247"/>
      <c r="M60" s="247"/>
      <c r="N60" s="200">
        <f t="shared" si="13"/>
        <v>200000</v>
      </c>
      <c r="O60" s="278">
        <f t="shared" si="14"/>
        <v>200000</v>
      </c>
      <c r="P60" s="300">
        <v>2</v>
      </c>
      <c r="Q60" s="279">
        <f t="shared" ref="Q60" si="15">O60*P60</f>
        <v>400000</v>
      </c>
    </row>
    <row r="61" spans="1:17" ht="36.5" thickBot="1">
      <c r="A61" s="301" t="s">
        <v>208</v>
      </c>
      <c r="B61" s="302"/>
      <c r="C61" s="302"/>
      <c r="D61" s="302"/>
      <c r="E61" s="302"/>
      <c r="F61" s="302"/>
      <c r="G61" s="302"/>
      <c r="H61" s="302"/>
      <c r="I61" s="302"/>
      <c r="J61" s="302"/>
      <c r="K61" s="302"/>
      <c r="L61" s="302"/>
      <c r="M61" s="302"/>
      <c r="N61" s="302"/>
      <c r="O61" s="302"/>
      <c r="P61" s="291" t="s">
        <v>210</v>
      </c>
      <c r="Q61" s="303">
        <f>SUM(Q56:Q60)</f>
        <v>37020000</v>
      </c>
    </row>
    <row r="62" spans="1:17" ht="23">
      <c r="A62" s="287" t="s">
        <v>209</v>
      </c>
      <c r="B62" s="287"/>
      <c r="C62" s="287"/>
      <c r="D62" s="287"/>
      <c r="E62" s="287"/>
      <c r="F62" s="287"/>
      <c r="G62" s="287"/>
      <c r="H62" s="287"/>
      <c r="I62" s="287"/>
      <c r="J62" s="287"/>
      <c r="K62" s="287"/>
      <c r="L62" s="287"/>
      <c r="M62" s="287"/>
      <c r="N62" s="287"/>
      <c r="O62" s="287"/>
      <c r="P62" s="304"/>
      <c r="Q62" s="303">
        <f>Q54+Q61</f>
        <v>133711950</v>
      </c>
    </row>
    <row r="64" spans="1:17">
      <c r="Q64" s="305"/>
    </row>
  </sheetData>
  <mergeCells count="27">
    <mergeCell ref="B44:P44"/>
    <mergeCell ref="A54:O54"/>
    <mergeCell ref="A55:P55"/>
    <mergeCell ref="A61:O61"/>
    <mergeCell ref="A62:O62"/>
    <mergeCell ref="P4:P5"/>
    <mergeCell ref="Q4:Q5"/>
    <mergeCell ref="B6:Q6"/>
    <mergeCell ref="D35:P35"/>
    <mergeCell ref="A36:Q36"/>
    <mergeCell ref="D43:P43"/>
    <mergeCell ref="I4:I5"/>
    <mergeCell ref="K4:K5"/>
    <mergeCell ref="L4:L5"/>
    <mergeCell ref="M4:M5"/>
    <mergeCell ref="N4:N5"/>
    <mergeCell ref="O4:O5"/>
    <mergeCell ref="A1:Q1"/>
    <mergeCell ref="A2:Q2"/>
    <mergeCell ref="A3:Q3"/>
    <mergeCell ref="A4:A5"/>
    <mergeCell ref="B4:B5"/>
    <mergeCell ref="C4:C5"/>
    <mergeCell ref="D4:D5"/>
    <mergeCell ref="E4:E5"/>
    <mergeCell ref="F4:F5"/>
    <mergeCell ref="G4:G5"/>
  </mergeCells>
  <pageMargins left="0.7" right="0.7" top="0.75" bottom="0.75" header="0.3" footer="0.3"/>
  <pageSetup paperSize="9" scale="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T54"/>
  <sheetViews>
    <sheetView tabSelected="1" topLeftCell="F14" zoomScale="60" zoomScaleNormal="60" workbookViewId="0">
      <selection activeCell="H18" sqref="H18"/>
    </sheetView>
  </sheetViews>
  <sheetFormatPr baseColWidth="10" defaultColWidth="0" defaultRowHeight="14"/>
  <cols>
    <col min="1" max="1" width="19" style="5" hidden="1" customWidth="1"/>
    <col min="2" max="2" width="5.453125" style="5" customWidth="1"/>
    <col min="3" max="3" width="34.6328125" style="1" customWidth="1"/>
    <col min="4" max="4" width="18.54296875" style="1" bestFit="1" customWidth="1"/>
    <col min="5" max="5" width="70.54296875" style="1" customWidth="1"/>
    <col min="6" max="6" width="35.453125" style="1" customWidth="1"/>
    <col min="7" max="7" width="33.453125" style="1" customWidth="1"/>
    <col min="8" max="8" width="33.54296875" style="1" customWidth="1"/>
    <col min="9" max="9" width="45.453125" style="1" hidden="1" customWidth="1"/>
    <col min="10" max="10" width="26.54296875" style="1" customWidth="1"/>
    <col min="11" max="11" width="25.54296875" style="1" bestFit="1" customWidth="1"/>
    <col min="12" max="12" width="31.54296875" style="1" customWidth="1"/>
    <col min="13" max="13" width="14.453125" style="1" customWidth="1"/>
    <col min="14" max="18" width="11.54296875" style="1" hidden="1" customWidth="1"/>
    <col min="19" max="19" width="11.54296875" style="14" hidden="1" customWidth="1"/>
    <col min="20" max="16384" width="11.54296875" style="1" hidden="1"/>
  </cols>
  <sheetData>
    <row r="1" spans="2:20" ht="31.5" customHeight="1" thickBot="1">
      <c r="B1" s="151"/>
      <c r="C1" s="151"/>
      <c r="D1" s="151"/>
      <c r="E1" s="151"/>
      <c r="F1" s="151"/>
      <c r="G1" s="151"/>
      <c r="H1" s="151"/>
      <c r="I1" s="151"/>
      <c r="J1" s="151"/>
      <c r="K1" s="151"/>
      <c r="L1" s="151"/>
      <c r="M1" s="151"/>
    </row>
    <row r="2" spans="2:20" ht="14.9" customHeight="1">
      <c r="B2" s="2"/>
      <c r="C2" s="152" t="s">
        <v>59</v>
      </c>
      <c r="D2" s="153"/>
      <c r="E2" s="153"/>
      <c r="F2" s="153"/>
      <c r="G2" s="153"/>
      <c r="H2" s="153"/>
      <c r="I2" s="153"/>
      <c r="J2" s="153"/>
      <c r="K2" s="153"/>
      <c r="L2" s="154"/>
      <c r="M2" s="2"/>
      <c r="S2" s="57"/>
      <c r="T2" s="57"/>
    </row>
    <row r="3" spans="2:20" ht="14.9" customHeight="1">
      <c r="C3" s="155"/>
      <c r="D3" s="156"/>
      <c r="E3" s="156"/>
      <c r="F3" s="156"/>
      <c r="G3" s="156"/>
      <c r="H3" s="156"/>
      <c r="I3" s="156"/>
      <c r="J3" s="156"/>
      <c r="K3" s="156"/>
      <c r="L3" s="157"/>
      <c r="M3" s="5"/>
      <c r="S3" s="57"/>
      <c r="T3" s="57"/>
    </row>
    <row r="4" spans="2:20" ht="14.9" customHeight="1">
      <c r="C4" s="155"/>
      <c r="D4" s="156"/>
      <c r="E4" s="156"/>
      <c r="F4" s="156"/>
      <c r="G4" s="156"/>
      <c r="H4" s="156"/>
      <c r="I4" s="156"/>
      <c r="J4" s="156"/>
      <c r="K4" s="156"/>
      <c r="L4" s="157"/>
      <c r="M4" s="5"/>
      <c r="S4" s="57" t="s">
        <v>29</v>
      </c>
      <c r="T4" s="57"/>
    </row>
    <row r="5" spans="2:20" ht="14.9" customHeight="1">
      <c r="C5" s="155"/>
      <c r="D5" s="156"/>
      <c r="E5" s="156"/>
      <c r="F5" s="156"/>
      <c r="G5" s="156"/>
      <c r="H5" s="156"/>
      <c r="I5" s="156"/>
      <c r="J5" s="156"/>
      <c r="K5" s="156"/>
      <c r="L5" s="157"/>
      <c r="M5" s="5"/>
      <c r="S5" s="57" t="s">
        <v>33</v>
      </c>
      <c r="T5" s="57"/>
    </row>
    <row r="6" spans="2:20" ht="14.9" customHeight="1">
      <c r="C6" s="155"/>
      <c r="D6" s="156"/>
      <c r="E6" s="156"/>
      <c r="F6" s="156"/>
      <c r="G6" s="156"/>
      <c r="H6" s="156"/>
      <c r="I6" s="156"/>
      <c r="J6" s="156"/>
      <c r="K6" s="156"/>
      <c r="L6" s="157"/>
      <c r="M6" s="5"/>
      <c r="S6" s="57" t="s">
        <v>30</v>
      </c>
      <c r="T6" s="57"/>
    </row>
    <row r="7" spans="2:20" ht="14.9" customHeight="1">
      <c r="C7" s="155"/>
      <c r="D7" s="156"/>
      <c r="E7" s="156"/>
      <c r="F7" s="156"/>
      <c r="G7" s="156"/>
      <c r="H7" s="156"/>
      <c r="I7" s="156"/>
      <c r="J7" s="156"/>
      <c r="K7" s="156"/>
      <c r="L7" s="157"/>
      <c r="M7" s="5"/>
      <c r="S7" s="57"/>
      <c r="T7" s="57"/>
    </row>
    <row r="8" spans="2:20" ht="14.9" customHeight="1" thickBot="1">
      <c r="C8" s="158"/>
      <c r="D8" s="159"/>
      <c r="E8" s="159"/>
      <c r="F8" s="159"/>
      <c r="G8" s="159"/>
      <c r="H8" s="159"/>
      <c r="I8" s="159"/>
      <c r="J8" s="159"/>
      <c r="K8" s="159"/>
      <c r="L8" s="160"/>
      <c r="M8" s="5"/>
      <c r="S8" s="57"/>
      <c r="T8" s="57"/>
    </row>
    <row r="9" spans="2:20" ht="14.5" thickBot="1">
      <c r="H9" s="5"/>
      <c r="J9" s="5"/>
      <c r="K9" s="5"/>
      <c r="L9" s="5"/>
      <c r="M9" s="5"/>
      <c r="S9" s="57"/>
      <c r="T9" s="57"/>
    </row>
    <row r="10" spans="2:20" ht="18.5" thickBot="1">
      <c r="C10" s="7" t="s">
        <v>1</v>
      </c>
      <c r="D10" s="8">
        <v>45628</v>
      </c>
      <c r="E10" s="7" t="s">
        <v>2</v>
      </c>
      <c r="F10" s="129">
        <v>4419.59</v>
      </c>
      <c r="G10" s="7" t="s">
        <v>3</v>
      </c>
      <c r="H10" s="9">
        <f>+ROUND(ABS(F10-TRUNC(F10)),2)</f>
        <v>0.59</v>
      </c>
      <c r="I10" s="10"/>
      <c r="J10" s="11" t="s">
        <v>66</v>
      </c>
      <c r="K10" s="11"/>
      <c r="L10" s="11"/>
      <c r="M10" s="11"/>
      <c r="S10" s="57"/>
      <c r="T10" s="57"/>
    </row>
    <row r="11" spans="2:20" ht="18.5" thickBot="1">
      <c r="B11" s="4" t="e">
        <f>+'PONDERACIÓN '!#REF!</f>
        <v>#REF!</v>
      </c>
      <c r="C11" s="12" t="e">
        <f>+'PONDERACIÓN '!#REF!</f>
        <v>#REF!</v>
      </c>
      <c r="D11" s="12" t="e">
        <f>+'PONDERACIÓN '!#REF!</f>
        <v>#REF!</v>
      </c>
      <c r="E11" s="12" t="e">
        <f>+'PONDERACIÓN '!#REF!</f>
        <v>#REF!</v>
      </c>
      <c r="F11" s="4"/>
      <c r="G11" s="12" t="e">
        <f>+'PONDERACIÓN '!#REF!</f>
        <v>#REF!</v>
      </c>
      <c r="H11" s="13" t="e">
        <f>+'PONDERACIÓN '!#REF!</f>
        <v>#REF!</v>
      </c>
      <c r="I11" s="14" t="e">
        <f>+'PONDERACIÓN '!#REF!</f>
        <v>#REF!</v>
      </c>
      <c r="J11" s="11" t="s">
        <v>4</v>
      </c>
      <c r="K11" s="11"/>
      <c r="L11" s="11"/>
      <c r="M11" s="11"/>
      <c r="S11" s="57"/>
      <c r="T11" s="57"/>
    </row>
    <row r="12" spans="2:20" ht="18.5" thickBot="1">
      <c r="C12" s="15" t="s">
        <v>5</v>
      </c>
      <c r="D12" s="74"/>
      <c r="E12" s="11"/>
      <c r="F12" s="75"/>
      <c r="G12" s="11"/>
      <c r="H12" s="76"/>
      <c r="I12" s="10"/>
      <c r="J12" s="11"/>
      <c r="K12" s="11"/>
      <c r="L12" s="11"/>
      <c r="M12" s="11"/>
      <c r="S12" s="57"/>
      <c r="T12" s="57"/>
    </row>
    <row r="13" spans="2:20" ht="18.5" thickBot="1">
      <c r="C13" s="10"/>
      <c r="D13" s="77"/>
      <c r="E13" s="78"/>
      <c r="F13" s="79"/>
      <c r="G13" s="78"/>
      <c r="H13" s="80"/>
      <c r="I13" s="16"/>
      <c r="J13" s="5"/>
      <c r="K13" s="5"/>
      <c r="L13" s="5"/>
      <c r="M13" s="5"/>
      <c r="S13" s="57"/>
      <c r="T13" s="57"/>
    </row>
    <row r="14" spans="2:20" ht="18.5" thickBot="1">
      <c r="B14" s="17"/>
      <c r="C14" s="7" t="s">
        <v>6</v>
      </c>
      <c r="D14" s="161" t="s">
        <v>46</v>
      </c>
      <c r="E14" s="162"/>
      <c r="F14" s="162"/>
      <c r="G14" s="162"/>
      <c r="H14" s="163"/>
      <c r="I14" s="18"/>
      <c r="J14" s="2"/>
      <c r="K14" s="2"/>
      <c r="L14" s="2"/>
      <c r="M14" s="3"/>
      <c r="S14" s="57"/>
      <c r="T14" s="57"/>
    </row>
    <row r="15" spans="2:20" ht="18.5" thickBot="1">
      <c r="B15" s="19"/>
      <c r="C15" s="7"/>
      <c r="D15" s="71"/>
      <c r="E15" s="72"/>
      <c r="F15" s="72"/>
      <c r="G15" s="72"/>
      <c r="H15" s="73"/>
      <c r="I15" s="16"/>
      <c r="J15" s="5"/>
      <c r="K15" s="5"/>
      <c r="L15" s="5"/>
      <c r="M15" s="6"/>
      <c r="S15" s="57"/>
      <c r="T15" s="57"/>
    </row>
    <row r="16" spans="2:20" ht="18.5" thickBot="1">
      <c r="B16" s="19"/>
      <c r="C16" s="20"/>
      <c r="D16" s="89"/>
      <c r="E16" s="90"/>
      <c r="F16" s="90"/>
      <c r="G16" s="90"/>
      <c r="H16" s="91"/>
      <c r="I16" s="16"/>
      <c r="J16" s="5"/>
      <c r="K16" s="5"/>
      <c r="L16" s="5"/>
      <c r="M16" s="6"/>
      <c r="S16" s="57"/>
      <c r="T16" s="57"/>
    </row>
    <row r="17" spans="1:19" ht="18.5" thickBot="1">
      <c r="B17" s="19"/>
      <c r="C17" s="7" t="s">
        <v>46</v>
      </c>
      <c r="D17" s="92"/>
      <c r="E17" s="93"/>
      <c r="F17" s="93"/>
      <c r="G17" s="93"/>
      <c r="H17" s="94">
        <f>+GEOMEAN(H27:H34)</f>
        <v>131009111.52317551</v>
      </c>
      <c r="I17" s="16"/>
      <c r="J17" s="5"/>
      <c r="K17" s="5"/>
      <c r="L17" s="5"/>
      <c r="M17" s="6"/>
    </row>
    <row r="18" spans="1:19" ht="18.5" thickBot="1">
      <c r="B18" s="19"/>
      <c r="C18" s="7" t="s">
        <v>7</v>
      </c>
      <c r="D18" s="84"/>
      <c r="E18" s="85"/>
      <c r="F18" s="85"/>
      <c r="G18" s="85"/>
      <c r="H18" s="124">
        <f>+EM!Q62</f>
        <v>133711950</v>
      </c>
      <c r="I18" s="16"/>
      <c r="J18" s="5"/>
      <c r="K18" s="5"/>
      <c r="L18" s="5"/>
      <c r="M18" s="6"/>
    </row>
    <row r="19" spans="1:19" ht="18">
      <c r="B19" s="19"/>
      <c r="C19" s="20"/>
      <c r="D19" s="21"/>
      <c r="E19" s="16"/>
      <c r="F19" s="16"/>
      <c r="G19" s="16"/>
      <c r="H19" s="81"/>
      <c r="I19" s="16"/>
      <c r="J19" s="5"/>
      <c r="K19" s="5"/>
      <c r="L19" s="5"/>
      <c r="M19" s="6"/>
    </row>
    <row r="20" spans="1:19" ht="18">
      <c r="B20" s="19"/>
      <c r="C20" s="11" t="s">
        <v>36</v>
      </c>
      <c r="D20" s="21"/>
      <c r="E20" s="16"/>
      <c r="F20" s="16"/>
      <c r="G20" s="16"/>
      <c r="H20" s="22">
        <v>50</v>
      </c>
      <c r="I20" s="16"/>
      <c r="J20" s="5"/>
      <c r="K20" s="5"/>
      <c r="L20" s="5"/>
      <c r="M20" s="6"/>
    </row>
    <row r="21" spans="1:19" ht="18.5" thickBot="1">
      <c r="B21" s="19"/>
      <c r="C21" s="11"/>
      <c r="D21" s="23"/>
      <c r="E21" s="24"/>
      <c r="F21" s="24"/>
      <c r="G21" s="24"/>
      <c r="H21" s="25"/>
      <c r="I21" s="16"/>
      <c r="J21" s="5"/>
      <c r="K21" s="5"/>
      <c r="L21" s="5"/>
      <c r="M21" s="6"/>
    </row>
    <row r="22" spans="1:19" ht="18">
      <c r="B22" s="19"/>
      <c r="C22" s="11"/>
      <c r="D22" s="26"/>
      <c r="E22" s="16"/>
      <c r="F22" s="16"/>
      <c r="G22" s="16"/>
      <c r="H22" s="16"/>
      <c r="I22" s="16"/>
      <c r="J22" s="5"/>
      <c r="K22" s="5"/>
      <c r="L22" s="5"/>
      <c r="M22" s="6"/>
    </row>
    <row r="23" spans="1:19" ht="18">
      <c r="B23" s="19"/>
      <c r="C23" s="11"/>
      <c r="D23" s="26"/>
      <c r="E23" s="16"/>
      <c r="F23" s="16"/>
      <c r="G23" s="16"/>
      <c r="H23" s="16"/>
      <c r="I23" s="16"/>
      <c r="J23" s="5"/>
      <c r="K23" s="5"/>
      <c r="L23" s="5"/>
      <c r="M23" s="6"/>
    </row>
    <row r="24" spans="1:19" ht="18">
      <c r="B24" s="19"/>
      <c r="C24" s="11"/>
      <c r="D24" s="26"/>
      <c r="E24" s="16"/>
      <c r="F24" s="16"/>
      <c r="G24" s="16"/>
      <c r="H24" s="16"/>
      <c r="I24" s="16"/>
      <c r="J24" s="5"/>
      <c r="K24" s="5"/>
      <c r="L24" s="5"/>
      <c r="M24" s="6"/>
    </row>
    <row r="25" spans="1:19" ht="48" customHeight="1" thickBot="1">
      <c r="B25" s="19"/>
      <c r="C25" s="5"/>
      <c r="D25" s="5"/>
      <c r="E25" s="5"/>
      <c r="F25" s="5"/>
      <c r="G25" s="150"/>
      <c r="H25" s="150"/>
      <c r="I25" s="150"/>
      <c r="J25" s="27"/>
      <c r="K25" s="27"/>
      <c r="L25" s="28"/>
      <c r="M25" s="29"/>
    </row>
    <row r="26" spans="1:19" ht="42.65" customHeight="1" thickBot="1">
      <c r="B26" s="19"/>
      <c r="C26" s="45" t="s">
        <v>8</v>
      </c>
      <c r="D26" s="45" t="s">
        <v>9</v>
      </c>
      <c r="E26" s="45" t="s">
        <v>10</v>
      </c>
      <c r="F26" s="45" t="s">
        <v>31</v>
      </c>
      <c r="G26" s="45" t="s">
        <v>215</v>
      </c>
      <c r="H26" s="45" t="s">
        <v>32</v>
      </c>
      <c r="I26" s="45"/>
      <c r="J26" s="46"/>
      <c r="K26" s="47" t="s">
        <v>11</v>
      </c>
      <c r="L26" s="48" t="s">
        <v>12</v>
      </c>
      <c r="M26" s="30"/>
    </row>
    <row r="27" spans="1:19" s="122" customFormat="1" ht="18" customHeight="1">
      <c r="A27" s="112"/>
      <c r="B27" s="113"/>
      <c r="C27" s="114">
        <f>+OFERENTES!B5</f>
        <v>4</v>
      </c>
      <c r="D27" s="115">
        <f>+OFERENTES!D5</f>
        <v>0</v>
      </c>
      <c r="E27" s="116" t="str">
        <f>+OFERENTES!C5</f>
        <v>FUNCITEG</v>
      </c>
      <c r="F27" s="117">
        <f>+'FORMATO 1'!AG37</f>
        <v>131040950</v>
      </c>
      <c r="G27" s="118" t="str">
        <f>+VLOOKUP(E27,'PRECIOS BAJOS'!$B$4:$D$9,3,FALSE)</f>
        <v>OK</v>
      </c>
      <c r="H27" s="118">
        <f>+IF(K27=$K$35,F27," ")</f>
        <v>131040950</v>
      </c>
      <c r="I27" s="114"/>
      <c r="J27" s="119">
        <f>+IF(K27=$K$35,ABS($H$17-H27)," ")</f>
        <v>31838.476824492216</v>
      </c>
      <c r="K27" s="120" t="s">
        <v>29</v>
      </c>
      <c r="L27" s="83">
        <v>50</v>
      </c>
      <c r="M27" s="121"/>
      <c r="S27" s="123"/>
    </row>
    <row r="28" spans="1:19" s="122" customFormat="1" ht="18" customHeight="1">
      <c r="A28" s="112"/>
      <c r="B28" s="113"/>
      <c r="C28" s="114">
        <f>+OFERENTES!B7</f>
        <v>6</v>
      </c>
      <c r="D28" s="115">
        <f>+OFERENTES!D7</f>
        <v>0</v>
      </c>
      <c r="E28" s="116" t="str">
        <f>+OFERENTES!C7</f>
        <v>FUNDACIÓN OTRO ROLLO SOCIAL</v>
      </c>
      <c r="F28" s="117">
        <f>+'FORMATO 1'!AO37</f>
        <v>130218250</v>
      </c>
      <c r="G28" s="118" t="str">
        <f>+VLOOKUP(E28,'PRECIOS BAJOS'!$B$4:$D$9,3,FALSE)</f>
        <v>OK</v>
      </c>
      <c r="H28" s="118">
        <f>+IF(K28=$K$35,F28," ")</f>
        <v>130218250</v>
      </c>
      <c r="I28" s="114"/>
      <c r="J28" s="119">
        <f>+IF(K28=$K$35,ABS($H$17-H28)," ")</f>
        <v>790861.52317550778</v>
      </c>
      <c r="K28" s="120" t="s">
        <v>29</v>
      </c>
      <c r="L28" s="83">
        <v>45</v>
      </c>
      <c r="M28" s="121"/>
      <c r="S28" s="123"/>
    </row>
    <row r="29" spans="1:19" s="122" customFormat="1" ht="18" customHeight="1">
      <c r="A29" s="112"/>
      <c r="B29" s="113"/>
      <c r="C29" s="114">
        <f>+OFERENTES!B4</f>
        <v>3</v>
      </c>
      <c r="D29" s="115">
        <f>+OFERENTES!D4</f>
        <v>0</v>
      </c>
      <c r="E29" s="116" t="str">
        <f>+OFERENTES!C4</f>
        <v>CONSULTORES Y ASESORES TIC</v>
      </c>
      <c r="F29" s="117">
        <f>+'FORMATO 1'!AC37</f>
        <v>129167508</v>
      </c>
      <c r="G29" s="118" t="str">
        <f>+VLOOKUP(E29,'PRECIOS BAJOS'!$B$4:$D$9,3,FALSE)</f>
        <v>OK</v>
      </c>
      <c r="H29" s="118">
        <f>+IF(K29=$K$35,F29," ")</f>
        <v>129167508</v>
      </c>
      <c r="I29" s="114"/>
      <c r="J29" s="119">
        <f>+IF(K29=$K$35,ABS($H$17-H29)," ")</f>
        <v>1841603.5231755078</v>
      </c>
      <c r="K29" s="120" t="s">
        <v>29</v>
      </c>
      <c r="L29" s="82">
        <v>40</v>
      </c>
      <c r="M29" s="121"/>
      <c r="S29" s="123"/>
    </row>
    <row r="30" spans="1:19" s="122" customFormat="1" ht="18" customHeight="1">
      <c r="A30" s="112"/>
      <c r="B30" s="113"/>
      <c r="C30" s="114">
        <f>+OFERENTES!B3</f>
        <v>2</v>
      </c>
      <c r="D30" s="115">
        <f>+OFERENTES!D3</f>
        <v>0</v>
      </c>
      <c r="E30" s="116" t="str">
        <f>+OFERENTES!C3</f>
        <v>ASOCOA</v>
      </c>
      <c r="F30" s="117">
        <f>+'FORMATO 1'!Y37</f>
        <v>128302877</v>
      </c>
      <c r="G30" s="118" t="str">
        <f>+VLOOKUP(E30,'PRECIOS BAJOS'!$B$4:$D$9,3,FALSE)</f>
        <v>OK</v>
      </c>
      <c r="H30" s="118">
        <f>+IF(K30=$K$35,F30," ")</f>
        <v>128302877</v>
      </c>
      <c r="I30" s="114"/>
      <c r="J30" s="119">
        <f>+IF(K30=$K$35,ABS($H$17-H30)," ")</f>
        <v>2706234.5231755078</v>
      </c>
      <c r="K30" s="120" t="s">
        <v>29</v>
      </c>
      <c r="L30" s="83"/>
      <c r="M30" s="121"/>
      <c r="S30" s="123"/>
    </row>
    <row r="31" spans="1:19" s="122" customFormat="1" ht="18" customHeight="1">
      <c r="A31" s="112"/>
      <c r="B31" s="113"/>
      <c r="C31" s="114">
        <f>+OFERENTES!B6</f>
        <v>5</v>
      </c>
      <c r="D31" s="115">
        <f>+OFERENTES!D6</f>
        <v>0</v>
      </c>
      <c r="E31" s="116" t="str">
        <f>+OFERENTES!C6</f>
        <v>FUNDACIÓN  G3</v>
      </c>
      <c r="F31" s="117">
        <f>+'FORMATO 1'!AK37</f>
        <v>126385672</v>
      </c>
      <c r="G31" s="118">
        <f>+VLOOKUP(E31,'PRECIOS BAJOS'!$B$4:$D$9,3,FALSE)</f>
        <v>0</v>
      </c>
      <c r="H31" s="118" t="str">
        <f>+IF(K31=$K$35,F31," ")</f>
        <v xml:space="preserve"> </v>
      </c>
      <c r="I31" s="114"/>
      <c r="J31" s="119" t="str">
        <f>+IF(K31=$K$35,ABS($H$17-H31)," ")</f>
        <v xml:space="preserve"> </v>
      </c>
      <c r="K31" s="130" t="s">
        <v>33</v>
      </c>
      <c r="L31" s="83"/>
      <c r="M31" s="121"/>
      <c r="S31" s="123"/>
    </row>
    <row r="32" spans="1:19" s="122" customFormat="1" ht="18" customHeight="1">
      <c r="A32" s="112"/>
      <c r="B32" s="113"/>
      <c r="C32" s="114">
        <f>+OFERENTES!B2</f>
        <v>1</v>
      </c>
      <c r="D32" s="115">
        <f>+OFERENTES!D2</f>
        <v>0</v>
      </c>
      <c r="E32" s="116" t="str">
        <f>+OFERENTES!C2</f>
        <v>ASOCIACIÓN DE HOGARES SI A LA VIDA</v>
      </c>
      <c r="F32" s="117"/>
      <c r="G32" s="118"/>
      <c r="H32" s="118" t="str">
        <f>+IF(K32=$K$35,F32," ")</f>
        <v xml:space="preserve"> </v>
      </c>
      <c r="I32" s="114"/>
      <c r="J32" s="119" t="str">
        <f>+IF(K32=$K$35,ABS($H$17-H32)," ")</f>
        <v xml:space="preserve"> </v>
      </c>
      <c r="K32" s="130" t="s">
        <v>33</v>
      </c>
      <c r="L32" s="83"/>
      <c r="M32" s="121"/>
      <c r="S32" s="123"/>
    </row>
    <row r="33" spans="1:19" s="122" customFormat="1" ht="18" customHeight="1">
      <c r="A33" s="112"/>
      <c r="B33" s="113"/>
      <c r="C33" s="114"/>
      <c r="D33" s="115"/>
      <c r="E33" s="116" t="s">
        <v>57</v>
      </c>
      <c r="F33" s="117">
        <f>+H18</f>
        <v>133711950</v>
      </c>
      <c r="G33" s="118"/>
      <c r="H33" s="118">
        <f>+F33</f>
        <v>133711950</v>
      </c>
      <c r="I33" s="114"/>
      <c r="J33" s="119"/>
      <c r="K33" s="120"/>
      <c r="L33" s="83"/>
      <c r="M33" s="121"/>
      <c r="S33" s="123"/>
    </row>
    <row r="34" spans="1:19" s="122" customFormat="1" ht="18" customHeight="1">
      <c r="A34" s="112"/>
      <c r="B34" s="113"/>
      <c r="C34" s="114"/>
      <c r="D34" s="115"/>
      <c r="E34" s="116" t="s">
        <v>58</v>
      </c>
      <c r="F34" s="117">
        <f>+H18</f>
        <v>133711950</v>
      </c>
      <c r="G34" s="118"/>
      <c r="H34" s="118">
        <f>+F34</f>
        <v>133711950</v>
      </c>
      <c r="I34" s="114"/>
      <c r="J34" s="119"/>
      <c r="K34" s="120"/>
      <c r="L34" s="82"/>
      <c r="M34" s="121"/>
      <c r="S34" s="123"/>
    </row>
    <row r="35" spans="1:19" ht="18" customHeight="1">
      <c r="B35" s="19"/>
      <c r="C35" s="49"/>
      <c r="D35" s="50"/>
      <c r="E35" s="56"/>
      <c r="F35" s="54"/>
      <c r="G35" s="52"/>
      <c r="H35" s="52"/>
      <c r="I35" s="49"/>
      <c r="J35" s="58"/>
      <c r="K35" s="120" t="s">
        <v>29</v>
      </c>
      <c r="L35" s="82"/>
      <c r="M35" s="6"/>
    </row>
    <row r="36" spans="1:19" ht="18" customHeight="1">
      <c r="B36" s="19"/>
      <c r="C36" s="49"/>
      <c r="D36" s="50"/>
      <c r="E36" s="56"/>
      <c r="F36" s="54"/>
      <c r="G36" s="52"/>
      <c r="H36" s="52"/>
      <c r="I36" s="49"/>
      <c r="J36" s="58"/>
      <c r="K36" s="53"/>
      <c r="L36" s="82"/>
      <c r="M36" s="6"/>
    </row>
    <row r="37" spans="1:19" ht="18">
      <c r="B37" s="19"/>
      <c r="C37" s="49"/>
      <c r="D37" s="49"/>
      <c r="E37" s="96"/>
      <c r="F37" s="51"/>
      <c r="G37" s="52"/>
      <c r="H37" s="55"/>
      <c r="I37" s="49"/>
      <c r="J37" s="49"/>
      <c r="K37" s="53"/>
      <c r="L37" s="66"/>
      <c r="M37" s="6"/>
    </row>
    <row r="38" spans="1:19" ht="18">
      <c r="B38" s="19"/>
      <c r="C38" s="31"/>
      <c r="D38" s="31"/>
      <c r="E38" s="31"/>
      <c r="F38" s="32"/>
      <c r="G38" s="33"/>
      <c r="H38" s="31"/>
      <c r="I38" s="31"/>
      <c r="J38" s="31"/>
      <c r="K38" s="31"/>
      <c r="L38" s="31"/>
      <c r="M38" s="34"/>
    </row>
    <row r="39" spans="1:19" ht="18.5" thickBot="1">
      <c r="B39" s="19"/>
      <c r="C39" s="31" t="e">
        <f>+IF(#REF!=TRUE,(#REF!+1)," ")</f>
        <v>#REF!</v>
      </c>
      <c r="D39" s="31"/>
      <c r="E39" s="31"/>
      <c r="F39" s="31"/>
      <c r="G39" s="33"/>
      <c r="H39" s="31"/>
      <c r="I39" s="31"/>
      <c r="J39" s="31"/>
      <c r="K39" s="31"/>
      <c r="L39" s="31"/>
      <c r="M39" s="34"/>
    </row>
    <row r="40" spans="1:19" ht="18.649999999999999" customHeight="1">
      <c r="B40" s="141" t="s">
        <v>216</v>
      </c>
      <c r="C40" s="142"/>
      <c r="D40" s="142"/>
      <c r="E40" s="142"/>
      <c r="F40" s="142"/>
      <c r="G40" s="142"/>
      <c r="H40" s="142"/>
      <c r="I40" s="142"/>
      <c r="J40" s="142"/>
      <c r="K40" s="142"/>
      <c r="L40" s="142"/>
      <c r="M40" s="143"/>
    </row>
    <row r="41" spans="1:19" ht="14.9" customHeight="1">
      <c r="B41" s="144"/>
      <c r="C41" s="145"/>
      <c r="D41" s="145"/>
      <c r="E41" s="145"/>
      <c r="F41" s="145"/>
      <c r="G41" s="145"/>
      <c r="H41" s="145"/>
      <c r="I41" s="145"/>
      <c r="J41" s="145"/>
      <c r="K41" s="145"/>
      <c r="L41" s="145"/>
      <c r="M41" s="146"/>
    </row>
    <row r="42" spans="1:19" ht="53.15" customHeight="1">
      <c r="B42" s="144"/>
      <c r="C42" s="145"/>
      <c r="D42" s="145"/>
      <c r="E42" s="145"/>
      <c r="F42" s="145"/>
      <c r="G42" s="145"/>
      <c r="H42" s="145"/>
      <c r="I42" s="145"/>
      <c r="J42" s="145"/>
      <c r="K42" s="145"/>
      <c r="L42" s="145"/>
      <c r="M42" s="146"/>
    </row>
    <row r="43" spans="1:19" ht="55.4" customHeight="1">
      <c r="B43" s="144"/>
      <c r="C43" s="145"/>
      <c r="D43" s="145"/>
      <c r="E43" s="145"/>
      <c r="F43" s="145"/>
      <c r="G43" s="145"/>
      <c r="H43" s="145"/>
      <c r="I43" s="145"/>
      <c r="J43" s="145"/>
      <c r="K43" s="145"/>
      <c r="L43" s="145"/>
      <c r="M43" s="146"/>
    </row>
    <row r="44" spans="1:19" ht="34.5" customHeight="1">
      <c r="B44" s="144"/>
      <c r="C44" s="145"/>
      <c r="D44" s="145"/>
      <c r="E44" s="145"/>
      <c r="F44" s="145"/>
      <c r="G44" s="145"/>
      <c r="H44" s="145"/>
      <c r="I44" s="145"/>
      <c r="J44" s="145"/>
      <c r="K44" s="145"/>
      <c r="L44" s="145"/>
      <c r="M44" s="146"/>
    </row>
    <row r="45" spans="1:19" ht="14.9" customHeight="1">
      <c r="B45" s="144"/>
      <c r="C45" s="145"/>
      <c r="D45" s="145"/>
      <c r="E45" s="145"/>
      <c r="F45" s="145"/>
      <c r="G45" s="145"/>
      <c r="H45" s="145"/>
      <c r="I45" s="145"/>
      <c r="J45" s="145"/>
      <c r="K45" s="145"/>
      <c r="L45" s="145"/>
      <c r="M45" s="146"/>
    </row>
    <row r="46" spans="1:19" ht="23.15" customHeight="1" thickBot="1">
      <c r="B46" s="144"/>
      <c r="C46" s="145"/>
      <c r="D46" s="145"/>
      <c r="E46" s="145"/>
      <c r="F46" s="145"/>
      <c r="G46" s="145"/>
      <c r="H46" s="145"/>
      <c r="I46" s="145"/>
      <c r="J46" s="145"/>
      <c r="K46" s="145"/>
      <c r="L46" s="145"/>
      <c r="M46" s="146"/>
    </row>
    <row r="47" spans="1:19" ht="41.15" hidden="1" customHeight="1" thickBot="1">
      <c r="B47" s="147"/>
      <c r="C47" s="148"/>
      <c r="D47" s="148"/>
      <c r="E47" s="148"/>
      <c r="F47" s="148"/>
      <c r="G47" s="148"/>
      <c r="H47" s="148"/>
      <c r="I47" s="148"/>
      <c r="J47" s="148"/>
      <c r="K47" s="148"/>
      <c r="L47" s="148"/>
      <c r="M47" s="149"/>
    </row>
    <row r="48" spans="1:19">
      <c r="B48" s="17"/>
      <c r="C48" s="2"/>
      <c r="D48" s="2"/>
      <c r="E48" s="2"/>
      <c r="F48" s="2"/>
      <c r="G48" s="2"/>
      <c r="H48" s="2"/>
      <c r="I48" s="2"/>
      <c r="J48" s="2"/>
      <c r="K48" s="2"/>
      <c r="L48" s="2"/>
      <c r="M48" s="3"/>
    </row>
    <row r="49" spans="2:13">
      <c r="B49" s="19"/>
      <c r="C49" s="5" t="s">
        <v>13</v>
      </c>
      <c r="D49" s="5"/>
      <c r="E49" s="5"/>
      <c r="F49" s="5"/>
      <c r="G49" s="5"/>
      <c r="H49" s="5"/>
      <c r="I49" s="5"/>
      <c r="J49" s="5"/>
      <c r="K49" s="5"/>
      <c r="L49" s="5"/>
      <c r="M49" s="6"/>
    </row>
    <row r="50" spans="2:13">
      <c r="B50" s="19"/>
      <c r="C50" s="5" t="s">
        <v>14</v>
      </c>
      <c r="D50" s="5"/>
      <c r="E50" s="5"/>
      <c r="F50" s="5"/>
      <c r="G50" s="5"/>
      <c r="H50" s="5"/>
      <c r="I50" s="5"/>
      <c r="J50" s="5"/>
      <c r="K50" s="5"/>
      <c r="L50" s="5"/>
      <c r="M50" s="6"/>
    </row>
    <row r="51" spans="2:13" ht="14.5" thickBot="1">
      <c r="B51" s="35"/>
      <c r="C51" s="36"/>
      <c r="D51" s="36"/>
      <c r="E51" s="36"/>
      <c r="F51" s="36"/>
      <c r="G51" s="36"/>
      <c r="H51" s="36"/>
      <c r="I51" s="36"/>
      <c r="J51" s="36"/>
      <c r="K51" s="36"/>
      <c r="L51" s="36"/>
      <c r="M51" s="37"/>
    </row>
    <row r="52" spans="2:13">
      <c r="C52" s="5"/>
      <c r="D52" s="5"/>
      <c r="E52" s="5"/>
      <c r="F52" s="5"/>
      <c r="G52" s="5"/>
      <c r="H52" s="5"/>
      <c r="I52" s="5"/>
      <c r="J52" s="5"/>
      <c r="K52" s="5"/>
      <c r="L52" s="5"/>
      <c r="M52" s="5"/>
    </row>
    <row r="53" spans="2:13">
      <c r="C53" s="5"/>
      <c r="D53" s="5"/>
      <c r="E53" s="5"/>
      <c r="F53" s="5"/>
      <c r="G53" s="5"/>
      <c r="H53" s="5"/>
      <c r="I53" s="5"/>
      <c r="J53" s="5"/>
      <c r="K53" s="5"/>
      <c r="L53" s="5"/>
      <c r="M53" s="5"/>
    </row>
    <row r="54" spans="2:13">
      <c r="C54" s="5"/>
      <c r="D54" s="5"/>
      <c r="E54" s="5"/>
      <c r="F54" s="5"/>
      <c r="G54" s="5"/>
      <c r="H54" s="5"/>
      <c r="I54" s="5"/>
      <c r="J54" s="5"/>
      <c r="K54" s="5"/>
      <c r="L54" s="5"/>
      <c r="M54" s="5"/>
    </row>
  </sheetData>
  <autoFilter ref="C26:M26" xr:uid="{00000000-0009-0000-0000-000002000000}">
    <sortState xmlns:xlrd2="http://schemas.microsoft.com/office/spreadsheetml/2017/richdata2" ref="C27:M34">
      <sortCondition ref="J26"/>
    </sortState>
  </autoFilter>
  <mergeCells count="5">
    <mergeCell ref="B40:M47"/>
    <mergeCell ref="G25:I25"/>
    <mergeCell ref="B1:M1"/>
    <mergeCell ref="C2:L8"/>
    <mergeCell ref="D14:H14"/>
  </mergeCells>
  <conditionalFormatting sqref="L27:L38">
    <cfRule type="colorScale" priority="26">
      <colorScale>
        <cfvo type="min"/>
        <cfvo type="percentile" val="50"/>
        <cfvo type="max"/>
        <color rgb="FFF8696B"/>
        <color rgb="FFFCFCFF"/>
        <color rgb="FF63BE7B"/>
      </colorScale>
    </cfRule>
  </conditionalFormatting>
  <dataValidations count="2">
    <dataValidation allowBlank="1" showInputMessage="1" showErrorMessage="1" promptTitle="VALOR PRESUPUESTO" prompt="DIGITE EL VALOR DEL PRESUPUESTO_x000a_" sqref="D18:H18" xr:uid="{00000000-0002-0000-0200-000000000000}"/>
    <dataValidation type="list" allowBlank="1" showInputMessage="1" showErrorMessage="1" sqref="K27:K37" xr:uid="{00000000-0002-0000-0200-000001000000}">
      <formula1>$S$4:$S$6</formula1>
    </dataValidation>
  </dataValidations>
  <pageMargins left="0.7" right="0.7" top="0.75" bottom="0.75" header="0.3" footer="0.3"/>
  <pageSetup paperSize="121" scale="55" orientation="landscape"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2000000}">
          <x14:formula1>
            <xm:f>'C:\Users\davidan.sanchez\OneDrive - Universidad del rosario\Documentos\DOCS PERSONALES DAVID\FDLT\SAMC 017 DE 2021\[MODELO DE VALORACIÓN  PROCESO SAMC 017 DE 2021 DEFINITIVO.xlsm]DATOS '!#REF!</xm:f>
          </x14:formula1>
          <xm:sqref>K38 M27:M39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7"/>
  <sheetViews>
    <sheetView workbookViewId="0">
      <selection activeCell="F16" sqref="F16"/>
    </sheetView>
  </sheetViews>
  <sheetFormatPr baseColWidth="10" defaultRowHeight="14.5"/>
  <cols>
    <col min="3" max="3" width="39.54296875" bestFit="1" customWidth="1"/>
    <col min="4" max="4" width="17.453125" bestFit="1" customWidth="1"/>
    <col min="6" max="6" width="33.453125" bestFit="1" customWidth="1"/>
    <col min="10" max="10" width="55.81640625" bestFit="1" customWidth="1"/>
  </cols>
  <sheetData>
    <row r="2" spans="2:3">
      <c r="B2">
        <v>1</v>
      </c>
      <c r="C2" t="s">
        <v>60</v>
      </c>
    </row>
    <row r="3" spans="2:3">
      <c r="B3">
        <v>2</v>
      </c>
      <c r="C3" t="s">
        <v>61</v>
      </c>
    </row>
    <row r="4" spans="2:3">
      <c r="B4">
        <v>3</v>
      </c>
      <c r="C4" t="s">
        <v>62</v>
      </c>
    </row>
    <row r="5" spans="2:3">
      <c r="B5">
        <v>4</v>
      </c>
      <c r="C5" t="s">
        <v>63</v>
      </c>
    </row>
    <row r="6" spans="2:3">
      <c r="B6">
        <v>5</v>
      </c>
      <c r="C6" t="s">
        <v>64</v>
      </c>
    </row>
    <row r="7" spans="2:3">
      <c r="B7">
        <v>6</v>
      </c>
      <c r="C7" t="s">
        <v>65</v>
      </c>
    </row>
  </sheetData>
  <pageMargins left="0.7" right="0.7" top="0.75" bottom="0.75" header="0.3" footer="0.3"/>
  <pageSetup paperSize="9" orientation="portrait" horizontalDpi="200" verticalDpi="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zoomScale="80" zoomScaleNormal="80" workbookViewId="0">
      <selection activeCell="D8" sqref="D8:D9"/>
    </sheetView>
  </sheetViews>
  <sheetFormatPr baseColWidth="10" defaultColWidth="0" defaultRowHeight="14.5" zeroHeight="1"/>
  <cols>
    <col min="1" max="1" width="10.54296875" customWidth="1"/>
    <col min="2" max="2" width="53.453125" bestFit="1" customWidth="1"/>
    <col min="3" max="3" width="25.54296875" bestFit="1" customWidth="1"/>
    <col min="4" max="4" width="10.54296875" customWidth="1"/>
    <col min="5" max="5" width="29.36328125" customWidth="1"/>
    <col min="6" max="6" width="25.54296875" bestFit="1" customWidth="1"/>
    <col min="7" max="7" width="18.453125" bestFit="1" customWidth="1"/>
    <col min="8" max="8" width="10.54296875" customWidth="1"/>
    <col min="9" max="16384" width="10.54296875" hidden="1"/>
  </cols>
  <sheetData>
    <row r="1" spans="1:8">
      <c r="A1" s="41" t="s">
        <v>0</v>
      </c>
      <c r="B1" s="41" t="s">
        <v>19</v>
      </c>
      <c r="C1" s="41" t="s">
        <v>20</v>
      </c>
      <c r="D1" s="41" t="s">
        <v>21</v>
      </c>
      <c r="E1" s="42" t="s">
        <v>34</v>
      </c>
      <c r="F1" s="61"/>
      <c r="G1" s="61"/>
      <c r="H1" s="61"/>
    </row>
    <row r="2" spans="1:8">
      <c r="A2" s="43"/>
      <c r="B2" s="43"/>
      <c r="C2" s="44"/>
      <c r="D2" s="43"/>
      <c r="E2" s="60"/>
      <c r="F2" s="62"/>
      <c r="G2" s="63"/>
      <c r="H2" s="61"/>
    </row>
    <row r="3" spans="1:8">
      <c r="A3" s="43"/>
      <c r="B3" s="43"/>
      <c r="C3" s="44"/>
      <c r="D3" s="43"/>
      <c r="E3" s="60"/>
      <c r="F3" s="59" t="s">
        <v>22</v>
      </c>
      <c r="G3" s="60">
        <f>+COUNTIF(C2:C17,"&gt;0")</f>
        <v>4</v>
      </c>
      <c r="H3" s="61"/>
    </row>
    <row r="4" spans="1:8">
      <c r="A4" s="43">
        <f>+'PONDERACIÓN '!C27</f>
        <v>4</v>
      </c>
      <c r="B4" s="43" t="str">
        <f>+'PONDERACIÓN '!E27</f>
        <v>FUNCITEG</v>
      </c>
      <c r="C4" s="44">
        <f>+'PONDERACIÓN '!F27</f>
        <v>131040950</v>
      </c>
      <c r="D4" s="43" t="str">
        <f>+IF(C4&lt;$G$10,"REQUERIR","OK")</f>
        <v>OK</v>
      </c>
      <c r="E4" s="60"/>
      <c r="F4" s="59" t="s">
        <v>23</v>
      </c>
      <c r="G4" s="60">
        <f>+AVERAGE(C2:C18)</f>
        <v>129682396.25</v>
      </c>
      <c r="H4" s="61"/>
    </row>
    <row r="5" spans="1:8">
      <c r="A5" s="43">
        <f>+'PONDERACIÓN '!C28</f>
        <v>6</v>
      </c>
      <c r="B5" s="43" t="str">
        <f>+'PONDERACIÓN '!E28</f>
        <v>FUNDACIÓN OTRO ROLLO SOCIAL</v>
      </c>
      <c r="C5" s="44">
        <f>+'PONDERACIÓN '!F28</f>
        <v>130218250</v>
      </c>
      <c r="D5" s="43" t="str">
        <f>+IF(C5&lt;$G$10,"REQUERIR","OK")</f>
        <v>OK</v>
      </c>
      <c r="E5" s="60"/>
      <c r="F5" s="59" t="s">
        <v>24</v>
      </c>
      <c r="G5" s="60">
        <f>+_xlfn.STDEV.P(C2:C17)</f>
        <v>1036941.5128319376</v>
      </c>
      <c r="H5" s="61"/>
    </row>
    <row r="6" spans="1:8">
      <c r="A6" s="43">
        <f>+'PONDERACIÓN '!C29</f>
        <v>3</v>
      </c>
      <c r="B6" s="43" t="str">
        <f>+'PONDERACIÓN '!E29</f>
        <v>CONSULTORES Y ASESORES TIC</v>
      </c>
      <c r="C6" s="44">
        <f>+'PONDERACIÓN '!F29</f>
        <v>129167508</v>
      </c>
      <c r="D6" s="43" t="str">
        <f>+IF(C6&lt;$G$10,"REQUERIR","OK")</f>
        <v>OK</v>
      </c>
      <c r="E6" s="43"/>
      <c r="F6" s="59" t="s">
        <v>25</v>
      </c>
      <c r="G6" s="60">
        <f>+MEDIAN(C2:C18)</f>
        <v>129692879</v>
      </c>
      <c r="H6" s="61"/>
    </row>
    <row r="7" spans="1:8">
      <c r="A7" s="43">
        <f>+'PONDERACIÓN '!C30</f>
        <v>2</v>
      </c>
      <c r="B7" s="43" t="str">
        <f>+'PONDERACIÓN '!E30</f>
        <v>ASOCOA</v>
      </c>
      <c r="C7" s="44">
        <f>+'PONDERACIÓN '!F30</f>
        <v>128302877</v>
      </c>
      <c r="D7" s="43" t="str">
        <f>+IF(C7&lt;$G$10,"REQUERIR","OK")</f>
        <v>OK</v>
      </c>
      <c r="E7" s="43"/>
      <c r="F7" s="59" t="s">
        <v>26</v>
      </c>
      <c r="G7" s="69">
        <f>+'PONDERACIÓN '!H18</f>
        <v>133711950</v>
      </c>
      <c r="H7" s="61"/>
    </row>
    <row r="8" spans="1:8">
      <c r="A8" s="43">
        <f>+'PONDERACIÓN '!C31</f>
        <v>5</v>
      </c>
      <c r="B8" s="43" t="str">
        <f>+'PONDERACIÓN '!E31</f>
        <v>FUNDACIÓN  G3</v>
      </c>
      <c r="C8" s="44"/>
      <c r="D8" s="43"/>
      <c r="E8" s="43"/>
      <c r="F8" s="59" t="s">
        <v>27</v>
      </c>
      <c r="G8" s="64">
        <v>0.2</v>
      </c>
      <c r="H8" s="61"/>
    </row>
    <row r="9" spans="1:8">
      <c r="A9" s="43">
        <f>+'PONDERACIÓN '!C32</f>
        <v>1</v>
      </c>
      <c r="B9" s="43" t="str">
        <f>+'PONDERACIÓN '!E32</f>
        <v>ASOCIACIÓN DE HOGARES SI A LA VIDA</v>
      </c>
      <c r="C9" s="44"/>
      <c r="D9" s="43"/>
      <c r="E9" s="43"/>
      <c r="F9" s="59" t="s">
        <v>28</v>
      </c>
      <c r="G9" s="70">
        <f>+G6-G5</f>
        <v>128655937.48716806</v>
      </c>
      <c r="H9" s="61"/>
    </row>
    <row r="10" spans="1:8">
      <c r="A10" s="43"/>
      <c r="B10" s="43"/>
      <c r="C10" s="44"/>
      <c r="D10" s="43"/>
      <c r="E10" s="43"/>
      <c r="F10" s="59" t="s">
        <v>35</v>
      </c>
      <c r="G10" s="88">
        <f>+G7*(1-G8)</f>
        <v>106969560</v>
      </c>
      <c r="H10" s="61"/>
    </row>
    <row r="11" spans="1:8">
      <c r="A11" s="43"/>
      <c r="B11" s="43"/>
      <c r="C11" s="44"/>
      <c r="D11" s="43"/>
      <c r="E11" s="43"/>
      <c r="F11" s="61"/>
      <c r="G11" s="61"/>
      <c r="H11" s="61"/>
    </row>
    <row r="12" spans="1:8">
      <c r="A12" s="43"/>
      <c r="B12" s="43"/>
      <c r="C12" s="44"/>
      <c r="D12" s="43"/>
      <c r="E12" s="43"/>
      <c r="F12" s="61"/>
      <c r="G12" s="61"/>
      <c r="H12" s="61"/>
    </row>
    <row r="13" spans="1:8">
      <c r="A13" s="43"/>
      <c r="B13" s="43"/>
      <c r="C13" s="44"/>
      <c r="D13" s="43"/>
      <c r="E13" s="43"/>
      <c r="F13" s="61"/>
      <c r="G13" s="61"/>
      <c r="H13" s="61"/>
    </row>
    <row r="14" spans="1:8">
      <c r="A14" s="43"/>
      <c r="B14" s="43"/>
      <c r="C14" s="44"/>
      <c r="D14" s="43"/>
      <c r="E14" s="43"/>
      <c r="F14" s="61"/>
      <c r="G14" s="61"/>
      <c r="H14" s="61"/>
    </row>
    <row r="15" spans="1:8">
      <c r="A15" s="43"/>
      <c r="B15" s="43"/>
      <c r="C15" s="44"/>
      <c r="D15" s="43"/>
      <c r="E15" s="43"/>
      <c r="F15" s="61"/>
      <c r="G15" s="61"/>
      <c r="H15" s="61"/>
    </row>
    <row r="16" spans="1:8">
      <c r="A16" s="43"/>
      <c r="B16" s="43"/>
      <c r="C16" s="44"/>
      <c r="D16" s="43"/>
      <c r="E16" s="43"/>
      <c r="F16" s="61"/>
      <c r="G16" s="61"/>
      <c r="H16" s="61"/>
    </row>
    <row r="17" spans="1:8">
      <c r="A17" s="43"/>
      <c r="B17" s="43"/>
      <c r="C17" s="44"/>
      <c r="D17" s="43"/>
      <c r="E17" s="43"/>
      <c r="F17" s="65"/>
      <c r="G17" s="61"/>
      <c r="H17" s="61"/>
    </row>
    <row r="18" spans="1:8">
      <c r="A18" s="43"/>
      <c r="B18" s="43"/>
      <c r="C18" s="44"/>
      <c r="D18" s="43"/>
      <c r="E18" s="43"/>
      <c r="F18" s="61"/>
      <c r="G18" s="61"/>
      <c r="H18" s="61"/>
    </row>
    <row r="19" spans="1:8">
      <c r="A19" s="43"/>
      <c r="B19" s="43"/>
      <c r="C19" s="44"/>
      <c r="D19" s="43"/>
      <c r="E19" s="43"/>
      <c r="F19" s="61"/>
      <c r="G19" s="61"/>
      <c r="H19" s="61"/>
    </row>
    <row r="20" spans="1:8">
      <c r="A20" s="43"/>
      <c r="B20" s="43"/>
      <c r="C20" s="44"/>
      <c r="D20" s="43"/>
      <c r="E20" s="43"/>
      <c r="F20" s="61"/>
      <c r="G20" s="61"/>
      <c r="H20" s="61"/>
    </row>
    <row r="21" spans="1:8">
      <c r="A21" s="61"/>
      <c r="B21" s="61"/>
      <c r="C21" s="61"/>
      <c r="D21" s="61"/>
      <c r="E21" s="61"/>
      <c r="F21" s="61"/>
      <c r="G21" s="61"/>
      <c r="H21" s="61"/>
    </row>
  </sheetData>
  <pageMargins left="0.7" right="0.7" top="0.75" bottom="0.75" header="0.3" footer="0.3"/>
  <pageSetup paperSize="9" orientation="portrait" horizontalDpi="200" verticalDpi="20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F48FE-FFC7-45FB-BAEA-95DB9C907100}">
  <dimension ref="A1:AP43"/>
  <sheetViews>
    <sheetView topLeftCell="AF1" zoomScale="70" zoomScaleNormal="70" workbookViewId="0">
      <pane ySplit="3" topLeftCell="A36" activePane="bottomLeft" state="frozen"/>
      <selection activeCell="AM1" sqref="AM1"/>
      <selection pane="bottomLeft" activeCell="AR43" sqref="AR43"/>
    </sheetView>
  </sheetViews>
  <sheetFormatPr baseColWidth="10" defaultColWidth="10.54296875" defaultRowHeight="14.5"/>
  <cols>
    <col min="1" max="1" width="6.7265625" customWidth="1"/>
    <col min="2" max="2" width="15.81640625" customWidth="1"/>
    <col min="3" max="3" width="85.453125" customWidth="1"/>
    <col min="4" max="4" width="14.1796875" customWidth="1"/>
    <col min="5" max="14" width="14.1796875" hidden="1" customWidth="1"/>
    <col min="15" max="16" width="14.1796875" customWidth="1"/>
    <col min="17" max="17" width="23.1796875" bestFit="1" customWidth="1"/>
    <col min="18" max="18" width="10.453125" style="61" customWidth="1"/>
    <col min="19" max="20" width="19.54296875" customWidth="1"/>
    <col min="21" max="21" width="25.453125" customWidth="1"/>
    <col min="22" max="22" width="25" customWidth="1"/>
    <col min="23" max="24" width="19.54296875" customWidth="1"/>
    <col min="25" max="25" width="25.453125" customWidth="1"/>
    <col min="26" max="26" width="19.54296875" customWidth="1"/>
    <col min="27" max="27" width="20.54296875" customWidth="1"/>
    <col min="28" max="28" width="19.54296875" customWidth="1"/>
    <col min="29" max="29" width="25.81640625" customWidth="1"/>
    <col min="30" max="31" width="20.54296875" customWidth="1"/>
    <col min="32" max="32" width="21.453125" customWidth="1"/>
    <col min="33" max="33" width="25.453125" customWidth="1"/>
    <col min="34" max="34" width="16.54296875" customWidth="1"/>
    <col min="35" max="35" width="20.36328125" customWidth="1"/>
    <col min="36" max="36" width="22.54296875" customWidth="1"/>
    <col min="37" max="37" width="25.81640625" customWidth="1"/>
    <col min="38" max="38" width="19.453125" customWidth="1"/>
    <col min="39" max="39" width="22.54296875" customWidth="1"/>
    <col min="40" max="40" width="24.81640625" customWidth="1"/>
    <col min="41" max="41" width="25.81640625" customWidth="1"/>
    <col min="42" max="42" width="18.54296875" customWidth="1"/>
  </cols>
  <sheetData>
    <row r="1" spans="1:42" ht="21.5" customHeight="1" thickBot="1">
      <c r="A1" s="164" t="s">
        <v>67</v>
      </c>
      <c r="B1" s="164"/>
      <c r="C1" s="164"/>
      <c r="D1" s="164"/>
      <c r="E1" s="164"/>
      <c r="F1" s="164"/>
      <c r="G1" s="164"/>
      <c r="H1" s="164"/>
      <c r="I1" s="164"/>
      <c r="J1" s="164"/>
      <c r="K1" s="164"/>
      <c r="L1" s="164"/>
      <c r="M1" s="164"/>
      <c r="N1" s="164"/>
      <c r="O1" s="164"/>
      <c r="P1" s="164"/>
      <c r="Q1" s="164"/>
      <c r="R1" s="103"/>
      <c r="W1" s="67"/>
    </row>
    <row r="2" spans="1:42" s="68" customFormat="1" ht="44" customHeight="1" thickBot="1">
      <c r="A2" s="164" t="s">
        <v>68</v>
      </c>
      <c r="B2" s="164"/>
      <c r="C2" s="164"/>
      <c r="D2" s="164"/>
      <c r="E2" s="164"/>
      <c r="F2" s="164"/>
      <c r="G2" s="164"/>
      <c r="H2" s="164"/>
      <c r="I2" s="164"/>
      <c r="J2" s="164"/>
      <c r="K2" s="164"/>
      <c r="L2" s="164"/>
      <c r="M2" s="164"/>
      <c r="N2" s="164"/>
      <c r="O2" s="164"/>
      <c r="P2" s="164"/>
      <c r="Q2" s="164"/>
      <c r="R2" s="104"/>
      <c r="S2" s="97">
        <v>1</v>
      </c>
      <c r="T2" s="98" t="str">
        <f>+VLOOKUP('FORMATO 1'!S2,OFERENTES!$B$2:$D$15,2,FALSE)</f>
        <v>ASOCIACIÓN DE HOGARES SI A LA VIDA</v>
      </c>
      <c r="U2" s="98">
        <f>+VLOOKUP('FORMATO 1'!S2,OFERENTES!$B$2:$D$15,3,FALSE)</f>
        <v>0</v>
      </c>
      <c r="V2" s="99"/>
      <c r="W2" s="97">
        <f>+S2+1</f>
        <v>2</v>
      </c>
      <c r="X2" s="98" t="str">
        <f>+VLOOKUP('FORMATO 1'!W2,OFERENTES!$B$2:$D$15,2,FALSE)</f>
        <v>ASOCOA</v>
      </c>
      <c r="Y2" s="98">
        <f>+VLOOKUP('FORMATO 1'!W2,OFERENTES!$B$2:$D$15,3,FALSE)</f>
        <v>0</v>
      </c>
      <c r="Z2" s="99"/>
      <c r="AA2" s="97">
        <f>+W2+1</f>
        <v>3</v>
      </c>
      <c r="AB2" s="98" t="str">
        <f>+VLOOKUP('FORMATO 1'!AA2,OFERENTES!$B$2:$D$15,2,FALSE)</f>
        <v>CONSULTORES Y ASESORES TIC</v>
      </c>
      <c r="AC2" s="98">
        <f>+VLOOKUP('FORMATO 1'!AA2,OFERENTES!$B$2:$D$15,3,FALSE)</f>
        <v>0</v>
      </c>
      <c r="AD2" s="99"/>
      <c r="AE2" s="97">
        <f>+AA2+1</f>
        <v>4</v>
      </c>
      <c r="AF2" s="98" t="str">
        <f>+VLOOKUP('FORMATO 1'!AE2,OFERENTES!$B$2:$D$15,2,FALSE)</f>
        <v>FUNCITEG</v>
      </c>
      <c r="AG2" s="98">
        <f>+VLOOKUP('FORMATO 1'!AE2,OFERENTES!$B$2:$D$15,3,FALSE)</f>
        <v>0</v>
      </c>
      <c r="AH2" s="99"/>
      <c r="AI2" s="97">
        <f>+AE2+1</f>
        <v>5</v>
      </c>
      <c r="AJ2" s="98" t="str">
        <f>+VLOOKUP('FORMATO 1'!AI2,OFERENTES!$B$2:$D$15,2,FALSE)</f>
        <v>FUNDACIÓN  G3</v>
      </c>
      <c r="AK2" s="98">
        <f>+VLOOKUP('FORMATO 1'!AI2,OFERENTES!$B$2:$D$15,3,FALSE)</f>
        <v>0</v>
      </c>
      <c r="AL2" s="99"/>
      <c r="AM2" s="97">
        <f>+AI2+1</f>
        <v>6</v>
      </c>
      <c r="AN2" s="98" t="str">
        <f>+VLOOKUP('FORMATO 1'!AM2,OFERENTES!$B$2:$D$15,2,FALSE)</f>
        <v>FUNDACIÓN OTRO ROLLO SOCIAL</v>
      </c>
      <c r="AO2" s="98">
        <f>+VLOOKUP('FORMATO 1'!AM2,OFERENTES!$B$2:$D$15,3,FALSE)</f>
        <v>0</v>
      </c>
      <c r="AP2" s="99"/>
    </row>
    <row r="3" spans="1:42" s="68" customFormat="1" ht="44" customHeight="1" thickBot="1">
      <c r="A3" s="165" t="s">
        <v>41</v>
      </c>
      <c r="B3" s="166" t="s">
        <v>41</v>
      </c>
      <c r="C3" s="165" t="s">
        <v>42</v>
      </c>
      <c r="D3" s="167" t="s">
        <v>43</v>
      </c>
      <c r="E3" s="168" t="s">
        <v>70</v>
      </c>
      <c r="F3" s="168" t="s">
        <v>71</v>
      </c>
      <c r="G3" s="168" t="s">
        <v>72</v>
      </c>
      <c r="H3" s="169"/>
      <c r="I3" s="168" t="s">
        <v>73</v>
      </c>
      <c r="J3" s="170"/>
      <c r="K3" s="171" t="s">
        <v>74</v>
      </c>
      <c r="L3" s="172" t="s">
        <v>75</v>
      </c>
      <c r="M3" s="172" t="s">
        <v>76</v>
      </c>
      <c r="N3" s="172" t="s">
        <v>77</v>
      </c>
      <c r="O3" s="173" t="s">
        <v>78</v>
      </c>
      <c r="P3" s="174" t="s">
        <v>44</v>
      </c>
      <c r="Q3" s="175" t="s">
        <v>79</v>
      </c>
      <c r="R3" s="105"/>
      <c r="S3" s="100" t="s">
        <v>15</v>
      </c>
      <c r="T3" s="101" t="s">
        <v>17</v>
      </c>
      <c r="U3" s="101" t="s">
        <v>16</v>
      </c>
      <c r="V3" s="102" t="s">
        <v>18</v>
      </c>
      <c r="W3" s="100" t="s">
        <v>15</v>
      </c>
      <c r="X3" s="101" t="s">
        <v>17</v>
      </c>
      <c r="Y3" s="101" t="s">
        <v>16</v>
      </c>
      <c r="Z3" s="102" t="s">
        <v>18</v>
      </c>
      <c r="AA3" s="100" t="s">
        <v>15</v>
      </c>
      <c r="AB3" s="101" t="s">
        <v>17</v>
      </c>
      <c r="AC3" s="101" t="s">
        <v>16</v>
      </c>
      <c r="AD3" s="102" t="s">
        <v>18</v>
      </c>
      <c r="AE3" s="100" t="s">
        <v>15</v>
      </c>
      <c r="AF3" s="101" t="s">
        <v>17</v>
      </c>
      <c r="AG3" s="101" t="s">
        <v>16</v>
      </c>
      <c r="AH3" s="102" t="s">
        <v>18</v>
      </c>
      <c r="AI3" s="100" t="s">
        <v>15</v>
      </c>
      <c r="AJ3" s="101" t="s">
        <v>17</v>
      </c>
      <c r="AK3" s="101" t="s">
        <v>16</v>
      </c>
      <c r="AL3" s="102" t="s">
        <v>18</v>
      </c>
      <c r="AM3" s="100" t="s">
        <v>15</v>
      </c>
      <c r="AN3" s="101" t="s">
        <v>17</v>
      </c>
      <c r="AO3" s="101" t="s">
        <v>16</v>
      </c>
      <c r="AP3" s="102" t="s">
        <v>18</v>
      </c>
    </row>
    <row r="4" spans="1:42" ht="14.5" customHeight="1">
      <c r="A4" s="176"/>
      <c r="B4" s="177"/>
      <c r="C4" s="176"/>
      <c r="D4" s="178"/>
      <c r="E4" s="179"/>
      <c r="F4" s="179"/>
      <c r="G4" s="179"/>
      <c r="H4" s="180" t="s">
        <v>80</v>
      </c>
      <c r="I4" s="181"/>
      <c r="J4" s="182" t="s">
        <v>81</v>
      </c>
      <c r="K4" s="183"/>
      <c r="L4" s="184"/>
      <c r="M4" s="184"/>
      <c r="N4" s="176"/>
      <c r="O4" s="178"/>
      <c r="P4" s="185"/>
      <c r="Q4" s="186"/>
      <c r="R4" s="106"/>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row>
    <row r="5" spans="1:42" s="95" customFormat="1" ht="35" customHeight="1">
      <c r="A5" s="189">
        <v>1</v>
      </c>
      <c r="B5" s="190" t="s">
        <v>50</v>
      </c>
      <c r="C5" s="191" t="s">
        <v>83</v>
      </c>
      <c r="D5" s="192" t="s">
        <v>84</v>
      </c>
      <c r="E5" s="193">
        <v>49980</v>
      </c>
      <c r="F5" s="194" t="s">
        <v>85</v>
      </c>
      <c r="G5" s="193">
        <v>59900</v>
      </c>
      <c r="H5" s="195" t="s">
        <v>51</v>
      </c>
      <c r="I5" s="196">
        <v>59900</v>
      </c>
      <c r="J5" s="195" t="s">
        <v>86</v>
      </c>
      <c r="K5" s="197">
        <f>+COUNT(E5,G5,I5)</f>
        <v>3</v>
      </c>
      <c r="L5" s="198">
        <f>+MEDIAN(E5,G5,I5)</f>
        <v>59900</v>
      </c>
      <c r="M5" s="199">
        <f>+STDEVA(E5,G5,I5)</f>
        <v>5727.3146703610882</v>
      </c>
      <c r="N5" s="200">
        <f>+AVERAGE(E5,G5,I5)</f>
        <v>56593.333333333336</v>
      </c>
      <c r="O5" s="201">
        <f>_xlfn.CEILING.MATH(N5,50,FALSE)</f>
        <v>56600</v>
      </c>
      <c r="P5" s="202">
        <v>210</v>
      </c>
      <c r="Q5" s="203">
        <f>O5*P5</f>
        <v>11886000</v>
      </c>
      <c r="R5" s="107"/>
      <c r="S5" s="40"/>
      <c r="T5" s="38">
        <f>+ROUND(S5,0)</f>
        <v>0</v>
      </c>
      <c r="U5" s="38">
        <f>+T5*$P5</f>
        <v>0</v>
      </c>
      <c r="V5" s="39" t="str">
        <f>+IF(OR(T5&gt;$O5,T5=0,U5&gt;$Q5),"RECHAZADO","ACEPTADA")</f>
        <v>RECHAZADO</v>
      </c>
      <c r="W5" s="40">
        <v>53431</v>
      </c>
      <c r="X5" s="38">
        <f>+ROUND(W5,0)</f>
        <v>53431</v>
      </c>
      <c r="Y5" s="38">
        <f>+X5*$P5</f>
        <v>11220510</v>
      </c>
      <c r="Z5" s="39" t="str">
        <f>+IF(OR(X5&gt;$O5,X5=0,Y5&gt;$Q5),"RECHAZADO","ACEPTADA")</f>
        <v>ACEPTADA</v>
      </c>
      <c r="AA5" s="40">
        <v>53940</v>
      </c>
      <c r="AB5" s="38">
        <f>+ROUND(AA5,0)</f>
        <v>53940</v>
      </c>
      <c r="AC5" s="38">
        <f>+AB5*$P5</f>
        <v>11327400</v>
      </c>
      <c r="AD5" s="39" t="str">
        <f>+IF(OR(AB5&gt;$O5,AB5=0,AC5&gt;$Q5),"RECHAZADO","ACEPTADA")</f>
        <v>ACEPTADA</v>
      </c>
      <c r="AE5" s="40">
        <v>56600</v>
      </c>
      <c r="AF5" s="38">
        <f>+ROUND(AE5,0)</f>
        <v>56600</v>
      </c>
      <c r="AG5" s="38">
        <f>+AF5*$P5</f>
        <v>11886000</v>
      </c>
      <c r="AH5" s="39" t="str">
        <f>+IF(OR(AF5&gt;$O5,AF5=0,AG5&gt;$Q5),"RECHAZADO","ACEPTADA")</f>
        <v>ACEPTADA</v>
      </c>
      <c r="AI5" s="40">
        <v>53550</v>
      </c>
      <c r="AJ5" s="38">
        <f>+ROUND(AI5,0)</f>
        <v>53550</v>
      </c>
      <c r="AK5" s="38">
        <f>+AJ5*$P5</f>
        <v>11245500</v>
      </c>
      <c r="AL5" s="39" t="str">
        <f>+IF(OR(AJ5&gt;$O5,AJ5=0,AK5&gt;$Q5),"RECHAZADO","ACEPTADA")</f>
        <v>ACEPTADA</v>
      </c>
      <c r="AM5" s="40">
        <v>55000</v>
      </c>
      <c r="AN5" s="38">
        <f>+ROUND(AM5,0)</f>
        <v>55000</v>
      </c>
      <c r="AO5" s="38">
        <f>+AN5*$P5</f>
        <v>11550000</v>
      </c>
      <c r="AP5" s="39" t="str">
        <f>+IF(OR(AN5&gt;$O5,AN5=0,AO5&gt;$Q5),"RECHAZADO","ACEPTADA")</f>
        <v>ACEPTADA</v>
      </c>
    </row>
    <row r="6" spans="1:42" s="86" customFormat="1" ht="126" customHeight="1">
      <c r="A6" s="189">
        <v>2</v>
      </c>
      <c r="B6" s="204" t="s">
        <v>87</v>
      </c>
      <c r="C6" s="205" t="s">
        <v>88</v>
      </c>
      <c r="D6" s="192" t="s">
        <v>84</v>
      </c>
      <c r="E6" s="206">
        <f>37000*1.19</f>
        <v>44030</v>
      </c>
      <c r="F6" s="207" t="s">
        <v>89</v>
      </c>
      <c r="G6" s="206">
        <f>39300*1.19</f>
        <v>46767</v>
      </c>
      <c r="H6" s="208" t="s">
        <v>90</v>
      </c>
      <c r="I6" s="206">
        <f>28000*1.19</f>
        <v>33320</v>
      </c>
      <c r="J6" s="209" t="s">
        <v>91</v>
      </c>
      <c r="K6" s="197">
        <f t="shared" ref="K6:K31" si="0">+COUNT(E6,G6,I6)</f>
        <v>3</v>
      </c>
      <c r="L6" s="198">
        <f t="shared" ref="L6:L31" si="1">+MEDIAN(E6,G6,I6)</f>
        <v>44030</v>
      </c>
      <c r="M6" s="199">
        <f t="shared" ref="M6:M31" si="2">+STDEVA(E6,G6,I6)</f>
        <v>7106.5354662686013</v>
      </c>
      <c r="N6" s="200">
        <f t="shared" ref="N6:N31" si="3">+AVERAGE(E6,G6,I6)</f>
        <v>41372.333333333336</v>
      </c>
      <c r="O6" s="201">
        <f t="shared" ref="O6:O31" si="4">_xlfn.CEILING.MATH(N6,50,FALSE)</f>
        <v>41400</v>
      </c>
      <c r="P6" s="202">
        <v>210</v>
      </c>
      <c r="Q6" s="203">
        <f t="shared" ref="Q6:Q31" si="5">O6*P6</f>
        <v>8694000</v>
      </c>
      <c r="R6" s="110"/>
      <c r="S6" s="40"/>
      <c r="T6" s="38">
        <f t="shared" ref="T6:T36" si="6">+ROUND(S6,0)</f>
        <v>0</v>
      </c>
      <c r="U6" s="38">
        <f t="shared" ref="U6:U36" si="7">+T6*$P6</f>
        <v>0</v>
      </c>
      <c r="V6" s="39" t="str">
        <f t="shared" ref="V6:V36" si="8">+IF(OR(T6&gt;$O6,T6=0,U6&gt;$Q6),"RECHAZADO","ACEPTADA")</f>
        <v>RECHAZADO</v>
      </c>
      <c r="W6" s="40">
        <v>39032</v>
      </c>
      <c r="X6" s="38">
        <f t="shared" ref="X6:X36" si="9">+ROUND(W6,0)</f>
        <v>39032</v>
      </c>
      <c r="Y6" s="38">
        <f t="shared" ref="Y6:Y36" si="10">+X6*$P6</f>
        <v>8196720</v>
      </c>
      <c r="Z6" s="39" t="str">
        <f t="shared" ref="Z6:Z36" si="11">+IF(OR(X6&gt;$O6,X6=0,Y6&gt;$Q6),"RECHAZADO","ACEPTADA")</f>
        <v>ACEPTADA</v>
      </c>
      <c r="AA6" s="40">
        <v>39454</v>
      </c>
      <c r="AB6" s="38">
        <f t="shared" ref="AB6:AB36" si="12">+ROUND(AA6,0)</f>
        <v>39454</v>
      </c>
      <c r="AC6" s="38">
        <f t="shared" ref="AC6:AC36" si="13">+AB6*$P6</f>
        <v>8285340</v>
      </c>
      <c r="AD6" s="39" t="str">
        <f t="shared" ref="AD6:AD36" si="14">+IF(OR(AB6&gt;$O6,AB6=0,AC6&gt;$Q6),"RECHAZADO","ACEPTADA")</f>
        <v>ACEPTADA</v>
      </c>
      <c r="AE6" s="40">
        <v>41400</v>
      </c>
      <c r="AF6" s="38">
        <f t="shared" ref="AF6:AF36" si="15">+ROUND(AE6,0)</f>
        <v>41400</v>
      </c>
      <c r="AG6" s="38">
        <f t="shared" ref="AG6:AG36" si="16">+AF6*$P6</f>
        <v>8694000</v>
      </c>
      <c r="AH6" s="39" t="str">
        <f t="shared" ref="AH6:AH36" si="17">+IF(OR(AF6&gt;$O6,AF6=0,AG6&gt;$Q6),"RECHAZADO","ACEPTADA")</f>
        <v>ACEPTADA</v>
      </c>
      <c r="AI6" s="40">
        <v>38675</v>
      </c>
      <c r="AJ6" s="38">
        <f t="shared" ref="AJ6:AJ36" si="18">+ROUND(AI6,0)</f>
        <v>38675</v>
      </c>
      <c r="AK6" s="38">
        <f t="shared" ref="AK6:AK36" si="19">+AJ6*$P6</f>
        <v>8121750</v>
      </c>
      <c r="AL6" s="39" t="str">
        <f t="shared" ref="AL6:AL36" si="20">+IF(OR(AJ6&gt;$O6,AJ6=0,AK6&gt;$Q6),"RECHAZADO","ACEPTADA")</f>
        <v>ACEPTADA</v>
      </c>
      <c r="AM6" s="40">
        <v>38000</v>
      </c>
      <c r="AN6" s="38">
        <f t="shared" ref="AN6:AN36" si="21">+ROUND(AM6,0)</f>
        <v>38000</v>
      </c>
      <c r="AO6" s="38">
        <f t="shared" ref="AO6:AO36" si="22">+AN6*$P6</f>
        <v>7980000</v>
      </c>
      <c r="AP6" s="39" t="str">
        <f t="shared" ref="AP6:AP36" si="23">+IF(OR(AN6&gt;$O6,AN6=0,AO6&gt;$Q6),"RECHAZADO","ACEPTADA")</f>
        <v>ACEPTADA</v>
      </c>
    </row>
    <row r="7" spans="1:42" s="86" customFormat="1" ht="112">
      <c r="A7" s="189">
        <v>3</v>
      </c>
      <c r="B7" s="204" t="s">
        <v>92</v>
      </c>
      <c r="C7" s="210" t="s">
        <v>93</v>
      </c>
      <c r="D7" s="192" t="s">
        <v>84</v>
      </c>
      <c r="E7" s="211">
        <v>23900</v>
      </c>
      <c r="F7" s="212" t="s">
        <v>94</v>
      </c>
      <c r="G7" s="211">
        <v>24900</v>
      </c>
      <c r="H7" s="212" t="s">
        <v>95</v>
      </c>
      <c r="I7" s="213">
        <v>24900</v>
      </c>
      <c r="J7" s="212" t="s">
        <v>96</v>
      </c>
      <c r="K7" s="197">
        <f t="shared" si="0"/>
        <v>3</v>
      </c>
      <c r="L7" s="198">
        <f t="shared" si="1"/>
        <v>24900</v>
      </c>
      <c r="M7" s="199">
        <f t="shared" si="2"/>
        <v>577.35026918962581</v>
      </c>
      <c r="N7" s="200">
        <f t="shared" si="3"/>
        <v>24566.666666666668</v>
      </c>
      <c r="O7" s="201">
        <f t="shared" si="4"/>
        <v>24600</v>
      </c>
      <c r="P7" s="202">
        <v>250</v>
      </c>
      <c r="Q7" s="203">
        <f t="shared" si="5"/>
        <v>6150000</v>
      </c>
      <c r="R7" s="110"/>
      <c r="S7" s="40"/>
      <c r="T7" s="38">
        <f t="shared" si="6"/>
        <v>0</v>
      </c>
      <c r="U7" s="38">
        <f t="shared" si="7"/>
        <v>0</v>
      </c>
      <c r="V7" s="39" t="str">
        <f t="shared" si="8"/>
        <v>RECHAZADO</v>
      </c>
      <c r="W7" s="40">
        <v>23205</v>
      </c>
      <c r="X7" s="38">
        <f t="shared" si="9"/>
        <v>23205</v>
      </c>
      <c r="Y7" s="38">
        <f t="shared" si="10"/>
        <v>5801250</v>
      </c>
      <c r="Z7" s="39" t="str">
        <f t="shared" si="11"/>
        <v>ACEPTADA</v>
      </c>
      <c r="AA7" s="40">
        <v>23444</v>
      </c>
      <c r="AB7" s="38">
        <f t="shared" si="12"/>
        <v>23444</v>
      </c>
      <c r="AC7" s="38">
        <f t="shared" si="13"/>
        <v>5861000</v>
      </c>
      <c r="AD7" s="39" t="str">
        <f t="shared" si="14"/>
        <v>ACEPTADA</v>
      </c>
      <c r="AE7" s="40">
        <v>24600</v>
      </c>
      <c r="AF7" s="38">
        <f t="shared" si="15"/>
        <v>24600</v>
      </c>
      <c r="AG7" s="38">
        <f t="shared" si="16"/>
        <v>6150000</v>
      </c>
      <c r="AH7" s="39" t="str">
        <f t="shared" si="17"/>
        <v>ACEPTADA</v>
      </c>
      <c r="AI7" s="40">
        <v>23800</v>
      </c>
      <c r="AJ7" s="38">
        <f t="shared" si="18"/>
        <v>23800</v>
      </c>
      <c r="AK7" s="38">
        <f t="shared" si="19"/>
        <v>5950000</v>
      </c>
      <c r="AL7" s="39" t="str">
        <f t="shared" si="20"/>
        <v>ACEPTADA</v>
      </c>
      <c r="AM7" s="40">
        <v>23500</v>
      </c>
      <c r="AN7" s="38">
        <f t="shared" si="21"/>
        <v>23500</v>
      </c>
      <c r="AO7" s="38">
        <f t="shared" si="22"/>
        <v>5875000</v>
      </c>
      <c r="AP7" s="39" t="str">
        <f t="shared" si="23"/>
        <v>ACEPTADA</v>
      </c>
    </row>
    <row r="8" spans="1:42" s="86" customFormat="1" ht="17.5" customHeight="1">
      <c r="A8" s="189">
        <v>4</v>
      </c>
      <c r="B8" s="204" t="s">
        <v>97</v>
      </c>
      <c r="C8" s="214" t="s">
        <v>98</v>
      </c>
      <c r="D8" s="192" t="s">
        <v>84</v>
      </c>
      <c r="E8" s="215">
        <f>28000*1.19</f>
        <v>33320</v>
      </c>
      <c r="F8" s="139" t="s">
        <v>99</v>
      </c>
      <c r="G8" s="216">
        <v>35000</v>
      </c>
      <c r="H8" s="217" t="s">
        <v>55</v>
      </c>
      <c r="I8" s="218">
        <v>38000</v>
      </c>
      <c r="J8" s="217" t="s">
        <v>54</v>
      </c>
      <c r="K8" s="197">
        <f t="shared" si="0"/>
        <v>3</v>
      </c>
      <c r="L8" s="198">
        <f t="shared" si="1"/>
        <v>35000</v>
      </c>
      <c r="M8" s="199">
        <f t="shared" si="2"/>
        <v>2370.822642037991</v>
      </c>
      <c r="N8" s="200">
        <f t="shared" si="3"/>
        <v>35440</v>
      </c>
      <c r="O8" s="201">
        <f t="shared" si="4"/>
        <v>35450</v>
      </c>
      <c r="P8" s="202">
        <v>250</v>
      </c>
      <c r="Q8" s="203">
        <f t="shared" si="5"/>
        <v>8862500</v>
      </c>
      <c r="R8" s="110"/>
      <c r="S8" s="40"/>
      <c r="T8" s="38">
        <f t="shared" si="6"/>
        <v>0</v>
      </c>
      <c r="U8" s="38">
        <f t="shared" si="7"/>
        <v>0</v>
      </c>
      <c r="V8" s="39" t="str">
        <f t="shared" si="8"/>
        <v>RECHAZADO</v>
      </c>
      <c r="W8" s="40">
        <v>33439</v>
      </c>
      <c r="X8" s="38">
        <f t="shared" si="9"/>
        <v>33439</v>
      </c>
      <c r="Y8" s="38">
        <f t="shared" si="10"/>
        <v>8359750</v>
      </c>
      <c r="Z8" s="39" t="str">
        <f t="shared" si="11"/>
        <v>ACEPTADA</v>
      </c>
      <c r="AA8" s="40">
        <v>33784</v>
      </c>
      <c r="AB8" s="38">
        <f t="shared" si="12"/>
        <v>33784</v>
      </c>
      <c r="AC8" s="38">
        <f t="shared" si="13"/>
        <v>8446000</v>
      </c>
      <c r="AD8" s="39" t="str">
        <f t="shared" si="14"/>
        <v>ACEPTADA</v>
      </c>
      <c r="AE8" s="40">
        <v>35450</v>
      </c>
      <c r="AF8" s="38">
        <f t="shared" si="15"/>
        <v>35450</v>
      </c>
      <c r="AG8" s="38">
        <f t="shared" si="16"/>
        <v>8862500</v>
      </c>
      <c r="AH8" s="39" t="str">
        <f t="shared" si="17"/>
        <v>ACEPTADA</v>
      </c>
      <c r="AI8" s="40">
        <v>33915</v>
      </c>
      <c r="AJ8" s="38">
        <f t="shared" si="18"/>
        <v>33915</v>
      </c>
      <c r="AK8" s="38">
        <f t="shared" si="19"/>
        <v>8478750</v>
      </c>
      <c r="AL8" s="39" t="str">
        <f t="shared" si="20"/>
        <v>ACEPTADA</v>
      </c>
      <c r="AM8" s="40">
        <v>34500</v>
      </c>
      <c r="AN8" s="38">
        <f t="shared" si="21"/>
        <v>34500</v>
      </c>
      <c r="AO8" s="38">
        <f t="shared" si="22"/>
        <v>8625000</v>
      </c>
      <c r="AP8" s="39" t="str">
        <f t="shared" si="23"/>
        <v>ACEPTADA</v>
      </c>
    </row>
    <row r="9" spans="1:42" s="86" customFormat="1" ht="19" customHeight="1">
      <c r="A9" s="189">
        <v>5</v>
      </c>
      <c r="B9" s="204" t="s">
        <v>100</v>
      </c>
      <c r="C9" s="214" t="s">
        <v>101</v>
      </c>
      <c r="D9" s="192" t="s">
        <v>84</v>
      </c>
      <c r="E9" s="219">
        <v>58000</v>
      </c>
      <c r="F9" s="208" t="s">
        <v>102</v>
      </c>
      <c r="G9" s="220">
        <v>58900</v>
      </c>
      <c r="H9" s="208" t="s">
        <v>103</v>
      </c>
      <c r="I9" s="221">
        <v>54300</v>
      </c>
      <c r="J9" s="222" t="s">
        <v>104</v>
      </c>
      <c r="K9" s="197">
        <f t="shared" si="0"/>
        <v>3</v>
      </c>
      <c r="L9" s="198">
        <f t="shared" si="1"/>
        <v>58000</v>
      </c>
      <c r="M9" s="199">
        <f t="shared" si="2"/>
        <v>2437.8952670968729</v>
      </c>
      <c r="N9" s="200">
        <f t="shared" si="3"/>
        <v>57066.666666666664</v>
      </c>
      <c r="O9" s="201">
        <f t="shared" si="4"/>
        <v>57100</v>
      </c>
      <c r="P9" s="202">
        <v>200</v>
      </c>
      <c r="Q9" s="203">
        <f t="shared" si="5"/>
        <v>11420000</v>
      </c>
      <c r="R9" s="110"/>
      <c r="S9" s="40"/>
      <c r="T9" s="38">
        <f t="shared" si="6"/>
        <v>0</v>
      </c>
      <c r="U9" s="38">
        <f t="shared" si="7"/>
        <v>0</v>
      </c>
      <c r="V9" s="39" t="str">
        <f t="shared" si="8"/>
        <v>RECHAZADO</v>
      </c>
      <c r="W9" s="40">
        <v>53907</v>
      </c>
      <c r="X9" s="38">
        <f t="shared" si="9"/>
        <v>53907</v>
      </c>
      <c r="Y9" s="38">
        <f t="shared" si="10"/>
        <v>10781400</v>
      </c>
      <c r="Z9" s="39" t="str">
        <f t="shared" si="11"/>
        <v>ACEPTADA</v>
      </c>
      <c r="AA9" s="40">
        <v>54416</v>
      </c>
      <c r="AB9" s="38">
        <f t="shared" si="12"/>
        <v>54416</v>
      </c>
      <c r="AC9" s="38">
        <f t="shared" si="13"/>
        <v>10883200</v>
      </c>
      <c r="AD9" s="39" t="str">
        <f t="shared" si="14"/>
        <v>ACEPTADA</v>
      </c>
      <c r="AE9" s="40">
        <v>51000</v>
      </c>
      <c r="AF9" s="38">
        <f t="shared" si="15"/>
        <v>51000</v>
      </c>
      <c r="AG9" s="38">
        <f t="shared" si="16"/>
        <v>10200000</v>
      </c>
      <c r="AH9" s="39" t="str">
        <f t="shared" si="17"/>
        <v>ACEPTADA</v>
      </c>
      <c r="AI9" s="40">
        <v>53550</v>
      </c>
      <c r="AJ9" s="38">
        <f t="shared" si="18"/>
        <v>53550</v>
      </c>
      <c r="AK9" s="38">
        <f t="shared" si="19"/>
        <v>10710000</v>
      </c>
      <c r="AL9" s="39" t="str">
        <f t="shared" si="20"/>
        <v>ACEPTADA</v>
      </c>
      <c r="AM9" s="40">
        <v>55000</v>
      </c>
      <c r="AN9" s="38">
        <f t="shared" si="21"/>
        <v>55000</v>
      </c>
      <c r="AO9" s="38">
        <f t="shared" si="22"/>
        <v>11000000</v>
      </c>
      <c r="AP9" s="39" t="str">
        <f t="shared" si="23"/>
        <v>ACEPTADA</v>
      </c>
    </row>
    <row r="10" spans="1:42" s="86" customFormat="1" ht="42">
      <c r="A10" s="189">
        <v>6</v>
      </c>
      <c r="B10" s="204" t="s">
        <v>105</v>
      </c>
      <c r="C10" s="214" t="s">
        <v>106</v>
      </c>
      <c r="D10" s="192" t="s">
        <v>84</v>
      </c>
      <c r="E10" s="219">
        <v>42000</v>
      </c>
      <c r="F10" s="208" t="s">
        <v>107</v>
      </c>
      <c r="G10" s="223">
        <v>38900</v>
      </c>
      <c r="H10" s="208" t="s">
        <v>108</v>
      </c>
      <c r="I10" s="224">
        <v>39900</v>
      </c>
      <c r="J10" s="209" t="s">
        <v>109</v>
      </c>
      <c r="K10" s="197">
        <f t="shared" si="0"/>
        <v>3</v>
      </c>
      <c r="L10" s="198">
        <f t="shared" si="1"/>
        <v>39900</v>
      </c>
      <c r="M10" s="199">
        <f t="shared" si="2"/>
        <v>1582.1925715074424</v>
      </c>
      <c r="N10" s="200">
        <f t="shared" si="3"/>
        <v>40266.666666666664</v>
      </c>
      <c r="O10" s="201">
        <f t="shared" si="4"/>
        <v>40300</v>
      </c>
      <c r="P10" s="202">
        <v>20</v>
      </c>
      <c r="Q10" s="203">
        <f t="shared" si="5"/>
        <v>806000</v>
      </c>
      <c r="R10" s="110"/>
      <c r="S10" s="40"/>
      <c r="T10" s="38">
        <f t="shared" si="6"/>
        <v>0</v>
      </c>
      <c r="U10" s="38">
        <f t="shared" si="7"/>
        <v>0</v>
      </c>
      <c r="V10" s="39" t="str">
        <f t="shared" si="8"/>
        <v>RECHAZADO</v>
      </c>
      <c r="W10" s="40">
        <v>38080</v>
      </c>
      <c r="X10" s="38">
        <f t="shared" si="9"/>
        <v>38080</v>
      </c>
      <c r="Y10" s="38">
        <f t="shared" si="10"/>
        <v>761600</v>
      </c>
      <c r="Z10" s="39" t="str">
        <f t="shared" si="11"/>
        <v>ACEPTADA</v>
      </c>
      <c r="AA10" s="40">
        <v>38406</v>
      </c>
      <c r="AB10" s="38">
        <f t="shared" si="12"/>
        <v>38406</v>
      </c>
      <c r="AC10" s="38">
        <f t="shared" si="13"/>
        <v>768120</v>
      </c>
      <c r="AD10" s="39" t="str">
        <f t="shared" si="14"/>
        <v>ACEPTADA</v>
      </c>
      <c r="AE10" s="40">
        <v>40300</v>
      </c>
      <c r="AF10" s="38">
        <f t="shared" si="15"/>
        <v>40300</v>
      </c>
      <c r="AG10" s="38">
        <f t="shared" si="16"/>
        <v>806000</v>
      </c>
      <c r="AH10" s="39" t="str">
        <f t="shared" si="17"/>
        <v>ACEPTADA</v>
      </c>
      <c r="AI10" s="40">
        <v>40222</v>
      </c>
      <c r="AJ10" s="38">
        <f t="shared" si="18"/>
        <v>40222</v>
      </c>
      <c r="AK10" s="38">
        <f t="shared" si="19"/>
        <v>804440</v>
      </c>
      <c r="AL10" s="39" t="str">
        <f t="shared" si="20"/>
        <v>ACEPTADA</v>
      </c>
      <c r="AM10" s="40">
        <v>39270</v>
      </c>
      <c r="AN10" s="38">
        <f t="shared" si="21"/>
        <v>39270</v>
      </c>
      <c r="AO10" s="38">
        <f t="shared" si="22"/>
        <v>785400</v>
      </c>
      <c r="AP10" s="39" t="str">
        <f t="shared" si="23"/>
        <v>ACEPTADA</v>
      </c>
    </row>
    <row r="11" spans="1:42" s="86" customFormat="1" ht="29">
      <c r="A11" s="189">
        <v>7</v>
      </c>
      <c r="B11" s="204" t="s">
        <v>45</v>
      </c>
      <c r="C11" s="214" t="s">
        <v>110</v>
      </c>
      <c r="D11" s="192" t="s">
        <v>84</v>
      </c>
      <c r="E11" s="219">
        <v>11672</v>
      </c>
      <c r="F11" s="225" t="s">
        <v>47</v>
      </c>
      <c r="G11" s="223">
        <v>14000</v>
      </c>
      <c r="H11" s="225" t="s">
        <v>48</v>
      </c>
      <c r="I11" s="226">
        <v>13900</v>
      </c>
      <c r="J11" s="227" t="s">
        <v>111</v>
      </c>
      <c r="K11" s="197">
        <f t="shared" si="0"/>
        <v>3</v>
      </c>
      <c r="L11" s="198">
        <f t="shared" si="1"/>
        <v>13900</v>
      </c>
      <c r="M11" s="199">
        <f t="shared" si="2"/>
        <v>1316.1539930165213</v>
      </c>
      <c r="N11" s="200">
        <f t="shared" si="3"/>
        <v>13190.666666666666</v>
      </c>
      <c r="O11" s="201">
        <f t="shared" si="4"/>
        <v>13200</v>
      </c>
      <c r="P11" s="202">
        <v>40</v>
      </c>
      <c r="Q11" s="203">
        <f t="shared" si="5"/>
        <v>528000</v>
      </c>
      <c r="R11" s="110"/>
      <c r="S11" s="40"/>
      <c r="T11" s="38">
        <f t="shared" si="6"/>
        <v>0</v>
      </c>
      <c r="U11" s="38">
        <f t="shared" si="7"/>
        <v>0</v>
      </c>
      <c r="V11" s="39" t="str">
        <f t="shared" si="8"/>
        <v>RECHAZADO</v>
      </c>
      <c r="W11" s="40">
        <v>12495</v>
      </c>
      <c r="X11" s="38">
        <f t="shared" si="9"/>
        <v>12495</v>
      </c>
      <c r="Y11" s="38">
        <f t="shared" si="10"/>
        <v>499800</v>
      </c>
      <c r="Z11" s="39" t="str">
        <f t="shared" si="11"/>
        <v>ACEPTADA</v>
      </c>
      <c r="AA11" s="40">
        <v>12580</v>
      </c>
      <c r="AB11" s="38">
        <f t="shared" si="12"/>
        <v>12580</v>
      </c>
      <c r="AC11" s="38">
        <f t="shared" si="13"/>
        <v>503200</v>
      </c>
      <c r="AD11" s="39" t="str">
        <f t="shared" si="14"/>
        <v>ACEPTADA</v>
      </c>
      <c r="AE11" s="40">
        <v>13200</v>
      </c>
      <c r="AF11" s="38">
        <f t="shared" si="15"/>
        <v>13200</v>
      </c>
      <c r="AG11" s="38">
        <f t="shared" si="16"/>
        <v>528000</v>
      </c>
      <c r="AH11" s="39" t="str">
        <f t="shared" si="17"/>
        <v>ACEPTADA</v>
      </c>
      <c r="AI11" s="40">
        <v>13090</v>
      </c>
      <c r="AJ11" s="38">
        <f t="shared" si="18"/>
        <v>13090</v>
      </c>
      <c r="AK11" s="38">
        <f t="shared" si="19"/>
        <v>523600</v>
      </c>
      <c r="AL11" s="39" t="str">
        <f t="shared" si="20"/>
        <v>ACEPTADA</v>
      </c>
      <c r="AM11" s="40">
        <v>13090</v>
      </c>
      <c r="AN11" s="38">
        <f t="shared" si="21"/>
        <v>13090</v>
      </c>
      <c r="AO11" s="38">
        <f t="shared" si="22"/>
        <v>523600</v>
      </c>
      <c r="AP11" s="39" t="str">
        <f t="shared" si="23"/>
        <v>ACEPTADA</v>
      </c>
    </row>
    <row r="12" spans="1:42" s="86" customFormat="1" ht="42">
      <c r="A12" s="189">
        <v>8</v>
      </c>
      <c r="B12" s="204" t="s">
        <v>112</v>
      </c>
      <c r="C12" s="214" t="s">
        <v>113</v>
      </c>
      <c r="D12" s="192" t="s">
        <v>84</v>
      </c>
      <c r="E12" s="228">
        <v>9500</v>
      </c>
      <c r="F12" s="140" t="s">
        <v>52</v>
      </c>
      <c r="G12" s="228">
        <v>11000</v>
      </c>
      <c r="H12" s="140" t="s">
        <v>37</v>
      </c>
      <c r="I12" s="228">
        <v>12000</v>
      </c>
      <c r="J12" s="140" t="s">
        <v>114</v>
      </c>
      <c r="K12" s="197">
        <f t="shared" si="0"/>
        <v>3</v>
      </c>
      <c r="L12" s="198">
        <f t="shared" si="1"/>
        <v>11000</v>
      </c>
      <c r="M12" s="199">
        <f t="shared" si="2"/>
        <v>1258.3057392117917</v>
      </c>
      <c r="N12" s="200">
        <f t="shared" si="3"/>
        <v>10833.333333333334</v>
      </c>
      <c r="O12" s="201">
        <f t="shared" si="4"/>
        <v>10850</v>
      </c>
      <c r="P12" s="202">
        <v>460</v>
      </c>
      <c r="Q12" s="203">
        <f t="shared" si="5"/>
        <v>4991000</v>
      </c>
      <c r="R12" s="110"/>
      <c r="S12" s="40"/>
      <c r="T12" s="38">
        <f t="shared" si="6"/>
        <v>0</v>
      </c>
      <c r="U12" s="38">
        <f t="shared" si="7"/>
        <v>0</v>
      </c>
      <c r="V12" s="39" t="str">
        <f t="shared" si="8"/>
        <v>RECHAZADO</v>
      </c>
      <c r="W12" s="40">
        <v>10234</v>
      </c>
      <c r="X12" s="38">
        <f t="shared" si="9"/>
        <v>10234</v>
      </c>
      <c r="Y12" s="38">
        <f t="shared" si="10"/>
        <v>4707640</v>
      </c>
      <c r="Z12" s="39" t="str">
        <f t="shared" si="11"/>
        <v>ACEPTADA</v>
      </c>
      <c r="AA12" s="40">
        <v>10340</v>
      </c>
      <c r="AB12" s="38">
        <f t="shared" si="12"/>
        <v>10340</v>
      </c>
      <c r="AC12" s="38">
        <f t="shared" si="13"/>
        <v>4756400</v>
      </c>
      <c r="AD12" s="39" t="str">
        <f t="shared" si="14"/>
        <v>ACEPTADA</v>
      </c>
      <c r="AE12" s="40">
        <v>9000</v>
      </c>
      <c r="AF12" s="38">
        <f t="shared" si="15"/>
        <v>9000</v>
      </c>
      <c r="AG12" s="38">
        <f t="shared" si="16"/>
        <v>4140000</v>
      </c>
      <c r="AH12" s="39" t="str">
        <f t="shared" si="17"/>
        <v>ACEPTADA</v>
      </c>
      <c r="AI12" s="40">
        <v>10710</v>
      </c>
      <c r="AJ12" s="38">
        <f t="shared" si="18"/>
        <v>10710</v>
      </c>
      <c r="AK12" s="38">
        <f t="shared" si="19"/>
        <v>4926600</v>
      </c>
      <c r="AL12" s="39" t="str">
        <f t="shared" si="20"/>
        <v>ACEPTADA</v>
      </c>
      <c r="AM12" s="40">
        <v>10700</v>
      </c>
      <c r="AN12" s="38">
        <f t="shared" si="21"/>
        <v>10700</v>
      </c>
      <c r="AO12" s="38">
        <f t="shared" si="22"/>
        <v>4922000</v>
      </c>
      <c r="AP12" s="39" t="str">
        <f t="shared" si="23"/>
        <v>ACEPTADA</v>
      </c>
    </row>
    <row r="13" spans="1:42" s="68" customFormat="1" ht="56">
      <c r="A13" s="189">
        <v>9</v>
      </c>
      <c r="B13" s="204" t="s">
        <v>115</v>
      </c>
      <c r="C13" s="214" t="s">
        <v>116</v>
      </c>
      <c r="D13" s="192" t="s">
        <v>84</v>
      </c>
      <c r="E13" s="219">
        <v>280900</v>
      </c>
      <c r="F13" s="225" t="s">
        <v>117</v>
      </c>
      <c r="G13" s="223">
        <v>282900</v>
      </c>
      <c r="H13" s="225" t="s">
        <v>95</v>
      </c>
      <c r="I13" s="226">
        <v>329900</v>
      </c>
      <c r="J13" s="227" t="s">
        <v>118</v>
      </c>
      <c r="K13" s="197">
        <f t="shared" si="0"/>
        <v>3</v>
      </c>
      <c r="L13" s="198">
        <f t="shared" si="1"/>
        <v>282900</v>
      </c>
      <c r="M13" s="199">
        <f t="shared" si="2"/>
        <v>27730.849247724094</v>
      </c>
      <c r="N13" s="200">
        <f t="shared" si="3"/>
        <v>297900</v>
      </c>
      <c r="O13" s="201">
        <f t="shared" si="4"/>
        <v>297900</v>
      </c>
      <c r="P13" s="202">
        <v>2</v>
      </c>
      <c r="Q13" s="203">
        <f t="shared" si="5"/>
        <v>595800</v>
      </c>
      <c r="R13" s="107"/>
      <c r="S13" s="40"/>
      <c r="T13" s="38">
        <f t="shared" si="6"/>
        <v>0</v>
      </c>
      <c r="U13" s="38">
        <f t="shared" si="7"/>
        <v>0</v>
      </c>
      <c r="V13" s="39" t="str">
        <f t="shared" si="8"/>
        <v>RECHAZADO</v>
      </c>
      <c r="W13" s="40">
        <v>281316</v>
      </c>
      <c r="X13" s="38">
        <f t="shared" si="9"/>
        <v>281316</v>
      </c>
      <c r="Y13" s="38">
        <f t="shared" si="10"/>
        <v>562632</v>
      </c>
      <c r="Z13" s="39" t="str">
        <f t="shared" si="11"/>
        <v>ACEPTADA</v>
      </c>
      <c r="AA13" s="40">
        <v>283899</v>
      </c>
      <c r="AB13" s="38">
        <f t="shared" si="12"/>
        <v>283899</v>
      </c>
      <c r="AC13" s="38">
        <f t="shared" si="13"/>
        <v>567798</v>
      </c>
      <c r="AD13" s="39" t="str">
        <f t="shared" si="14"/>
        <v>ACEPTADA</v>
      </c>
      <c r="AE13" s="40">
        <v>297900</v>
      </c>
      <c r="AF13" s="38">
        <f t="shared" si="15"/>
        <v>297900</v>
      </c>
      <c r="AG13" s="38">
        <f t="shared" si="16"/>
        <v>595800</v>
      </c>
      <c r="AH13" s="39" t="str">
        <f t="shared" si="17"/>
        <v>ACEPTADA</v>
      </c>
      <c r="AI13" s="40">
        <v>297857</v>
      </c>
      <c r="AJ13" s="38">
        <f t="shared" si="18"/>
        <v>297857</v>
      </c>
      <c r="AK13" s="38">
        <f t="shared" si="19"/>
        <v>595714</v>
      </c>
      <c r="AL13" s="39" t="str">
        <f t="shared" si="20"/>
        <v>ACEPTADA</v>
      </c>
      <c r="AM13" s="40">
        <v>285600</v>
      </c>
      <c r="AN13" s="38">
        <f t="shared" si="21"/>
        <v>285600</v>
      </c>
      <c r="AO13" s="38">
        <f t="shared" si="22"/>
        <v>571200</v>
      </c>
      <c r="AP13" s="39" t="str">
        <f t="shared" si="23"/>
        <v>ACEPTADA</v>
      </c>
    </row>
    <row r="14" spans="1:42" s="87" customFormat="1" ht="15.5">
      <c r="A14" s="189">
        <v>10</v>
      </c>
      <c r="B14" s="204" t="s">
        <v>119</v>
      </c>
      <c r="C14" s="214" t="s">
        <v>120</v>
      </c>
      <c r="D14" s="192" t="s">
        <v>84</v>
      </c>
      <c r="E14" s="219">
        <v>141900</v>
      </c>
      <c r="F14" s="225" t="s">
        <v>121</v>
      </c>
      <c r="G14" s="223">
        <v>142990</v>
      </c>
      <c r="H14" s="225" t="s">
        <v>118</v>
      </c>
      <c r="I14" s="226">
        <v>145000</v>
      </c>
      <c r="J14" s="227" t="s">
        <v>122</v>
      </c>
      <c r="K14" s="197">
        <f t="shared" si="0"/>
        <v>3</v>
      </c>
      <c r="L14" s="198">
        <f t="shared" si="1"/>
        <v>142990</v>
      </c>
      <c r="M14" s="199">
        <f t="shared" si="2"/>
        <v>1572.5881003407515</v>
      </c>
      <c r="N14" s="200">
        <f t="shared" si="3"/>
        <v>143296.66666666666</v>
      </c>
      <c r="O14" s="201">
        <f t="shared" si="4"/>
        <v>143300</v>
      </c>
      <c r="P14" s="202">
        <v>2</v>
      </c>
      <c r="Q14" s="203">
        <f t="shared" si="5"/>
        <v>286600</v>
      </c>
      <c r="R14" s="111"/>
      <c r="S14" s="40"/>
      <c r="T14" s="38">
        <f t="shared" si="6"/>
        <v>0</v>
      </c>
      <c r="U14" s="38">
        <f t="shared" si="7"/>
        <v>0</v>
      </c>
      <c r="V14" s="39" t="str">
        <f t="shared" si="8"/>
        <v>RECHAZADO</v>
      </c>
      <c r="W14" s="40">
        <v>135303</v>
      </c>
      <c r="X14" s="38">
        <f t="shared" si="9"/>
        <v>135303</v>
      </c>
      <c r="Y14" s="38">
        <f t="shared" si="10"/>
        <v>270606</v>
      </c>
      <c r="Z14" s="39" t="str">
        <f t="shared" si="11"/>
        <v>ACEPTADA</v>
      </c>
      <c r="AA14" s="40">
        <v>136565</v>
      </c>
      <c r="AB14" s="38">
        <f t="shared" si="12"/>
        <v>136565</v>
      </c>
      <c r="AC14" s="38">
        <f t="shared" si="13"/>
        <v>273130</v>
      </c>
      <c r="AD14" s="39" t="str">
        <f t="shared" si="14"/>
        <v>ACEPTADA</v>
      </c>
      <c r="AE14" s="40">
        <v>143300</v>
      </c>
      <c r="AF14" s="38">
        <f t="shared" si="15"/>
        <v>143300</v>
      </c>
      <c r="AG14" s="38">
        <f t="shared" si="16"/>
        <v>286600</v>
      </c>
      <c r="AH14" s="39" t="str">
        <f t="shared" si="17"/>
        <v>ACEPTADA</v>
      </c>
      <c r="AI14" s="40">
        <v>143276</v>
      </c>
      <c r="AJ14" s="38">
        <f t="shared" si="18"/>
        <v>143276</v>
      </c>
      <c r="AK14" s="38">
        <f t="shared" si="19"/>
        <v>286552</v>
      </c>
      <c r="AL14" s="39" t="str">
        <f t="shared" si="20"/>
        <v>ACEPTADA</v>
      </c>
      <c r="AM14" s="40">
        <v>136000</v>
      </c>
      <c r="AN14" s="38">
        <f t="shared" si="21"/>
        <v>136000</v>
      </c>
      <c r="AO14" s="38">
        <f t="shared" si="22"/>
        <v>272000</v>
      </c>
      <c r="AP14" s="39" t="str">
        <f t="shared" si="23"/>
        <v>ACEPTADA</v>
      </c>
    </row>
    <row r="15" spans="1:42" s="87" customFormat="1" ht="17.5" customHeight="1">
      <c r="A15" s="189">
        <v>11</v>
      </c>
      <c r="B15" s="204" t="s">
        <v>123</v>
      </c>
      <c r="C15" s="214" t="s">
        <v>124</v>
      </c>
      <c r="D15" s="192" t="s">
        <v>84</v>
      </c>
      <c r="E15" s="219">
        <v>18000</v>
      </c>
      <c r="F15" s="208" t="s">
        <v>125</v>
      </c>
      <c r="G15" s="223">
        <v>18000</v>
      </c>
      <c r="H15" s="208" t="s">
        <v>126</v>
      </c>
      <c r="I15" s="226"/>
      <c r="J15" s="227"/>
      <c r="K15" s="197">
        <f t="shared" si="0"/>
        <v>2</v>
      </c>
      <c r="L15" s="198">
        <f t="shared" si="1"/>
        <v>18000</v>
      </c>
      <c r="M15" s="199">
        <f t="shared" si="2"/>
        <v>0</v>
      </c>
      <c r="N15" s="200">
        <f t="shared" si="3"/>
        <v>18000</v>
      </c>
      <c r="O15" s="201">
        <f t="shared" si="4"/>
        <v>18000</v>
      </c>
      <c r="P15" s="202">
        <v>200</v>
      </c>
      <c r="Q15" s="203">
        <f t="shared" si="5"/>
        <v>3600000</v>
      </c>
      <c r="R15" s="109"/>
      <c r="S15" s="40"/>
      <c r="T15" s="38">
        <f t="shared" si="6"/>
        <v>0</v>
      </c>
      <c r="U15" s="38">
        <f t="shared" si="7"/>
        <v>0</v>
      </c>
      <c r="V15" s="39" t="str">
        <f t="shared" si="8"/>
        <v>RECHAZADO</v>
      </c>
      <c r="W15" s="40">
        <v>17017</v>
      </c>
      <c r="X15" s="38">
        <f t="shared" si="9"/>
        <v>17017</v>
      </c>
      <c r="Y15" s="38">
        <f t="shared" si="10"/>
        <v>3403400</v>
      </c>
      <c r="Z15" s="39" t="str">
        <f t="shared" si="11"/>
        <v>ACEPTADA</v>
      </c>
      <c r="AA15" s="40">
        <v>17154</v>
      </c>
      <c r="AB15" s="38">
        <f t="shared" si="12"/>
        <v>17154</v>
      </c>
      <c r="AC15" s="38">
        <f t="shared" si="13"/>
        <v>3430800</v>
      </c>
      <c r="AD15" s="39" t="str">
        <f t="shared" si="14"/>
        <v>ACEPTADA</v>
      </c>
      <c r="AE15" s="40">
        <v>15000</v>
      </c>
      <c r="AF15" s="38">
        <f t="shared" si="15"/>
        <v>15000</v>
      </c>
      <c r="AG15" s="38">
        <f t="shared" si="16"/>
        <v>3000000</v>
      </c>
      <c r="AH15" s="39" t="str">
        <f t="shared" si="17"/>
        <v>ACEPTADA</v>
      </c>
      <c r="AI15" s="40">
        <v>17969</v>
      </c>
      <c r="AJ15" s="38">
        <f t="shared" si="18"/>
        <v>17969</v>
      </c>
      <c r="AK15" s="38">
        <f t="shared" si="19"/>
        <v>3593800</v>
      </c>
      <c r="AL15" s="39" t="str">
        <f t="shared" si="20"/>
        <v>ACEPTADA</v>
      </c>
      <c r="AM15" s="40">
        <v>17500</v>
      </c>
      <c r="AN15" s="38">
        <f t="shared" si="21"/>
        <v>17500</v>
      </c>
      <c r="AO15" s="38">
        <f t="shared" si="22"/>
        <v>3500000</v>
      </c>
      <c r="AP15" s="39" t="str">
        <f t="shared" si="23"/>
        <v>ACEPTADA</v>
      </c>
    </row>
    <row r="16" spans="1:42" s="68" customFormat="1" ht="19" customHeight="1">
      <c r="A16" s="189">
        <v>12</v>
      </c>
      <c r="B16" s="204" t="s">
        <v>127</v>
      </c>
      <c r="C16" s="214" t="s">
        <v>128</v>
      </c>
      <c r="D16" s="192" t="s">
        <v>84</v>
      </c>
      <c r="E16" s="219">
        <v>11790</v>
      </c>
      <c r="F16" s="225" t="s">
        <v>129</v>
      </c>
      <c r="G16" s="223">
        <v>12600</v>
      </c>
      <c r="H16" s="225" t="s">
        <v>130</v>
      </c>
      <c r="I16" s="226">
        <v>8790</v>
      </c>
      <c r="J16" s="227" t="s">
        <v>131</v>
      </c>
      <c r="K16" s="197">
        <f t="shared" si="0"/>
        <v>3</v>
      </c>
      <c r="L16" s="198">
        <f t="shared" si="1"/>
        <v>11790</v>
      </c>
      <c r="M16" s="199">
        <f t="shared" si="2"/>
        <v>2007.1621758094188</v>
      </c>
      <c r="N16" s="200">
        <f t="shared" si="3"/>
        <v>11060</v>
      </c>
      <c r="O16" s="201">
        <f t="shared" si="4"/>
        <v>11100</v>
      </c>
      <c r="P16" s="202">
        <v>40</v>
      </c>
      <c r="Q16" s="203">
        <f t="shared" si="5"/>
        <v>444000</v>
      </c>
      <c r="R16" s="107"/>
      <c r="S16" s="40"/>
      <c r="T16" s="38">
        <f t="shared" si="6"/>
        <v>0</v>
      </c>
      <c r="U16" s="38">
        <f t="shared" si="7"/>
        <v>0</v>
      </c>
      <c r="V16" s="39" t="str">
        <f t="shared" si="8"/>
        <v>RECHAZADO</v>
      </c>
      <c r="W16" s="40">
        <v>10472</v>
      </c>
      <c r="X16" s="38">
        <f t="shared" si="9"/>
        <v>10472</v>
      </c>
      <c r="Y16" s="38">
        <f t="shared" si="10"/>
        <v>418880</v>
      </c>
      <c r="Z16" s="39" t="str">
        <f t="shared" si="11"/>
        <v>ACEPTADA</v>
      </c>
      <c r="AA16" s="40">
        <v>10578</v>
      </c>
      <c r="AB16" s="38">
        <f t="shared" si="12"/>
        <v>10578</v>
      </c>
      <c r="AC16" s="38">
        <f t="shared" si="13"/>
        <v>423120</v>
      </c>
      <c r="AD16" s="39" t="str">
        <f t="shared" si="14"/>
        <v>ACEPTADA</v>
      </c>
      <c r="AE16" s="40">
        <v>11100</v>
      </c>
      <c r="AF16" s="38">
        <f t="shared" si="15"/>
        <v>11100</v>
      </c>
      <c r="AG16" s="38">
        <f t="shared" si="16"/>
        <v>444000</v>
      </c>
      <c r="AH16" s="39" t="str">
        <f t="shared" si="17"/>
        <v>ACEPTADA</v>
      </c>
      <c r="AI16" s="40">
        <v>11067</v>
      </c>
      <c r="AJ16" s="38">
        <f t="shared" si="18"/>
        <v>11067</v>
      </c>
      <c r="AK16" s="38">
        <f t="shared" si="19"/>
        <v>442680</v>
      </c>
      <c r="AL16" s="39" t="str">
        <f t="shared" si="20"/>
        <v>ACEPTADA</v>
      </c>
      <c r="AM16" s="40">
        <v>10600</v>
      </c>
      <c r="AN16" s="38">
        <f t="shared" si="21"/>
        <v>10600</v>
      </c>
      <c r="AO16" s="38">
        <f t="shared" si="22"/>
        <v>424000</v>
      </c>
      <c r="AP16" s="39" t="str">
        <f t="shared" si="23"/>
        <v>ACEPTADA</v>
      </c>
    </row>
    <row r="17" spans="1:42" s="68" customFormat="1" ht="29">
      <c r="A17" s="189">
        <v>13</v>
      </c>
      <c r="B17" s="204" t="s">
        <v>132</v>
      </c>
      <c r="C17" s="214" t="s">
        <v>133</v>
      </c>
      <c r="D17" s="192" t="s">
        <v>84</v>
      </c>
      <c r="E17" s="219">
        <v>11200</v>
      </c>
      <c r="F17" s="225" t="s">
        <v>134</v>
      </c>
      <c r="G17" s="223">
        <v>12870</v>
      </c>
      <c r="H17" s="225" t="s">
        <v>135</v>
      </c>
      <c r="I17" s="226">
        <v>18000</v>
      </c>
      <c r="J17" s="227" t="s">
        <v>136</v>
      </c>
      <c r="K17" s="197">
        <f t="shared" si="0"/>
        <v>3</v>
      </c>
      <c r="L17" s="198">
        <f t="shared" si="1"/>
        <v>12870</v>
      </c>
      <c r="M17" s="199">
        <f t="shared" si="2"/>
        <v>3543.6751167867114</v>
      </c>
      <c r="N17" s="200">
        <f t="shared" si="3"/>
        <v>14023.333333333334</v>
      </c>
      <c r="O17" s="201">
        <f t="shared" si="4"/>
        <v>14050</v>
      </c>
      <c r="P17" s="202">
        <v>200</v>
      </c>
      <c r="Q17" s="203">
        <f t="shared" si="5"/>
        <v>2810000</v>
      </c>
      <c r="R17" s="107"/>
      <c r="S17" s="40"/>
      <c r="T17" s="38">
        <f t="shared" si="6"/>
        <v>0</v>
      </c>
      <c r="U17" s="38">
        <f t="shared" si="7"/>
        <v>0</v>
      </c>
      <c r="V17" s="39" t="str">
        <f t="shared" si="8"/>
        <v>RECHAZADO</v>
      </c>
      <c r="W17" s="40">
        <v>13328</v>
      </c>
      <c r="X17" s="38">
        <f t="shared" si="9"/>
        <v>13328</v>
      </c>
      <c r="Y17" s="38">
        <f t="shared" si="10"/>
        <v>2665600</v>
      </c>
      <c r="Z17" s="39" t="str">
        <f t="shared" si="11"/>
        <v>ACEPTADA</v>
      </c>
      <c r="AA17" s="40">
        <v>13390</v>
      </c>
      <c r="AB17" s="38">
        <f t="shared" si="12"/>
        <v>13390</v>
      </c>
      <c r="AC17" s="38">
        <f t="shared" si="13"/>
        <v>2678000</v>
      </c>
      <c r="AD17" s="39" t="str">
        <f t="shared" si="14"/>
        <v>ACEPTADA</v>
      </c>
      <c r="AE17" s="40">
        <v>14050</v>
      </c>
      <c r="AF17" s="38">
        <f t="shared" si="15"/>
        <v>14050</v>
      </c>
      <c r="AG17" s="38">
        <f t="shared" si="16"/>
        <v>2810000</v>
      </c>
      <c r="AH17" s="39" t="str">
        <f t="shared" si="17"/>
        <v>ACEPTADA</v>
      </c>
      <c r="AI17" s="40">
        <v>13685</v>
      </c>
      <c r="AJ17" s="38">
        <f t="shared" si="18"/>
        <v>13685</v>
      </c>
      <c r="AK17" s="38">
        <f t="shared" si="19"/>
        <v>2737000</v>
      </c>
      <c r="AL17" s="39" t="str">
        <f t="shared" si="20"/>
        <v>ACEPTADA</v>
      </c>
      <c r="AM17" s="40">
        <v>13000</v>
      </c>
      <c r="AN17" s="38">
        <f t="shared" si="21"/>
        <v>13000</v>
      </c>
      <c r="AO17" s="38">
        <f t="shared" si="22"/>
        <v>2600000</v>
      </c>
      <c r="AP17" s="39" t="str">
        <f t="shared" si="23"/>
        <v>ACEPTADA</v>
      </c>
    </row>
    <row r="18" spans="1:42" ht="29">
      <c r="A18" s="189">
        <v>14</v>
      </c>
      <c r="B18" s="204" t="s">
        <v>137</v>
      </c>
      <c r="C18" s="214" t="s">
        <v>138</v>
      </c>
      <c r="D18" s="192" t="s">
        <v>84</v>
      </c>
      <c r="E18" s="219">
        <v>28900</v>
      </c>
      <c r="F18" s="225" t="s">
        <v>95</v>
      </c>
      <c r="G18" s="223">
        <v>39900</v>
      </c>
      <c r="H18" s="225" t="s">
        <v>139</v>
      </c>
      <c r="I18" s="226">
        <v>55512</v>
      </c>
      <c r="J18" s="227" t="s">
        <v>140</v>
      </c>
      <c r="K18" s="197">
        <f t="shared" si="0"/>
        <v>3</v>
      </c>
      <c r="L18" s="198">
        <f t="shared" si="1"/>
        <v>39900</v>
      </c>
      <c r="M18" s="199">
        <f t="shared" si="2"/>
        <v>13372.44111347414</v>
      </c>
      <c r="N18" s="200">
        <f t="shared" si="3"/>
        <v>41437.333333333336</v>
      </c>
      <c r="O18" s="201">
        <f t="shared" si="4"/>
        <v>41450</v>
      </c>
      <c r="P18" s="202">
        <v>95</v>
      </c>
      <c r="Q18" s="203">
        <f t="shared" si="5"/>
        <v>3937750</v>
      </c>
      <c r="R18" s="107"/>
      <c r="S18" s="40"/>
      <c r="T18" s="38">
        <f t="shared" si="6"/>
        <v>0</v>
      </c>
      <c r="U18" s="38">
        <f t="shared" si="7"/>
        <v>0</v>
      </c>
      <c r="V18" s="39" t="str">
        <f t="shared" si="8"/>
        <v>RECHAZADO</v>
      </c>
      <c r="W18" s="40">
        <v>39151</v>
      </c>
      <c r="X18" s="38">
        <f t="shared" si="9"/>
        <v>39151</v>
      </c>
      <c r="Y18" s="38">
        <f t="shared" si="10"/>
        <v>3719345</v>
      </c>
      <c r="Z18" s="39" t="str">
        <f t="shared" si="11"/>
        <v>ACEPTADA</v>
      </c>
      <c r="AA18" s="40">
        <v>39502</v>
      </c>
      <c r="AB18" s="38">
        <f t="shared" si="12"/>
        <v>39502</v>
      </c>
      <c r="AC18" s="38">
        <f t="shared" si="13"/>
        <v>3752690</v>
      </c>
      <c r="AD18" s="39" t="str">
        <f t="shared" si="14"/>
        <v>ACEPTADA</v>
      </c>
      <c r="AE18" s="40">
        <v>41450</v>
      </c>
      <c r="AF18" s="38">
        <f t="shared" si="15"/>
        <v>41450</v>
      </c>
      <c r="AG18" s="38">
        <f t="shared" si="16"/>
        <v>3937750</v>
      </c>
      <c r="AH18" s="39" t="str">
        <f t="shared" si="17"/>
        <v>ACEPTADA</v>
      </c>
      <c r="AI18" s="40">
        <v>41412</v>
      </c>
      <c r="AJ18" s="38">
        <f t="shared" si="18"/>
        <v>41412</v>
      </c>
      <c r="AK18" s="38">
        <f t="shared" si="19"/>
        <v>3934140</v>
      </c>
      <c r="AL18" s="39" t="str">
        <f t="shared" si="20"/>
        <v>ACEPTADA</v>
      </c>
      <c r="AM18" s="40">
        <v>40450</v>
      </c>
      <c r="AN18" s="38">
        <f t="shared" si="21"/>
        <v>40450</v>
      </c>
      <c r="AO18" s="38">
        <f t="shared" si="22"/>
        <v>3842750</v>
      </c>
      <c r="AP18" s="39" t="str">
        <f t="shared" si="23"/>
        <v>ACEPTADA</v>
      </c>
    </row>
    <row r="19" spans="1:42" ht="29">
      <c r="A19" s="189">
        <v>15</v>
      </c>
      <c r="B19" s="204" t="s">
        <v>141</v>
      </c>
      <c r="C19" s="214" t="s">
        <v>142</v>
      </c>
      <c r="D19" s="192" t="s">
        <v>84</v>
      </c>
      <c r="E19" s="219">
        <f>53000*1.19</f>
        <v>63070</v>
      </c>
      <c r="F19" s="225" t="s">
        <v>143</v>
      </c>
      <c r="G19" s="223">
        <f>70000*1.19</f>
        <v>83300</v>
      </c>
      <c r="H19" s="225" t="s">
        <v>144</v>
      </c>
      <c r="I19" s="226">
        <f>75000*1.19</f>
        <v>89250</v>
      </c>
      <c r="J19" s="227" t="s">
        <v>145</v>
      </c>
      <c r="K19" s="197">
        <f t="shared" si="0"/>
        <v>3</v>
      </c>
      <c r="L19" s="198">
        <f t="shared" si="1"/>
        <v>83300</v>
      </c>
      <c r="M19" s="199">
        <f t="shared" si="2"/>
        <v>13723.749487658248</v>
      </c>
      <c r="N19" s="200">
        <f t="shared" si="3"/>
        <v>78540</v>
      </c>
      <c r="O19" s="201">
        <f t="shared" si="4"/>
        <v>78550</v>
      </c>
      <c r="P19" s="202">
        <v>10</v>
      </c>
      <c r="Q19" s="203">
        <f t="shared" si="5"/>
        <v>785500</v>
      </c>
      <c r="R19" s="107"/>
      <c r="S19" s="40"/>
      <c r="T19" s="38">
        <f t="shared" si="6"/>
        <v>0</v>
      </c>
      <c r="U19" s="38">
        <f t="shared" si="7"/>
        <v>0</v>
      </c>
      <c r="V19" s="39" t="str">
        <f t="shared" si="8"/>
        <v>RECHAZADO</v>
      </c>
      <c r="W19" s="40">
        <v>74137</v>
      </c>
      <c r="X19" s="38">
        <f t="shared" si="9"/>
        <v>74137</v>
      </c>
      <c r="Y19" s="38">
        <f t="shared" si="10"/>
        <v>741370</v>
      </c>
      <c r="Z19" s="39" t="str">
        <f t="shared" si="11"/>
        <v>ACEPTADA</v>
      </c>
      <c r="AA19" s="40">
        <v>74858</v>
      </c>
      <c r="AB19" s="38">
        <f t="shared" si="12"/>
        <v>74858</v>
      </c>
      <c r="AC19" s="38">
        <f t="shared" si="13"/>
        <v>748580</v>
      </c>
      <c r="AD19" s="39" t="str">
        <f t="shared" si="14"/>
        <v>ACEPTADA</v>
      </c>
      <c r="AE19" s="40">
        <v>78550</v>
      </c>
      <c r="AF19" s="38">
        <f t="shared" si="15"/>
        <v>78550</v>
      </c>
      <c r="AG19" s="38">
        <f t="shared" si="16"/>
        <v>785500</v>
      </c>
      <c r="AH19" s="39" t="str">
        <f t="shared" si="17"/>
        <v>ACEPTADA</v>
      </c>
      <c r="AI19" s="40">
        <v>78540</v>
      </c>
      <c r="AJ19" s="38">
        <f t="shared" si="18"/>
        <v>78540</v>
      </c>
      <c r="AK19" s="38">
        <f t="shared" si="19"/>
        <v>785400</v>
      </c>
      <c r="AL19" s="39" t="str">
        <f t="shared" si="20"/>
        <v>ACEPTADA</v>
      </c>
      <c r="AM19" s="40">
        <v>74970</v>
      </c>
      <c r="AN19" s="38">
        <f t="shared" si="21"/>
        <v>74970</v>
      </c>
      <c r="AO19" s="38">
        <f t="shared" si="22"/>
        <v>749700</v>
      </c>
      <c r="AP19" s="39" t="str">
        <f t="shared" si="23"/>
        <v>ACEPTADA</v>
      </c>
    </row>
    <row r="20" spans="1:42" ht="15.5">
      <c r="A20" s="189">
        <v>16</v>
      </c>
      <c r="B20" s="204" t="s">
        <v>146</v>
      </c>
      <c r="C20" s="214" t="s">
        <v>147</v>
      </c>
      <c r="D20" s="192" t="s">
        <v>84</v>
      </c>
      <c r="E20" s="219">
        <f>100000*1.19</f>
        <v>119000</v>
      </c>
      <c r="F20" s="225" t="s">
        <v>143</v>
      </c>
      <c r="G20" s="223">
        <f>180000*1.19</f>
        <v>214200</v>
      </c>
      <c r="H20" s="225" t="s">
        <v>148</v>
      </c>
      <c r="I20" s="226">
        <v>200000</v>
      </c>
      <c r="J20" s="227" t="s">
        <v>54</v>
      </c>
      <c r="K20" s="197">
        <f t="shared" si="0"/>
        <v>3</v>
      </c>
      <c r="L20" s="198">
        <f t="shared" si="1"/>
        <v>200000</v>
      </c>
      <c r="M20" s="199">
        <f t="shared" si="2"/>
        <v>51357.699844651688</v>
      </c>
      <c r="N20" s="200">
        <f t="shared" si="3"/>
        <v>177733.33333333334</v>
      </c>
      <c r="O20" s="201">
        <f t="shared" si="4"/>
        <v>177750</v>
      </c>
      <c r="P20" s="202">
        <v>10</v>
      </c>
      <c r="Q20" s="203">
        <f t="shared" si="5"/>
        <v>1777500</v>
      </c>
      <c r="R20" s="107"/>
      <c r="S20" s="40"/>
      <c r="T20" s="38">
        <f t="shared" si="6"/>
        <v>0</v>
      </c>
      <c r="U20" s="38">
        <f t="shared" si="7"/>
        <v>0</v>
      </c>
      <c r="V20" s="39" t="str">
        <f t="shared" si="8"/>
        <v>RECHAZADO</v>
      </c>
      <c r="W20" s="40">
        <v>167909</v>
      </c>
      <c r="X20" s="38">
        <f t="shared" si="9"/>
        <v>167909</v>
      </c>
      <c r="Y20" s="38">
        <f t="shared" si="10"/>
        <v>1679090</v>
      </c>
      <c r="Z20" s="39" t="str">
        <f t="shared" si="11"/>
        <v>ACEPTADA</v>
      </c>
      <c r="AA20" s="40">
        <v>169396</v>
      </c>
      <c r="AB20" s="38">
        <f t="shared" si="12"/>
        <v>169396</v>
      </c>
      <c r="AC20" s="38">
        <f t="shared" si="13"/>
        <v>1693960</v>
      </c>
      <c r="AD20" s="39" t="str">
        <f t="shared" si="14"/>
        <v>ACEPTADA</v>
      </c>
      <c r="AE20" s="40">
        <v>177750</v>
      </c>
      <c r="AF20" s="38">
        <f t="shared" si="15"/>
        <v>177750</v>
      </c>
      <c r="AG20" s="38">
        <f t="shared" si="16"/>
        <v>1777500</v>
      </c>
      <c r="AH20" s="39" t="str">
        <f t="shared" si="17"/>
        <v>ACEPTADA</v>
      </c>
      <c r="AI20" s="40">
        <v>172550</v>
      </c>
      <c r="AJ20" s="38">
        <f t="shared" si="18"/>
        <v>172550</v>
      </c>
      <c r="AK20" s="38">
        <f t="shared" si="19"/>
        <v>1725500</v>
      </c>
      <c r="AL20" s="39" t="str">
        <f t="shared" si="20"/>
        <v>ACEPTADA</v>
      </c>
      <c r="AM20" s="40">
        <v>166600</v>
      </c>
      <c r="AN20" s="38">
        <f t="shared" si="21"/>
        <v>166600</v>
      </c>
      <c r="AO20" s="38">
        <f t="shared" si="22"/>
        <v>1666000</v>
      </c>
      <c r="AP20" s="39" t="str">
        <f t="shared" si="23"/>
        <v>ACEPTADA</v>
      </c>
    </row>
    <row r="21" spans="1:42" ht="17.5" customHeight="1">
      <c r="A21" s="189">
        <v>17</v>
      </c>
      <c r="B21" s="204" t="s">
        <v>149</v>
      </c>
      <c r="C21" s="214" t="s">
        <v>150</v>
      </c>
      <c r="D21" s="192" t="s">
        <v>84</v>
      </c>
      <c r="E21" s="219">
        <v>22000</v>
      </c>
      <c r="F21" s="225" t="s">
        <v>151</v>
      </c>
      <c r="G21" s="223">
        <v>28000</v>
      </c>
      <c r="H21" s="225" t="s">
        <v>152</v>
      </c>
      <c r="I21" s="226"/>
      <c r="J21" s="227"/>
      <c r="K21" s="197">
        <f t="shared" si="0"/>
        <v>2</v>
      </c>
      <c r="L21" s="198">
        <f t="shared" si="1"/>
        <v>25000</v>
      </c>
      <c r="M21" s="199">
        <f t="shared" si="2"/>
        <v>4242.6406871192848</v>
      </c>
      <c r="N21" s="200">
        <f t="shared" si="3"/>
        <v>25000</v>
      </c>
      <c r="O21" s="201">
        <f t="shared" si="4"/>
        <v>25000</v>
      </c>
      <c r="P21" s="202">
        <v>10</v>
      </c>
      <c r="Q21" s="203">
        <f t="shared" si="5"/>
        <v>250000</v>
      </c>
      <c r="R21" s="107"/>
      <c r="S21" s="40"/>
      <c r="T21" s="38">
        <f t="shared" si="6"/>
        <v>0</v>
      </c>
      <c r="U21" s="38">
        <f t="shared" si="7"/>
        <v>0</v>
      </c>
      <c r="V21" s="39" t="str">
        <f t="shared" si="8"/>
        <v>RECHAZADO</v>
      </c>
      <c r="W21" s="40">
        <v>23562</v>
      </c>
      <c r="X21" s="38">
        <f t="shared" si="9"/>
        <v>23562</v>
      </c>
      <c r="Y21" s="38">
        <f t="shared" si="10"/>
        <v>235620</v>
      </c>
      <c r="Z21" s="39" t="str">
        <f t="shared" si="11"/>
        <v>ACEPTADA</v>
      </c>
      <c r="AA21" s="40">
        <v>23825</v>
      </c>
      <c r="AB21" s="38">
        <f t="shared" si="12"/>
        <v>23825</v>
      </c>
      <c r="AC21" s="38">
        <f t="shared" si="13"/>
        <v>238250</v>
      </c>
      <c r="AD21" s="39" t="str">
        <f t="shared" si="14"/>
        <v>ACEPTADA</v>
      </c>
      <c r="AE21" s="40">
        <v>25000</v>
      </c>
      <c r="AF21" s="38">
        <f t="shared" si="15"/>
        <v>25000</v>
      </c>
      <c r="AG21" s="38">
        <f t="shared" si="16"/>
        <v>250000</v>
      </c>
      <c r="AH21" s="39" t="str">
        <f t="shared" si="17"/>
        <v>ACEPTADA</v>
      </c>
      <c r="AI21" s="40">
        <v>24990</v>
      </c>
      <c r="AJ21" s="38">
        <f t="shared" si="18"/>
        <v>24990</v>
      </c>
      <c r="AK21" s="38">
        <f t="shared" si="19"/>
        <v>249900</v>
      </c>
      <c r="AL21" s="39" t="str">
        <f t="shared" si="20"/>
        <v>ACEPTADA</v>
      </c>
      <c r="AM21" s="40">
        <v>23800</v>
      </c>
      <c r="AN21" s="38">
        <f t="shared" si="21"/>
        <v>23800</v>
      </c>
      <c r="AO21" s="38">
        <f t="shared" si="22"/>
        <v>238000</v>
      </c>
      <c r="AP21" s="39" t="str">
        <f t="shared" si="23"/>
        <v>ACEPTADA</v>
      </c>
    </row>
    <row r="22" spans="1:42" ht="19" customHeight="1">
      <c r="A22" s="189">
        <v>18</v>
      </c>
      <c r="B22" s="204" t="s">
        <v>153</v>
      </c>
      <c r="C22" s="214" t="s">
        <v>154</v>
      </c>
      <c r="D22" s="192" t="s">
        <v>155</v>
      </c>
      <c r="E22" s="219">
        <v>15000</v>
      </c>
      <c r="F22" s="225" t="s">
        <v>49</v>
      </c>
      <c r="G22" s="223">
        <v>14580</v>
      </c>
      <c r="H22" s="225" t="s">
        <v>156</v>
      </c>
      <c r="I22" s="226">
        <v>16900</v>
      </c>
      <c r="J22" s="227" t="s">
        <v>157</v>
      </c>
      <c r="K22" s="197">
        <f t="shared" si="0"/>
        <v>3</v>
      </c>
      <c r="L22" s="198">
        <f t="shared" si="1"/>
        <v>15000</v>
      </c>
      <c r="M22" s="199">
        <f t="shared" si="2"/>
        <v>1236.1769021193259</v>
      </c>
      <c r="N22" s="200">
        <f t="shared" si="3"/>
        <v>15493.333333333334</v>
      </c>
      <c r="O22" s="201">
        <f t="shared" si="4"/>
        <v>15500</v>
      </c>
      <c r="P22" s="202">
        <v>10</v>
      </c>
      <c r="Q22" s="203">
        <f t="shared" si="5"/>
        <v>155000</v>
      </c>
      <c r="R22" s="107"/>
      <c r="S22" s="40"/>
      <c r="T22" s="38">
        <f t="shared" si="6"/>
        <v>0</v>
      </c>
      <c r="U22" s="38">
        <f t="shared" si="7"/>
        <v>0</v>
      </c>
      <c r="V22" s="39" t="str">
        <f t="shared" si="8"/>
        <v>RECHAZADO</v>
      </c>
      <c r="W22" s="40">
        <v>14637</v>
      </c>
      <c r="X22" s="38">
        <f t="shared" si="9"/>
        <v>14637</v>
      </c>
      <c r="Y22" s="38">
        <f t="shared" si="10"/>
        <v>146370</v>
      </c>
      <c r="Z22" s="39" t="str">
        <f t="shared" si="11"/>
        <v>ACEPTADA</v>
      </c>
      <c r="AA22" s="40">
        <v>14772</v>
      </c>
      <c r="AB22" s="38">
        <f t="shared" si="12"/>
        <v>14772</v>
      </c>
      <c r="AC22" s="38">
        <f t="shared" si="13"/>
        <v>147720</v>
      </c>
      <c r="AD22" s="39" t="str">
        <f t="shared" si="14"/>
        <v>ACEPTADA</v>
      </c>
      <c r="AE22" s="40">
        <v>15500</v>
      </c>
      <c r="AF22" s="38">
        <f t="shared" si="15"/>
        <v>15500</v>
      </c>
      <c r="AG22" s="38">
        <f t="shared" si="16"/>
        <v>155000</v>
      </c>
      <c r="AH22" s="39" t="str">
        <f t="shared" si="17"/>
        <v>ACEPTADA</v>
      </c>
      <c r="AI22" s="40">
        <v>15470</v>
      </c>
      <c r="AJ22" s="38">
        <f t="shared" si="18"/>
        <v>15470</v>
      </c>
      <c r="AK22" s="38">
        <f t="shared" si="19"/>
        <v>154700</v>
      </c>
      <c r="AL22" s="39" t="str">
        <f t="shared" si="20"/>
        <v>ACEPTADA</v>
      </c>
      <c r="AM22" s="40">
        <v>14180</v>
      </c>
      <c r="AN22" s="38">
        <f t="shared" si="21"/>
        <v>14180</v>
      </c>
      <c r="AO22" s="38">
        <f t="shared" si="22"/>
        <v>141800</v>
      </c>
      <c r="AP22" s="39" t="str">
        <f t="shared" si="23"/>
        <v>ACEPTADA</v>
      </c>
    </row>
    <row r="23" spans="1:42" ht="18" customHeight="1">
      <c r="A23" s="189">
        <v>19</v>
      </c>
      <c r="B23" s="204" t="s">
        <v>158</v>
      </c>
      <c r="C23" s="214" t="s">
        <v>159</v>
      </c>
      <c r="D23" s="192" t="s">
        <v>84</v>
      </c>
      <c r="E23" s="229">
        <v>25000</v>
      </c>
      <c r="F23" s="230" t="s">
        <v>160</v>
      </c>
      <c r="G23" s="229">
        <v>20000</v>
      </c>
      <c r="H23" s="230" t="s">
        <v>161</v>
      </c>
      <c r="I23" s="229">
        <v>21420</v>
      </c>
      <c r="J23" s="230" t="s">
        <v>162</v>
      </c>
      <c r="K23" s="197">
        <f t="shared" si="0"/>
        <v>3</v>
      </c>
      <c r="L23" s="198">
        <f t="shared" si="1"/>
        <v>21420</v>
      </c>
      <c r="M23" s="199">
        <f t="shared" si="2"/>
        <v>2576.58688966625</v>
      </c>
      <c r="N23" s="200">
        <f t="shared" si="3"/>
        <v>22140</v>
      </c>
      <c r="O23" s="201">
        <f t="shared" si="4"/>
        <v>22150</v>
      </c>
      <c r="P23" s="202">
        <v>460</v>
      </c>
      <c r="Q23" s="203">
        <f t="shared" si="5"/>
        <v>10189000</v>
      </c>
      <c r="R23" s="107"/>
      <c r="S23" s="40"/>
      <c r="T23" s="38">
        <f t="shared" si="6"/>
        <v>0</v>
      </c>
      <c r="U23" s="38">
        <f t="shared" si="7"/>
        <v>0</v>
      </c>
      <c r="V23" s="39" t="str">
        <f t="shared" si="8"/>
        <v>RECHAZADO</v>
      </c>
      <c r="W23" s="40">
        <v>20944</v>
      </c>
      <c r="X23" s="38">
        <f t="shared" si="9"/>
        <v>20944</v>
      </c>
      <c r="Y23" s="38">
        <f t="shared" si="10"/>
        <v>9634240</v>
      </c>
      <c r="Z23" s="39" t="str">
        <f t="shared" si="11"/>
        <v>ACEPTADA</v>
      </c>
      <c r="AA23" s="40">
        <v>21109</v>
      </c>
      <c r="AB23" s="38">
        <f t="shared" si="12"/>
        <v>21109</v>
      </c>
      <c r="AC23" s="38">
        <f t="shared" si="13"/>
        <v>9710140</v>
      </c>
      <c r="AD23" s="39" t="str">
        <f t="shared" si="14"/>
        <v>ACEPTADA</v>
      </c>
      <c r="AE23" s="40">
        <v>22150</v>
      </c>
      <c r="AF23" s="38">
        <f t="shared" si="15"/>
        <v>22150</v>
      </c>
      <c r="AG23" s="38">
        <f t="shared" si="16"/>
        <v>10189000</v>
      </c>
      <c r="AH23" s="39" t="str">
        <f t="shared" si="17"/>
        <v>ACEPTADA</v>
      </c>
      <c r="AI23" s="40">
        <v>22015</v>
      </c>
      <c r="AJ23" s="38">
        <f t="shared" si="18"/>
        <v>22015</v>
      </c>
      <c r="AK23" s="38">
        <f t="shared" si="19"/>
        <v>10126900</v>
      </c>
      <c r="AL23" s="39" t="str">
        <f t="shared" si="20"/>
        <v>ACEPTADA</v>
      </c>
      <c r="AM23" s="40">
        <v>21600</v>
      </c>
      <c r="AN23" s="38">
        <f t="shared" si="21"/>
        <v>21600</v>
      </c>
      <c r="AO23" s="38">
        <f t="shared" si="22"/>
        <v>9936000</v>
      </c>
      <c r="AP23" s="39" t="str">
        <f t="shared" si="23"/>
        <v>ACEPTADA</v>
      </c>
    </row>
    <row r="24" spans="1:42" ht="31">
      <c r="A24" s="189">
        <v>20</v>
      </c>
      <c r="B24" s="204" t="s">
        <v>163</v>
      </c>
      <c r="C24" s="214" t="s">
        <v>164</v>
      </c>
      <c r="D24" s="192" t="s">
        <v>165</v>
      </c>
      <c r="E24" s="231">
        <v>291200</v>
      </c>
      <c r="F24" s="230" t="s">
        <v>166</v>
      </c>
      <c r="G24" s="232"/>
      <c r="H24" s="230"/>
      <c r="I24" s="229"/>
      <c r="J24" s="233"/>
      <c r="K24" s="197">
        <f t="shared" si="0"/>
        <v>1</v>
      </c>
      <c r="L24" s="198">
        <f t="shared" si="1"/>
        <v>291200</v>
      </c>
      <c r="M24" s="199" t="e">
        <f t="shared" si="2"/>
        <v>#DIV/0!</v>
      </c>
      <c r="N24" s="200">
        <f t="shared" si="3"/>
        <v>291200</v>
      </c>
      <c r="O24" s="201">
        <f t="shared" si="4"/>
        <v>291200</v>
      </c>
      <c r="P24" s="202">
        <v>8</v>
      </c>
      <c r="Q24" s="203">
        <f t="shared" si="5"/>
        <v>2329600</v>
      </c>
      <c r="R24" s="108"/>
      <c r="S24" s="40"/>
      <c r="T24" s="38">
        <f t="shared" si="6"/>
        <v>0</v>
      </c>
      <c r="U24" s="38">
        <f t="shared" si="7"/>
        <v>0</v>
      </c>
      <c r="V24" s="39" t="str">
        <f t="shared" si="8"/>
        <v>RECHAZADO</v>
      </c>
      <c r="W24" s="40">
        <v>275009</v>
      </c>
      <c r="X24" s="38">
        <f t="shared" si="9"/>
        <v>275009</v>
      </c>
      <c r="Y24" s="38">
        <f t="shared" si="10"/>
        <v>2200072</v>
      </c>
      <c r="Z24" s="39" t="str">
        <f t="shared" si="11"/>
        <v>ACEPTADA</v>
      </c>
      <c r="AA24" s="40">
        <v>277514</v>
      </c>
      <c r="AB24" s="38">
        <f t="shared" si="12"/>
        <v>277514</v>
      </c>
      <c r="AC24" s="38">
        <f t="shared" si="13"/>
        <v>2220112</v>
      </c>
      <c r="AD24" s="39" t="str">
        <f t="shared" si="14"/>
        <v>ACEPTADA</v>
      </c>
      <c r="AE24" s="40">
        <v>291200</v>
      </c>
      <c r="AF24" s="38">
        <f t="shared" si="15"/>
        <v>291200</v>
      </c>
      <c r="AG24" s="38">
        <f t="shared" si="16"/>
        <v>2329600</v>
      </c>
      <c r="AH24" s="39" t="str">
        <f t="shared" si="17"/>
        <v>ACEPTADA</v>
      </c>
      <c r="AI24" s="40">
        <v>291200</v>
      </c>
      <c r="AJ24" s="38">
        <f t="shared" si="18"/>
        <v>291200</v>
      </c>
      <c r="AK24" s="38">
        <f t="shared" si="19"/>
        <v>2329600</v>
      </c>
      <c r="AL24" s="39" t="str">
        <f t="shared" si="20"/>
        <v>ACEPTADA</v>
      </c>
      <c r="AM24" s="40">
        <v>285600</v>
      </c>
      <c r="AN24" s="38">
        <f t="shared" si="21"/>
        <v>285600</v>
      </c>
      <c r="AO24" s="38">
        <f t="shared" si="22"/>
        <v>2284800</v>
      </c>
      <c r="AP24" s="39" t="str">
        <f t="shared" si="23"/>
        <v>ACEPTADA</v>
      </c>
    </row>
    <row r="25" spans="1:42" ht="112">
      <c r="A25" s="189">
        <v>21</v>
      </c>
      <c r="B25" s="234" t="s">
        <v>167</v>
      </c>
      <c r="C25" s="235" t="s">
        <v>168</v>
      </c>
      <c r="D25" s="192" t="s">
        <v>84</v>
      </c>
      <c r="E25" s="219">
        <v>14950</v>
      </c>
      <c r="F25" s="208" t="s">
        <v>169</v>
      </c>
      <c r="G25" s="236">
        <v>14000</v>
      </c>
      <c r="H25" s="208" t="s">
        <v>102</v>
      </c>
      <c r="I25" s="226">
        <v>14900</v>
      </c>
      <c r="J25" s="222" t="s">
        <v>95</v>
      </c>
      <c r="K25" s="197">
        <f t="shared" si="0"/>
        <v>3</v>
      </c>
      <c r="L25" s="198">
        <f t="shared" si="1"/>
        <v>14900</v>
      </c>
      <c r="M25" s="199">
        <f t="shared" si="2"/>
        <v>534.6338310781814</v>
      </c>
      <c r="N25" s="200">
        <f t="shared" si="3"/>
        <v>14616.666666666666</v>
      </c>
      <c r="O25" s="201">
        <f t="shared" si="4"/>
        <v>14650</v>
      </c>
      <c r="P25" s="202">
        <v>200</v>
      </c>
      <c r="Q25" s="203">
        <f t="shared" si="5"/>
        <v>2930000</v>
      </c>
      <c r="R25" s="109"/>
      <c r="S25" s="40"/>
      <c r="T25" s="38">
        <f t="shared" si="6"/>
        <v>0</v>
      </c>
      <c r="U25" s="38">
        <f t="shared" si="7"/>
        <v>0</v>
      </c>
      <c r="V25" s="39" t="str">
        <f t="shared" si="8"/>
        <v>RECHAZADO</v>
      </c>
      <c r="W25" s="40">
        <v>13804</v>
      </c>
      <c r="X25" s="38">
        <f t="shared" si="9"/>
        <v>13804</v>
      </c>
      <c r="Y25" s="38">
        <f t="shared" si="10"/>
        <v>2760800</v>
      </c>
      <c r="Z25" s="39" t="str">
        <f t="shared" si="11"/>
        <v>ACEPTADA</v>
      </c>
      <c r="AA25" s="40">
        <v>13961</v>
      </c>
      <c r="AB25" s="38">
        <f t="shared" si="12"/>
        <v>13961</v>
      </c>
      <c r="AC25" s="38">
        <f t="shared" si="13"/>
        <v>2792200</v>
      </c>
      <c r="AD25" s="39" t="str">
        <f t="shared" si="14"/>
        <v>ACEPTADA</v>
      </c>
      <c r="AE25" s="40">
        <v>14650</v>
      </c>
      <c r="AF25" s="38">
        <f t="shared" si="15"/>
        <v>14650</v>
      </c>
      <c r="AG25" s="38">
        <f t="shared" si="16"/>
        <v>2930000</v>
      </c>
      <c r="AH25" s="39" t="str">
        <f t="shared" si="17"/>
        <v>ACEPTADA</v>
      </c>
      <c r="AI25" s="40">
        <v>14280</v>
      </c>
      <c r="AJ25" s="38">
        <f t="shared" si="18"/>
        <v>14280</v>
      </c>
      <c r="AK25" s="38">
        <f t="shared" si="19"/>
        <v>2856000</v>
      </c>
      <c r="AL25" s="39" t="str">
        <f t="shared" si="20"/>
        <v>ACEPTADA</v>
      </c>
      <c r="AM25" s="40">
        <v>14150</v>
      </c>
      <c r="AN25" s="38">
        <f t="shared" si="21"/>
        <v>14150</v>
      </c>
      <c r="AO25" s="38">
        <f t="shared" si="22"/>
        <v>2830000</v>
      </c>
      <c r="AP25" s="39" t="str">
        <f t="shared" si="23"/>
        <v>ACEPTADA</v>
      </c>
    </row>
    <row r="26" spans="1:42" ht="29">
      <c r="A26" s="189">
        <v>22</v>
      </c>
      <c r="B26" s="234" t="s">
        <v>170</v>
      </c>
      <c r="C26" s="237" t="s">
        <v>171</v>
      </c>
      <c r="D26" s="192" t="s">
        <v>84</v>
      </c>
      <c r="E26" s="219">
        <f>40000*1.19</f>
        <v>47600</v>
      </c>
      <c r="F26" s="230" t="s">
        <v>172</v>
      </c>
      <c r="G26" s="236">
        <f>45000*1.19</f>
        <v>53550</v>
      </c>
      <c r="H26" s="208" t="s">
        <v>173</v>
      </c>
      <c r="I26" s="226"/>
      <c r="J26" s="222"/>
      <c r="K26" s="197">
        <f t="shared" si="0"/>
        <v>2</v>
      </c>
      <c r="L26" s="198">
        <f t="shared" si="1"/>
        <v>50575</v>
      </c>
      <c r="M26" s="199">
        <f t="shared" si="2"/>
        <v>4207.2853480599579</v>
      </c>
      <c r="N26" s="200">
        <f t="shared" si="3"/>
        <v>50575</v>
      </c>
      <c r="O26" s="201">
        <f t="shared" si="4"/>
        <v>50600</v>
      </c>
      <c r="P26" s="202">
        <v>50</v>
      </c>
      <c r="Q26" s="203">
        <f t="shared" si="5"/>
        <v>2530000</v>
      </c>
      <c r="R26" s="107"/>
      <c r="S26" s="40"/>
      <c r="T26" s="38">
        <f t="shared" si="6"/>
        <v>0</v>
      </c>
      <c r="U26" s="38">
        <f t="shared" si="7"/>
        <v>0</v>
      </c>
      <c r="V26" s="39" t="str">
        <f t="shared" si="8"/>
        <v>RECHAZADO</v>
      </c>
      <c r="W26" s="40">
        <v>47719</v>
      </c>
      <c r="X26" s="38">
        <f t="shared" si="9"/>
        <v>47719</v>
      </c>
      <c r="Y26" s="38">
        <f t="shared" si="10"/>
        <v>2385950</v>
      </c>
      <c r="Z26" s="39" t="str">
        <f t="shared" si="11"/>
        <v>ACEPTADA</v>
      </c>
      <c r="AA26" s="40">
        <v>48222</v>
      </c>
      <c r="AB26" s="38">
        <f t="shared" si="12"/>
        <v>48222</v>
      </c>
      <c r="AC26" s="38">
        <f t="shared" si="13"/>
        <v>2411100</v>
      </c>
      <c r="AD26" s="39" t="str">
        <f t="shared" si="14"/>
        <v>ACEPTADA</v>
      </c>
      <c r="AE26" s="40">
        <v>50600</v>
      </c>
      <c r="AF26" s="38">
        <f t="shared" si="15"/>
        <v>50600</v>
      </c>
      <c r="AG26" s="38">
        <f t="shared" si="16"/>
        <v>2530000</v>
      </c>
      <c r="AH26" s="39" t="str">
        <f t="shared" si="17"/>
        <v>ACEPTADA</v>
      </c>
      <c r="AI26" s="40">
        <v>50575</v>
      </c>
      <c r="AJ26" s="38">
        <f t="shared" si="18"/>
        <v>50575</v>
      </c>
      <c r="AK26" s="38">
        <f t="shared" si="19"/>
        <v>2528750</v>
      </c>
      <c r="AL26" s="39" t="str">
        <f t="shared" si="20"/>
        <v>ACEPTADA</v>
      </c>
      <c r="AM26" s="40">
        <v>50100</v>
      </c>
      <c r="AN26" s="38">
        <f t="shared" si="21"/>
        <v>50100</v>
      </c>
      <c r="AO26" s="38">
        <f t="shared" si="22"/>
        <v>2505000</v>
      </c>
      <c r="AP26" s="39" t="str">
        <f t="shared" si="23"/>
        <v>ACEPTADA</v>
      </c>
    </row>
    <row r="27" spans="1:42" ht="43.5">
      <c r="A27" s="189">
        <v>23</v>
      </c>
      <c r="B27" s="234" t="s">
        <v>174</v>
      </c>
      <c r="C27" s="235" t="s">
        <v>175</v>
      </c>
      <c r="D27" s="192" t="s">
        <v>84</v>
      </c>
      <c r="E27" s="220">
        <v>24000</v>
      </c>
      <c r="F27" s="222" t="s">
        <v>176</v>
      </c>
      <c r="G27" s="238">
        <v>25000</v>
      </c>
      <c r="H27" s="222" t="s">
        <v>177</v>
      </c>
      <c r="I27" s="239">
        <v>28000</v>
      </c>
      <c r="J27" s="222" t="s">
        <v>178</v>
      </c>
      <c r="K27" s="197">
        <f t="shared" si="0"/>
        <v>3</v>
      </c>
      <c r="L27" s="198">
        <f t="shared" si="1"/>
        <v>25000</v>
      </c>
      <c r="M27" s="199">
        <f t="shared" si="2"/>
        <v>2081.6659994661327</v>
      </c>
      <c r="N27" s="200">
        <f t="shared" si="3"/>
        <v>25666.666666666668</v>
      </c>
      <c r="O27" s="201">
        <f t="shared" si="4"/>
        <v>25700</v>
      </c>
      <c r="P27" s="202">
        <v>20</v>
      </c>
      <c r="Q27" s="203">
        <f t="shared" si="5"/>
        <v>514000</v>
      </c>
      <c r="R27" s="107"/>
      <c r="S27" s="40"/>
      <c r="T27" s="38">
        <f t="shared" si="6"/>
        <v>0</v>
      </c>
      <c r="U27" s="38">
        <f t="shared" si="7"/>
        <v>0</v>
      </c>
      <c r="V27" s="39" t="str">
        <f t="shared" si="8"/>
        <v>RECHAZADO</v>
      </c>
      <c r="W27" s="40">
        <v>24276</v>
      </c>
      <c r="X27" s="38">
        <f t="shared" si="9"/>
        <v>24276</v>
      </c>
      <c r="Y27" s="38">
        <f t="shared" si="10"/>
        <v>485520</v>
      </c>
      <c r="Z27" s="39" t="str">
        <f t="shared" si="11"/>
        <v>ACEPTADA</v>
      </c>
      <c r="AA27" s="40">
        <v>24492</v>
      </c>
      <c r="AB27" s="38">
        <f t="shared" si="12"/>
        <v>24492</v>
      </c>
      <c r="AC27" s="38">
        <f t="shared" si="13"/>
        <v>489840</v>
      </c>
      <c r="AD27" s="39" t="str">
        <f t="shared" si="14"/>
        <v>ACEPTADA</v>
      </c>
      <c r="AE27" s="40">
        <v>25700</v>
      </c>
      <c r="AF27" s="38">
        <f t="shared" si="15"/>
        <v>25700</v>
      </c>
      <c r="AG27" s="38">
        <f t="shared" si="16"/>
        <v>514000</v>
      </c>
      <c r="AH27" s="39" t="str">
        <f t="shared" si="17"/>
        <v>ACEPTADA</v>
      </c>
      <c r="AI27" s="40">
        <v>25585</v>
      </c>
      <c r="AJ27" s="38">
        <f t="shared" si="18"/>
        <v>25585</v>
      </c>
      <c r="AK27" s="38">
        <f t="shared" si="19"/>
        <v>511700</v>
      </c>
      <c r="AL27" s="39" t="str">
        <f t="shared" si="20"/>
        <v>ACEPTADA</v>
      </c>
      <c r="AM27" s="40">
        <v>23800</v>
      </c>
      <c r="AN27" s="38">
        <f t="shared" si="21"/>
        <v>23800</v>
      </c>
      <c r="AO27" s="38">
        <f t="shared" si="22"/>
        <v>476000</v>
      </c>
      <c r="AP27" s="39" t="str">
        <f t="shared" si="23"/>
        <v>ACEPTADA</v>
      </c>
    </row>
    <row r="28" spans="1:42" ht="29">
      <c r="A28" s="189">
        <v>24</v>
      </c>
      <c r="B28" s="234" t="s">
        <v>174</v>
      </c>
      <c r="C28" s="235" t="s">
        <v>179</v>
      </c>
      <c r="D28" s="192" t="s">
        <v>84</v>
      </c>
      <c r="E28" s="223">
        <v>59990</v>
      </c>
      <c r="F28" s="208" t="s">
        <v>96</v>
      </c>
      <c r="G28" s="223">
        <v>62930</v>
      </c>
      <c r="H28" s="208" t="s">
        <v>180</v>
      </c>
      <c r="I28" s="226">
        <v>54900</v>
      </c>
      <c r="J28" s="208" t="s">
        <v>181</v>
      </c>
      <c r="K28" s="197">
        <f t="shared" si="0"/>
        <v>3</v>
      </c>
      <c r="L28" s="198">
        <f t="shared" si="1"/>
        <v>59990</v>
      </c>
      <c r="M28" s="199">
        <f t="shared" si="2"/>
        <v>4062.687944370492</v>
      </c>
      <c r="N28" s="200">
        <f t="shared" si="3"/>
        <v>59273.333333333336</v>
      </c>
      <c r="O28" s="201">
        <f t="shared" si="4"/>
        <v>59300</v>
      </c>
      <c r="P28" s="202">
        <v>16</v>
      </c>
      <c r="Q28" s="203">
        <f t="shared" si="5"/>
        <v>948800</v>
      </c>
      <c r="R28" s="107"/>
      <c r="S28" s="40"/>
      <c r="T28" s="38">
        <f t="shared" si="6"/>
        <v>0</v>
      </c>
      <c r="U28" s="38">
        <f t="shared" si="7"/>
        <v>0</v>
      </c>
      <c r="V28" s="39" t="str">
        <f t="shared" si="8"/>
        <v>RECHAZADO</v>
      </c>
      <c r="W28" s="40">
        <v>55930</v>
      </c>
      <c r="X28" s="38">
        <f t="shared" si="9"/>
        <v>55930</v>
      </c>
      <c r="Y28" s="38">
        <f t="shared" si="10"/>
        <v>894880</v>
      </c>
      <c r="Z28" s="39" t="str">
        <f t="shared" si="11"/>
        <v>ACEPTADA</v>
      </c>
      <c r="AA28" s="40">
        <v>56513</v>
      </c>
      <c r="AB28" s="38">
        <f t="shared" si="12"/>
        <v>56513</v>
      </c>
      <c r="AC28" s="38">
        <f t="shared" si="13"/>
        <v>904208</v>
      </c>
      <c r="AD28" s="39" t="str">
        <f t="shared" si="14"/>
        <v>ACEPTADA</v>
      </c>
      <c r="AE28" s="40">
        <v>59300</v>
      </c>
      <c r="AF28" s="38">
        <f t="shared" si="15"/>
        <v>59300</v>
      </c>
      <c r="AG28" s="38">
        <f t="shared" si="16"/>
        <v>948800</v>
      </c>
      <c r="AH28" s="39" t="str">
        <f t="shared" si="17"/>
        <v>ACEPTADA</v>
      </c>
      <c r="AI28" s="40">
        <v>59262</v>
      </c>
      <c r="AJ28" s="38">
        <f t="shared" si="18"/>
        <v>59262</v>
      </c>
      <c r="AK28" s="38">
        <f t="shared" si="19"/>
        <v>948192</v>
      </c>
      <c r="AL28" s="39" t="str">
        <f t="shared" si="20"/>
        <v>ACEPTADA</v>
      </c>
      <c r="AM28" s="40">
        <v>58300</v>
      </c>
      <c r="AN28" s="38">
        <f t="shared" si="21"/>
        <v>58300</v>
      </c>
      <c r="AO28" s="38">
        <f t="shared" si="22"/>
        <v>932800</v>
      </c>
      <c r="AP28" s="39" t="str">
        <f t="shared" si="23"/>
        <v>ACEPTADA</v>
      </c>
    </row>
    <row r="29" spans="1:42" ht="43.5">
      <c r="A29" s="189">
        <v>25</v>
      </c>
      <c r="B29" s="240" t="s">
        <v>182</v>
      </c>
      <c r="C29" s="241" t="s">
        <v>183</v>
      </c>
      <c r="D29" s="192" t="s">
        <v>84</v>
      </c>
      <c r="E29" s="223">
        <v>29000</v>
      </c>
      <c r="F29" s="208" t="s">
        <v>184</v>
      </c>
      <c r="G29" s="223">
        <v>22000</v>
      </c>
      <c r="H29" s="208" t="s">
        <v>185</v>
      </c>
      <c r="I29" s="226"/>
      <c r="J29" s="208"/>
      <c r="K29" s="197">
        <f t="shared" si="0"/>
        <v>2</v>
      </c>
      <c r="L29" s="198">
        <f t="shared" si="1"/>
        <v>25500</v>
      </c>
      <c r="M29" s="199">
        <f t="shared" si="2"/>
        <v>4949.7474683058326</v>
      </c>
      <c r="N29" s="200">
        <f t="shared" si="3"/>
        <v>25500</v>
      </c>
      <c r="O29" s="201">
        <f t="shared" si="4"/>
        <v>25500</v>
      </c>
      <c r="P29" s="202">
        <v>64</v>
      </c>
      <c r="Q29" s="203">
        <f t="shared" si="5"/>
        <v>1632000</v>
      </c>
      <c r="R29" s="108"/>
      <c r="S29" s="40"/>
      <c r="T29" s="38">
        <f t="shared" si="6"/>
        <v>0</v>
      </c>
      <c r="U29" s="38">
        <f t="shared" si="7"/>
        <v>0</v>
      </c>
      <c r="V29" s="39" t="str">
        <f t="shared" si="8"/>
        <v>RECHAZADO</v>
      </c>
      <c r="W29" s="40">
        <v>24038</v>
      </c>
      <c r="X29" s="38">
        <f t="shared" si="9"/>
        <v>24038</v>
      </c>
      <c r="Y29" s="38">
        <f t="shared" si="10"/>
        <v>1538432</v>
      </c>
      <c r="Z29" s="39" t="str">
        <f t="shared" si="11"/>
        <v>ACEPTADA</v>
      </c>
      <c r="AA29" s="40">
        <v>24302</v>
      </c>
      <c r="AB29" s="38">
        <f t="shared" si="12"/>
        <v>24302</v>
      </c>
      <c r="AC29" s="38">
        <f t="shared" si="13"/>
        <v>1555328</v>
      </c>
      <c r="AD29" s="39" t="str">
        <f t="shared" si="14"/>
        <v>ACEPTADA</v>
      </c>
      <c r="AE29" s="40">
        <v>25500</v>
      </c>
      <c r="AF29" s="38">
        <f t="shared" si="15"/>
        <v>25500</v>
      </c>
      <c r="AG29" s="38">
        <f t="shared" si="16"/>
        <v>1632000</v>
      </c>
      <c r="AH29" s="39" t="str">
        <f t="shared" si="17"/>
        <v>ACEPTADA</v>
      </c>
      <c r="AI29" s="40">
        <v>25466</v>
      </c>
      <c r="AJ29" s="38">
        <f t="shared" si="18"/>
        <v>25466</v>
      </c>
      <c r="AK29" s="38">
        <f t="shared" si="19"/>
        <v>1629824</v>
      </c>
      <c r="AL29" s="39" t="str">
        <f t="shared" si="20"/>
        <v>ACEPTADA</v>
      </c>
      <c r="AM29" s="40">
        <v>24800</v>
      </c>
      <c r="AN29" s="38">
        <f t="shared" si="21"/>
        <v>24800</v>
      </c>
      <c r="AO29" s="38">
        <f t="shared" si="22"/>
        <v>1587200</v>
      </c>
      <c r="AP29" s="39" t="str">
        <f t="shared" si="23"/>
        <v>ACEPTADA</v>
      </c>
    </row>
    <row r="30" spans="1:42" ht="29">
      <c r="A30" s="189">
        <v>26</v>
      </c>
      <c r="B30" s="234" t="s">
        <v>186</v>
      </c>
      <c r="C30" s="242" t="s">
        <v>187</v>
      </c>
      <c r="D30" s="192" t="s">
        <v>84</v>
      </c>
      <c r="E30" s="223">
        <v>1750000</v>
      </c>
      <c r="F30" s="208" t="s">
        <v>188</v>
      </c>
      <c r="G30" s="223">
        <v>1799000</v>
      </c>
      <c r="H30" s="208" t="s">
        <v>189</v>
      </c>
      <c r="I30" s="226">
        <v>1790000</v>
      </c>
      <c r="J30" t="s">
        <v>190</v>
      </c>
      <c r="K30" s="197">
        <f t="shared" si="0"/>
        <v>3</v>
      </c>
      <c r="L30" s="198">
        <f t="shared" si="1"/>
        <v>1790000</v>
      </c>
      <c r="M30" s="199">
        <f t="shared" si="2"/>
        <v>26083.200212652842</v>
      </c>
      <c r="N30" s="200">
        <f t="shared" si="3"/>
        <v>1779666.6666666667</v>
      </c>
      <c r="O30" s="201">
        <f t="shared" si="4"/>
        <v>1779700</v>
      </c>
      <c r="P30" s="243">
        <v>3</v>
      </c>
      <c r="Q30" s="203">
        <f t="shared" si="5"/>
        <v>5339100</v>
      </c>
      <c r="R30" s="109"/>
      <c r="S30" s="40"/>
      <c r="T30" s="38">
        <f t="shared" si="6"/>
        <v>0</v>
      </c>
      <c r="U30" s="38">
        <f t="shared" si="7"/>
        <v>0</v>
      </c>
      <c r="V30" s="39" t="str">
        <f t="shared" si="8"/>
        <v>RECHAZADO</v>
      </c>
      <c r="W30" s="40">
        <v>1680042</v>
      </c>
      <c r="X30" s="38">
        <f t="shared" si="9"/>
        <v>1680042</v>
      </c>
      <c r="Y30" s="38">
        <f t="shared" si="10"/>
        <v>5040126</v>
      </c>
      <c r="Z30" s="39" t="str">
        <f t="shared" si="11"/>
        <v>ACEPTADA</v>
      </c>
      <c r="AA30" s="40">
        <v>1696054</v>
      </c>
      <c r="AB30" s="38">
        <f t="shared" si="12"/>
        <v>1696054</v>
      </c>
      <c r="AC30" s="38">
        <f t="shared" si="13"/>
        <v>5088162</v>
      </c>
      <c r="AD30" s="39" t="str">
        <f t="shared" si="14"/>
        <v>ACEPTADA</v>
      </c>
      <c r="AE30" s="40">
        <v>1779700</v>
      </c>
      <c r="AF30" s="38">
        <f t="shared" si="15"/>
        <v>1779700</v>
      </c>
      <c r="AG30" s="38">
        <f t="shared" si="16"/>
        <v>5339100</v>
      </c>
      <c r="AH30" s="39" t="str">
        <f t="shared" si="17"/>
        <v>ACEPTADA</v>
      </c>
      <c r="AI30" s="40">
        <v>1547000</v>
      </c>
      <c r="AJ30" s="38">
        <f t="shared" si="18"/>
        <v>1547000</v>
      </c>
      <c r="AK30" s="38">
        <f t="shared" si="19"/>
        <v>4641000</v>
      </c>
      <c r="AL30" s="39" t="str">
        <f t="shared" si="20"/>
        <v>ACEPTADA</v>
      </c>
      <c r="AM30" s="40">
        <v>1725000</v>
      </c>
      <c r="AN30" s="38">
        <f t="shared" si="21"/>
        <v>1725000</v>
      </c>
      <c r="AO30" s="38">
        <f t="shared" si="22"/>
        <v>5175000</v>
      </c>
      <c r="AP30" s="39" t="str">
        <f t="shared" si="23"/>
        <v>ACEPTADA</v>
      </c>
    </row>
    <row r="31" spans="1:42" s="128" customFormat="1" ht="70">
      <c r="A31" s="189">
        <v>27</v>
      </c>
      <c r="B31" s="234" t="s">
        <v>191</v>
      </c>
      <c r="C31" s="242" t="s">
        <v>192</v>
      </c>
      <c r="D31" s="192" t="s">
        <v>84</v>
      </c>
      <c r="E31" s="223">
        <v>779900</v>
      </c>
      <c r="F31" s="208" t="s">
        <v>48</v>
      </c>
      <c r="G31" s="223">
        <v>769900</v>
      </c>
      <c r="H31" s="208" t="s">
        <v>193</v>
      </c>
      <c r="I31" s="226">
        <v>749900</v>
      </c>
      <c r="J31" s="208" t="s">
        <v>95</v>
      </c>
      <c r="K31" s="197">
        <f t="shared" si="0"/>
        <v>3</v>
      </c>
      <c r="L31" s="198">
        <f t="shared" si="1"/>
        <v>769900</v>
      </c>
      <c r="M31" s="199">
        <f t="shared" si="2"/>
        <v>15275.252316519465</v>
      </c>
      <c r="N31" s="200">
        <f t="shared" si="3"/>
        <v>766566.66666666663</v>
      </c>
      <c r="O31" s="201">
        <f t="shared" si="4"/>
        <v>766600</v>
      </c>
      <c r="P31" s="244">
        <v>3</v>
      </c>
      <c r="Q31" s="245">
        <f t="shared" si="5"/>
        <v>2299800</v>
      </c>
      <c r="R31" s="126"/>
      <c r="S31" s="40"/>
      <c r="T31" s="38">
        <f t="shared" si="6"/>
        <v>0</v>
      </c>
      <c r="U31" s="38">
        <f t="shared" si="7"/>
        <v>0</v>
      </c>
      <c r="V31" s="39" t="str">
        <f t="shared" si="8"/>
        <v>RECHAZADO</v>
      </c>
      <c r="W31" s="40">
        <v>723758</v>
      </c>
      <c r="X31" s="38">
        <f t="shared" si="9"/>
        <v>723758</v>
      </c>
      <c r="Y31" s="38">
        <f t="shared" si="10"/>
        <v>2171274</v>
      </c>
      <c r="Z31" s="39" t="str">
        <f t="shared" si="11"/>
        <v>ACEPTADA</v>
      </c>
      <c r="AA31" s="40">
        <v>730570</v>
      </c>
      <c r="AB31" s="38">
        <f t="shared" si="12"/>
        <v>730570</v>
      </c>
      <c r="AC31" s="38">
        <f t="shared" si="13"/>
        <v>2191710</v>
      </c>
      <c r="AD31" s="39" t="str">
        <f t="shared" si="14"/>
        <v>ACEPTADA</v>
      </c>
      <c r="AE31" s="40">
        <v>766600</v>
      </c>
      <c r="AF31" s="38">
        <f t="shared" si="15"/>
        <v>766600</v>
      </c>
      <c r="AG31" s="38">
        <f t="shared" si="16"/>
        <v>2299800</v>
      </c>
      <c r="AH31" s="39" t="str">
        <f t="shared" si="17"/>
        <v>ACEPTADA</v>
      </c>
      <c r="AI31" s="40">
        <v>761600</v>
      </c>
      <c r="AJ31" s="38">
        <f t="shared" si="18"/>
        <v>761600</v>
      </c>
      <c r="AK31" s="38">
        <f t="shared" si="19"/>
        <v>2284800</v>
      </c>
      <c r="AL31" s="39" t="str">
        <f t="shared" si="20"/>
        <v>ACEPTADA</v>
      </c>
      <c r="AM31" s="40">
        <v>735000</v>
      </c>
      <c r="AN31" s="38">
        <f t="shared" si="21"/>
        <v>735000</v>
      </c>
      <c r="AO31" s="38">
        <f t="shared" si="22"/>
        <v>2205000</v>
      </c>
      <c r="AP31" s="39" t="str">
        <f t="shared" si="23"/>
        <v>ACEPTADA</v>
      </c>
    </row>
    <row r="32" spans="1:42" s="128" customFormat="1" ht="93">
      <c r="A32" s="306">
        <v>28</v>
      </c>
      <c r="B32" s="307" t="s">
        <v>196</v>
      </c>
      <c r="C32" s="308" t="s">
        <v>197</v>
      </c>
      <c r="D32" s="309" t="s">
        <v>38</v>
      </c>
      <c r="E32" s="310">
        <v>4773000</v>
      </c>
      <c r="F32" s="310" t="s">
        <v>212</v>
      </c>
      <c r="G32" s="310"/>
      <c r="H32" s="310"/>
      <c r="I32" s="311"/>
      <c r="J32" s="311"/>
      <c r="K32" s="312">
        <f>COUNT(E32:I32)</f>
        <v>1</v>
      </c>
      <c r="L32" s="313"/>
      <c r="M32" s="313"/>
      <c r="N32" s="314">
        <f>IFERROR(AVERAGE($E32:$H32),0)</f>
        <v>4773000</v>
      </c>
      <c r="O32" s="315">
        <f>_xlfn.CEILING.MATH(N32,50,FALSE)</f>
        <v>4773000</v>
      </c>
      <c r="P32" s="316">
        <v>3</v>
      </c>
      <c r="Q32" s="317">
        <f>O32*P32</f>
        <v>14319000</v>
      </c>
      <c r="R32" s="126"/>
      <c r="S32" s="318"/>
      <c r="T32" s="319">
        <f t="shared" si="6"/>
        <v>0</v>
      </c>
      <c r="U32" s="319">
        <f t="shared" si="7"/>
        <v>0</v>
      </c>
      <c r="V32" s="320" t="b">
        <f>+EXACT(S32,$O32)</f>
        <v>0</v>
      </c>
      <c r="W32" s="318">
        <v>4773000</v>
      </c>
      <c r="X32" s="319">
        <f t="shared" si="9"/>
        <v>4773000</v>
      </c>
      <c r="Y32" s="319">
        <f t="shared" si="10"/>
        <v>14319000</v>
      </c>
      <c r="Z32" s="320" t="b">
        <f>+EXACT(W32,$O32)</f>
        <v>1</v>
      </c>
      <c r="AA32" s="318">
        <v>4773000</v>
      </c>
      <c r="AB32" s="319">
        <f t="shared" si="12"/>
        <v>4773000</v>
      </c>
      <c r="AC32" s="319">
        <f t="shared" si="13"/>
        <v>14319000</v>
      </c>
      <c r="AD32" s="320" t="b">
        <f>+EXACT(AA32,$O32)</f>
        <v>1</v>
      </c>
      <c r="AE32" s="318">
        <v>4773000</v>
      </c>
      <c r="AF32" s="319">
        <f t="shared" si="15"/>
        <v>4773000</v>
      </c>
      <c r="AG32" s="319">
        <f t="shared" si="16"/>
        <v>14319000</v>
      </c>
      <c r="AH32" s="320" t="b">
        <f>+EXACT(AE32,$O32)</f>
        <v>1</v>
      </c>
      <c r="AI32" s="318">
        <v>4165000</v>
      </c>
      <c r="AJ32" s="319">
        <f t="shared" si="18"/>
        <v>4165000</v>
      </c>
      <c r="AK32" s="319">
        <f t="shared" si="19"/>
        <v>12495000</v>
      </c>
      <c r="AL32" s="320" t="b">
        <f>+EXACT(AI32,$O32)</f>
        <v>0</v>
      </c>
      <c r="AM32" s="318">
        <v>4773000</v>
      </c>
      <c r="AN32" s="319">
        <f t="shared" si="21"/>
        <v>4773000</v>
      </c>
      <c r="AO32" s="319">
        <f t="shared" si="22"/>
        <v>14319000</v>
      </c>
      <c r="AP32" s="320" t="b">
        <f>+EXACT(AM32,$O32)</f>
        <v>1</v>
      </c>
    </row>
    <row r="33" spans="1:42" s="128" customFormat="1" ht="93">
      <c r="A33" s="306">
        <v>29</v>
      </c>
      <c r="B33" s="321" t="s">
        <v>198</v>
      </c>
      <c r="C33" s="322" t="s">
        <v>213</v>
      </c>
      <c r="D33" s="323" t="s">
        <v>38</v>
      </c>
      <c r="E33" s="324">
        <v>1989000</v>
      </c>
      <c r="F33" s="310" t="s">
        <v>212</v>
      </c>
      <c r="G33" s="324"/>
      <c r="H33" s="324"/>
      <c r="I33" s="325"/>
      <c r="J33" s="325"/>
      <c r="K33" s="326">
        <f>COUNT(E33:I33)</f>
        <v>1</v>
      </c>
      <c r="L33" s="327"/>
      <c r="M33" s="327"/>
      <c r="N33" s="328">
        <f>IFERROR(AVERAGE($E33:$H33),0)</f>
        <v>1989000</v>
      </c>
      <c r="O33" s="329">
        <f>_xlfn.CEILING.MATH(N33,50,FALSE)</f>
        <v>1989000</v>
      </c>
      <c r="P33" s="330">
        <v>9</v>
      </c>
      <c r="Q33" s="331">
        <f>O33*P33</f>
        <v>17901000</v>
      </c>
      <c r="S33" s="318"/>
      <c r="T33" s="319">
        <f t="shared" si="6"/>
        <v>0</v>
      </c>
      <c r="U33" s="319">
        <f t="shared" si="7"/>
        <v>0</v>
      </c>
      <c r="V33" s="320" t="b">
        <f>+EXACT(S33,$O33)</f>
        <v>0</v>
      </c>
      <c r="W33" s="318">
        <v>1989000</v>
      </c>
      <c r="X33" s="319">
        <f t="shared" si="9"/>
        <v>1989000</v>
      </c>
      <c r="Y33" s="319">
        <f t="shared" si="10"/>
        <v>17901000</v>
      </c>
      <c r="Z33" s="320" t="b">
        <f>+EXACT(W33,$O33)</f>
        <v>1</v>
      </c>
      <c r="AA33" s="318">
        <v>1989000</v>
      </c>
      <c r="AB33" s="319">
        <f t="shared" si="12"/>
        <v>1989000</v>
      </c>
      <c r="AC33" s="319">
        <f t="shared" si="13"/>
        <v>17901000</v>
      </c>
      <c r="AD33" s="320" t="b">
        <f>+EXACT(AA33,$O33)</f>
        <v>1</v>
      </c>
      <c r="AE33" s="318">
        <v>1989000</v>
      </c>
      <c r="AF33" s="319">
        <f t="shared" si="15"/>
        <v>1989000</v>
      </c>
      <c r="AG33" s="319">
        <f t="shared" si="16"/>
        <v>17901000</v>
      </c>
      <c r="AH33" s="320" t="b">
        <f>+EXACT(AE33,$O33)</f>
        <v>1</v>
      </c>
      <c r="AI33" s="318">
        <v>1785000</v>
      </c>
      <c r="AJ33" s="319">
        <f t="shared" si="18"/>
        <v>1785000</v>
      </c>
      <c r="AK33" s="319">
        <f t="shared" si="19"/>
        <v>16065000</v>
      </c>
      <c r="AL33" s="320" t="b">
        <f>+EXACT(AI33,$O33)</f>
        <v>0</v>
      </c>
      <c r="AM33" s="318">
        <v>1989000</v>
      </c>
      <c r="AN33" s="319">
        <f t="shared" si="21"/>
        <v>1989000</v>
      </c>
      <c r="AO33" s="319">
        <f t="shared" si="22"/>
        <v>17901000</v>
      </c>
      <c r="AP33" s="320" t="b">
        <f>+EXACT(AM33,$O33)</f>
        <v>1</v>
      </c>
    </row>
    <row r="34" spans="1:42" s="128" customFormat="1" ht="93">
      <c r="A34" s="306">
        <v>30</v>
      </c>
      <c r="B34" s="332" t="s">
        <v>200</v>
      </c>
      <c r="C34" s="322" t="s">
        <v>214</v>
      </c>
      <c r="D34" s="333" t="s">
        <v>53</v>
      </c>
      <c r="E34" s="334">
        <v>100000</v>
      </c>
      <c r="F34" s="310" t="s">
        <v>212</v>
      </c>
      <c r="G34" s="334"/>
      <c r="H34" s="334"/>
      <c r="I34" s="335"/>
      <c r="J34" s="335"/>
      <c r="K34" s="336">
        <f>COUNT(E34:I34)</f>
        <v>1</v>
      </c>
      <c r="L34" s="337"/>
      <c r="M34" s="337"/>
      <c r="N34" s="314">
        <f>IFERROR(AVERAGE($E34:$H34),0)</f>
        <v>100000</v>
      </c>
      <c r="O34" s="338">
        <f>_xlfn.CEILING.MATH(N34,50,FALSE)</f>
        <v>100000</v>
      </c>
      <c r="P34" s="339">
        <v>40</v>
      </c>
      <c r="Q34" s="340">
        <f>O34*P34</f>
        <v>4000000</v>
      </c>
      <c r="S34" s="318"/>
      <c r="T34" s="319">
        <f t="shared" si="6"/>
        <v>0</v>
      </c>
      <c r="U34" s="319">
        <f t="shared" si="7"/>
        <v>0</v>
      </c>
      <c r="V34" s="320" t="b">
        <f>+EXACT(S34,$O34)</f>
        <v>0</v>
      </c>
      <c r="W34" s="318">
        <v>100000</v>
      </c>
      <c r="X34" s="319">
        <f t="shared" si="9"/>
        <v>100000</v>
      </c>
      <c r="Y34" s="319">
        <f t="shared" si="10"/>
        <v>4000000</v>
      </c>
      <c r="Z34" s="320" t="b">
        <f>+EXACT(W34,$O34)</f>
        <v>1</v>
      </c>
      <c r="AA34" s="318">
        <v>100000</v>
      </c>
      <c r="AB34" s="319">
        <f t="shared" si="12"/>
        <v>100000</v>
      </c>
      <c r="AC34" s="319">
        <f t="shared" si="13"/>
        <v>4000000</v>
      </c>
      <c r="AD34" s="320" t="b">
        <f>+EXACT(AA34,$O34)</f>
        <v>1</v>
      </c>
      <c r="AE34" s="318">
        <v>100000</v>
      </c>
      <c r="AF34" s="319">
        <f t="shared" si="15"/>
        <v>100000</v>
      </c>
      <c r="AG34" s="319">
        <f t="shared" si="16"/>
        <v>4000000</v>
      </c>
      <c r="AH34" s="320" t="b">
        <f>+EXACT(AE34,$O34)</f>
        <v>1</v>
      </c>
      <c r="AI34" s="318">
        <v>97580</v>
      </c>
      <c r="AJ34" s="319">
        <f t="shared" si="18"/>
        <v>97580</v>
      </c>
      <c r="AK34" s="319">
        <f t="shared" si="19"/>
        <v>3903200</v>
      </c>
      <c r="AL34" s="320" t="b">
        <f>+EXACT(AI34,$O34)</f>
        <v>0</v>
      </c>
      <c r="AM34" s="318">
        <v>100000</v>
      </c>
      <c r="AN34" s="319">
        <f t="shared" si="21"/>
        <v>100000</v>
      </c>
      <c r="AO34" s="319">
        <f t="shared" si="22"/>
        <v>4000000</v>
      </c>
      <c r="AP34" s="320" t="b">
        <f>+EXACT(AM34,$O34)</f>
        <v>1</v>
      </c>
    </row>
    <row r="35" spans="1:42" s="128" customFormat="1" ht="93">
      <c r="A35" s="306">
        <v>31</v>
      </c>
      <c r="B35" s="332" t="s">
        <v>202</v>
      </c>
      <c r="C35" s="341" t="s">
        <v>203</v>
      </c>
      <c r="D35" s="333" t="s">
        <v>53</v>
      </c>
      <c r="E35" s="334">
        <v>200000</v>
      </c>
      <c r="F35" s="310" t="s">
        <v>212</v>
      </c>
      <c r="G35" s="334"/>
      <c r="H35" s="334"/>
      <c r="I35" s="335"/>
      <c r="J35" s="335"/>
      <c r="K35" s="336">
        <f t="shared" ref="K35" si="24">COUNT(E35:I35)</f>
        <v>1</v>
      </c>
      <c r="L35" s="337"/>
      <c r="M35" s="337"/>
      <c r="N35" s="314">
        <f t="shared" ref="N35:N36" si="25">IFERROR(AVERAGE($E35:$H35),0)</f>
        <v>200000</v>
      </c>
      <c r="O35" s="338">
        <f t="shared" ref="O35:O36" si="26">_xlfn.CEILING.MATH(N35,50,FALSE)</f>
        <v>200000</v>
      </c>
      <c r="P35" s="339">
        <v>2</v>
      </c>
      <c r="Q35" s="340">
        <f>O35*P35</f>
        <v>400000</v>
      </c>
      <c r="S35" s="318"/>
      <c r="T35" s="319">
        <f t="shared" si="6"/>
        <v>0</v>
      </c>
      <c r="U35" s="319">
        <f t="shared" si="7"/>
        <v>0</v>
      </c>
      <c r="V35" s="320" t="b">
        <f>+EXACT(S35,$O35)</f>
        <v>0</v>
      </c>
      <c r="W35" s="318">
        <v>200000</v>
      </c>
      <c r="X35" s="319">
        <f t="shared" si="9"/>
        <v>200000</v>
      </c>
      <c r="Y35" s="319">
        <f t="shared" si="10"/>
        <v>400000</v>
      </c>
      <c r="Z35" s="320" t="b">
        <f>+EXACT(W35,$O35)</f>
        <v>1</v>
      </c>
      <c r="AA35" s="318">
        <v>200000</v>
      </c>
      <c r="AB35" s="319">
        <f t="shared" si="12"/>
        <v>200000</v>
      </c>
      <c r="AC35" s="319">
        <f t="shared" si="13"/>
        <v>400000</v>
      </c>
      <c r="AD35" s="320" t="b">
        <f>+EXACT(AA35,$O35)</f>
        <v>1</v>
      </c>
      <c r="AE35" s="318">
        <v>200000</v>
      </c>
      <c r="AF35" s="319">
        <f t="shared" si="15"/>
        <v>200000</v>
      </c>
      <c r="AG35" s="319">
        <f t="shared" si="16"/>
        <v>400000</v>
      </c>
      <c r="AH35" s="320" t="b">
        <f>+EXACT(AE35,$O35)</f>
        <v>1</v>
      </c>
      <c r="AI35" s="318">
        <v>199920</v>
      </c>
      <c r="AJ35" s="319">
        <f t="shared" si="18"/>
        <v>199920</v>
      </c>
      <c r="AK35" s="319">
        <f t="shared" si="19"/>
        <v>399840</v>
      </c>
      <c r="AL35" s="320" t="b">
        <f>+EXACT(AI35,$O35)</f>
        <v>0</v>
      </c>
      <c r="AM35" s="318">
        <v>200000</v>
      </c>
      <c r="AN35" s="319">
        <f t="shared" si="21"/>
        <v>200000</v>
      </c>
      <c r="AO35" s="319">
        <f t="shared" si="22"/>
        <v>400000</v>
      </c>
      <c r="AP35" s="320" t="b">
        <f>+EXACT(AM35,$O35)</f>
        <v>1</v>
      </c>
    </row>
    <row r="36" spans="1:42" s="128" customFormat="1" ht="93">
      <c r="A36" s="306">
        <v>32</v>
      </c>
      <c r="B36" s="342" t="s">
        <v>204</v>
      </c>
      <c r="C36" s="341" t="s">
        <v>205</v>
      </c>
      <c r="D36" s="333" t="s">
        <v>53</v>
      </c>
      <c r="E36" s="334">
        <v>200000</v>
      </c>
      <c r="F36" s="310" t="s">
        <v>212</v>
      </c>
      <c r="G36" s="334"/>
      <c r="H36" s="334"/>
      <c r="I36" s="335"/>
      <c r="J36" s="335"/>
      <c r="K36" s="336"/>
      <c r="L36" s="337"/>
      <c r="M36" s="337"/>
      <c r="N36" s="314">
        <f t="shared" si="25"/>
        <v>200000</v>
      </c>
      <c r="O36" s="338">
        <f t="shared" si="26"/>
        <v>200000</v>
      </c>
      <c r="P36" s="343">
        <v>2</v>
      </c>
      <c r="Q36" s="340">
        <f t="shared" ref="Q36" si="27">O36*P36</f>
        <v>400000</v>
      </c>
      <c r="S36" s="318"/>
      <c r="T36" s="319">
        <f t="shared" si="6"/>
        <v>0</v>
      </c>
      <c r="U36" s="319">
        <f t="shared" si="7"/>
        <v>0</v>
      </c>
      <c r="V36" s="320" t="b">
        <f>+EXACT(S36,$O36)</f>
        <v>0</v>
      </c>
      <c r="W36" s="318">
        <v>200000</v>
      </c>
      <c r="X36" s="319">
        <f t="shared" si="9"/>
        <v>200000</v>
      </c>
      <c r="Y36" s="319">
        <f t="shared" si="10"/>
        <v>400000</v>
      </c>
      <c r="Z36" s="320" t="b">
        <f>+EXACT(W36,$O36)</f>
        <v>1</v>
      </c>
      <c r="AA36" s="318">
        <v>200000</v>
      </c>
      <c r="AB36" s="319">
        <f t="shared" si="12"/>
        <v>200000</v>
      </c>
      <c r="AC36" s="319">
        <f t="shared" si="13"/>
        <v>400000</v>
      </c>
      <c r="AD36" s="320" t="b">
        <f>+EXACT(AA36,$O36)</f>
        <v>1</v>
      </c>
      <c r="AE36" s="318">
        <v>200000</v>
      </c>
      <c r="AF36" s="319">
        <f t="shared" si="15"/>
        <v>200000</v>
      </c>
      <c r="AG36" s="319">
        <f t="shared" si="16"/>
        <v>400000</v>
      </c>
      <c r="AH36" s="320" t="b">
        <f>+EXACT(AE36,$O36)</f>
        <v>1</v>
      </c>
      <c r="AI36" s="318">
        <v>199920</v>
      </c>
      <c r="AJ36" s="319">
        <f t="shared" si="18"/>
        <v>199920</v>
      </c>
      <c r="AK36" s="319">
        <f t="shared" si="19"/>
        <v>399840</v>
      </c>
      <c r="AL36" s="320" t="b">
        <f>+EXACT(AI36,$O36)</f>
        <v>0</v>
      </c>
      <c r="AM36" s="318">
        <v>200000</v>
      </c>
      <c r="AN36" s="319">
        <f t="shared" si="21"/>
        <v>200000</v>
      </c>
      <c r="AO36" s="319">
        <f t="shared" si="22"/>
        <v>400000</v>
      </c>
      <c r="AP36" s="320" t="b">
        <f>+EXACT(AM36,$O36)</f>
        <v>1</v>
      </c>
    </row>
    <row r="37" spans="1:42" ht="15.5">
      <c r="A37" s="131"/>
      <c r="B37" s="132"/>
      <c r="C37" s="131"/>
      <c r="D37" s="133"/>
      <c r="E37" s="134"/>
      <c r="F37" s="133"/>
      <c r="G37" s="134"/>
      <c r="H37" s="134"/>
      <c r="I37" s="134"/>
      <c r="J37" s="133"/>
      <c r="K37" s="133"/>
      <c r="L37" s="135"/>
      <c r="M37" s="134"/>
      <c r="N37" s="134"/>
      <c r="O37" s="134"/>
      <c r="P37" s="133"/>
      <c r="Q37" s="136">
        <f>SUM(Q5:Q36)</f>
        <v>133711950</v>
      </c>
      <c r="S37" s="137"/>
      <c r="T37" s="133"/>
      <c r="U37" s="136">
        <f>SUM(U5:U36)</f>
        <v>0</v>
      </c>
      <c r="V37" s="137"/>
      <c r="W37" s="137"/>
      <c r="X37" s="133"/>
      <c r="Y37" s="136">
        <f>SUM(Y5:Y36)</f>
        <v>128302877</v>
      </c>
      <c r="Z37" s="137"/>
      <c r="AA37" s="137"/>
      <c r="AB37" s="133"/>
      <c r="AC37" s="136">
        <f>SUM(AC5:AC36)</f>
        <v>129167508</v>
      </c>
      <c r="AD37" s="137"/>
      <c r="AE37" s="137"/>
      <c r="AF37" s="133"/>
      <c r="AG37" s="136">
        <f>SUM(AG5:AG36)</f>
        <v>131040950</v>
      </c>
      <c r="AH37" s="137"/>
      <c r="AI37" s="137"/>
      <c r="AJ37" s="133"/>
      <c r="AK37" s="136">
        <f>SUM(AK5:AK36)</f>
        <v>126385672</v>
      </c>
      <c r="AL37" s="137"/>
      <c r="AM37" s="137"/>
      <c r="AN37" s="133"/>
      <c r="AO37" s="136">
        <f>SUM(AO5:AO36)</f>
        <v>130218250</v>
      </c>
      <c r="AP37" s="137"/>
    </row>
    <row r="38" spans="1:42" ht="23.5">
      <c r="A38" s="131"/>
      <c r="B38" s="132"/>
      <c r="C38" s="131"/>
      <c r="D38" s="133"/>
      <c r="E38" s="134"/>
      <c r="F38" s="133"/>
      <c r="G38" s="134"/>
      <c r="H38" s="134"/>
      <c r="I38" s="134"/>
      <c r="J38" s="133"/>
      <c r="K38" s="133"/>
      <c r="L38" s="135"/>
      <c r="M38" s="134"/>
      <c r="N38" s="134"/>
      <c r="O38" s="134"/>
      <c r="P38" s="133"/>
      <c r="Q38" s="136"/>
      <c r="S38" s="137"/>
      <c r="T38" s="137"/>
      <c r="U38" s="138"/>
      <c r="V38" s="137"/>
      <c r="W38" s="137"/>
      <c r="X38" s="137"/>
      <c r="Y38" s="138"/>
      <c r="Z38" s="137"/>
      <c r="AA38" s="137"/>
      <c r="AB38" s="137"/>
      <c r="AC38" s="138"/>
      <c r="AD38" s="137"/>
      <c r="AE38" s="137"/>
      <c r="AF38" s="137"/>
      <c r="AG38" s="138"/>
      <c r="AH38" s="137"/>
      <c r="AI38" s="137"/>
      <c r="AJ38" s="137"/>
      <c r="AK38" s="138"/>
      <c r="AL38" s="137"/>
      <c r="AM38" s="137"/>
      <c r="AN38" s="137"/>
      <c r="AO38" s="138"/>
      <c r="AP38" s="137"/>
    </row>
    <row r="39" spans="1:42" ht="23.5">
      <c r="A39" s="131"/>
      <c r="B39" s="132"/>
      <c r="C39" s="131"/>
      <c r="D39" s="133"/>
      <c r="E39" s="134"/>
      <c r="F39" s="133"/>
      <c r="G39" s="134"/>
      <c r="H39" s="134"/>
      <c r="I39" s="134"/>
      <c r="J39" s="133"/>
      <c r="K39" s="133"/>
      <c r="L39" s="135"/>
      <c r="M39" s="134"/>
      <c r="N39" s="134"/>
      <c r="O39" s="134"/>
      <c r="P39" s="133"/>
      <c r="Q39" s="136"/>
      <c r="S39" s="137"/>
      <c r="U39" s="125" t="s">
        <v>39</v>
      </c>
      <c r="V39" s="125">
        <f>+COUNTIF(V4:V38,"ACEPTADA")</f>
        <v>0</v>
      </c>
      <c r="W39" s="137"/>
      <c r="Y39" s="125" t="s">
        <v>39</v>
      </c>
      <c r="Z39" s="125">
        <f>+COUNTIF(Z4:Z38,"ACEPTADA")</f>
        <v>27</v>
      </c>
      <c r="AA39" s="137"/>
      <c r="AC39" s="125" t="s">
        <v>39</v>
      </c>
      <c r="AD39" s="125">
        <f>+COUNTIF(AD4:AD38,"ACEPTADA")</f>
        <v>27</v>
      </c>
      <c r="AE39" s="137"/>
      <c r="AG39" s="125" t="s">
        <v>39</v>
      </c>
      <c r="AH39" s="125">
        <f>+COUNTIF(AH4:AH38,"ACEPTADA")</f>
        <v>27</v>
      </c>
      <c r="AI39" s="137"/>
      <c r="AK39" s="125" t="s">
        <v>39</v>
      </c>
      <c r="AL39" s="125">
        <f>+COUNTIF(AL4:AL38,"ACEPTADA")</f>
        <v>27</v>
      </c>
      <c r="AM39" s="137"/>
      <c r="AO39" s="125" t="s">
        <v>39</v>
      </c>
      <c r="AP39" s="125">
        <f>+COUNTIF(AP4:AP38,"ACEPTADA")</f>
        <v>27</v>
      </c>
    </row>
    <row r="40" spans="1:42" ht="23.5">
      <c r="A40" s="131"/>
      <c r="B40" s="132"/>
      <c r="C40" s="131"/>
      <c r="D40" s="133"/>
      <c r="E40" s="134"/>
      <c r="F40" s="133"/>
      <c r="G40" s="134"/>
      <c r="H40" s="134"/>
      <c r="I40" s="134"/>
      <c r="J40" s="133"/>
      <c r="K40" s="133"/>
      <c r="L40" s="135"/>
      <c r="M40" s="134"/>
      <c r="N40" s="134"/>
      <c r="O40" s="134"/>
      <c r="P40" s="133"/>
      <c r="Q40" s="136"/>
      <c r="S40" s="137"/>
      <c r="U40" s="125" t="s">
        <v>40</v>
      </c>
      <c r="V40" s="125">
        <f>+COUNTIF(V4:V38,"VERDADERO")</f>
        <v>0</v>
      </c>
      <c r="W40" s="137"/>
      <c r="Y40" s="125" t="s">
        <v>40</v>
      </c>
      <c r="Z40" s="125">
        <f>+COUNTIF(Z4:Z38,"VERDADERO")</f>
        <v>5</v>
      </c>
      <c r="AA40" s="137"/>
      <c r="AC40" s="125" t="s">
        <v>40</v>
      </c>
      <c r="AD40" s="125">
        <f>+COUNTIF(AD4:AD38,"VERDADERO")</f>
        <v>5</v>
      </c>
      <c r="AE40" s="137"/>
      <c r="AG40" s="125" t="s">
        <v>40</v>
      </c>
      <c r="AH40" s="125">
        <f>+COUNTIF(AH4:AH38,"VERDADERO")</f>
        <v>5</v>
      </c>
      <c r="AI40" s="137"/>
      <c r="AK40" s="125" t="s">
        <v>40</v>
      </c>
      <c r="AL40" s="125">
        <f>+COUNTIF(AL4:AL38,"VERDADERO")</f>
        <v>0</v>
      </c>
      <c r="AM40" s="137"/>
      <c r="AO40" s="125" t="s">
        <v>40</v>
      </c>
      <c r="AP40" s="125">
        <f>+COUNTIF(AP4:AP38,"VERDADERO")</f>
        <v>5</v>
      </c>
    </row>
    <row r="41" spans="1:42" ht="23.5">
      <c r="A41" s="131"/>
      <c r="B41" s="132"/>
      <c r="C41" s="131"/>
      <c r="D41" s="133"/>
      <c r="E41" s="134"/>
      <c r="F41" s="133"/>
      <c r="G41" s="134"/>
      <c r="H41" s="134"/>
      <c r="I41" s="134"/>
      <c r="J41" s="133"/>
      <c r="K41" s="133"/>
      <c r="L41" s="135"/>
      <c r="M41" s="134"/>
      <c r="N41" s="134"/>
      <c r="O41" s="134"/>
      <c r="P41" s="133"/>
      <c r="Q41" s="136"/>
      <c r="V41" s="125">
        <f>+V39+V40</f>
        <v>0</v>
      </c>
      <c r="Z41" s="125">
        <f>+Z39+Z40</f>
        <v>32</v>
      </c>
      <c r="AD41" s="125">
        <f>+AD39+AD40</f>
        <v>32</v>
      </c>
      <c r="AH41" s="125">
        <f>+AH39+AH40</f>
        <v>32</v>
      </c>
      <c r="AL41" s="125">
        <f>+AL39+AL40</f>
        <v>27</v>
      </c>
      <c r="AP41" s="125">
        <f>+AP39+AP40</f>
        <v>32</v>
      </c>
    </row>
    <row r="42" spans="1:42" ht="15.5">
      <c r="A42" s="131"/>
      <c r="B42" s="132"/>
      <c r="C42" s="131"/>
      <c r="D42" s="133"/>
      <c r="E42" s="134"/>
      <c r="F42" s="133"/>
      <c r="G42" s="134"/>
      <c r="H42" s="134"/>
      <c r="I42" s="134"/>
      <c r="J42" s="133"/>
      <c r="K42" s="133"/>
      <c r="L42" s="135"/>
      <c r="M42" s="134"/>
      <c r="N42" s="134"/>
      <c r="O42" s="134"/>
      <c r="P42" s="133"/>
      <c r="Q42" s="136"/>
    </row>
    <row r="43" spans="1:42" ht="23.5">
      <c r="A43" s="131"/>
      <c r="B43" s="132"/>
      <c r="C43" s="131"/>
      <c r="D43" s="133"/>
      <c r="E43" s="134"/>
      <c r="F43" s="133"/>
      <c r="G43" s="134"/>
      <c r="H43" s="134"/>
      <c r="I43" s="134"/>
      <c r="J43" s="133"/>
      <c r="K43" s="133"/>
      <c r="L43" s="135"/>
      <c r="M43" s="134"/>
      <c r="N43" s="134"/>
      <c r="O43" s="134"/>
      <c r="P43" s="133"/>
      <c r="Q43" s="136"/>
      <c r="V43" s="125" t="str">
        <f>+IF(V39+V40=32,"ACEPTADA","RECHAZADA")</f>
        <v>RECHAZADA</v>
      </c>
      <c r="Z43" s="125" t="str">
        <f>+IF(Z39+Z40=32,"ACEPTADA","RECHAZADA")</f>
        <v>ACEPTADA</v>
      </c>
      <c r="AD43" s="125" t="str">
        <f>+IF(AD39+AD40=32,"ACEPTADA","RECHAZADA")</f>
        <v>ACEPTADA</v>
      </c>
      <c r="AH43" s="125" t="str">
        <f>+IF(AH39+AH40=32,"ACEPTADA","RECHAZADA")</f>
        <v>ACEPTADA</v>
      </c>
      <c r="AL43" s="125" t="str">
        <f>+IF(AL39+AL40=32,"ACEPTADA","RECHAZADA")</f>
        <v>RECHAZADA</v>
      </c>
      <c r="AP43" s="125" t="str">
        <f>+IF(AP39+AP40=32,"ACEPTADA","RECHAZADA")</f>
        <v>ACEPTADA</v>
      </c>
    </row>
  </sheetData>
  <mergeCells count="17">
    <mergeCell ref="P3:P4"/>
    <mergeCell ref="Q3:Q4"/>
    <mergeCell ref="K3:K4"/>
    <mergeCell ref="L3:L4"/>
    <mergeCell ref="M3:M4"/>
    <mergeCell ref="N3:N4"/>
    <mergeCell ref="O3:O4"/>
    <mergeCell ref="D3:D4"/>
    <mergeCell ref="E3:E4"/>
    <mergeCell ref="F3:F4"/>
    <mergeCell ref="G3:G4"/>
    <mergeCell ref="I3:I4"/>
    <mergeCell ref="A1:Q1"/>
    <mergeCell ref="A2:Q2"/>
    <mergeCell ref="A3:A4"/>
    <mergeCell ref="B3:B4"/>
    <mergeCell ref="C3:C4"/>
  </mergeCells>
  <conditionalFormatting sqref="E12:E13">
    <cfRule type="cellIs" dxfId="4" priority="13" operator="greaterThan">
      <formula>999999</formula>
    </cfRule>
  </conditionalFormatting>
  <conditionalFormatting sqref="E19 I19">
    <cfRule type="cellIs" dxfId="3" priority="15" operator="greaterThan">
      <formula>999999</formula>
    </cfRule>
  </conditionalFormatting>
  <conditionalFormatting sqref="G12:G13">
    <cfRule type="cellIs" dxfId="2" priority="12" operator="greaterThan">
      <formula>999999</formula>
    </cfRule>
  </conditionalFormatting>
  <conditionalFormatting sqref="G19">
    <cfRule type="cellIs" dxfId="1" priority="14" operator="greaterThan">
      <formula>999999</formula>
    </cfRule>
  </conditionalFormatting>
  <conditionalFormatting sqref="I12:I13">
    <cfRule type="cellIs" dxfId="0" priority="11" operator="greaterThan">
      <formula>999999</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F1D1BC67E0C594BA6801C1316E641DE" ma:contentTypeVersion="13" ma:contentTypeDescription="Crear nuevo documento." ma:contentTypeScope="" ma:versionID="4d15f8a4609d20a31331f8720feebeea">
  <xsd:schema xmlns:xsd="http://www.w3.org/2001/XMLSchema" xmlns:xs="http://www.w3.org/2001/XMLSchema" xmlns:p="http://schemas.microsoft.com/office/2006/metadata/properties" xmlns:ns3="09150637-b46e-4732-9be7-132f48cc9cc6" xmlns:ns4="51d12377-963f-4719-aa47-731df1719248" targetNamespace="http://schemas.microsoft.com/office/2006/metadata/properties" ma:root="true" ma:fieldsID="dd4dd1676d9f3e02353ea0be2971f16e" ns3:_="" ns4:_="">
    <xsd:import namespace="09150637-b46e-4732-9be7-132f48cc9cc6"/>
    <xsd:import namespace="51d12377-963f-4719-aa47-731df171924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150637-b46e-4732-9be7-132f48cc9c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1d12377-963f-4719-aa47-731df171924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9150637-b46e-4732-9be7-132f48cc9cc6" xsi:nil="true"/>
  </documentManagement>
</p:properties>
</file>

<file path=customXml/itemProps1.xml><?xml version="1.0" encoding="utf-8"?>
<ds:datastoreItem xmlns:ds="http://schemas.openxmlformats.org/officeDocument/2006/customXml" ds:itemID="{187CC6BB-EE22-4409-B6D7-0F3EEDD1A983}">
  <ds:schemaRefs>
    <ds:schemaRef ds:uri="http://schemas.microsoft.com/sharepoint/v3/contenttype/forms"/>
  </ds:schemaRefs>
</ds:datastoreItem>
</file>

<file path=customXml/itemProps2.xml><?xml version="1.0" encoding="utf-8"?>
<ds:datastoreItem xmlns:ds="http://schemas.openxmlformats.org/officeDocument/2006/customXml" ds:itemID="{2A527B9F-363F-4CFF-9943-051C61288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150637-b46e-4732-9be7-132f48cc9cc6"/>
    <ds:schemaRef ds:uri="51d12377-963f-4719-aa47-731df17192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23A2230-1B14-4655-8B3A-1836CFA75852}">
  <ds:schemaRefs>
    <ds:schemaRef ds:uri="http://purl.org/dc/elements/1.1/"/>
    <ds:schemaRef ds:uri="http://schemas.microsoft.com/office/2006/documentManagement/types"/>
    <ds:schemaRef ds:uri="51d12377-963f-4719-aa47-731df1719248"/>
    <ds:schemaRef ds:uri="http://purl.org/dc/dcmitype/"/>
    <ds:schemaRef ds:uri="http://schemas.microsoft.com/office/2006/metadata/properties"/>
    <ds:schemaRef ds:uri="http://purl.org/dc/terms/"/>
    <ds:schemaRef ds:uri="09150637-b46e-4732-9be7-132f48cc9cc6"/>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EM</vt:lpstr>
      <vt:lpstr>PONDERACIÓN </vt:lpstr>
      <vt:lpstr>OFERENTES</vt:lpstr>
      <vt:lpstr>PRECIOS BAJOS</vt:lpstr>
      <vt:lpstr>FORMATO 1</vt:lpstr>
      <vt:lpstr>EM!Área_de_impresión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Andres Sanchez Bogota</dc:creator>
  <cp:lastModifiedBy>David Sanchez</cp:lastModifiedBy>
  <cp:lastPrinted>2022-09-27T16:39:10Z</cp:lastPrinted>
  <dcterms:created xsi:type="dcterms:W3CDTF">2022-09-16T17:00:34Z</dcterms:created>
  <dcterms:modified xsi:type="dcterms:W3CDTF">2024-12-01T16:02:43Z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0x010100DF1D1BC67E0C594BA6801C1316E641DE</vt:lpwstr>
  </property>
</Properties>
</file>