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227C66A1-A9D3-4A0D-93A0-A01658DE4B80}" xr6:coauthVersionLast="43" xr6:coauthVersionMax="47" xr10:uidLastSave="{00000000-0000-0000-0000-000000000000}"/>
  <bookViews>
    <workbookView xWindow="-108" yWindow="-108" windowWidth="23256" windowHeight="12456" xr2:uid="{00000000-000D-0000-FFFF-FFFF00000000}"/>
  </bookViews>
  <sheets>
    <sheet name="General" sheetId="4" r:id="rId1"/>
  </sheets>
  <definedNames>
    <definedName name="_xlnm.Print_Titles" localSheetId="0">General!$1:$4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13" i="4" l="1"/>
  <c r="M12" i="4"/>
  <c r="M11" i="4"/>
  <c r="M10" i="4"/>
  <c r="M9" i="4"/>
  <c r="M8" i="4"/>
  <c r="M7" i="4"/>
  <c r="M6" i="4"/>
  <c r="M5" i="4"/>
  <c r="L13" i="4"/>
  <c r="L12" i="4"/>
  <c r="L11" i="4"/>
  <c r="L10" i="4"/>
  <c r="L9" i="4"/>
  <c r="L8" i="4"/>
  <c r="L7" i="4"/>
  <c r="L6" i="4"/>
  <c r="L5" i="4"/>
  <c r="K13" i="4"/>
  <c r="K12" i="4"/>
  <c r="K11" i="4"/>
  <c r="K10" i="4"/>
  <c r="K9" i="4"/>
  <c r="K8" i="4"/>
  <c r="K7" i="4"/>
  <c r="K6" i="4"/>
  <c r="K5" i="4"/>
  <c r="J13" i="4"/>
  <c r="J12" i="4"/>
  <c r="J11" i="4"/>
  <c r="J10" i="4"/>
  <c r="J9" i="4"/>
  <c r="J8" i="4"/>
  <c r="J7" i="4"/>
  <c r="J6" i="4"/>
  <c r="J5" i="4"/>
  <c r="H13" i="4"/>
  <c r="H12" i="4"/>
  <c r="H11" i="4"/>
  <c r="H10" i="4"/>
  <c r="H9" i="4"/>
  <c r="H8" i="4"/>
  <c r="H7" i="4"/>
  <c r="H6" i="4"/>
  <c r="H5" i="4"/>
  <c r="F5" i="4"/>
  <c r="N5" i="4" l="1"/>
  <c r="F6" i="4" l="1"/>
  <c r="N6" i="4" l="1"/>
  <c r="F7" i="4"/>
  <c r="F8" i="4"/>
  <c r="N8" i="4" l="1"/>
  <c r="N7" i="4"/>
  <c r="F9" i="4"/>
  <c r="F10" i="4"/>
  <c r="N9" i="4" l="1"/>
  <c r="N10" i="4"/>
  <c r="F11" i="4"/>
  <c r="F12" i="4"/>
  <c r="N12" i="4" l="1"/>
  <c r="N11" i="4"/>
  <c r="F13" i="4"/>
  <c r="N13" i="4" l="1"/>
  <c r="N15"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Cacho</author>
  </authors>
  <commentList>
    <comment ref="E3" authorId="0" shapeId="0" xr:uid="{00000000-0006-0000-0000-000001000000}">
      <text>
        <r>
          <rPr>
            <sz val="9"/>
            <color indexed="81"/>
            <rFont val="Tahoma"/>
            <family val="2"/>
          </rPr>
          <t xml:space="preserve">Reemplazar por el nombre de la empresa con la que se cotizo
</t>
        </r>
      </text>
    </comment>
    <comment ref="G3" authorId="0" shapeId="0" xr:uid="{00000000-0006-0000-0000-000002000000}">
      <text>
        <r>
          <rPr>
            <sz val="9"/>
            <color indexed="81"/>
            <rFont val="Tahoma"/>
            <family val="2"/>
          </rPr>
          <t xml:space="preserve">Reemplazar por el nombre de la empresa con la que se cotizo
</t>
        </r>
      </text>
    </comment>
    <comment ref="I3" authorId="0" shapeId="0" xr:uid="{00000000-0006-0000-0000-000003000000}">
      <text>
        <r>
          <rPr>
            <sz val="9"/>
            <color indexed="81"/>
            <rFont val="Tahoma"/>
            <family val="2"/>
          </rPr>
          <t xml:space="preserve">Reemplazar por el nombre de la empresa con la que se cotizo
</t>
        </r>
      </text>
    </comment>
  </commentList>
</comments>
</file>

<file path=xl/sharedStrings.xml><?xml version="1.0" encoding="utf-8"?>
<sst xmlns="http://schemas.openxmlformats.org/spreadsheetml/2006/main" count="44" uniqueCount="40">
  <si>
    <t>ESTUDIO DE MERCADO 
Objeto: “INCLUIR EL OBJETO DE LA CONTRATACIÓN"
Proyecto de inversión: Incluir el Proyecto de inversión.
Meta PDL: Incluir la Meta del Plan de Desarrollo a la cual apunta el proyecto.</t>
  </si>
  <si>
    <t>INFORMACIÓN GENERAL</t>
  </si>
  <si>
    <t>COTIZACIONES</t>
  </si>
  <si>
    <t>ANÁLISIS</t>
  </si>
  <si>
    <t>Ítem</t>
  </si>
  <si>
    <t>Bien/Servicio</t>
  </si>
  <si>
    <t>Descripción</t>
  </si>
  <si>
    <t>Cantidad</t>
  </si>
  <si>
    <t>COTIZACIÓN 1 - OSPEC</t>
  </si>
  <si>
    <t>COTIZACIÓN 2 - AUTODIGITAL</t>
  </si>
  <si>
    <t>COTIZACIÓN 3 - COMSILA SAS</t>
  </si>
  <si>
    <t>PROMEDIO O 
MEDIA 
ARITMETICA</t>
  </si>
  <si>
    <t>DESVIACION
 ESTANDAR</t>
  </si>
  <si>
    <t>COEFICIENTE DE 
VARIACION (CV)</t>
  </si>
  <si>
    <t>VALOR DE 
REFERENCIA
 PARA EL 
ESTUDIO DE MERCADO</t>
  </si>
  <si>
    <t>Valor unitarios sin IVA</t>
  </si>
  <si>
    <t>Valor unitarios con IVA</t>
  </si>
  <si>
    <t>ESTRUCTURA MODULAR PARA EXHIBICIÓN</t>
  </si>
  <si>
    <t>ESTRUCTURA METALICA CON DIFERENTES ESPACIOS PARA LA UBICACIÓN DE LOS ENTREPAÑOS CADA 10 CM, ENTREPAÑOS EN MADERA CALIBRE 5.5, CON UNA CAPACIDAD DE CARGA DE 50 KG. ALTO 1.50 M, ANCHO 1 M, FONDO ENTREPAÑO 1 60 CM, ENTREPAÑO 2 50 CM, ENTREPAÑO 3 40 CM, ENTREPAÑO 4 30 CM.</t>
  </si>
  <si>
    <t>FUNDA EN DRIL PARA MODULOS</t>
  </si>
  <si>
    <t>FUNDA PARA GUARDAR LOS MODULARES Y SILLAS CON BOLSILLO CON CREMALLERA PARA GUARDAR TORNILOS.</t>
  </si>
  <si>
    <t>BANCA METALICA DE EXPOSICÓN PLEGABLE</t>
  </si>
  <si>
    <t>BANCA METALICA CON ESPALDAR, BASE CIRCULAR Y ESPALDAR OVALADO EN MADERA CALIBRE 25, CAPACIDAD DE CARGA 120 KG. ALTO 50 CM, DIAMETRO 16", ESPALDAR OVALADO DE 40 CM DE ANCHO X 20 CM DE ALTO A 20 CM DE LA BASE.</t>
  </si>
  <si>
    <t>TABLERO ACRILICO BORRABLE</t>
  </si>
  <si>
    <t>CON BORDES METALICOS Y PARTE FRONTAL Y POSTERIOR EN ACRILICO ANCHO 90 CM, ALTO 40 CM.</t>
  </si>
  <si>
    <t>CARPAS EN LONA ESTRUCTURA METALICA DESMONTABLE, CON FUNDA</t>
  </si>
  <si>
    <t>CARPA DE 3X3, ALTURA 2 M, CUPULA DE 2.50 M.</t>
  </si>
  <si>
    <t>PENDONDES TIPO ROLL UP</t>
  </si>
  <si>
    <t>PENDON PUBLICITARIO A FULL COLOR CON LOGOS DE LA ALCALDIA MAYOR. ALTURA 1.80 M, ANCHO 1 M</t>
  </si>
  <si>
    <t>VOLANTES</t>
  </si>
  <si>
    <t>VOLANTES TAMAÑO 1/4 DE CARTA A DOS COLORES EN PAPEL PERIODICO, CON DISEÑO INDEPENDIENTE PARA CADA 2000 VOLANTES</t>
  </si>
  <si>
    <t>GORRAS</t>
  </si>
  <si>
    <t>GORRAS CURVAS DE COLOR EN POLIÈSTER ROJO CON HEBILLA DE PLASTICO, BORDADAS CON LOS LOGOS DE LA ALCALDIA Y PUBLICIDAD DE LOS EVENTOS.</t>
  </si>
  <si>
    <t>BOTONES</t>
  </si>
  <si>
    <t>BOTON DE METAL IMPRESO A COLOR BRILLANTE. BOTONES DE 5.5 CM.</t>
  </si>
  <si>
    <t>VALOR TOTAL CON IVA</t>
  </si>
  <si>
    <t>Elaboró: Hugo López Ortega</t>
  </si>
  <si>
    <t>CPS 427-2024</t>
  </si>
  <si>
    <t>Revisó: Miguel Rueda Cárdenas</t>
  </si>
  <si>
    <t>CPS-440-2024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</si>
</sst>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quot;$&quot;\ * #,##0_-;\-&quot;$&quot;\ * #,##0_-;_-&quot;$&quot;\ * &quot;-&quot;_-;_-@_-"/>
    <numFmt numFmtId="165" formatCode="_-&quot;$&quot;* #,##0_-;\-&quot;$&quot;* #,##0_-;_-&quot;$&quot;* &quot;-&quot;_-;_-@_-"/>
  </numFmts>
  <fonts count="11" x14ac:knownFonts="1">
    <font>
      <sz val="11"/>
      <color theme="1"/>
      <name val="Calibri"/>
      <family val="2"/>
      <scheme val="minor"/>
    </font>
    <font>
      <sz val="11"/>
      <color theme="1"/>
      <name val="Calibri"/>
      <family val="2"/>
      <scheme val="minor"/>
    </font>
    <font>
      <sz val="11"/>
      <color rgb="FF9C0006"/>
      <name val="Calibri"/>
      <family val="2"/>
      <scheme val="minor"/>
    </font>
    <font>
      <sz val="10"/>
      <name val="Arial"/>
      <family val="2"/>
    </font>
    <font>
      <b/>
      <sz val="11"/>
      <color theme="1"/>
      <name val="Garamond"/>
      <family val="1"/>
    </font>
    <font>
      <sz val="11"/>
      <color theme="1"/>
      <name val="Garamond"/>
      <family val="1"/>
    </font>
    <font>
      <sz val="11"/>
      <color rgb="FF000000"/>
      <name val="Garamond"/>
      <family val="1"/>
    </font>
    <font>
      <sz val="11"/>
      <name val="Garamond"/>
      <family val="1"/>
    </font>
    <font>
      <b/>
      <sz val="14"/>
      <color theme="1"/>
      <name val="Garamond"/>
      <family val="1"/>
    </font>
    <font>
      <sz val="9"/>
      <color indexed="81"/>
      <name val="Tahoma"/>
      <family val="2"/>
    </font>
    <font>
      <b/>
      <sz val="10"/>
      <color theme="1"/>
      <name val="Garamond"/>
      <family val="1"/>
    </font>
  </fonts>
  <fills count="8">
    <fill>
      <patternFill patternType="none"/>
    </fill>
    <fill>
      <patternFill patternType="gray125"/>
    </fill>
    <fill>
      <patternFill patternType="solid">
        <fgColor rgb="FFFFC7CE"/>
      </patternFill>
    </fill>
    <fill>
      <patternFill patternType="solid">
        <fgColor theme="8" tint="0.59999389629810485"/>
        <bgColor indexed="65"/>
      </patternFill>
    </fill>
    <fill>
      <patternFill patternType="solid">
        <fgColor rgb="FFFFFF00"/>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8"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s>
  <cellStyleXfs count="7">
    <xf numFmtId="0" fontId="0" fillId="0" borderId="0"/>
    <xf numFmtId="9" fontId="1" fillId="0" borderId="0" applyFont="0" applyFill="0" applyBorder="0" applyAlignment="0" applyProtection="0"/>
    <xf numFmtId="0" fontId="2" fillId="2" borderId="0" applyNumberFormat="0" applyBorder="0" applyAlignment="0" applyProtection="0"/>
    <xf numFmtId="0" fontId="1" fillId="3" borderId="0" applyNumberFormat="0" applyBorder="0" applyAlignment="0" applyProtection="0"/>
    <xf numFmtId="0" fontId="3" fillId="0" borderId="0"/>
    <xf numFmtId="44" fontId="1" fillId="0" borderId="0" applyFont="0" applyFill="0" applyBorder="0" applyAlignment="0" applyProtection="0"/>
    <xf numFmtId="165" fontId="1" fillId="0" borderId="0" applyFont="0" applyFill="0" applyBorder="0" applyAlignment="0" applyProtection="0"/>
  </cellStyleXfs>
  <cellXfs count="44">
    <xf numFmtId="0" fontId="0" fillId="0" borderId="0" xfId="0"/>
    <xf numFmtId="0" fontId="5" fillId="0" borderId="0" xfId="0" applyFont="1"/>
    <xf numFmtId="0" fontId="5" fillId="0" borderId="0" xfId="0" applyFont="1" applyAlignment="1">
      <alignment horizontal="center" vertical="center"/>
    </xf>
    <xf numFmtId="0" fontId="5" fillId="0" borderId="0" xfId="0" applyFont="1" applyAlignment="1">
      <alignment vertical="center" wrapText="1"/>
    </xf>
    <xf numFmtId="0" fontId="4" fillId="0" borderId="0" xfId="0" applyFont="1" applyAlignment="1">
      <alignment horizontal="center" vertical="center" wrapText="1"/>
    </xf>
    <xf numFmtId="164" fontId="7" fillId="0" borderId="1" xfId="2" applyNumberFormat="1" applyFont="1" applyFill="1" applyBorder="1" applyAlignment="1" applyProtection="1">
      <alignment horizontal="center" vertical="center"/>
    </xf>
    <xf numFmtId="10" fontId="5" fillId="0" borderId="1" xfId="1" applyNumberFormat="1" applyFont="1" applyBorder="1" applyAlignment="1">
      <alignment vertical="center" wrapText="1"/>
    </xf>
    <xf numFmtId="0" fontId="5" fillId="0" borderId="1" xfId="0" applyFont="1" applyBorder="1" applyAlignment="1">
      <alignment horizontal="center" vertical="center"/>
    </xf>
    <xf numFmtId="164" fontId="4" fillId="0" borderId="0" xfId="0" applyNumberFormat="1" applyFont="1"/>
    <xf numFmtId="165" fontId="4" fillId="0" borderId="4" xfId="6" applyFont="1" applyBorder="1"/>
    <xf numFmtId="0" fontId="5" fillId="0" borderId="4" xfId="0" applyFont="1" applyBorder="1"/>
    <xf numFmtId="0" fontId="4" fillId="0" borderId="3" xfId="0" applyFont="1" applyBorder="1" applyAlignment="1">
      <alignment horizontal="center" vertical="center" wrapText="1"/>
    </xf>
    <xf numFmtId="164" fontId="4" fillId="4" borderId="1" xfId="3" applyNumberFormat="1" applyFont="1" applyFill="1" applyBorder="1" applyAlignment="1" applyProtection="1">
      <alignment horizontal="center" vertical="center"/>
    </xf>
    <xf numFmtId="165" fontId="6" fillId="0" borderId="1" xfId="6" applyFont="1" applyFill="1" applyBorder="1" applyAlignment="1">
      <alignment horizontal="center" vertical="center"/>
    </xf>
    <xf numFmtId="165" fontId="6" fillId="0" borderId="7" xfId="6" applyFont="1" applyFill="1" applyBorder="1" applyAlignment="1">
      <alignment horizontal="center" vertical="center"/>
    </xf>
    <xf numFmtId="164" fontId="5" fillId="0" borderId="0" xfId="0" applyNumberFormat="1" applyFont="1"/>
    <xf numFmtId="0" fontId="0" fillId="0" borderId="1" xfId="0"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vertical="center" wrapText="1"/>
    </xf>
    <xf numFmtId="164" fontId="4" fillId="4" borderId="0" xfId="3" applyNumberFormat="1" applyFont="1" applyFill="1" applyBorder="1" applyAlignment="1" applyProtection="1">
      <alignment horizontal="center" vertical="center"/>
    </xf>
    <xf numFmtId="165" fontId="4" fillId="0" borderId="0" xfId="6" applyFont="1" applyBorder="1"/>
    <xf numFmtId="0" fontId="5" fillId="0" borderId="0" xfId="0" applyFont="1" applyAlignment="1">
      <alignment horizontal="left" vertical="center" wrapText="1"/>
    </xf>
    <xf numFmtId="0" fontId="4" fillId="0" borderId="4" xfId="0" applyFont="1" applyBorder="1" applyAlignment="1">
      <alignment horizontal="center"/>
    </xf>
    <xf numFmtId="0" fontId="4" fillId="5" borderId="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4" fillId="0" borderId="0" xfId="0" applyFont="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10" fillId="0" borderId="6" xfId="0" applyFont="1" applyBorder="1" applyAlignment="1">
      <alignment horizontal="center" vertical="center" wrapText="1"/>
    </xf>
    <xf numFmtId="0" fontId="10" fillId="0" borderId="2" xfId="0" applyFont="1" applyBorder="1" applyAlignment="1">
      <alignment horizontal="center" vertical="center" wrapText="1"/>
    </xf>
  </cellXfs>
  <cellStyles count="7">
    <cellStyle name="40% - Énfasis5" xfId="3" builtinId="47"/>
    <cellStyle name="Incorrecto" xfId="2" builtinId="27"/>
    <cellStyle name="Moneda [0]" xfId="6" builtinId="7"/>
    <cellStyle name="Moneda 4" xfId="5" xr:uid="{00000000-0005-0000-0000-000005000000}"/>
    <cellStyle name="Normal" xfId="0" builtinId="0"/>
    <cellStyle name="Normal 2" xfId="4" xr:uid="{00000000-0005-0000-0000-000007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5"/>
  <sheetViews>
    <sheetView showGridLines="0" tabSelected="1" zoomScale="70" zoomScaleNormal="70" zoomScalePageLayoutView="80" workbookViewId="0">
      <pane ySplit="4" topLeftCell="A11" activePane="bottomLeft" state="frozen"/>
      <selection pane="bottomLeft" activeCell="H25" sqref="H25"/>
    </sheetView>
  </sheetViews>
  <sheetFormatPr baseColWidth="10" defaultColWidth="11.44140625" defaultRowHeight="14.4" x14ac:dyDescent="0.3"/>
  <cols>
    <col min="1" max="1" width="9" style="2" customWidth="1"/>
    <col min="2" max="2" width="18.109375" style="2" customWidth="1"/>
    <col min="3" max="3" width="44.44140625" style="1" customWidth="1"/>
    <col min="4" max="4" width="9.109375" style="3" bestFit="1" customWidth="1"/>
    <col min="5" max="5" width="14" style="3" customWidth="1"/>
    <col min="6" max="10" width="14" style="1" customWidth="1"/>
    <col min="11" max="11" width="14.88671875" style="1" bestFit="1" customWidth="1"/>
    <col min="12" max="13" width="14" style="1" customWidth="1"/>
    <col min="14" max="14" width="17.88671875" style="1" bestFit="1" customWidth="1"/>
    <col min="15" max="15" width="14" style="1" hidden="1" customWidth="1"/>
    <col min="16" max="16384" width="11.44140625" style="1"/>
  </cols>
  <sheetData>
    <row r="1" spans="1:20" ht="117" hidden="1" customHeight="1" x14ac:dyDescent="0.3">
      <c r="A1" s="35" t="s">
        <v>0</v>
      </c>
      <c r="B1" s="36"/>
      <c r="C1" s="36"/>
      <c r="D1" s="36"/>
      <c r="E1" s="36"/>
      <c r="F1" s="36"/>
      <c r="G1" s="36"/>
      <c r="H1" s="36"/>
      <c r="I1" s="36"/>
      <c r="J1" s="36"/>
      <c r="K1" s="36"/>
      <c r="L1" s="36"/>
      <c r="M1" s="36"/>
      <c r="N1" s="37"/>
      <c r="O1" s="17"/>
    </row>
    <row r="2" spans="1:20" x14ac:dyDescent="0.3">
      <c r="A2" s="38" t="s">
        <v>1</v>
      </c>
      <c r="B2" s="39"/>
      <c r="C2" s="39"/>
      <c r="D2" s="40"/>
      <c r="E2" s="31" t="s">
        <v>2</v>
      </c>
      <c r="F2" s="32"/>
      <c r="G2" s="32"/>
      <c r="H2" s="32"/>
      <c r="I2" s="32"/>
      <c r="J2" s="32"/>
      <c r="K2" s="31" t="s">
        <v>3</v>
      </c>
      <c r="L2" s="32"/>
      <c r="M2" s="32"/>
      <c r="N2" s="41"/>
      <c r="O2" s="18"/>
    </row>
    <row r="3" spans="1:20" s="4" customFormat="1" ht="27.75" customHeight="1" x14ac:dyDescent="0.3">
      <c r="A3" s="33" t="s">
        <v>4</v>
      </c>
      <c r="B3" s="33" t="s">
        <v>5</v>
      </c>
      <c r="C3" s="33" t="s">
        <v>6</v>
      </c>
      <c r="D3" s="33" t="s">
        <v>7</v>
      </c>
      <c r="E3" s="24" t="s">
        <v>8</v>
      </c>
      <c r="F3" s="25"/>
      <c r="G3" s="26" t="s">
        <v>9</v>
      </c>
      <c r="H3" s="27"/>
      <c r="I3" s="28" t="s">
        <v>10</v>
      </c>
      <c r="J3" s="29"/>
      <c r="K3" s="42" t="s">
        <v>11</v>
      </c>
      <c r="L3" s="42" t="s">
        <v>12</v>
      </c>
      <c r="M3" s="42" t="s">
        <v>13</v>
      </c>
      <c r="N3" s="42" t="s">
        <v>14</v>
      </c>
      <c r="O3" s="19"/>
    </row>
    <row r="4" spans="1:20" s="4" customFormat="1" ht="45" customHeight="1" x14ac:dyDescent="0.3">
      <c r="A4" s="34"/>
      <c r="B4" s="34"/>
      <c r="C4" s="34"/>
      <c r="D4" s="34"/>
      <c r="E4" s="11" t="s">
        <v>15</v>
      </c>
      <c r="F4" s="11" t="s">
        <v>16</v>
      </c>
      <c r="G4" s="11" t="s">
        <v>15</v>
      </c>
      <c r="H4" s="11" t="s">
        <v>16</v>
      </c>
      <c r="I4" s="11" t="s">
        <v>15</v>
      </c>
      <c r="J4" s="11" t="s">
        <v>16</v>
      </c>
      <c r="K4" s="43"/>
      <c r="L4" s="43"/>
      <c r="M4" s="43"/>
      <c r="N4" s="43"/>
      <c r="O4" s="19"/>
    </row>
    <row r="5" spans="1:20" ht="100.8" x14ac:dyDescent="0.3">
      <c r="A5" s="7">
        <v>1</v>
      </c>
      <c r="B5" s="16" t="s">
        <v>17</v>
      </c>
      <c r="C5" s="16" t="s">
        <v>18</v>
      </c>
      <c r="D5" s="16">
        <v>1</v>
      </c>
      <c r="E5" s="14">
        <v>2270000</v>
      </c>
      <c r="F5" s="13">
        <f>+(E5*0.19)+E5</f>
        <v>2701300</v>
      </c>
      <c r="G5" s="14">
        <v>2550000</v>
      </c>
      <c r="H5" s="13">
        <f>+(G5*0.19)+G5</f>
        <v>3034500</v>
      </c>
      <c r="I5" s="14">
        <v>2380000</v>
      </c>
      <c r="J5" s="13">
        <f>+(I5*0.19)+I5</f>
        <v>2832200</v>
      </c>
      <c r="K5" s="5">
        <f t="shared" ref="K5:K13" si="0">AVERAGE(F5,H5,J5)</f>
        <v>2856000</v>
      </c>
      <c r="L5" s="5">
        <f t="shared" ref="L5:L13" si="1">_xlfn.STDEV.P(F5,H5,J5)</f>
        <v>137065.41017582323</v>
      </c>
      <c r="M5" s="6">
        <f t="shared" ref="M5:M13" si="2">L5/K5</f>
        <v>4.799209039769721E-2</v>
      </c>
      <c r="N5" s="12">
        <f t="shared" ref="N5:N11" si="3">+K5</f>
        <v>2856000</v>
      </c>
      <c r="O5" s="20"/>
      <c r="R5" s="15"/>
      <c r="T5" s="15"/>
    </row>
    <row r="6" spans="1:20" ht="43.2" x14ac:dyDescent="0.3">
      <c r="A6" s="7">
        <v>2</v>
      </c>
      <c r="B6" s="16" t="s">
        <v>19</v>
      </c>
      <c r="C6" s="16" t="s">
        <v>20</v>
      </c>
      <c r="D6" s="16">
        <v>1</v>
      </c>
      <c r="E6" s="14">
        <v>700000</v>
      </c>
      <c r="F6" s="13">
        <f t="shared" ref="F6:F13" si="4">+(E6*0.19)+E6</f>
        <v>833000</v>
      </c>
      <c r="G6" s="14">
        <v>862000</v>
      </c>
      <c r="H6" s="13">
        <f t="shared" ref="H6:H13" si="5">+(G6*0.19)+G6</f>
        <v>1025780</v>
      </c>
      <c r="I6" s="14">
        <v>810000</v>
      </c>
      <c r="J6" s="13">
        <f t="shared" ref="J6:J13" si="6">+(I6*0.19)+I6</f>
        <v>963900</v>
      </c>
      <c r="K6" s="5">
        <f t="shared" si="0"/>
        <v>940893.33333333337</v>
      </c>
      <c r="L6" s="5">
        <f t="shared" si="1"/>
        <v>80365.880543645864</v>
      </c>
      <c r="M6" s="6">
        <f t="shared" si="2"/>
        <v>8.5414443589403533E-2</v>
      </c>
      <c r="N6" s="12">
        <f t="shared" si="3"/>
        <v>940893.33333333337</v>
      </c>
      <c r="O6" s="20"/>
      <c r="R6" s="15"/>
    </row>
    <row r="7" spans="1:20" ht="72" x14ac:dyDescent="0.3">
      <c r="A7" s="7">
        <v>3</v>
      </c>
      <c r="B7" s="16" t="s">
        <v>21</v>
      </c>
      <c r="C7" s="16" t="s">
        <v>22</v>
      </c>
      <c r="D7" s="16">
        <v>1</v>
      </c>
      <c r="E7" s="14">
        <v>424000</v>
      </c>
      <c r="F7" s="13">
        <f t="shared" si="4"/>
        <v>504560</v>
      </c>
      <c r="G7" s="14">
        <v>490000</v>
      </c>
      <c r="H7" s="13">
        <f t="shared" si="5"/>
        <v>583100</v>
      </c>
      <c r="I7" s="14">
        <v>495000</v>
      </c>
      <c r="J7" s="13">
        <f t="shared" si="6"/>
        <v>589050</v>
      </c>
      <c r="K7" s="5">
        <f t="shared" si="0"/>
        <v>558903.33333333337</v>
      </c>
      <c r="L7" s="5">
        <f t="shared" si="1"/>
        <v>38503.238247653346</v>
      </c>
      <c r="M7" s="6">
        <f t="shared" si="2"/>
        <v>6.889069352658482E-2</v>
      </c>
      <c r="N7" s="12">
        <f t="shared" si="3"/>
        <v>558903.33333333337</v>
      </c>
      <c r="O7" s="20"/>
      <c r="R7" s="15"/>
    </row>
    <row r="8" spans="1:20" ht="43.2" x14ac:dyDescent="0.3">
      <c r="A8" s="7">
        <v>4</v>
      </c>
      <c r="B8" s="16" t="s">
        <v>23</v>
      </c>
      <c r="C8" s="16" t="s">
        <v>24</v>
      </c>
      <c r="D8" s="16">
        <v>1</v>
      </c>
      <c r="E8" s="14">
        <v>160000</v>
      </c>
      <c r="F8" s="13">
        <f t="shared" si="4"/>
        <v>190400</v>
      </c>
      <c r="G8" s="14">
        <v>165000</v>
      </c>
      <c r="H8" s="13">
        <f t="shared" si="5"/>
        <v>196350</v>
      </c>
      <c r="I8" s="14">
        <v>168000</v>
      </c>
      <c r="J8" s="13">
        <f t="shared" si="6"/>
        <v>199920</v>
      </c>
      <c r="K8" s="5">
        <f t="shared" si="0"/>
        <v>195556.66666666666</v>
      </c>
      <c r="L8" s="5">
        <f t="shared" si="1"/>
        <v>3926.7996581892944</v>
      </c>
      <c r="M8" s="6">
        <f t="shared" si="2"/>
        <v>2.0080111433289385E-2</v>
      </c>
      <c r="N8" s="12">
        <f>+K8</f>
        <v>195556.66666666666</v>
      </c>
      <c r="O8" s="20"/>
      <c r="R8" s="15"/>
    </row>
    <row r="9" spans="1:20" ht="72" x14ac:dyDescent="0.3">
      <c r="A9" s="7">
        <v>5</v>
      </c>
      <c r="B9" s="16" t="s">
        <v>25</v>
      </c>
      <c r="C9" s="16" t="s">
        <v>26</v>
      </c>
      <c r="D9" s="16">
        <v>1</v>
      </c>
      <c r="E9" s="14">
        <v>4750000</v>
      </c>
      <c r="F9" s="13">
        <f t="shared" si="4"/>
        <v>5652500</v>
      </c>
      <c r="G9" s="14">
        <v>5300000</v>
      </c>
      <c r="H9" s="13">
        <f t="shared" si="5"/>
        <v>6307000</v>
      </c>
      <c r="I9" s="14">
        <v>4950000</v>
      </c>
      <c r="J9" s="13">
        <f t="shared" si="6"/>
        <v>5890500</v>
      </c>
      <c r="K9" s="5">
        <f t="shared" si="0"/>
        <v>5950000</v>
      </c>
      <c r="L9" s="5">
        <f t="shared" si="1"/>
        <v>270490.60365688615</v>
      </c>
      <c r="M9" s="6">
        <f t="shared" si="2"/>
        <v>4.5460605656619517E-2</v>
      </c>
      <c r="N9" s="12">
        <f t="shared" si="3"/>
        <v>5950000</v>
      </c>
      <c r="O9" s="20"/>
      <c r="R9" s="15"/>
    </row>
    <row r="10" spans="1:20" ht="43.2" x14ac:dyDescent="0.3">
      <c r="A10" s="7">
        <v>6</v>
      </c>
      <c r="B10" s="16" t="s">
        <v>27</v>
      </c>
      <c r="C10" s="16" t="s">
        <v>28</v>
      </c>
      <c r="D10" s="16">
        <v>1</v>
      </c>
      <c r="E10" s="14">
        <v>80000</v>
      </c>
      <c r="F10" s="13">
        <f t="shared" si="4"/>
        <v>95200</v>
      </c>
      <c r="G10" s="14">
        <v>88000</v>
      </c>
      <c r="H10" s="13">
        <f t="shared" si="5"/>
        <v>104720</v>
      </c>
      <c r="I10" s="14">
        <v>90000</v>
      </c>
      <c r="J10" s="13">
        <f t="shared" si="6"/>
        <v>107100</v>
      </c>
      <c r="K10" s="5">
        <f t="shared" si="0"/>
        <v>102340</v>
      </c>
      <c r="L10" s="5">
        <f t="shared" si="1"/>
        <v>5141.3876207369021</v>
      </c>
      <c r="M10" s="6">
        <f t="shared" si="2"/>
        <v>5.0238299987657831E-2</v>
      </c>
      <c r="N10" s="12">
        <f t="shared" si="3"/>
        <v>102340</v>
      </c>
      <c r="O10" s="20"/>
      <c r="R10" s="15"/>
    </row>
    <row r="11" spans="1:20" ht="43.2" x14ac:dyDescent="0.3">
      <c r="A11" s="7">
        <v>7</v>
      </c>
      <c r="B11" s="16" t="s">
        <v>29</v>
      </c>
      <c r="C11" s="16" t="s">
        <v>30</v>
      </c>
      <c r="D11" s="16">
        <v>1</v>
      </c>
      <c r="E11" s="14">
        <v>200</v>
      </c>
      <c r="F11" s="13">
        <f t="shared" si="4"/>
        <v>238</v>
      </c>
      <c r="G11" s="14">
        <v>285</v>
      </c>
      <c r="H11" s="13">
        <f t="shared" si="5"/>
        <v>339.15</v>
      </c>
      <c r="I11" s="14">
        <v>260</v>
      </c>
      <c r="J11" s="13">
        <f t="shared" si="6"/>
        <v>309.39999999999998</v>
      </c>
      <c r="K11" s="5">
        <f t="shared" si="0"/>
        <v>295.51666666666665</v>
      </c>
      <c r="L11" s="5">
        <f t="shared" si="1"/>
        <v>42.445186875414663</v>
      </c>
      <c r="M11" s="6">
        <f t="shared" si="2"/>
        <v>0.14363043328209801</v>
      </c>
      <c r="N11" s="12">
        <f t="shared" si="3"/>
        <v>295.51666666666665</v>
      </c>
      <c r="O11" s="20"/>
      <c r="R11" s="15"/>
    </row>
    <row r="12" spans="1:20" ht="57.6" x14ac:dyDescent="0.3">
      <c r="A12" s="7">
        <v>8</v>
      </c>
      <c r="B12" s="16" t="s">
        <v>31</v>
      </c>
      <c r="C12" s="16" t="s">
        <v>32</v>
      </c>
      <c r="D12" s="16">
        <v>1</v>
      </c>
      <c r="E12" s="14">
        <v>28000</v>
      </c>
      <c r="F12" s="13">
        <f t="shared" si="4"/>
        <v>33320</v>
      </c>
      <c r="G12" s="14">
        <v>30000</v>
      </c>
      <c r="H12" s="13">
        <f t="shared" si="5"/>
        <v>35700</v>
      </c>
      <c r="I12" s="14">
        <v>28500</v>
      </c>
      <c r="J12" s="13">
        <f t="shared" si="6"/>
        <v>33915</v>
      </c>
      <c r="K12" s="5">
        <f t="shared" si="0"/>
        <v>34311.666666666664</v>
      </c>
      <c r="L12" s="5">
        <f t="shared" si="1"/>
        <v>1011.3055368625691</v>
      </c>
      <c r="M12" s="6">
        <f t="shared" si="2"/>
        <v>2.9474101234640379E-2</v>
      </c>
      <c r="N12" s="12">
        <f>+K12</f>
        <v>34311.666666666664</v>
      </c>
      <c r="O12" s="20"/>
      <c r="R12" s="15"/>
    </row>
    <row r="13" spans="1:20" ht="28.8" x14ac:dyDescent="0.3">
      <c r="A13" s="7">
        <v>9</v>
      </c>
      <c r="B13" s="16" t="s">
        <v>33</v>
      </c>
      <c r="C13" s="16" t="s">
        <v>34</v>
      </c>
      <c r="D13" s="16">
        <v>1</v>
      </c>
      <c r="E13" s="14">
        <v>3600</v>
      </c>
      <c r="F13" s="13">
        <f t="shared" si="4"/>
        <v>4284</v>
      </c>
      <c r="G13" s="14">
        <v>3600</v>
      </c>
      <c r="H13" s="13">
        <f t="shared" si="5"/>
        <v>4284</v>
      </c>
      <c r="I13" s="14">
        <v>3900</v>
      </c>
      <c r="J13" s="13">
        <f t="shared" si="6"/>
        <v>4641</v>
      </c>
      <c r="K13" s="5">
        <f t="shared" si="0"/>
        <v>4403</v>
      </c>
      <c r="L13" s="5">
        <f t="shared" si="1"/>
        <v>168.29141392239831</v>
      </c>
      <c r="M13" s="6">
        <f t="shared" si="2"/>
        <v>3.8221988172245813E-2</v>
      </c>
      <c r="N13" s="12">
        <f>+K13</f>
        <v>4403</v>
      </c>
      <c r="O13" s="20"/>
      <c r="R13" s="15"/>
    </row>
    <row r="14" spans="1:20" x14ac:dyDescent="0.3">
      <c r="O14" s="15"/>
    </row>
    <row r="15" spans="1:20" x14ac:dyDescent="0.3">
      <c r="D15" s="22" t="s">
        <v>36</v>
      </c>
      <c r="E15" s="22"/>
      <c r="F15" s="22"/>
      <c r="G15" s="22"/>
      <c r="H15" s="22"/>
      <c r="L15" s="30" t="s">
        <v>35</v>
      </c>
      <c r="M15" s="30"/>
      <c r="N15" s="8">
        <f>+(SUM(N5:N13)/1.19)</f>
        <v>8943448.333333334</v>
      </c>
      <c r="O15" s="8"/>
    </row>
    <row r="16" spans="1:20" ht="16.2" customHeight="1" x14ac:dyDescent="0.3">
      <c r="D16" s="22" t="s">
        <v>37</v>
      </c>
      <c r="E16" s="22"/>
    </row>
    <row r="17" spans="4:15" x14ac:dyDescent="0.3">
      <c r="D17" s="22" t="s">
        <v>38</v>
      </c>
      <c r="E17" s="22"/>
      <c r="F17" s="22"/>
      <c r="G17" s="22"/>
      <c r="L17" s="23"/>
      <c r="M17" s="23"/>
      <c r="N17" s="9"/>
      <c r="O17" s="21"/>
    </row>
    <row r="18" spans="4:15" ht="11.4" customHeight="1" x14ac:dyDescent="0.3">
      <c r="D18" s="22" t="s">
        <v>39</v>
      </c>
      <c r="E18" s="22"/>
      <c r="L18" s="10"/>
      <c r="M18" s="10"/>
      <c r="N18" s="10"/>
    </row>
    <row r="21" spans="4:15" ht="12.75" customHeight="1" x14ac:dyDescent="0.3"/>
    <row r="22" spans="4:15" ht="12.75" customHeight="1" x14ac:dyDescent="0.3"/>
    <row r="23" spans="4:15" ht="12.75" customHeight="1" x14ac:dyDescent="0.3"/>
    <row r="24" spans="4:15" ht="12.75" customHeight="1" x14ac:dyDescent="0.3"/>
    <row r="25" spans="4:15" ht="12.75" customHeight="1" x14ac:dyDescent="0.3"/>
  </sheetData>
  <mergeCells count="21">
    <mergeCell ref="B3:B4"/>
    <mergeCell ref="A1:N1"/>
    <mergeCell ref="C3:C4"/>
    <mergeCell ref="A3:A4"/>
    <mergeCell ref="A2:D2"/>
    <mergeCell ref="D3:D4"/>
    <mergeCell ref="K2:N2"/>
    <mergeCell ref="K3:K4"/>
    <mergeCell ref="L3:L4"/>
    <mergeCell ref="M3:M4"/>
    <mergeCell ref="N3:N4"/>
    <mergeCell ref="E3:F3"/>
    <mergeCell ref="G3:H3"/>
    <mergeCell ref="I3:J3"/>
    <mergeCell ref="L15:M15"/>
    <mergeCell ref="E2:J2"/>
    <mergeCell ref="D17:G17"/>
    <mergeCell ref="D18:E18"/>
    <mergeCell ref="D15:H15"/>
    <mergeCell ref="D16:E16"/>
    <mergeCell ref="L17:M17"/>
  </mergeCells>
  <pageMargins left="0.27559055118110237" right="0.27559055118110237" top="0.94" bottom="0.31496062992125984" header="0.23622047244094491" footer="0.31496062992125984"/>
  <pageSetup paperSize="5" scale="76" fitToHeight="0" orientation="landscape" horizontalDpi="300" verticalDpi="300" r:id="rId1"/>
  <headerFooter>
    <oddHeader>&amp;C&amp;G</oddHeader>
    <oddFooter>&amp;C&amp;"Garamond,Negrita"&amp;10Carrera 99 # 19-43 - Conmutador: 2670114 – Información Línea 195
Bogotá D.C. – Colombia       Página Web: www.fontibon.gov.co</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General</vt:lpstr>
      <vt:lpstr>General!Títulos_a_imprimir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Alexander Cortes Rodriguez</dc:creator>
  <cp:keywords/>
  <dc:description/>
  <cp:lastModifiedBy>USUARIO</cp:lastModifiedBy>
  <cp:revision/>
  <cp:lastPrinted>2024-11-26T18:05:50Z</cp:lastPrinted>
  <dcterms:created xsi:type="dcterms:W3CDTF">2020-01-23T16:52:58Z</dcterms:created>
  <dcterms:modified xsi:type="dcterms:W3CDTF">2024-11-26T18:06:28Z</dcterms:modified>
  <cp:category/>
  <cp:contentStatus/>
</cp:coreProperties>
</file>